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ito\Dropbox\1_Inimesed\Shrikant_Pawade\Article Draft\Article- 2 (Sampling)\Supporting Information\"/>
    </mc:Choice>
  </mc:AlternateContent>
  <xr:revisionPtr revIDLastSave="0" documentId="13_ncr:1_{7F647797-1ADD-43DF-A8CA-3D1166D84514}" xr6:coauthVersionLast="36" xr6:coauthVersionMax="47" xr10:uidLastSave="{00000000-0000-0000-0000-000000000000}"/>
  <bookViews>
    <workbookView xWindow="-28920" yWindow="-120" windowWidth="29040" windowHeight="15720" firstSheet="1" activeTab="4" xr2:uid="{00000000-000D-0000-FFFF-FFFF00000000}"/>
  </bookViews>
  <sheets>
    <sheet name="ANOVA approach 1" sheetId="4" r:id="rId1"/>
    <sheet name="ANOVA approach 2" sheetId="11" r:id="rId2"/>
    <sheet name="RSD approach 1" sheetId="3" r:id="rId3"/>
    <sheet name="RSD approach 2" sheetId="10" r:id="rId4"/>
    <sheet name="Summary" sheetId="5" r:id="rId5"/>
    <sheet name="Normalized data and Dixon test" sheetId="6" r:id="rId6"/>
    <sheet name="Normality of distribution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1" l="1"/>
  <c r="H15" i="11"/>
  <c r="G15" i="11"/>
  <c r="A109" i="11"/>
  <c r="A108" i="11"/>
  <c r="A89" i="11" s="1"/>
  <c r="A69" i="11" s="1"/>
  <c r="A107" i="11"/>
  <c r="A88" i="11" s="1"/>
  <c r="A68" i="11" s="1"/>
  <c r="A49" i="11" s="1"/>
  <c r="A26" i="11" s="1"/>
  <c r="A106" i="11"/>
  <c r="A87" i="11" s="1"/>
  <c r="A67" i="11" s="1"/>
  <c r="A48" i="11" s="1"/>
  <c r="A25" i="11" s="1"/>
  <c r="A105" i="11"/>
  <c r="A86" i="11" s="1"/>
  <c r="A66" i="11" s="1"/>
  <c r="A47" i="11" s="1"/>
  <c r="A24" i="11" s="1"/>
  <c r="A104" i="11"/>
  <c r="A85" i="11" s="1"/>
  <c r="A65" i="11" s="1"/>
  <c r="A46" i="11" s="1"/>
  <c r="A23" i="11" s="1"/>
  <c r="A103" i="11"/>
  <c r="A84" i="11" s="1"/>
  <c r="A64" i="11" s="1"/>
  <c r="A45" i="11" s="1"/>
  <c r="A22" i="11" s="1"/>
  <c r="A102" i="11"/>
  <c r="A83" i="11" s="1"/>
  <c r="A63" i="11" s="1"/>
  <c r="A44" i="11" s="1"/>
  <c r="A21" i="11" s="1"/>
  <c r="A101" i="11"/>
  <c r="A82" i="11" s="1"/>
  <c r="A100" i="11"/>
  <c r="A81" i="11" s="1"/>
  <c r="A61" i="11" s="1"/>
  <c r="A99" i="11"/>
  <c r="A80" i="11" s="1"/>
  <c r="A60" i="11" s="1"/>
  <c r="A41" i="11" s="1"/>
  <c r="A18" i="11" s="1"/>
  <c r="A98" i="11"/>
  <c r="A79" i="11" s="1"/>
  <c r="A59" i="11" s="1"/>
  <c r="A40" i="11" s="1"/>
  <c r="A17" i="11" s="1"/>
  <c r="A97" i="11"/>
  <c r="A78" i="11" s="1"/>
  <c r="A58" i="11" s="1"/>
  <c r="A39" i="11" s="1"/>
  <c r="A16" i="11" s="1"/>
  <c r="A96" i="11"/>
  <c r="A77" i="11" s="1"/>
  <c r="A57" i="11" s="1"/>
  <c r="A38" i="11" s="1"/>
  <c r="A15" i="11" s="1"/>
  <c r="A95" i="11"/>
  <c r="A76" i="11" s="1"/>
  <c r="A56" i="11" s="1"/>
  <c r="A37" i="11" s="1"/>
  <c r="A14" i="11" s="1"/>
  <c r="A90" i="11"/>
  <c r="A70" i="11" s="1"/>
  <c r="A51" i="11" s="1"/>
  <c r="A28" i="11" s="1"/>
  <c r="A62" i="11"/>
  <c r="A43" i="11" s="1"/>
  <c r="A20" i="11" s="1"/>
  <c r="A50" i="11"/>
  <c r="A27" i="11" s="1"/>
  <c r="A42" i="11"/>
  <c r="A19" i="11" s="1"/>
  <c r="I28" i="11"/>
  <c r="H28" i="11"/>
  <c r="G28" i="11"/>
  <c r="I27" i="11"/>
  <c r="H27" i="11"/>
  <c r="G27" i="11"/>
  <c r="I26" i="11"/>
  <c r="H26" i="11"/>
  <c r="G26" i="11"/>
  <c r="I25" i="11"/>
  <c r="H25" i="11"/>
  <c r="G25" i="11"/>
  <c r="I24" i="11"/>
  <c r="H24" i="11"/>
  <c r="G24" i="11"/>
  <c r="I23" i="11"/>
  <c r="H23" i="11"/>
  <c r="G23" i="11"/>
  <c r="I22" i="11"/>
  <c r="H22" i="11"/>
  <c r="G22" i="11"/>
  <c r="I20" i="11"/>
  <c r="H20" i="11"/>
  <c r="G20" i="11"/>
  <c r="I19" i="11"/>
  <c r="H19" i="11"/>
  <c r="G19" i="11"/>
  <c r="I18" i="11"/>
  <c r="H18" i="11"/>
  <c r="G18" i="11"/>
  <c r="I17" i="11"/>
  <c r="H17" i="11"/>
  <c r="G17" i="11"/>
  <c r="I16" i="11"/>
  <c r="H16" i="11"/>
  <c r="G16" i="11"/>
  <c r="I14" i="11"/>
  <c r="H14" i="11"/>
  <c r="G14" i="11"/>
  <c r="AL67" i="10"/>
  <c r="AK67" i="10"/>
  <c r="BI109" i="11" s="1"/>
  <c r="AJ67" i="10"/>
  <c r="BH109" i="11" s="1"/>
  <c r="AI67" i="10"/>
  <c r="BG109" i="11" s="1"/>
  <c r="AL66" i="10"/>
  <c r="BJ108" i="11" s="1"/>
  <c r="AK66" i="10"/>
  <c r="BI108" i="11" s="1"/>
  <c r="AJ66" i="10"/>
  <c r="BH108" i="11" s="1"/>
  <c r="AI66" i="10"/>
  <c r="AL65" i="10"/>
  <c r="AK65" i="10"/>
  <c r="BI107" i="11" s="1"/>
  <c r="AJ65" i="10"/>
  <c r="BH107" i="11" s="1"/>
  <c r="AI65" i="10"/>
  <c r="BG107" i="11" s="1"/>
  <c r="AL64" i="10"/>
  <c r="BJ106" i="11" s="1"/>
  <c r="AK64" i="10"/>
  <c r="BI106" i="11" s="1"/>
  <c r="AJ64" i="10"/>
  <c r="BH106" i="11" s="1"/>
  <c r="AI64" i="10"/>
  <c r="AL63" i="10"/>
  <c r="AK63" i="10"/>
  <c r="BI105" i="11" s="1"/>
  <c r="AJ63" i="10"/>
  <c r="BH105" i="11" s="1"/>
  <c r="AI63" i="10"/>
  <c r="BG105" i="11" s="1"/>
  <c r="AL62" i="10"/>
  <c r="BJ104" i="11" s="1"/>
  <c r="AK62" i="10"/>
  <c r="BI104" i="11" s="1"/>
  <c r="AJ62" i="10"/>
  <c r="BH104" i="11" s="1"/>
  <c r="AI62" i="10"/>
  <c r="AL61" i="10"/>
  <c r="AK61" i="10"/>
  <c r="BI103" i="11" s="1"/>
  <c r="AJ61" i="10"/>
  <c r="BH103" i="11" s="1"/>
  <c r="AI61" i="10"/>
  <c r="BG103" i="11" s="1"/>
  <c r="AL60" i="10"/>
  <c r="BJ102" i="11" s="1"/>
  <c r="AK60" i="10"/>
  <c r="BI102" i="11" s="1"/>
  <c r="AJ60" i="10"/>
  <c r="BH102" i="11" s="1"/>
  <c r="AI60" i="10"/>
  <c r="BG102" i="11" s="1"/>
  <c r="AL59" i="10"/>
  <c r="AK59" i="10"/>
  <c r="BI101" i="11" s="1"/>
  <c r="AJ59" i="10"/>
  <c r="BH101" i="11" s="1"/>
  <c r="AI59" i="10"/>
  <c r="BG101" i="11" s="1"/>
  <c r="AL58" i="10"/>
  <c r="BJ100" i="11" s="1"/>
  <c r="AK58" i="10"/>
  <c r="BI100" i="11" s="1"/>
  <c r="AJ58" i="10"/>
  <c r="BH100" i="11" s="1"/>
  <c r="AI58" i="10"/>
  <c r="AL57" i="10"/>
  <c r="AK57" i="10"/>
  <c r="BI99" i="11" s="1"/>
  <c r="AJ57" i="10"/>
  <c r="BH99" i="11" s="1"/>
  <c r="AI57" i="10"/>
  <c r="BG99" i="11" s="1"/>
  <c r="AL56" i="10"/>
  <c r="BJ98" i="11" s="1"/>
  <c r="AK56" i="10"/>
  <c r="BI98" i="11" s="1"/>
  <c r="AJ56" i="10"/>
  <c r="BH98" i="11" s="1"/>
  <c r="AI56" i="10"/>
  <c r="AL55" i="10"/>
  <c r="BJ97" i="11" s="1"/>
  <c r="AK55" i="10"/>
  <c r="BI97" i="11" s="1"/>
  <c r="AJ55" i="10"/>
  <c r="BH97" i="11" s="1"/>
  <c r="AI55" i="10"/>
  <c r="BG97" i="11" s="1"/>
  <c r="AL54" i="10"/>
  <c r="BJ96" i="11" s="1"/>
  <c r="AK54" i="10"/>
  <c r="BI96" i="11" s="1"/>
  <c r="AJ54" i="10"/>
  <c r="BH96" i="11" s="1"/>
  <c r="AI54" i="10"/>
  <c r="AL53" i="10"/>
  <c r="AK53" i="10"/>
  <c r="BI95" i="11" s="1"/>
  <c r="AJ53" i="10"/>
  <c r="BH95" i="11" s="1"/>
  <c r="AI53" i="10"/>
  <c r="BG95" i="11" s="1"/>
  <c r="AD67" i="10"/>
  <c r="BF109" i="11" s="1"/>
  <c r="AC67" i="10"/>
  <c r="BE109" i="11" s="1"/>
  <c r="AB67" i="10"/>
  <c r="BD109" i="11" s="1"/>
  <c r="AA67" i="10"/>
  <c r="BC109" i="11" s="1"/>
  <c r="AD66" i="10"/>
  <c r="BF108" i="11" s="1"/>
  <c r="AC66" i="10"/>
  <c r="BE108" i="11" s="1"/>
  <c r="AB66" i="10"/>
  <c r="BD108" i="11" s="1"/>
  <c r="AA66" i="10"/>
  <c r="AD65" i="10"/>
  <c r="BF107" i="11" s="1"/>
  <c r="AC65" i="10"/>
  <c r="BE107" i="11" s="1"/>
  <c r="AB65" i="10"/>
  <c r="BD107" i="11" s="1"/>
  <c r="AA65" i="10"/>
  <c r="BC107" i="11" s="1"/>
  <c r="AD64" i="10"/>
  <c r="BF106" i="11" s="1"/>
  <c r="AC64" i="10"/>
  <c r="BE106" i="11" s="1"/>
  <c r="AB64" i="10"/>
  <c r="BD106" i="11" s="1"/>
  <c r="AA64" i="10"/>
  <c r="AD63" i="10"/>
  <c r="BF105" i="11" s="1"/>
  <c r="AC63" i="10"/>
  <c r="BE105" i="11" s="1"/>
  <c r="AB63" i="10"/>
  <c r="BD105" i="11" s="1"/>
  <c r="AA63" i="10"/>
  <c r="BC105" i="11" s="1"/>
  <c r="AD62" i="10"/>
  <c r="BF104" i="11" s="1"/>
  <c r="AC62" i="10"/>
  <c r="BE104" i="11" s="1"/>
  <c r="AB62" i="10"/>
  <c r="BD104" i="11" s="1"/>
  <c r="AA62" i="10"/>
  <c r="AD61" i="10"/>
  <c r="BF103" i="11" s="1"/>
  <c r="AC61" i="10"/>
  <c r="BE103" i="11" s="1"/>
  <c r="AB61" i="10"/>
  <c r="BD103" i="11" s="1"/>
  <c r="AA61" i="10"/>
  <c r="BC103" i="11" s="1"/>
  <c r="AD60" i="10"/>
  <c r="BF102" i="11" s="1"/>
  <c r="AC60" i="10"/>
  <c r="BE102" i="11" s="1"/>
  <c r="AB60" i="10"/>
  <c r="BD102" i="11" s="1"/>
  <c r="AA60" i="10"/>
  <c r="BC102" i="11" s="1"/>
  <c r="AD59" i="10"/>
  <c r="BF101" i="11" s="1"/>
  <c r="AC59" i="10"/>
  <c r="BE101" i="11" s="1"/>
  <c r="AB59" i="10"/>
  <c r="BD101" i="11" s="1"/>
  <c r="AA59" i="10"/>
  <c r="BC101" i="11" s="1"/>
  <c r="AD58" i="10"/>
  <c r="BF100" i="11" s="1"/>
  <c r="AC58" i="10"/>
  <c r="BE100" i="11" s="1"/>
  <c r="AB58" i="10"/>
  <c r="BD100" i="11" s="1"/>
  <c r="AA58" i="10"/>
  <c r="AD57" i="10"/>
  <c r="BF99" i="11" s="1"/>
  <c r="AC57" i="10"/>
  <c r="BE99" i="11" s="1"/>
  <c r="AB57" i="10"/>
  <c r="BD99" i="11" s="1"/>
  <c r="AA57" i="10"/>
  <c r="BC99" i="11" s="1"/>
  <c r="AD56" i="10"/>
  <c r="BF98" i="11" s="1"/>
  <c r="AC56" i="10"/>
  <c r="BE98" i="11" s="1"/>
  <c r="AB56" i="10"/>
  <c r="BD98" i="11" s="1"/>
  <c r="AA56" i="10"/>
  <c r="AD55" i="10"/>
  <c r="BF97" i="11" s="1"/>
  <c r="AC55" i="10"/>
  <c r="BE97" i="11" s="1"/>
  <c r="AB55" i="10"/>
  <c r="BD97" i="11" s="1"/>
  <c r="AA55" i="10"/>
  <c r="BC97" i="11" s="1"/>
  <c r="AD54" i="10"/>
  <c r="BF96" i="11" s="1"/>
  <c r="AC54" i="10"/>
  <c r="BE96" i="11" s="1"/>
  <c r="AB54" i="10"/>
  <c r="BD96" i="11" s="1"/>
  <c r="AA54" i="10"/>
  <c r="AD53" i="10"/>
  <c r="BF95" i="11" s="1"/>
  <c r="AC53" i="10"/>
  <c r="BE95" i="11" s="1"/>
  <c r="AB53" i="10"/>
  <c r="BD95" i="11" s="1"/>
  <c r="AA53" i="10"/>
  <c r="BC95" i="11" s="1"/>
  <c r="V67" i="10"/>
  <c r="BB109" i="11" s="1"/>
  <c r="U67" i="10"/>
  <c r="BA109" i="11" s="1"/>
  <c r="T67" i="10"/>
  <c r="AZ109" i="11" s="1"/>
  <c r="S67" i="10"/>
  <c r="AY109" i="11" s="1"/>
  <c r="V66" i="10"/>
  <c r="BB108" i="11" s="1"/>
  <c r="U66" i="10"/>
  <c r="BA108" i="11" s="1"/>
  <c r="T66" i="10"/>
  <c r="AZ108" i="11" s="1"/>
  <c r="S66" i="10"/>
  <c r="AY108" i="11" s="1"/>
  <c r="V65" i="10"/>
  <c r="BB107" i="11" s="1"/>
  <c r="U65" i="10"/>
  <c r="BA107" i="11" s="1"/>
  <c r="T65" i="10"/>
  <c r="AZ107" i="11" s="1"/>
  <c r="S65" i="10"/>
  <c r="AY107" i="11" s="1"/>
  <c r="V64" i="10"/>
  <c r="BB106" i="11" s="1"/>
  <c r="U64" i="10"/>
  <c r="BA106" i="11" s="1"/>
  <c r="T64" i="10"/>
  <c r="AZ106" i="11" s="1"/>
  <c r="S64" i="10"/>
  <c r="AY106" i="11" s="1"/>
  <c r="V63" i="10"/>
  <c r="BB105" i="11" s="1"/>
  <c r="U63" i="10"/>
  <c r="BA105" i="11" s="1"/>
  <c r="T63" i="10"/>
  <c r="AZ105" i="11" s="1"/>
  <c r="S63" i="10"/>
  <c r="AY105" i="11" s="1"/>
  <c r="V62" i="10"/>
  <c r="BB104" i="11" s="1"/>
  <c r="U62" i="10"/>
  <c r="BA104" i="11" s="1"/>
  <c r="T62" i="10"/>
  <c r="AZ104" i="11" s="1"/>
  <c r="S62" i="10"/>
  <c r="AY104" i="11" s="1"/>
  <c r="V61" i="10"/>
  <c r="BB103" i="11" s="1"/>
  <c r="U61" i="10"/>
  <c r="BA103" i="11" s="1"/>
  <c r="T61" i="10"/>
  <c r="AZ103" i="11" s="1"/>
  <c r="S61" i="10"/>
  <c r="AY103" i="11" s="1"/>
  <c r="V60" i="10"/>
  <c r="BB102" i="11" s="1"/>
  <c r="U60" i="10"/>
  <c r="BA102" i="11" s="1"/>
  <c r="T60" i="10"/>
  <c r="AZ102" i="11" s="1"/>
  <c r="S60" i="10"/>
  <c r="AY102" i="11" s="1"/>
  <c r="V59" i="10"/>
  <c r="BB101" i="11" s="1"/>
  <c r="U59" i="10"/>
  <c r="BA101" i="11" s="1"/>
  <c r="T59" i="10"/>
  <c r="AZ101" i="11" s="1"/>
  <c r="S59" i="10"/>
  <c r="AY101" i="11" s="1"/>
  <c r="V58" i="10"/>
  <c r="BB100" i="11" s="1"/>
  <c r="U58" i="10"/>
  <c r="BA100" i="11" s="1"/>
  <c r="T58" i="10"/>
  <c r="AZ100" i="11" s="1"/>
  <c r="S58" i="10"/>
  <c r="AY100" i="11" s="1"/>
  <c r="V57" i="10"/>
  <c r="BB99" i="11" s="1"/>
  <c r="U57" i="10"/>
  <c r="BA99" i="11" s="1"/>
  <c r="T57" i="10"/>
  <c r="AZ99" i="11" s="1"/>
  <c r="S57" i="10"/>
  <c r="AY99" i="11" s="1"/>
  <c r="V56" i="10"/>
  <c r="BB98" i="11" s="1"/>
  <c r="U56" i="10"/>
  <c r="T56" i="10"/>
  <c r="AZ98" i="11" s="1"/>
  <c r="S56" i="10"/>
  <c r="AY98" i="11" s="1"/>
  <c r="V55" i="10"/>
  <c r="BB97" i="11" s="1"/>
  <c r="U55" i="10"/>
  <c r="BA97" i="11" s="1"/>
  <c r="T55" i="10"/>
  <c r="AZ97" i="11" s="1"/>
  <c r="S55" i="10"/>
  <c r="AY97" i="11" s="1"/>
  <c r="V54" i="10"/>
  <c r="BB96" i="11" s="1"/>
  <c r="U54" i="10"/>
  <c r="BA96" i="11" s="1"/>
  <c r="T54" i="10"/>
  <c r="AZ96" i="11" s="1"/>
  <c r="S54" i="10"/>
  <c r="V53" i="10"/>
  <c r="BB95" i="11" s="1"/>
  <c r="U53" i="10"/>
  <c r="BA95" i="11" s="1"/>
  <c r="T53" i="10"/>
  <c r="AZ95" i="11" s="1"/>
  <c r="S53" i="10"/>
  <c r="AY95" i="11" s="1"/>
  <c r="N67" i="10"/>
  <c r="AX109" i="11" s="1"/>
  <c r="M67" i="10"/>
  <c r="AW109" i="11" s="1"/>
  <c r="L67" i="10"/>
  <c r="AV109" i="11" s="1"/>
  <c r="K67" i="10"/>
  <c r="AU109" i="11" s="1"/>
  <c r="N66" i="10"/>
  <c r="AX108" i="11" s="1"/>
  <c r="M66" i="10"/>
  <c r="AW108" i="11" s="1"/>
  <c r="L66" i="10"/>
  <c r="AV108" i="11" s="1"/>
  <c r="K66" i="10"/>
  <c r="N65" i="10"/>
  <c r="AX107" i="11" s="1"/>
  <c r="M65" i="10"/>
  <c r="AW107" i="11" s="1"/>
  <c r="L65" i="10"/>
  <c r="AV107" i="11" s="1"/>
  <c r="K65" i="10"/>
  <c r="AU107" i="11" s="1"/>
  <c r="N64" i="10"/>
  <c r="AX106" i="11" s="1"/>
  <c r="M64" i="10"/>
  <c r="AW106" i="11" s="1"/>
  <c r="L64" i="10"/>
  <c r="AV106" i="11" s="1"/>
  <c r="K64" i="10"/>
  <c r="AU106" i="11" s="1"/>
  <c r="N63" i="10"/>
  <c r="AX105" i="11" s="1"/>
  <c r="M63" i="10"/>
  <c r="AW105" i="11" s="1"/>
  <c r="L63" i="10"/>
  <c r="AV105" i="11" s="1"/>
  <c r="K63" i="10"/>
  <c r="AU105" i="11" s="1"/>
  <c r="N62" i="10"/>
  <c r="AX104" i="11" s="1"/>
  <c r="M62" i="10"/>
  <c r="AW104" i="11" s="1"/>
  <c r="L62" i="10"/>
  <c r="AV104" i="11" s="1"/>
  <c r="K62" i="10"/>
  <c r="AU104" i="11" s="1"/>
  <c r="N61" i="10"/>
  <c r="AX103" i="11" s="1"/>
  <c r="M61" i="10"/>
  <c r="AW103" i="11" s="1"/>
  <c r="L61" i="10"/>
  <c r="AV103" i="11" s="1"/>
  <c r="K61" i="10"/>
  <c r="AU103" i="11" s="1"/>
  <c r="N60" i="10"/>
  <c r="AX102" i="11" s="1"/>
  <c r="M60" i="10"/>
  <c r="AW102" i="11" s="1"/>
  <c r="L60" i="10"/>
  <c r="AV102" i="11" s="1"/>
  <c r="K60" i="10"/>
  <c r="N59" i="10"/>
  <c r="AX101" i="11" s="1"/>
  <c r="M59" i="10"/>
  <c r="AW101" i="11" s="1"/>
  <c r="L59" i="10"/>
  <c r="AV101" i="11" s="1"/>
  <c r="K59" i="10"/>
  <c r="AU101" i="11" s="1"/>
  <c r="N58" i="10"/>
  <c r="AX100" i="11" s="1"/>
  <c r="M58" i="10"/>
  <c r="AW100" i="11" s="1"/>
  <c r="L58" i="10"/>
  <c r="AV100" i="11" s="1"/>
  <c r="K58" i="10"/>
  <c r="N57" i="10"/>
  <c r="AX99" i="11" s="1"/>
  <c r="M57" i="10"/>
  <c r="AW99" i="11" s="1"/>
  <c r="L57" i="10"/>
  <c r="AV99" i="11" s="1"/>
  <c r="K57" i="10"/>
  <c r="AU99" i="11" s="1"/>
  <c r="N56" i="10"/>
  <c r="AX98" i="11" s="1"/>
  <c r="M56" i="10"/>
  <c r="AW98" i="11" s="1"/>
  <c r="L56" i="10"/>
  <c r="AV98" i="11" s="1"/>
  <c r="K56" i="10"/>
  <c r="N55" i="10"/>
  <c r="AX97" i="11" s="1"/>
  <c r="M55" i="10"/>
  <c r="AW97" i="11" s="1"/>
  <c r="L55" i="10"/>
  <c r="AV97" i="11" s="1"/>
  <c r="K55" i="10"/>
  <c r="AU97" i="11" s="1"/>
  <c r="N54" i="10"/>
  <c r="AX96" i="11" s="1"/>
  <c r="M54" i="10"/>
  <c r="AW96" i="11" s="1"/>
  <c r="L54" i="10"/>
  <c r="AV96" i="11" s="1"/>
  <c r="K54" i="10"/>
  <c r="N53" i="10"/>
  <c r="AX95" i="11" s="1"/>
  <c r="M53" i="10"/>
  <c r="AW95" i="11" s="1"/>
  <c r="L53" i="10"/>
  <c r="AV95" i="11" s="1"/>
  <c r="K53" i="10"/>
  <c r="AU95" i="11" s="1"/>
  <c r="F67" i="10"/>
  <c r="AT109" i="11" s="1"/>
  <c r="E67" i="10"/>
  <c r="AS109" i="11" s="1"/>
  <c r="D67" i="10"/>
  <c r="AR109" i="11" s="1"/>
  <c r="C67" i="10"/>
  <c r="AQ109" i="11" s="1"/>
  <c r="F66" i="10"/>
  <c r="AT108" i="11" s="1"/>
  <c r="E66" i="10"/>
  <c r="AS108" i="11" s="1"/>
  <c r="D66" i="10"/>
  <c r="AR108" i="11" s="1"/>
  <c r="C66" i="10"/>
  <c r="F65" i="10"/>
  <c r="AT107" i="11" s="1"/>
  <c r="E65" i="10"/>
  <c r="AS107" i="11" s="1"/>
  <c r="D65" i="10"/>
  <c r="AR107" i="11" s="1"/>
  <c r="C65" i="10"/>
  <c r="AQ107" i="11" s="1"/>
  <c r="F64" i="10"/>
  <c r="AT106" i="11" s="1"/>
  <c r="E64" i="10"/>
  <c r="AS106" i="11" s="1"/>
  <c r="D64" i="10"/>
  <c r="AR106" i="11" s="1"/>
  <c r="C64" i="10"/>
  <c r="F63" i="10"/>
  <c r="AT105" i="11" s="1"/>
  <c r="E63" i="10"/>
  <c r="AS105" i="11" s="1"/>
  <c r="D63" i="10"/>
  <c r="AR105" i="11" s="1"/>
  <c r="C63" i="10"/>
  <c r="AQ105" i="11" s="1"/>
  <c r="F62" i="10"/>
  <c r="AT104" i="11" s="1"/>
  <c r="E62" i="10"/>
  <c r="AS104" i="11" s="1"/>
  <c r="D62" i="10"/>
  <c r="AR104" i="11" s="1"/>
  <c r="C62" i="10"/>
  <c r="F61" i="10"/>
  <c r="AT103" i="11" s="1"/>
  <c r="E61" i="10"/>
  <c r="AS103" i="11" s="1"/>
  <c r="D61" i="10"/>
  <c r="AR103" i="11" s="1"/>
  <c r="C61" i="10"/>
  <c r="AQ103" i="11" s="1"/>
  <c r="F60" i="10"/>
  <c r="AT102" i="11" s="1"/>
  <c r="E60" i="10"/>
  <c r="AS102" i="11" s="1"/>
  <c r="D60" i="10"/>
  <c r="AR102" i="11" s="1"/>
  <c r="C60" i="10"/>
  <c r="AQ102" i="11" s="1"/>
  <c r="F59" i="10"/>
  <c r="AT101" i="11" s="1"/>
  <c r="E59" i="10"/>
  <c r="AS101" i="11" s="1"/>
  <c r="D59" i="10"/>
  <c r="AR101" i="11" s="1"/>
  <c r="C59" i="10"/>
  <c r="AQ101" i="11" s="1"/>
  <c r="F58" i="10"/>
  <c r="AT100" i="11" s="1"/>
  <c r="E58" i="10"/>
  <c r="AS100" i="11" s="1"/>
  <c r="D58" i="10"/>
  <c r="AR100" i="11" s="1"/>
  <c r="C58" i="10"/>
  <c r="F57" i="10"/>
  <c r="AT99" i="11" s="1"/>
  <c r="E57" i="10"/>
  <c r="AS99" i="11" s="1"/>
  <c r="D57" i="10"/>
  <c r="AR99" i="11" s="1"/>
  <c r="C57" i="10"/>
  <c r="AQ99" i="11" s="1"/>
  <c r="F56" i="10"/>
  <c r="AT98" i="11" s="1"/>
  <c r="E56" i="10"/>
  <c r="AS98" i="11" s="1"/>
  <c r="D56" i="10"/>
  <c r="AR98" i="11" s="1"/>
  <c r="C56" i="10"/>
  <c r="F55" i="10"/>
  <c r="AT97" i="11" s="1"/>
  <c r="E55" i="10"/>
  <c r="AS97" i="11" s="1"/>
  <c r="D55" i="10"/>
  <c r="AR97" i="11" s="1"/>
  <c r="C55" i="10"/>
  <c r="AQ97" i="11" s="1"/>
  <c r="F54" i="10"/>
  <c r="AT96" i="11" s="1"/>
  <c r="E54" i="10"/>
  <c r="AS96" i="11" s="1"/>
  <c r="D54" i="10"/>
  <c r="AR96" i="11" s="1"/>
  <c r="C54" i="10"/>
  <c r="F53" i="10"/>
  <c r="AT95" i="11" s="1"/>
  <c r="E53" i="10"/>
  <c r="AS95" i="11" s="1"/>
  <c r="D53" i="10"/>
  <c r="AR95" i="11" s="1"/>
  <c r="C53" i="10"/>
  <c r="AQ95" i="11" s="1"/>
  <c r="AL46" i="10"/>
  <c r="AP109" i="11" s="1"/>
  <c r="AK46" i="10"/>
  <c r="AO109" i="11" s="1"/>
  <c r="AJ46" i="10"/>
  <c r="AN109" i="11" s="1"/>
  <c r="AI46" i="10"/>
  <c r="AM109" i="11" s="1"/>
  <c r="AL45" i="10"/>
  <c r="AP108" i="11" s="1"/>
  <c r="AK45" i="10"/>
  <c r="AO108" i="11" s="1"/>
  <c r="AJ45" i="10"/>
  <c r="AN108" i="11" s="1"/>
  <c r="AI45" i="10"/>
  <c r="AL44" i="10"/>
  <c r="AP107" i="11" s="1"/>
  <c r="AK44" i="10"/>
  <c r="AO107" i="11" s="1"/>
  <c r="AJ44" i="10"/>
  <c r="AN107" i="11" s="1"/>
  <c r="AI44" i="10"/>
  <c r="AL43" i="10"/>
  <c r="AP106" i="11" s="1"/>
  <c r="AK43" i="10"/>
  <c r="AO106" i="11" s="1"/>
  <c r="AJ43" i="10"/>
  <c r="AN106" i="11" s="1"/>
  <c r="AI43" i="10"/>
  <c r="AM106" i="11" s="1"/>
  <c r="AL42" i="10"/>
  <c r="AP105" i="11" s="1"/>
  <c r="AK42" i="10"/>
  <c r="AO105" i="11" s="1"/>
  <c r="AJ42" i="10"/>
  <c r="AN105" i="11" s="1"/>
  <c r="AI42" i="10"/>
  <c r="AL41" i="10"/>
  <c r="AP104" i="11" s="1"/>
  <c r="AK41" i="10"/>
  <c r="AO104" i="11" s="1"/>
  <c r="AJ41" i="10"/>
  <c r="AN104" i="11" s="1"/>
  <c r="AI41" i="10"/>
  <c r="AL40" i="10"/>
  <c r="AP103" i="11" s="1"/>
  <c r="AK40" i="10"/>
  <c r="AO103" i="11" s="1"/>
  <c r="AJ40" i="10"/>
  <c r="AN103" i="11" s="1"/>
  <c r="AI40" i="10"/>
  <c r="AM103" i="11" s="1"/>
  <c r="AL39" i="10"/>
  <c r="AP102" i="11" s="1"/>
  <c r="AK39" i="10"/>
  <c r="AO102" i="11" s="1"/>
  <c r="AJ39" i="10"/>
  <c r="AN102" i="11" s="1"/>
  <c r="AI39" i="10"/>
  <c r="AM102" i="11" s="1"/>
  <c r="AL38" i="10"/>
  <c r="AP101" i="11" s="1"/>
  <c r="AK38" i="10"/>
  <c r="AO101" i="11" s="1"/>
  <c r="AJ38" i="10"/>
  <c r="AI38" i="10"/>
  <c r="AL37" i="10"/>
  <c r="AP100" i="11" s="1"/>
  <c r="AK37" i="10"/>
  <c r="AO100" i="11" s="1"/>
  <c r="AJ37" i="10"/>
  <c r="AN100" i="11" s="1"/>
  <c r="AI37" i="10"/>
  <c r="AL36" i="10"/>
  <c r="AP99" i="11" s="1"/>
  <c r="AK36" i="10"/>
  <c r="AO99" i="11" s="1"/>
  <c r="AJ36" i="10"/>
  <c r="AN99" i="11" s="1"/>
  <c r="AI36" i="10"/>
  <c r="AM99" i="11" s="1"/>
  <c r="AL35" i="10"/>
  <c r="AP98" i="11" s="1"/>
  <c r="AK35" i="10"/>
  <c r="AO98" i="11" s="1"/>
  <c r="AJ35" i="10"/>
  <c r="AN98" i="11" s="1"/>
  <c r="AI35" i="10"/>
  <c r="AL34" i="10"/>
  <c r="AP97" i="11" s="1"/>
  <c r="AK34" i="10"/>
  <c r="AO97" i="11" s="1"/>
  <c r="AJ34" i="10"/>
  <c r="AN97" i="11" s="1"/>
  <c r="AI34" i="10"/>
  <c r="AL33" i="10"/>
  <c r="AP96" i="11" s="1"/>
  <c r="AK33" i="10"/>
  <c r="AO96" i="11" s="1"/>
  <c r="AJ33" i="10"/>
  <c r="AN96" i="11" s="1"/>
  <c r="AI33" i="10"/>
  <c r="AL32" i="10"/>
  <c r="AP95" i="11" s="1"/>
  <c r="AK32" i="10"/>
  <c r="AO95" i="11" s="1"/>
  <c r="AJ32" i="10"/>
  <c r="AN95" i="11" s="1"/>
  <c r="AI32" i="10"/>
  <c r="AM95" i="11" s="1"/>
  <c r="AD46" i="10"/>
  <c r="AL109" i="11" s="1"/>
  <c r="AC46" i="10"/>
  <c r="AK109" i="11" s="1"/>
  <c r="AB46" i="10"/>
  <c r="AJ109" i="11" s="1"/>
  <c r="AA46" i="10"/>
  <c r="AI109" i="11" s="1"/>
  <c r="AD45" i="10"/>
  <c r="AL108" i="11" s="1"/>
  <c r="AC45" i="10"/>
  <c r="AK108" i="11" s="1"/>
  <c r="AB45" i="10"/>
  <c r="AJ108" i="11" s="1"/>
  <c r="AA45" i="10"/>
  <c r="AI108" i="11" s="1"/>
  <c r="AD44" i="10"/>
  <c r="AL107" i="11" s="1"/>
  <c r="AC44" i="10"/>
  <c r="AK107" i="11" s="1"/>
  <c r="AB44" i="10"/>
  <c r="AA44" i="10"/>
  <c r="AI107" i="11" s="1"/>
  <c r="AD43" i="10"/>
  <c r="AL106" i="11" s="1"/>
  <c r="AC43" i="10"/>
  <c r="AK106" i="11" s="1"/>
  <c r="AB43" i="10"/>
  <c r="AJ106" i="11" s="1"/>
  <c r="AA43" i="10"/>
  <c r="AI106" i="11" s="1"/>
  <c r="AD42" i="10"/>
  <c r="AL105" i="11" s="1"/>
  <c r="AC42" i="10"/>
  <c r="AK105" i="11" s="1"/>
  <c r="AB42" i="10"/>
  <c r="AA42" i="10"/>
  <c r="AI105" i="11" s="1"/>
  <c r="AD41" i="10"/>
  <c r="AL104" i="11" s="1"/>
  <c r="AC41" i="10"/>
  <c r="AK104" i="11" s="1"/>
  <c r="AB41" i="10"/>
  <c r="AJ104" i="11" s="1"/>
  <c r="AA41" i="10"/>
  <c r="AI104" i="11" s="1"/>
  <c r="AD40" i="10"/>
  <c r="AL103" i="11" s="1"/>
  <c r="AC40" i="10"/>
  <c r="AK103" i="11" s="1"/>
  <c r="AB40" i="10"/>
  <c r="AA40" i="10"/>
  <c r="AI103" i="11" s="1"/>
  <c r="AD39" i="10"/>
  <c r="AL102" i="11" s="1"/>
  <c r="AC39" i="10"/>
  <c r="AK102" i="11" s="1"/>
  <c r="AB39" i="10"/>
  <c r="AJ102" i="11" s="1"/>
  <c r="AA39" i="10"/>
  <c r="AI102" i="11" s="1"/>
  <c r="AD38" i="10"/>
  <c r="AL101" i="11" s="1"/>
  <c r="AC38" i="10"/>
  <c r="AK101" i="11" s="1"/>
  <c r="AB38" i="10"/>
  <c r="AA38" i="10"/>
  <c r="AI101" i="11" s="1"/>
  <c r="AD37" i="10"/>
  <c r="AL100" i="11" s="1"/>
  <c r="AC37" i="10"/>
  <c r="AK100" i="11" s="1"/>
  <c r="AB37" i="10"/>
  <c r="AJ100" i="11" s="1"/>
  <c r="AA37" i="10"/>
  <c r="AI100" i="11" s="1"/>
  <c r="AD36" i="10"/>
  <c r="AL99" i="11" s="1"/>
  <c r="AC36" i="10"/>
  <c r="AK99" i="11" s="1"/>
  <c r="AB36" i="10"/>
  <c r="AJ99" i="11" s="1"/>
  <c r="AA36" i="10"/>
  <c r="AI99" i="11" s="1"/>
  <c r="AD35" i="10"/>
  <c r="AL98" i="11" s="1"/>
  <c r="AC35" i="10"/>
  <c r="AK98" i="11" s="1"/>
  <c r="AB35" i="10"/>
  <c r="AJ98" i="11" s="1"/>
  <c r="AA35" i="10"/>
  <c r="AI98" i="11" s="1"/>
  <c r="AD34" i="10"/>
  <c r="AL97" i="11" s="1"/>
  <c r="AC34" i="10"/>
  <c r="AK97" i="11" s="1"/>
  <c r="AB34" i="10"/>
  <c r="AA34" i="10"/>
  <c r="AI97" i="11" s="1"/>
  <c r="AD33" i="10"/>
  <c r="AL96" i="11" s="1"/>
  <c r="AC33" i="10"/>
  <c r="AK96" i="11" s="1"/>
  <c r="AB33" i="10"/>
  <c r="AJ96" i="11" s="1"/>
  <c r="AA33" i="10"/>
  <c r="AD32" i="10"/>
  <c r="AL95" i="11" s="1"/>
  <c r="AC32" i="10"/>
  <c r="AK95" i="11" s="1"/>
  <c r="AB32" i="10"/>
  <c r="AA32" i="10"/>
  <c r="AI95" i="11" s="1"/>
  <c r="V46" i="10"/>
  <c r="AH109" i="11" s="1"/>
  <c r="U46" i="10"/>
  <c r="AG109" i="11" s="1"/>
  <c r="T46" i="10"/>
  <c r="AF109" i="11" s="1"/>
  <c r="S46" i="10"/>
  <c r="AE109" i="11" s="1"/>
  <c r="V45" i="10"/>
  <c r="AH108" i="11" s="1"/>
  <c r="U45" i="10"/>
  <c r="T45" i="10"/>
  <c r="AF108" i="11" s="1"/>
  <c r="S45" i="10"/>
  <c r="AE108" i="11" s="1"/>
  <c r="V44" i="10"/>
  <c r="AH107" i="11" s="1"/>
  <c r="U44" i="10"/>
  <c r="AG107" i="11" s="1"/>
  <c r="T44" i="10"/>
  <c r="AF107" i="11" s="1"/>
  <c r="S44" i="10"/>
  <c r="AE107" i="11" s="1"/>
  <c r="V43" i="10"/>
  <c r="AH106" i="11" s="1"/>
  <c r="U43" i="10"/>
  <c r="T43" i="10"/>
  <c r="AF106" i="11" s="1"/>
  <c r="S43" i="10"/>
  <c r="AE106" i="11" s="1"/>
  <c r="V42" i="10"/>
  <c r="AH105" i="11" s="1"/>
  <c r="U42" i="10"/>
  <c r="AG105" i="11" s="1"/>
  <c r="T42" i="10"/>
  <c r="AF105" i="11" s="1"/>
  <c r="S42" i="10"/>
  <c r="AE105" i="11" s="1"/>
  <c r="V41" i="10"/>
  <c r="AH104" i="11" s="1"/>
  <c r="U41" i="10"/>
  <c r="AG104" i="11" s="1"/>
  <c r="T41" i="10"/>
  <c r="AF104" i="11" s="1"/>
  <c r="S41" i="10"/>
  <c r="AE104" i="11" s="1"/>
  <c r="V40" i="10"/>
  <c r="AH103" i="11" s="1"/>
  <c r="U40" i="10"/>
  <c r="AG103" i="11" s="1"/>
  <c r="T40" i="10"/>
  <c r="AF103" i="11" s="1"/>
  <c r="S40" i="10"/>
  <c r="AE103" i="11" s="1"/>
  <c r="V39" i="10"/>
  <c r="AH102" i="11" s="1"/>
  <c r="U39" i="10"/>
  <c r="AG102" i="11" s="1"/>
  <c r="T39" i="10"/>
  <c r="AF102" i="11" s="1"/>
  <c r="S39" i="10"/>
  <c r="AE102" i="11" s="1"/>
  <c r="V38" i="10"/>
  <c r="AH101" i="11" s="1"/>
  <c r="U38" i="10"/>
  <c r="AG101" i="11" s="1"/>
  <c r="T38" i="10"/>
  <c r="AF101" i="11" s="1"/>
  <c r="S38" i="10"/>
  <c r="AE101" i="11" s="1"/>
  <c r="V37" i="10"/>
  <c r="AH100" i="11" s="1"/>
  <c r="U37" i="10"/>
  <c r="T37" i="10"/>
  <c r="AF100" i="11" s="1"/>
  <c r="S37" i="10"/>
  <c r="AE100" i="11" s="1"/>
  <c r="V36" i="10"/>
  <c r="AH99" i="11" s="1"/>
  <c r="U36" i="10"/>
  <c r="AG99" i="11" s="1"/>
  <c r="T36" i="10"/>
  <c r="AF99" i="11" s="1"/>
  <c r="S36" i="10"/>
  <c r="AE99" i="11" s="1"/>
  <c r="V35" i="10"/>
  <c r="AH98" i="11" s="1"/>
  <c r="U35" i="10"/>
  <c r="T35" i="10"/>
  <c r="AF98" i="11" s="1"/>
  <c r="S35" i="10"/>
  <c r="AE98" i="11" s="1"/>
  <c r="V34" i="10"/>
  <c r="AH97" i="11" s="1"/>
  <c r="U34" i="10"/>
  <c r="AG97" i="11" s="1"/>
  <c r="T34" i="10"/>
  <c r="AF97" i="11" s="1"/>
  <c r="S34" i="10"/>
  <c r="AE97" i="11" s="1"/>
  <c r="V33" i="10"/>
  <c r="AH96" i="11" s="1"/>
  <c r="U33" i="10"/>
  <c r="T33" i="10"/>
  <c r="AF96" i="11" s="1"/>
  <c r="S33" i="10"/>
  <c r="AE96" i="11" s="1"/>
  <c r="V32" i="10"/>
  <c r="AH95" i="11" s="1"/>
  <c r="U32" i="10"/>
  <c r="AG95" i="11" s="1"/>
  <c r="T32" i="10"/>
  <c r="AF95" i="11" s="1"/>
  <c r="S32" i="10"/>
  <c r="AE95" i="11" s="1"/>
  <c r="N46" i="10"/>
  <c r="AD109" i="11" s="1"/>
  <c r="M46" i="10"/>
  <c r="AC109" i="11" s="1"/>
  <c r="L46" i="10"/>
  <c r="AB109" i="11" s="1"/>
  <c r="K46" i="10"/>
  <c r="AA109" i="11" s="1"/>
  <c r="N45" i="10"/>
  <c r="AD108" i="11" s="1"/>
  <c r="M45" i="10"/>
  <c r="AC108" i="11" s="1"/>
  <c r="L45" i="10"/>
  <c r="AB108" i="11" s="1"/>
  <c r="K45" i="10"/>
  <c r="N44" i="10"/>
  <c r="AD107" i="11" s="1"/>
  <c r="M44" i="10"/>
  <c r="AC107" i="11" s="1"/>
  <c r="L44" i="10"/>
  <c r="AB107" i="11" s="1"/>
  <c r="K44" i="10"/>
  <c r="AA107" i="11" s="1"/>
  <c r="N43" i="10"/>
  <c r="AD106" i="11" s="1"/>
  <c r="M43" i="10"/>
  <c r="AC106" i="11" s="1"/>
  <c r="L43" i="10"/>
  <c r="AB106" i="11" s="1"/>
  <c r="K43" i="10"/>
  <c r="N42" i="10"/>
  <c r="AD105" i="11" s="1"/>
  <c r="M42" i="10"/>
  <c r="AC105" i="11" s="1"/>
  <c r="L42" i="10"/>
  <c r="AB105" i="11" s="1"/>
  <c r="K42" i="10"/>
  <c r="AA105" i="11" s="1"/>
  <c r="N41" i="10"/>
  <c r="AD104" i="11" s="1"/>
  <c r="M41" i="10"/>
  <c r="AC104" i="11" s="1"/>
  <c r="L41" i="10"/>
  <c r="AB104" i="11" s="1"/>
  <c r="K41" i="10"/>
  <c r="N40" i="10"/>
  <c r="AD103" i="11" s="1"/>
  <c r="M40" i="10"/>
  <c r="AC103" i="11" s="1"/>
  <c r="L40" i="10"/>
  <c r="AB103" i="11" s="1"/>
  <c r="K40" i="10"/>
  <c r="AA103" i="11" s="1"/>
  <c r="N39" i="10"/>
  <c r="AD102" i="11" s="1"/>
  <c r="M39" i="10"/>
  <c r="AC102" i="11" s="1"/>
  <c r="L39" i="10"/>
  <c r="AB102" i="11" s="1"/>
  <c r="K39" i="10"/>
  <c r="AA102" i="11" s="1"/>
  <c r="N38" i="10"/>
  <c r="AD101" i="11" s="1"/>
  <c r="M38" i="10"/>
  <c r="AC101" i="11" s="1"/>
  <c r="L38" i="10"/>
  <c r="AB101" i="11" s="1"/>
  <c r="K38" i="10"/>
  <c r="AA101" i="11" s="1"/>
  <c r="N37" i="10"/>
  <c r="AD100" i="11" s="1"/>
  <c r="M37" i="10"/>
  <c r="AC100" i="11" s="1"/>
  <c r="L37" i="10"/>
  <c r="AB100" i="11" s="1"/>
  <c r="K37" i="10"/>
  <c r="N36" i="10"/>
  <c r="AD99" i="11" s="1"/>
  <c r="M36" i="10"/>
  <c r="AC99" i="11" s="1"/>
  <c r="L36" i="10"/>
  <c r="AB99" i="11" s="1"/>
  <c r="K36" i="10"/>
  <c r="AA99" i="11" s="1"/>
  <c r="N35" i="10"/>
  <c r="AD98" i="11" s="1"/>
  <c r="M35" i="10"/>
  <c r="AC98" i="11" s="1"/>
  <c r="L35" i="10"/>
  <c r="AB98" i="11" s="1"/>
  <c r="K35" i="10"/>
  <c r="N34" i="10"/>
  <c r="AD97" i="11" s="1"/>
  <c r="M34" i="10"/>
  <c r="AC97" i="11" s="1"/>
  <c r="L34" i="10"/>
  <c r="AB97" i="11" s="1"/>
  <c r="K34" i="10"/>
  <c r="AA97" i="11" s="1"/>
  <c r="N33" i="10"/>
  <c r="AD96" i="11" s="1"/>
  <c r="M33" i="10"/>
  <c r="AC96" i="11" s="1"/>
  <c r="L33" i="10"/>
  <c r="AB96" i="11" s="1"/>
  <c r="K33" i="10"/>
  <c r="N32" i="10"/>
  <c r="AD95" i="11" s="1"/>
  <c r="M32" i="10"/>
  <c r="AC95" i="11" s="1"/>
  <c r="L32" i="10"/>
  <c r="AB95" i="11" s="1"/>
  <c r="K32" i="10"/>
  <c r="AA95" i="11" s="1"/>
  <c r="F46" i="10"/>
  <c r="Z109" i="11" s="1"/>
  <c r="E46" i="10"/>
  <c r="Y109" i="11" s="1"/>
  <c r="D46" i="10"/>
  <c r="X109" i="11" s="1"/>
  <c r="C46" i="10"/>
  <c r="W109" i="11" s="1"/>
  <c r="F45" i="10"/>
  <c r="Z108" i="11" s="1"/>
  <c r="E45" i="10"/>
  <c r="Y108" i="11" s="1"/>
  <c r="D45" i="10"/>
  <c r="X108" i="11" s="1"/>
  <c r="C45" i="10"/>
  <c r="F44" i="10"/>
  <c r="Z107" i="11" s="1"/>
  <c r="E44" i="10"/>
  <c r="Y107" i="11" s="1"/>
  <c r="D44" i="10"/>
  <c r="C44" i="10"/>
  <c r="W107" i="11" s="1"/>
  <c r="F43" i="10"/>
  <c r="Z106" i="11" s="1"/>
  <c r="E43" i="10"/>
  <c r="Y106" i="11" s="1"/>
  <c r="D43" i="10"/>
  <c r="X106" i="11" s="1"/>
  <c r="C43" i="10"/>
  <c r="F42" i="10"/>
  <c r="Z105" i="11" s="1"/>
  <c r="E42" i="10"/>
  <c r="Y105" i="11" s="1"/>
  <c r="D42" i="10"/>
  <c r="C42" i="10"/>
  <c r="W105" i="11" s="1"/>
  <c r="F41" i="10"/>
  <c r="Z104" i="11" s="1"/>
  <c r="E41" i="10"/>
  <c r="Y104" i="11" s="1"/>
  <c r="D41" i="10"/>
  <c r="X104" i="11" s="1"/>
  <c r="C41" i="10"/>
  <c r="F40" i="10"/>
  <c r="Z103" i="11" s="1"/>
  <c r="E40" i="10"/>
  <c r="Y103" i="11" s="1"/>
  <c r="D40" i="10"/>
  <c r="X103" i="11" s="1"/>
  <c r="C40" i="10"/>
  <c r="W103" i="11" s="1"/>
  <c r="F39" i="10"/>
  <c r="Z102" i="11" s="1"/>
  <c r="E39" i="10"/>
  <c r="Y102" i="11" s="1"/>
  <c r="D39" i="10"/>
  <c r="X102" i="11" s="1"/>
  <c r="C39" i="10"/>
  <c r="W102" i="11" s="1"/>
  <c r="F38" i="10"/>
  <c r="Z101" i="11" s="1"/>
  <c r="E38" i="10"/>
  <c r="Y101" i="11" s="1"/>
  <c r="D38" i="10"/>
  <c r="C38" i="10"/>
  <c r="W101" i="11" s="1"/>
  <c r="F37" i="10"/>
  <c r="Z100" i="11" s="1"/>
  <c r="E37" i="10"/>
  <c r="Y100" i="11" s="1"/>
  <c r="D37" i="10"/>
  <c r="X100" i="11" s="1"/>
  <c r="C37" i="10"/>
  <c r="F36" i="10"/>
  <c r="Z99" i="11" s="1"/>
  <c r="E36" i="10"/>
  <c r="Y99" i="11" s="1"/>
  <c r="D36" i="10"/>
  <c r="C36" i="10"/>
  <c r="W99" i="11" s="1"/>
  <c r="F35" i="10"/>
  <c r="Z98" i="11" s="1"/>
  <c r="E35" i="10"/>
  <c r="Y98" i="11" s="1"/>
  <c r="D35" i="10"/>
  <c r="X98" i="11" s="1"/>
  <c r="C35" i="10"/>
  <c r="F34" i="10"/>
  <c r="Z97" i="11" s="1"/>
  <c r="E34" i="10"/>
  <c r="Y97" i="11" s="1"/>
  <c r="D34" i="10"/>
  <c r="C34" i="10"/>
  <c r="W97" i="11" s="1"/>
  <c r="F33" i="10"/>
  <c r="Z96" i="11" s="1"/>
  <c r="E33" i="10"/>
  <c r="Y96" i="11" s="1"/>
  <c r="D33" i="10"/>
  <c r="X96" i="11" s="1"/>
  <c r="C33" i="10"/>
  <c r="F32" i="10"/>
  <c r="Z95" i="11" s="1"/>
  <c r="E32" i="10"/>
  <c r="Y95" i="11" s="1"/>
  <c r="D32" i="10"/>
  <c r="X95" i="11" s="1"/>
  <c r="C32" i="10"/>
  <c r="W95" i="11" s="1"/>
  <c r="AL25" i="10"/>
  <c r="V109" i="11" s="1"/>
  <c r="AK25" i="10"/>
  <c r="U109" i="11" s="1"/>
  <c r="AJ25" i="10"/>
  <c r="AI25" i="10"/>
  <c r="S109" i="11" s="1"/>
  <c r="AL24" i="10"/>
  <c r="V108" i="11" s="1"/>
  <c r="AK24" i="10"/>
  <c r="U108" i="11" s="1"/>
  <c r="AJ24" i="10"/>
  <c r="T108" i="11" s="1"/>
  <c r="AI24" i="10"/>
  <c r="S108" i="11" s="1"/>
  <c r="AL23" i="10"/>
  <c r="V107" i="11" s="1"/>
  <c r="AK23" i="10"/>
  <c r="U107" i="11" s="1"/>
  <c r="AJ23" i="10"/>
  <c r="AI23" i="10"/>
  <c r="S107" i="11" s="1"/>
  <c r="AL22" i="10"/>
  <c r="V106" i="11" s="1"/>
  <c r="AK22" i="10"/>
  <c r="U106" i="11" s="1"/>
  <c r="AJ22" i="10"/>
  <c r="T106" i="11" s="1"/>
  <c r="AI22" i="10"/>
  <c r="AL21" i="10"/>
  <c r="V105" i="11" s="1"/>
  <c r="AK21" i="10"/>
  <c r="U105" i="11" s="1"/>
  <c r="AJ21" i="10"/>
  <c r="AI21" i="10"/>
  <c r="S105" i="11" s="1"/>
  <c r="AL20" i="10"/>
  <c r="V104" i="11" s="1"/>
  <c r="AK20" i="10"/>
  <c r="U104" i="11" s="1"/>
  <c r="AJ20" i="10"/>
  <c r="T104" i="11" s="1"/>
  <c r="AI20" i="10"/>
  <c r="AL19" i="10"/>
  <c r="V103" i="11" s="1"/>
  <c r="AK19" i="10"/>
  <c r="U103" i="11" s="1"/>
  <c r="AJ19" i="10"/>
  <c r="AI19" i="10"/>
  <c r="S103" i="11" s="1"/>
  <c r="AL18" i="10"/>
  <c r="V102" i="11" s="1"/>
  <c r="AK18" i="10"/>
  <c r="U102" i="11" s="1"/>
  <c r="AJ18" i="10"/>
  <c r="T102" i="11" s="1"/>
  <c r="AI18" i="10"/>
  <c r="AL17" i="10"/>
  <c r="V101" i="11" s="1"/>
  <c r="AK17" i="10"/>
  <c r="U101" i="11" s="1"/>
  <c r="AJ17" i="10"/>
  <c r="AI17" i="10"/>
  <c r="S101" i="11" s="1"/>
  <c r="AL16" i="10"/>
  <c r="V100" i="11" s="1"/>
  <c r="AK16" i="10"/>
  <c r="U100" i="11" s="1"/>
  <c r="AJ16" i="10"/>
  <c r="T100" i="11" s="1"/>
  <c r="AI16" i="10"/>
  <c r="AL15" i="10"/>
  <c r="V99" i="11" s="1"/>
  <c r="AK15" i="10"/>
  <c r="U99" i="11" s="1"/>
  <c r="AJ15" i="10"/>
  <c r="AI15" i="10"/>
  <c r="S99" i="11" s="1"/>
  <c r="AL14" i="10"/>
  <c r="V98" i="11" s="1"/>
  <c r="AK14" i="10"/>
  <c r="U98" i="11" s="1"/>
  <c r="AJ14" i="10"/>
  <c r="T98" i="11" s="1"/>
  <c r="AI14" i="10"/>
  <c r="AL13" i="10"/>
  <c r="V97" i="11" s="1"/>
  <c r="AK13" i="10"/>
  <c r="U97" i="11" s="1"/>
  <c r="AJ13" i="10"/>
  <c r="AI13" i="10"/>
  <c r="S97" i="11" s="1"/>
  <c r="AL12" i="10"/>
  <c r="V96" i="11" s="1"/>
  <c r="AK12" i="10"/>
  <c r="U96" i="11" s="1"/>
  <c r="AJ12" i="10"/>
  <c r="T96" i="11" s="1"/>
  <c r="AI12" i="10"/>
  <c r="AL11" i="10"/>
  <c r="V95" i="11" s="1"/>
  <c r="AK11" i="10"/>
  <c r="U95" i="11" s="1"/>
  <c r="AJ11" i="10"/>
  <c r="AI11" i="10"/>
  <c r="S95" i="11" s="1"/>
  <c r="AD25" i="10"/>
  <c r="R109" i="11" s="1"/>
  <c r="AC25" i="10"/>
  <c r="Q109" i="11" s="1"/>
  <c r="AB25" i="10"/>
  <c r="P109" i="11" s="1"/>
  <c r="AA25" i="10"/>
  <c r="O109" i="11" s="1"/>
  <c r="AD24" i="10"/>
  <c r="R108" i="11" s="1"/>
  <c r="AC24" i="10"/>
  <c r="Q108" i="11" s="1"/>
  <c r="AB24" i="10"/>
  <c r="P108" i="11" s="1"/>
  <c r="AA24" i="10"/>
  <c r="AD23" i="10"/>
  <c r="R107" i="11" s="1"/>
  <c r="AC23" i="10"/>
  <c r="Q107" i="11" s="1"/>
  <c r="AB23" i="10"/>
  <c r="P107" i="11" s="1"/>
  <c r="AA23" i="10"/>
  <c r="O107" i="11" s="1"/>
  <c r="AD22" i="10"/>
  <c r="R106" i="11" s="1"/>
  <c r="AC22" i="10"/>
  <c r="Q106" i="11" s="1"/>
  <c r="AB22" i="10"/>
  <c r="P106" i="11" s="1"/>
  <c r="AA22" i="10"/>
  <c r="AD21" i="10"/>
  <c r="R105" i="11" s="1"/>
  <c r="AC21" i="10"/>
  <c r="Q105" i="11" s="1"/>
  <c r="AB21" i="10"/>
  <c r="P105" i="11" s="1"/>
  <c r="AA21" i="10"/>
  <c r="O105" i="11" s="1"/>
  <c r="AD20" i="10"/>
  <c r="R104" i="11" s="1"/>
  <c r="AC20" i="10"/>
  <c r="Q104" i="11" s="1"/>
  <c r="AB20" i="10"/>
  <c r="P104" i="11" s="1"/>
  <c r="AA20" i="10"/>
  <c r="AD19" i="10"/>
  <c r="R103" i="11" s="1"/>
  <c r="AC19" i="10"/>
  <c r="Q103" i="11" s="1"/>
  <c r="AB19" i="10"/>
  <c r="P103" i="11" s="1"/>
  <c r="AA19" i="10"/>
  <c r="O103" i="11" s="1"/>
  <c r="AD18" i="10"/>
  <c r="R102" i="11" s="1"/>
  <c r="AC18" i="10"/>
  <c r="Q102" i="11" s="1"/>
  <c r="AB18" i="10"/>
  <c r="P102" i="11" s="1"/>
  <c r="AA18" i="10"/>
  <c r="O102" i="11" s="1"/>
  <c r="AD17" i="10"/>
  <c r="R101" i="11" s="1"/>
  <c r="AC17" i="10"/>
  <c r="Q101" i="11" s="1"/>
  <c r="AB17" i="10"/>
  <c r="P101" i="11" s="1"/>
  <c r="AA17" i="10"/>
  <c r="O101" i="11" s="1"/>
  <c r="AD16" i="10"/>
  <c r="R100" i="11" s="1"/>
  <c r="AC16" i="10"/>
  <c r="Q100" i="11" s="1"/>
  <c r="AB16" i="10"/>
  <c r="P100" i="11" s="1"/>
  <c r="AA16" i="10"/>
  <c r="AD15" i="10"/>
  <c r="R99" i="11" s="1"/>
  <c r="AC15" i="10"/>
  <c r="Q99" i="11" s="1"/>
  <c r="AB15" i="10"/>
  <c r="P99" i="11" s="1"/>
  <c r="AA15" i="10"/>
  <c r="O99" i="11" s="1"/>
  <c r="AD14" i="10"/>
  <c r="R98" i="11" s="1"/>
  <c r="AC14" i="10"/>
  <c r="Q98" i="11" s="1"/>
  <c r="AB14" i="10"/>
  <c r="P98" i="11" s="1"/>
  <c r="AA14" i="10"/>
  <c r="AD13" i="10"/>
  <c r="R97" i="11" s="1"/>
  <c r="AC13" i="10"/>
  <c r="Q97" i="11" s="1"/>
  <c r="AB13" i="10"/>
  <c r="P97" i="11" s="1"/>
  <c r="AA13" i="10"/>
  <c r="O97" i="11" s="1"/>
  <c r="AD12" i="10"/>
  <c r="R96" i="11" s="1"/>
  <c r="AC12" i="10"/>
  <c r="Q96" i="11" s="1"/>
  <c r="AB12" i="10"/>
  <c r="P96" i="11" s="1"/>
  <c r="AA12" i="10"/>
  <c r="AD11" i="10"/>
  <c r="R95" i="11" s="1"/>
  <c r="AC11" i="10"/>
  <c r="Q95" i="11" s="1"/>
  <c r="AB11" i="10"/>
  <c r="P95" i="11" s="1"/>
  <c r="AA11" i="10"/>
  <c r="O95" i="11" s="1"/>
  <c r="V25" i="10"/>
  <c r="N109" i="11" s="1"/>
  <c r="U25" i="10"/>
  <c r="T25" i="10"/>
  <c r="L109" i="11" s="1"/>
  <c r="S25" i="10"/>
  <c r="K109" i="11" s="1"/>
  <c r="V24" i="10"/>
  <c r="N108" i="11" s="1"/>
  <c r="U24" i="10"/>
  <c r="M108" i="11" s="1"/>
  <c r="T24" i="10"/>
  <c r="L108" i="11" s="1"/>
  <c r="S24" i="10"/>
  <c r="V23" i="10"/>
  <c r="N107" i="11" s="1"/>
  <c r="U23" i="10"/>
  <c r="T23" i="10"/>
  <c r="L107" i="11" s="1"/>
  <c r="S23" i="10"/>
  <c r="K107" i="11" s="1"/>
  <c r="V22" i="10"/>
  <c r="N106" i="11" s="1"/>
  <c r="U22" i="10"/>
  <c r="M106" i="11" s="1"/>
  <c r="T22" i="10"/>
  <c r="L106" i="11" s="1"/>
  <c r="S22" i="10"/>
  <c r="V21" i="10"/>
  <c r="N105" i="11" s="1"/>
  <c r="U21" i="10"/>
  <c r="T21" i="10"/>
  <c r="L105" i="11" s="1"/>
  <c r="S21" i="10"/>
  <c r="K105" i="11" s="1"/>
  <c r="V20" i="10"/>
  <c r="N104" i="11" s="1"/>
  <c r="U20" i="10"/>
  <c r="M104" i="11" s="1"/>
  <c r="T20" i="10"/>
  <c r="L104" i="11" s="1"/>
  <c r="S20" i="10"/>
  <c r="V19" i="10"/>
  <c r="N103" i="11" s="1"/>
  <c r="U19" i="10"/>
  <c r="T19" i="10"/>
  <c r="L103" i="11" s="1"/>
  <c r="S19" i="10"/>
  <c r="K103" i="11" s="1"/>
  <c r="V18" i="10"/>
  <c r="N102" i="11" s="1"/>
  <c r="U18" i="10"/>
  <c r="M102" i="11" s="1"/>
  <c r="T18" i="10"/>
  <c r="L102" i="11" s="1"/>
  <c r="S18" i="10"/>
  <c r="K102" i="11" s="1"/>
  <c r="V17" i="10"/>
  <c r="N101" i="11" s="1"/>
  <c r="U17" i="10"/>
  <c r="T17" i="10"/>
  <c r="L101" i="11" s="1"/>
  <c r="S17" i="10"/>
  <c r="K101" i="11" s="1"/>
  <c r="V16" i="10"/>
  <c r="N100" i="11" s="1"/>
  <c r="U16" i="10"/>
  <c r="M100" i="11" s="1"/>
  <c r="T16" i="10"/>
  <c r="L100" i="11" s="1"/>
  <c r="S16" i="10"/>
  <c r="V15" i="10"/>
  <c r="N99" i="11" s="1"/>
  <c r="U15" i="10"/>
  <c r="M99" i="11" s="1"/>
  <c r="T15" i="10"/>
  <c r="L99" i="11" s="1"/>
  <c r="S15" i="10"/>
  <c r="K99" i="11" s="1"/>
  <c r="V14" i="10"/>
  <c r="N98" i="11" s="1"/>
  <c r="U14" i="10"/>
  <c r="M98" i="11" s="1"/>
  <c r="T14" i="10"/>
  <c r="L98" i="11" s="1"/>
  <c r="S14" i="10"/>
  <c r="V13" i="10"/>
  <c r="N97" i="11" s="1"/>
  <c r="U13" i="10"/>
  <c r="T13" i="10"/>
  <c r="L97" i="11" s="1"/>
  <c r="S13" i="10"/>
  <c r="K97" i="11" s="1"/>
  <c r="V12" i="10"/>
  <c r="N96" i="11" s="1"/>
  <c r="U12" i="10"/>
  <c r="M96" i="11" s="1"/>
  <c r="T12" i="10"/>
  <c r="L96" i="11" s="1"/>
  <c r="S12" i="10"/>
  <c r="V11" i="10"/>
  <c r="N95" i="11" s="1"/>
  <c r="U11" i="10"/>
  <c r="T11" i="10"/>
  <c r="L95" i="11" s="1"/>
  <c r="S11" i="10"/>
  <c r="K95" i="11" s="1"/>
  <c r="N25" i="10"/>
  <c r="J109" i="11" s="1"/>
  <c r="M25" i="10"/>
  <c r="I109" i="11" s="1"/>
  <c r="L25" i="10"/>
  <c r="H109" i="11" s="1"/>
  <c r="K25" i="10"/>
  <c r="G109" i="11" s="1"/>
  <c r="N24" i="10"/>
  <c r="J108" i="11" s="1"/>
  <c r="M24" i="10"/>
  <c r="I108" i="11" s="1"/>
  <c r="L24" i="10"/>
  <c r="H108" i="11" s="1"/>
  <c r="K24" i="10"/>
  <c r="N23" i="10"/>
  <c r="J107" i="11" s="1"/>
  <c r="M23" i="10"/>
  <c r="I107" i="11" s="1"/>
  <c r="L23" i="10"/>
  <c r="K23" i="10"/>
  <c r="G107" i="11" s="1"/>
  <c r="N22" i="10"/>
  <c r="J106" i="11" s="1"/>
  <c r="M22" i="10"/>
  <c r="I106" i="11" s="1"/>
  <c r="L22" i="10"/>
  <c r="H106" i="11" s="1"/>
  <c r="K22" i="10"/>
  <c r="N21" i="10"/>
  <c r="J105" i="11" s="1"/>
  <c r="M21" i="10"/>
  <c r="I105" i="11" s="1"/>
  <c r="L21" i="10"/>
  <c r="K21" i="10"/>
  <c r="G105" i="11" s="1"/>
  <c r="N20" i="10"/>
  <c r="J104" i="11" s="1"/>
  <c r="M20" i="10"/>
  <c r="I104" i="11" s="1"/>
  <c r="L20" i="10"/>
  <c r="H104" i="11" s="1"/>
  <c r="K20" i="10"/>
  <c r="N19" i="10"/>
  <c r="J103" i="11" s="1"/>
  <c r="M19" i="10"/>
  <c r="I103" i="11" s="1"/>
  <c r="L19" i="10"/>
  <c r="H103" i="11" s="1"/>
  <c r="K19" i="10"/>
  <c r="G103" i="11" s="1"/>
  <c r="N18" i="10"/>
  <c r="J102" i="11" s="1"/>
  <c r="M18" i="10"/>
  <c r="I102" i="11" s="1"/>
  <c r="L18" i="10"/>
  <c r="H102" i="11" s="1"/>
  <c r="K18" i="10"/>
  <c r="N17" i="10"/>
  <c r="J101" i="11" s="1"/>
  <c r="M17" i="10"/>
  <c r="I101" i="11" s="1"/>
  <c r="L17" i="10"/>
  <c r="H101" i="11" s="1"/>
  <c r="K17" i="10"/>
  <c r="G101" i="11" s="1"/>
  <c r="N16" i="10"/>
  <c r="J100" i="11" s="1"/>
  <c r="M16" i="10"/>
  <c r="I100" i="11" s="1"/>
  <c r="L16" i="10"/>
  <c r="H100" i="11" s="1"/>
  <c r="K16" i="10"/>
  <c r="G100" i="11" s="1"/>
  <c r="N15" i="10"/>
  <c r="J99" i="11" s="1"/>
  <c r="M15" i="10"/>
  <c r="I99" i="11" s="1"/>
  <c r="L15" i="10"/>
  <c r="H99" i="11" s="1"/>
  <c r="K15" i="10"/>
  <c r="G99" i="11" s="1"/>
  <c r="N14" i="10"/>
  <c r="J98" i="11" s="1"/>
  <c r="M14" i="10"/>
  <c r="I98" i="11" s="1"/>
  <c r="L14" i="10"/>
  <c r="H98" i="11" s="1"/>
  <c r="K14" i="10"/>
  <c r="N13" i="10"/>
  <c r="J97" i="11" s="1"/>
  <c r="M13" i="10"/>
  <c r="I97" i="11" s="1"/>
  <c r="L13" i="10"/>
  <c r="K13" i="10"/>
  <c r="G97" i="11" s="1"/>
  <c r="N12" i="10"/>
  <c r="J96" i="11" s="1"/>
  <c r="M12" i="10"/>
  <c r="I96" i="11" s="1"/>
  <c r="L12" i="10"/>
  <c r="H96" i="11" s="1"/>
  <c r="K12" i="10"/>
  <c r="N11" i="10"/>
  <c r="J95" i="11" s="1"/>
  <c r="M11" i="10"/>
  <c r="I95" i="11" s="1"/>
  <c r="L11" i="10"/>
  <c r="K11" i="10"/>
  <c r="G95" i="11" s="1"/>
  <c r="F25" i="10"/>
  <c r="F109" i="11" s="1"/>
  <c r="E25" i="10"/>
  <c r="E109" i="11" s="1"/>
  <c r="D25" i="10"/>
  <c r="D109" i="11" s="1"/>
  <c r="C25" i="10"/>
  <c r="C109" i="11" s="1"/>
  <c r="F24" i="10"/>
  <c r="F108" i="11" s="1"/>
  <c r="E24" i="10"/>
  <c r="E108" i="11" s="1"/>
  <c r="D24" i="10"/>
  <c r="D108" i="11" s="1"/>
  <c r="C24" i="10"/>
  <c r="F23" i="10"/>
  <c r="F107" i="11" s="1"/>
  <c r="E23" i="10"/>
  <c r="E107" i="11" s="1"/>
  <c r="D23" i="10"/>
  <c r="D107" i="11" s="1"/>
  <c r="C23" i="10"/>
  <c r="C107" i="11" s="1"/>
  <c r="F22" i="10"/>
  <c r="F106" i="11" s="1"/>
  <c r="E22" i="10"/>
  <c r="E106" i="11" s="1"/>
  <c r="D22" i="10"/>
  <c r="D106" i="11" s="1"/>
  <c r="C22" i="10"/>
  <c r="F21" i="10"/>
  <c r="F105" i="11" s="1"/>
  <c r="E21" i="10"/>
  <c r="E105" i="11" s="1"/>
  <c r="D21" i="10"/>
  <c r="D105" i="11" s="1"/>
  <c r="C21" i="10"/>
  <c r="C105" i="11" s="1"/>
  <c r="F20" i="10"/>
  <c r="F104" i="11" s="1"/>
  <c r="E20" i="10"/>
  <c r="E104" i="11" s="1"/>
  <c r="D20" i="10"/>
  <c r="D104" i="11" s="1"/>
  <c r="C20" i="10"/>
  <c r="F19" i="10"/>
  <c r="F103" i="11" s="1"/>
  <c r="E19" i="10"/>
  <c r="E103" i="11" s="1"/>
  <c r="D19" i="10"/>
  <c r="D103" i="11" s="1"/>
  <c r="C19" i="10"/>
  <c r="C103" i="11" s="1"/>
  <c r="F18" i="10"/>
  <c r="F102" i="11" s="1"/>
  <c r="E18" i="10"/>
  <c r="E102" i="11" s="1"/>
  <c r="D18" i="10"/>
  <c r="D102" i="11" s="1"/>
  <c r="C18" i="10"/>
  <c r="F17" i="10"/>
  <c r="F101" i="11" s="1"/>
  <c r="E17" i="10"/>
  <c r="E101" i="11" s="1"/>
  <c r="D17" i="10"/>
  <c r="D101" i="11" s="1"/>
  <c r="C17" i="10"/>
  <c r="C101" i="11" s="1"/>
  <c r="F16" i="10"/>
  <c r="F100" i="11" s="1"/>
  <c r="E16" i="10"/>
  <c r="E100" i="11" s="1"/>
  <c r="D16" i="10"/>
  <c r="D100" i="11" s="1"/>
  <c r="C16" i="10"/>
  <c r="C100" i="11" s="1"/>
  <c r="F15" i="10"/>
  <c r="F99" i="11" s="1"/>
  <c r="E15" i="10"/>
  <c r="E99" i="11" s="1"/>
  <c r="D15" i="10"/>
  <c r="D99" i="11" s="1"/>
  <c r="C15" i="10"/>
  <c r="C99" i="11" s="1"/>
  <c r="F14" i="10"/>
  <c r="F98" i="11" s="1"/>
  <c r="E14" i="10"/>
  <c r="E98" i="11" s="1"/>
  <c r="D14" i="10"/>
  <c r="D98" i="11" s="1"/>
  <c r="C14" i="10"/>
  <c r="C98" i="11" s="1"/>
  <c r="F13" i="10"/>
  <c r="F97" i="11" s="1"/>
  <c r="E13" i="10"/>
  <c r="E97" i="11" s="1"/>
  <c r="D13" i="10"/>
  <c r="D97" i="11" s="1"/>
  <c r="C13" i="10"/>
  <c r="C97" i="11" s="1"/>
  <c r="F12" i="10"/>
  <c r="F96" i="11" s="1"/>
  <c r="E12" i="10"/>
  <c r="E96" i="11" s="1"/>
  <c r="D12" i="10"/>
  <c r="D96" i="11" s="1"/>
  <c r="C12" i="10"/>
  <c r="F11" i="10"/>
  <c r="F95" i="11" s="1"/>
  <c r="E11" i="10"/>
  <c r="E95" i="11" s="1"/>
  <c r="D11" i="10"/>
  <c r="D95" i="11" s="1"/>
  <c r="C11" i="10"/>
  <c r="C95" i="11" s="1"/>
  <c r="AC88" i="10"/>
  <c r="AC108" i="10" s="1"/>
  <c r="AD85" i="10"/>
  <c r="AD105" i="10" s="1"/>
  <c r="F80" i="10"/>
  <c r="O65" i="10"/>
  <c r="X62" i="10"/>
  <c r="AE59" i="10"/>
  <c r="AN56" i="10"/>
  <c r="W54" i="10"/>
  <c r="O15" i="10" l="1"/>
  <c r="O23" i="10"/>
  <c r="AM37" i="10"/>
  <c r="P80" i="10"/>
  <c r="P100" i="10" s="1"/>
  <c r="X55" i="10"/>
  <c r="H59" i="10"/>
  <c r="P40" i="10"/>
  <c r="S87" i="10"/>
  <c r="S107" i="10" s="1"/>
  <c r="AE46" i="10"/>
  <c r="H65" i="10"/>
  <c r="R88" i="10"/>
  <c r="R108" i="10" s="1"/>
  <c r="X43" i="10"/>
  <c r="C74" i="10"/>
  <c r="C94" i="10" s="1"/>
  <c r="AE32" i="10"/>
  <c r="AF34" i="10"/>
  <c r="R82" i="10"/>
  <c r="R102" i="10" s="1"/>
  <c r="AE42" i="10"/>
  <c r="H33" i="10"/>
  <c r="C78" i="10"/>
  <c r="C98" i="10" s="1"/>
  <c r="AN35" i="10"/>
  <c r="W57" i="10"/>
  <c r="AE15" i="10"/>
  <c r="P23" i="10"/>
  <c r="X54" i="10"/>
  <c r="Y54" i="10" s="1"/>
  <c r="AF59" i="10"/>
  <c r="AG59" i="10" s="1"/>
  <c r="AM62" i="10"/>
  <c r="AE65" i="10"/>
  <c r="F74" i="10"/>
  <c r="F86" i="10"/>
  <c r="F106" i="10" s="1"/>
  <c r="W38" i="10"/>
  <c r="W60" i="10"/>
  <c r="AA80" i="10"/>
  <c r="AA100" i="10" s="1"/>
  <c r="AM16" i="10"/>
  <c r="AF23" i="10"/>
  <c r="AM54" i="10"/>
  <c r="AE57" i="10"/>
  <c r="AE63" i="10"/>
  <c r="AF65" i="10"/>
  <c r="F76" i="10"/>
  <c r="E87" i="10"/>
  <c r="E107" i="10" s="1"/>
  <c r="O17" i="10"/>
  <c r="O25" i="10"/>
  <c r="AF57" i="10"/>
  <c r="X60" i="10"/>
  <c r="AF63" i="10"/>
  <c r="W66" i="10"/>
  <c r="E77" i="10"/>
  <c r="F82" i="10"/>
  <c r="F102" i="10" s="1"/>
  <c r="G87" i="10"/>
  <c r="G107" i="10" s="1"/>
  <c r="AF11" i="10"/>
  <c r="AE17" i="10"/>
  <c r="P25" i="10"/>
  <c r="AE55" i="10"/>
  <c r="W58" i="10"/>
  <c r="AM60" i="10"/>
  <c r="W64" i="10"/>
  <c r="Y64" i="10" s="1"/>
  <c r="X66" i="10"/>
  <c r="AC82" i="10"/>
  <c r="AC102" i="10" s="1"/>
  <c r="AE61" i="10"/>
  <c r="F78" i="10"/>
  <c r="E83" i="10"/>
  <c r="E103" i="10" s="1"/>
  <c r="AD87" i="10"/>
  <c r="AD107" i="10" s="1"/>
  <c r="X16" i="10"/>
  <c r="W20" i="10"/>
  <c r="X24" i="10"/>
  <c r="AM12" i="10"/>
  <c r="AD77" i="10"/>
  <c r="AD97" i="10" s="1"/>
  <c r="P79" i="10"/>
  <c r="P99" i="10" s="1"/>
  <c r="AP84" i="11"/>
  <c r="AN45" i="11" s="1"/>
  <c r="BB89" i="11"/>
  <c r="AZ50" i="11" s="1"/>
  <c r="AE19" i="10"/>
  <c r="AF55" i="10"/>
  <c r="X64" i="10"/>
  <c r="AF19" i="10"/>
  <c r="W56" i="10"/>
  <c r="AN64" i="10"/>
  <c r="F88" i="10"/>
  <c r="F108" i="10" s="1"/>
  <c r="X12" i="10"/>
  <c r="AF25" i="10"/>
  <c r="X58" i="10"/>
  <c r="AN66" i="10"/>
  <c r="AN12" i="10"/>
  <c r="AE53" i="10"/>
  <c r="AN58" i="10"/>
  <c r="AF61" i="10"/>
  <c r="AE67" i="10"/>
  <c r="E79" i="10"/>
  <c r="E99" i="10" s="1"/>
  <c r="F84" i="10"/>
  <c r="F104" i="10" s="1"/>
  <c r="X14" i="10"/>
  <c r="AM20" i="10"/>
  <c r="AF33" i="10"/>
  <c r="AF53" i="10"/>
  <c r="X56" i="10"/>
  <c r="W62" i="10"/>
  <c r="Y62" i="10" s="1"/>
  <c r="AF67" i="10"/>
  <c r="AB79" i="10"/>
  <c r="AB99" i="10" s="1"/>
  <c r="E85" i="10"/>
  <c r="E105" i="10" s="1"/>
  <c r="E78" i="10"/>
  <c r="E98" i="10" s="1"/>
  <c r="AF46" i="10"/>
  <c r="P15" i="10"/>
  <c r="P17" i="10"/>
  <c r="AE23" i="10"/>
  <c r="AE25" i="10"/>
  <c r="AG25" i="10" s="1"/>
  <c r="AN33" i="10"/>
  <c r="AO33" i="10" s="1"/>
  <c r="P36" i="10"/>
  <c r="P38" i="10"/>
  <c r="AM40" i="10"/>
  <c r="AN43" i="10"/>
  <c r="AM46" i="10"/>
  <c r="W59" i="10"/>
  <c r="H61" i="10"/>
  <c r="AE62" i="10"/>
  <c r="AM63" i="10"/>
  <c r="W65" i="10"/>
  <c r="G67" i="10"/>
  <c r="AC76" i="10"/>
  <c r="AC96" i="10" s="1"/>
  <c r="AC80" i="10"/>
  <c r="AC100" i="10" s="1"/>
  <c r="C84" i="10"/>
  <c r="C104" i="10" s="1"/>
  <c r="E86" i="10"/>
  <c r="E106" i="10" s="1"/>
  <c r="C88" i="10"/>
  <c r="C108" i="10" s="1"/>
  <c r="BB88" i="11"/>
  <c r="AY49" i="11" s="1"/>
  <c r="AN53" i="10"/>
  <c r="AN55" i="10"/>
  <c r="G78" i="10"/>
  <c r="AN67" i="10"/>
  <c r="O36" i="10"/>
  <c r="AM43" i="10"/>
  <c r="AO43" i="10" s="1"/>
  <c r="P76" i="10"/>
  <c r="P96" i="10" s="1"/>
  <c r="C86" i="10"/>
  <c r="C106" i="10" s="1"/>
  <c r="AE54" i="10"/>
  <c r="X59" i="10"/>
  <c r="X65" i="10"/>
  <c r="E88" i="10"/>
  <c r="E108" i="10" s="1"/>
  <c r="AF17" i="10"/>
  <c r="O21" i="10"/>
  <c r="P34" i="10"/>
  <c r="AF36" i="10"/>
  <c r="W39" i="10"/>
  <c r="O42" i="10"/>
  <c r="P44" i="10"/>
  <c r="H53" i="10"/>
  <c r="X61" i="10"/>
  <c r="G63" i="10"/>
  <c r="W67" i="10"/>
  <c r="Y67" i="10" s="1"/>
  <c r="S74" i="10"/>
  <c r="S94" i="10" s="1"/>
  <c r="O77" i="10"/>
  <c r="O97" i="10" s="1"/>
  <c r="Q78" i="10"/>
  <c r="Q98" i="10" s="1"/>
  <c r="C80" i="10"/>
  <c r="C100" i="10" s="1"/>
  <c r="E82" i="10"/>
  <c r="E102" i="10" s="1"/>
  <c r="P84" i="10"/>
  <c r="P104" i="10" s="1"/>
  <c r="P86" i="10"/>
  <c r="P106" i="10" s="1"/>
  <c r="O38" i="10"/>
  <c r="G61" i="10"/>
  <c r="AN41" i="10"/>
  <c r="O64" i="10"/>
  <c r="O11" i="10"/>
  <c r="P21" i="10"/>
  <c r="AE34" i="10"/>
  <c r="AM39" i="10"/>
  <c r="P42" i="10"/>
  <c r="AN45" i="10"/>
  <c r="W53" i="10"/>
  <c r="G55" i="10"/>
  <c r="H63" i="10"/>
  <c r="X67" i="10"/>
  <c r="AC74" i="10"/>
  <c r="AC94" i="10" s="1"/>
  <c r="R77" i="10"/>
  <c r="R97" i="10" s="1"/>
  <c r="R78" i="10"/>
  <c r="R98" i="10" s="1"/>
  <c r="E80" i="10"/>
  <c r="E100" i="10" s="1"/>
  <c r="AC84" i="10"/>
  <c r="AC104" i="10" s="1"/>
  <c r="AC86" i="10"/>
  <c r="AC106" i="10" s="1"/>
  <c r="G88" i="10"/>
  <c r="G108" i="10" s="1"/>
  <c r="Z78" i="10"/>
  <c r="AF40" i="10"/>
  <c r="X57" i="10"/>
  <c r="Y57" i="10" s="1"/>
  <c r="AE36" i="10"/>
  <c r="AG36" i="10" s="1"/>
  <c r="O44" i="10"/>
  <c r="H67" i="10"/>
  <c r="P78" i="10"/>
  <c r="P98" i="10" s="1"/>
  <c r="O13" i="10"/>
  <c r="AF15" i="10"/>
  <c r="P13" i="10"/>
  <c r="W18" i="10"/>
  <c r="O32" i="10"/>
  <c r="AN36" i="10"/>
  <c r="P11" i="10"/>
  <c r="AE13" i="10"/>
  <c r="O19" i="10"/>
  <c r="AE21" i="10"/>
  <c r="AM24" i="10"/>
  <c r="P32" i="10"/>
  <c r="H37" i="10"/>
  <c r="I37" i="10" s="1"/>
  <c r="AN39" i="10"/>
  <c r="AO39" i="10" s="1"/>
  <c r="O46" i="10"/>
  <c r="X53" i="10"/>
  <c r="H55" i="10"/>
  <c r="G57" i="10"/>
  <c r="W63" i="10"/>
  <c r="C76" i="10"/>
  <c r="C96" i="10" s="1"/>
  <c r="S77" i="10"/>
  <c r="S97" i="10" s="1"/>
  <c r="AC78" i="10"/>
  <c r="AC98" i="10" s="1"/>
  <c r="P82" i="10"/>
  <c r="P102" i="10" s="1"/>
  <c r="P88" i="10"/>
  <c r="P108" i="10" s="1"/>
  <c r="G19" i="10"/>
  <c r="E74" i="10"/>
  <c r="E94" i="10" s="1"/>
  <c r="O79" i="10"/>
  <c r="O99" i="10" s="1"/>
  <c r="O34" i="10"/>
  <c r="G53" i="10"/>
  <c r="W61" i="10"/>
  <c r="Y61" i="10" s="1"/>
  <c r="P74" i="10"/>
  <c r="P94" i="10" s="1"/>
  <c r="C82" i="10"/>
  <c r="C102" i="10" s="1"/>
  <c r="AE11" i="10"/>
  <c r="AF13" i="10"/>
  <c r="AF16" i="10"/>
  <c r="P19" i="10"/>
  <c r="AF21" i="10"/>
  <c r="AG21" i="10" s="1"/>
  <c r="AN24" i="10"/>
  <c r="X35" i="10"/>
  <c r="W37" i="10"/>
  <c r="O40" i="10"/>
  <c r="H43" i="10"/>
  <c r="P46" i="10"/>
  <c r="W55" i="10"/>
  <c r="H57" i="10"/>
  <c r="I57" i="10" s="1"/>
  <c r="G59" i="10"/>
  <c r="I59" i="10" s="1"/>
  <c r="AM61" i="10"/>
  <c r="X63" i="10"/>
  <c r="G65" i="10"/>
  <c r="E76" i="10"/>
  <c r="E96" i="10" s="1"/>
  <c r="D79" i="10"/>
  <c r="D99" i="10" s="1"/>
  <c r="G80" i="10"/>
  <c r="G100" i="10" s="1"/>
  <c r="S85" i="10"/>
  <c r="S105" i="10" s="1"/>
  <c r="Q88" i="10"/>
  <c r="Q108" i="10" s="1"/>
  <c r="G11" i="10"/>
  <c r="O14" i="10"/>
  <c r="AD86" i="11"/>
  <c r="AD47" i="11" s="1"/>
  <c r="AD88" i="11"/>
  <c r="AA49" i="11" s="1"/>
  <c r="AD90" i="11"/>
  <c r="AA51" i="11" s="1"/>
  <c r="O20" i="10"/>
  <c r="G104" i="11"/>
  <c r="J85" i="11" s="1"/>
  <c r="H46" i="11" s="1"/>
  <c r="AC85" i="10"/>
  <c r="AC105" i="10" s="1"/>
  <c r="O106" i="11"/>
  <c r="W32" i="10"/>
  <c r="AM34" i="10"/>
  <c r="X38" i="10"/>
  <c r="G40" i="10"/>
  <c r="AN40" i="10"/>
  <c r="H46" i="10"/>
  <c r="AN46" i="10"/>
  <c r="AO46" i="10" s="1"/>
  <c r="O55" i="10"/>
  <c r="O59" i="10"/>
  <c r="H64" i="10"/>
  <c r="P65" i="10"/>
  <c r="AB74" i="10"/>
  <c r="AB94" i="10" s="1"/>
  <c r="Q76" i="10"/>
  <c r="Q96" i="10" s="1"/>
  <c r="R79" i="10"/>
  <c r="R99" i="10" s="1"/>
  <c r="Q80" i="10"/>
  <c r="Q100" i="10" s="1"/>
  <c r="O82" i="10"/>
  <c r="O102" i="10" s="1"/>
  <c r="R83" i="10"/>
  <c r="R103" i="10" s="1"/>
  <c r="H25" i="10"/>
  <c r="H17" i="10"/>
  <c r="AM11" i="10"/>
  <c r="T95" i="11"/>
  <c r="AD76" i="10"/>
  <c r="AD96" i="10" s="1"/>
  <c r="T97" i="11"/>
  <c r="AM15" i="10"/>
  <c r="T99" i="11"/>
  <c r="V80" i="11" s="1"/>
  <c r="AD80" i="10"/>
  <c r="AD100" i="10" s="1"/>
  <c r="T101" i="11"/>
  <c r="AN19" i="10"/>
  <c r="T103" i="11"/>
  <c r="V84" i="11" s="1"/>
  <c r="U45" i="11" s="1"/>
  <c r="AN21" i="10"/>
  <c r="T105" i="11"/>
  <c r="V86" i="11" s="1"/>
  <c r="AD86" i="10"/>
  <c r="AD106" i="10" s="1"/>
  <c r="T107" i="11"/>
  <c r="V88" i="11" s="1"/>
  <c r="AN25" i="10"/>
  <c r="T109" i="11"/>
  <c r="G33" i="10"/>
  <c r="O75" i="10"/>
  <c r="W96" i="11"/>
  <c r="Z77" i="11" s="1"/>
  <c r="W38" i="11" s="1"/>
  <c r="H35" i="10"/>
  <c r="W98" i="11"/>
  <c r="G37" i="10"/>
  <c r="W100" i="11"/>
  <c r="O83" i="10"/>
  <c r="O103" i="10" s="1"/>
  <c r="W104" i="11"/>
  <c r="Z85" i="11" s="1"/>
  <c r="G43" i="10"/>
  <c r="W106" i="11"/>
  <c r="Z87" i="11" s="1"/>
  <c r="Z48" i="11" s="1"/>
  <c r="O87" i="10"/>
  <c r="O107" i="10" s="1"/>
  <c r="W108" i="11"/>
  <c r="Z89" i="11" s="1"/>
  <c r="X50" i="11" s="1"/>
  <c r="AD80" i="11"/>
  <c r="AC41" i="11" s="1"/>
  <c r="AM33" i="10"/>
  <c r="AM96" i="11"/>
  <c r="S75" i="10"/>
  <c r="S95" i="10" s="1"/>
  <c r="AM35" i="10"/>
  <c r="AM98" i="11"/>
  <c r="S79" i="10"/>
  <c r="S99" i="10" s="1"/>
  <c r="AM100" i="11"/>
  <c r="AM41" i="10"/>
  <c r="AM104" i="11"/>
  <c r="AP87" i="11"/>
  <c r="AO48" i="11" s="1"/>
  <c r="AM45" i="10"/>
  <c r="AM108" i="11"/>
  <c r="AT86" i="11"/>
  <c r="AT47" i="11" s="1"/>
  <c r="AT88" i="11"/>
  <c r="AT49" i="11" s="1"/>
  <c r="P54" i="10"/>
  <c r="AU96" i="11"/>
  <c r="AX77" i="11" s="1"/>
  <c r="AU38" i="11" s="1"/>
  <c r="D75" i="10"/>
  <c r="D95" i="10" s="1"/>
  <c r="D77" i="10"/>
  <c r="AU98" i="11"/>
  <c r="AX79" i="11" s="1"/>
  <c r="AU40" i="11" s="1"/>
  <c r="P58" i="10"/>
  <c r="AU100" i="11"/>
  <c r="AX81" i="11" s="1"/>
  <c r="AV42" i="11" s="1"/>
  <c r="AX87" i="11"/>
  <c r="AX48" i="11" s="1"/>
  <c r="BB86" i="11"/>
  <c r="AY47" i="11" s="1"/>
  <c r="BB90" i="11"/>
  <c r="AY51" i="11" s="1"/>
  <c r="F75" i="10"/>
  <c r="F95" i="10" s="1"/>
  <c r="BJ95" i="11"/>
  <c r="P12" i="10"/>
  <c r="AA75" i="10"/>
  <c r="AA95" i="10" s="1"/>
  <c r="G96" i="11"/>
  <c r="J77" i="11" s="1"/>
  <c r="H38" i="11" s="1"/>
  <c r="AA85" i="10"/>
  <c r="AA105" i="10" s="1"/>
  <c r="G106" i="11"/>
  <c r="AM13" i="10"/>
  <c r="X15" i="10"/>
  <c r="X25" i="10"/>
  <c r="X32" i="10"/>
  <c r="AN34" i="10"/>
  <c r="AM38" i="10"/>
  <c r="H40" i="10"/>
  <c r="AE41" i="10"/>
  <c r="W42" i="10"/>
  <c r="AE43" i="10"/>
  <c r="W44" i="10"/>
  <c r="P55" i="10"/>
  <c r="P59" i="10"/>
  <c r="Q59" i="10" s="1"/>
  <c r="O63" i="10"/>
  <c r="Z76" i="10"/>
  <c r="Z96" i="10" s="1"/>
  <c r="S78" i="10"/>
  <c r="S98" i="10" s="1"/>
  <c r="Z80" i="10"/>
  <c r="Z100" i="10" s="1"/>
  <c r="R85" i="10"/>
  <c r="R105" i="10" s="1"/>
  <c r="Q86" i="10"/>
  <c r="Q106" i="10" s="1"/>
  <c r="S88" i="10"/>
  <c r="S108" i="10" s="1"/>
  <c r="G25" i="10"/>
  <c r="G17" i="10"/>
  <c r="X11" i="10"/>
  <c r="M95" i="11"/>
  <c r="X13" i="10"/>
  <c r="M97" i="11"/>
  <c r="N78" i="11" s="1"/>
  <c r="K39" i="11" s="1"/>
  <c r="AB80" i="10"/>
  <c r="M101" i="11"/>
  <c r="X19" i="10"/>
  <c r="M103" i="11"/>
  <c r="N84" i="11" s="1"/>
  <c r="AB84" i="10"/>
  <c r="AB104" i="10" s="1"/>
  <c r="M105" i="11"/>
  <c r="N86" i="11" s="1"/>
  <c r="X23" i="10"/>
  <c r="M107" i="11"/>
  <c r="N88" i="11" s="1"/>
  <c r="L49" i="11" s="1"/>
  <c r="W25" i="10"/>
  <c r="M109" i="11"/>
  <c r="N90" i="11" s="1"/>
  <c r="AF32" i="10"/>
  <c r="AJ95" i="11"/>
  <c r="AL76" i="11" s="1"/>
  <c r="AL37" i="11" s="1"/>
  <c r="R76" i="10"/>
  <c r="R96" i="10" s="1"/>
  <c r="AJ97" i="11"/>
  <c r="AF38" i="10"/>
  <c r="AJ101" i="11"/>
  <c r="AL82" i="11" s="1"/>
  <c r="AJ103" i="11"/>
  <c r="AF42" i="10"/>
  <c r="AJ105" i="11"/>
  <c r="AL86" i="11" s="1"/>
  <c r="R86" i="10"/>
  <c r="R106" i="10" s="1"/>
  <c r="AJ107" i="11"/>
  <c r="AL88" i="11" s="1"/>
  <c r="F90" i="11"/>
  <c r="C51" i="11" s="1"/>
  <c r="N80" i="11"/>
  <c r="M41" i="11" s="1"/>
  <c r="AE16" i="10"/>
  <c r="O100" i="11"/>
  <c r="R81" i="11" s="1"/>
  <c r="Q42" i="11" s="1"/>
  <c r="AN13" i="10"/>
  <c r="W36" i="10"/>
  <c r="AE37" i="10"/>
  <c r="AG37" i="10" s="1"/>
  <c r="AF41" i="10"/>
  <c r="X42" i="10"/>
  <c r="AF43" i="10"/>
  <c r="X44" i="10"/>
  <c r="G62" i="10"/>
  <c r="P63" i="10"/>
  <c r="D74" i="10"/>
  <c r="D94" i="10" s="1"/>
  <c r="AD74" i="10"/>
  <c r="AD94" i="10" s="1"/>
  <c r="AB76" i="10"/>
  <c r="AB96" i="10" s="1"/>
  <c r="Q82" i="10"/>
  <c r="Q102" i="10" s="1"/>
  <c r="D84" i="10"/>
  <c r="D104" i="10" s="1"/>
  <c r="Z86" i="10"/>
  <c r="D88" i="10"/>
  <c r="D108" i="10" s="1"/>
  <c r="Z88" i="10"/>
  <c r="Z108" i="10" s="1"/>
  <c r="H23" i="10"/>
  <c r="H15" i="10"/>
  <c r="X33" i="10"/>
  <c r="AG96" i="11"/>
  <c r="Q77" i="10"/>
  <c r="Q97" i="10" s="1"/>
  <c r="AG98" i="11"/>
  <c r="AH79" i="11" s="1"/>
  <c r="Q79" i="10"/>
  <c r="Q99" i="10" s="1"/>
  <c r="AG100" i="11"/>
  <c r="AH81" i="11" s="1"/>
  <c r="Q85" i="10"/>
  <c r="Q105" i="10" s="1"/>
  <c r="AG106" i="11"/>
  <c r="AH87" i="11" s="1"/>
  <c r="W45" i="10"/>
  <c r="AG108" i="11"/>
  <c r="AH89" i="11" s="1"/>
  <c r="BJ109" i="11"/>
  <c r="P18" i="10"/>
  <c r="G102" i="11"/>
  <c r="J83" i="11" s="1"/>
  <c r="P24" i="10"/>
  <c r="G108" i="11"/>
  <c r="J89" i="11" s="1"/>
  <c r="AF12" i="10"/>
  <c r="O96" i="11"/>
  <c r="R77" i="11" s="1"/>
  <c r="O38" i="11" s="1"/>
  <c r="AC75" i="10"/>
  <c r="AC95" i="10" s="1"/>
  <c r="X17" i="10"/>
  <c r="W19" i="10"/>
  <c r="O24" i="10"/>
  <c r="AM32" i="10"/>
  <c r="O35" i="10"/>
  <c r="X36" i="10"/>
  <c r="AF37" i="10"/>
  <c r="AE39" i="10"/>
  <c r="AM44" i="10"/>
  <c r="W46" i="10"/>
  <c r="O53" i="10"/>
  <c r="O57" i="10"/>
  <c r="O61" i="10"/>
  <c r="O67" i="10"/>
  <c r="Q67" i="10" s="1"/>
  <c r="D78" i="10"/>
  <c r="D98" i="10" s="1"/>
  <c r="AD78" i="10"/>
  <c r="AD98" i="10" s="1"/>
  <c r="D80" i="10"/>
  <c r="D100" i="10" s="1"/>
  <c r="AB88" i="10"/>
  <c r="AB108" i="10" s="1"/>
  <c r="G23" i="10"/>
  <c r="G15" i="10"/>
  <c r="G12" i="10"/>
  <c r="Z75" i="10"/>
  <c r="AL75" i="10"/>
  <c r="C96" i="11"/>
  <c r="F77" i="11" s="1"/>
  <c r="F38" i="11" s="1"/>
  <c r="G18" i="10"/>
  <c r="C102" i="11"/>
  <c r="Z83" i="10"/>
  <c r="Z103" i="10" s="1"/>
  <c r="C104" i="11"/>
  <c r="F85" i="11" s="1"/>
  <c r="D46" i="11" s="1"/>
  <c r="G22" i="10"/>
  <c r="C106" i="11"/>
  <c r="F87" i="11" s="1"/>
  <c r="Z87" i="10"/>
  <c r="Z107" i="10" s="1"/>
  <c r="C108" i="11"/>
  <c r="F89" i="11" s="1"/>
  <c r="J84" i="11"/>
  <c r="H45" i="11" s="1"/>
  <c r="J90" i="11"/>
  <c r="J51" i="11" s="1"/>
  <c r="W12" i="10"/>
  <c r="K96" i="11"/>
  <c r="N77" i="11" s="1"/>
  <c r="M38" i="11" s="1"/>
  <c r="W14" i="10"/>
  <c r="K98" i="11"/>
  <c r="K100" i="11"/>
  <c r="N81" i="11" s="1"/>
  <c r="L42" i="11" s="1"/>
  <c r="N83" i="11"/>
  <c r="L44" i="11" s="1"/>
  <c r="AB83" i="10"/>
  <c r="AB103" i="10" s="1"/>
  <c r="K104" i="11"/>
  <c r="N85" i="11" s="1"/>
  <c r="AB85" i="10"/>
  <c r="AB105" i="10" s="1"/>
  <c r="K106" i="11"/>
  <c r="N87" i="11" s="1"/>
  <c r="N48" i="11" s="1"/>
  <c r="W24" i="10"/>
  <c r="K108" i="11"/>
  <c r="N89" i="11" s="1"/>
  <c r="M50" i="11" s="1"/>
  <c r="R76" i="11"/>
  <c r="P37" i="11" s="1"/>
  <c r="R78" i="11"/>
  <c r="P39" i="11" s="1"/>
  <c r="R84" i="11"/>
  <c r="Q45" i="11" s="1"/>
  <c r="R88" i="11"/>
  <c r="O49" i="11" s="1"/>
  <c r="R90" i="11"/>
  <c r="R51" i="11" s="1"/>
  <c r="AD75" i="10"/>
  <c r="AD95" i="10" s="1"/>
  <c r="S96" i="11"/>
  <c r="V77" i="11" s="1"/>
  <c r="U38" i="11" s="1"/>
  <c r="AN14" i="10"/>
  <c r="S98" i="11"/>
  <c r="V79" i="11" s="1"/>
  <c r="S40" i="11" s="1"/>
  <c r="AD79" i="10"/>
  <c r="AD99" i="10" s="1"/>
  <c r="S100" i="11"/>
  <c r="V81" i="11" s="1"/>
  <c r="T42" i="11" s="1"/>
  <c r="AN18" i="10"/>
  <c r="S102" i="11"/>
  <c r="V83" i="11" s="1"/>
  <c r="U44" i="11" s="1"/>
  <c r="AD83" i="10"/>
  <c r="AD103" i="10" s="1"/>
  <c r="S104" i="11"/>
  <c r="V85" i="11" s="1"/>
  <c r="T46" i="11" s="1"/>
  <c r="AN22" i="10"/>
  <c r="S106" i="11"/>
  <c r="V87" i="11" s="1"/>
  <c r="V48" i="11" s="1"/>
  <c r="V89" i="11"/>
  <c r="U50" i="11" s="1"/>
  <c r="H32" i="10"/>
  <c r="AN59" i="10"/>
  <c r="BJ101" i="11"/>
  <c r="BJ82" i="11" s="1"/>
  <c r="G82" i="10"/>
  <c r="G102" i="10" s="1"/>
  <c r="BJ103" i="11"/>
  <c r="G84" i="10"/>
  <c r="G104" i="10" s="1"/>
  <c r="BJ105" i="11"/>
  <c r="BJ86" i="11" s="1"/>
  <c r="BH47" i="11" s="1"/>
  <c r="AN65" i="10"/>
  <c r="BJ107" i="11"/>
  <c r="BJ88" i="11" s="1"/>
  <c r="BG49" i="11" s="1"/>
  <c r="AO40" i="10"/>
  <c r="AA77" i="10"/>
  <c r="AA97" i="10" s="1"/>
  <c r="G98" i="11"/>
  <c r="AF14" i="10"/>
  <c r="O98" i="11"/>
  <c r="AN32" i="10"/>
  <c r="W34" i="10"/>
  <c r="AF39" i="10"/>
  <c r="W40" i="10"/>
  <c r="G42" i="10"/>
  <c r="AN44" i="10"/>
  <c r="X46" i="10"/>
  <c r="P53" i="10"/>
  <c r="P57" i="10"/>
  <c r="P61" i="10"/>
  <c r="P67" i="10"/>
  <c r="D76" i="10"/>
  <c r="D96" i="10" s="1"/>
  <c r="C77" i="10"/>
  <c r="C97" i="10" s="1"/>
  <c r="S82" i="10"/>
  <c r="S102" i="10" s="1"/>
  <c r="H21" i="10"/>
  <c r="H13" i="10"/>
  <c r="AA74" i="10"/>
  <c r="AA94" i="10" s="1"/>
  <c r="H95" i="11"/>
  <c r="J76" i="11" s="1"/>
  <c r="AA76" i="10"/>
  <c r="AA96" i="10" s="1"/>
  <c r="H97" i="11"/>
  <c r="J78" i="11" s="1"/>
  <c r="G39" i="11" s="1"/>
  <c r="AA84" i="10"/>
  <c r="AA104" i="10" s="1"/>
  <c r="H105" i="11"/>
  <c r="AA86" i="10"/>
  <c r="AA106" i="10" s="1"/>
  <c r="H107" i="11"/>
  <c r="J88" i="11" s="1"/>
  <c r="Z76" i="11"/>
  <c r="X37" i="11" s="1"/>
  <c r="Z84" i="11"/>
  <c r="Z45" i="11" s="1"/>
  <c r="Z90" i="11"/>
  <c r="Z51" i="11" s="1"/>
  <c r="P33" i="10"/>
  <c r="P75" i="10"/>
  <c r="P95" i="10" s="1"/>
  <c r="AA96" i="11"/>
  <c r="AD77" i="11" s="1"/>
  <c r="AB38" i="11" s="1"/>
  <c r="P35" i="10"/>
  <c r="AA98" i="11"/>
  <c r="AD79" i="11" s="1"/>
  <c r="AA40" i="11" s="1"/>
  <c r="P37" i="10"/>
  <c r="AA100" i="11"/>
  <c r="AD81" i="11" s="1"/>
  <c r="AB42" i="11" s="1"/>
  <c r="AD83" i="11"/>
  <c r="AC44" i="11" s="1"/>
  <c r="P83" i="10"/>
  <c r="P103" i="10" s="1"/>
  <c r="AA104" i="11"/>
  <c r="AD85" i="11" s="1"/>
  <c r="P85" i="10"/>
  <c r="P105" i="10" s="1"/>
  <c r="AA106" i="11"/>
  <c r="AD87" i="11" s="1"/>
  <c r="AB48" i="11" s="1"/>
  <c r="P45" i="10"/>
  <c r="AA108" i="11"/>
  <c r="AD89" i="11" s="1"/>
  <c r="AC50" i="11" s="1"/>
  <c r="AH84" i="11"/>
  <c r="AH45" i="11" s="1"/>
  <c r="AH86" i="11"/>
  <c r="AH47" i="11" s="1"/>
  <c r="AH90" i="11"/>
  <c r="AE51" i="11" s="1"/>
  <c r="AI96" i="11"/>
  <c r="AL77" i="11" s="1"/>
  <c r="AK38" i="11" s="1"/>
  <c r="R75" i="10"/>
  <c r="R95" i="10" s="1"/>
  <c r="AL83" i="11"/>
  <c r="AK44" i="11" s="1"/>
  <c r="AL85" i="11"/>
  <c r="AK46" i="11" s="1"/>
  <c r="AL89" i="11"/>
  <c r="AJ50" i="11" s="1"/>
  <c r="S76" i="10"/>
  <c r="S96" i="10" s="1"/>
  <c r="AM97" i="11"/>
  <c r="AP78" i="11" s="1"/>
  <c r="AP80" i="11"/>
  <c r="AO41" i="11" s="1"/>
  <c r="AN38" i="10"/>
  <c r="AM101" i="11"/>
  <c r="S84" i="10"/>
  <c r="S104" i="10" s="1"/>
  <c r="AM105" i="11"/>
  <c r="AP86" i="11" s="1"/>
  <c r="S86" i="10"/>
  <c r="S106" i="10" s="1"/>
  <c r="AM107" i="11"/>
  <c r="AP90" i="11"/>
  <c r="AN51" i="11" s="1"/>
  <c r="H54" i="10"/>
  <c r="AQ96" i="11"/>
  <c r="AT77" i="11" s="1"/>
  <c r="AS38" i="11" s="1"/>
  <c r="C75" i="10"/>
  <c r="H56" i="10"/>
  <c r="AQ98" i="11"/>
  <c r="AT79" i="11" s="1"/>
  <c r="AQ40" i="11" s="1"/>
  <c r="C79" i="10"/>
  <c r="C99" i="10" s="1"/>
  <c r="AQ100" i="11"/>
  <c r="AT81" i="11" s="1"/>
  <c r="AR42" i="11" s="1"/>
  <c r="AT83" i="11"/>
  <c r="AQ44" i="11" s="1"/>
  <c r="C83" i="10"/>
  <c r="C103" i="10" s="1"/>
  <c r="AQ104" i="11"/>
  <c r="AT85" i="11" s="1"/>
  <c r="G64" i="10"/>
  <c r="AQ106" i="11"/>
  <c r="AT87" i="11" s="1"/>
  <c r="H66" i="10"/>
  <c r="AQ108" i="11"/>
  <c r="AT89" i="11" s="1"/>
  <c r="AS50" i="11" s="1"/>
  <c r="AX84" i="11"/>
  <c r="AX45" i="11" s="1"/>
  <c r="E75" i="10"/>
  <c r="E95" i="10" s="1"/>
  <c r="Q75" i="10"/>
  <c r="Q95" i="10" s="1"/>
  <c r="AT82" i="11"/>
  <c r="AQ43" i="11" s="1"/>
  <c r="F88" i="11"/>
  <c r="D49" i="11" s="1"/>
  <c r="AM25" i="10"/>
  <c r="AO25" i="10" s="1"/>
  <c r="X34" i="10"/>
  <c r="Y34" i="10" s="1"/>
  <c r="AE35" i="10"/>
  <c r="X40" i="10"/>
  <c r="H42" i="10"/>
  <c r="AM42" i="10"/>
  <c r="G44" i="10"/>
  <c r="AE45" i="10"/>
  <c r="D82" i="10"/>
  <c r="D102" i="10" s="1"/>
  <c r="AB82" i="10"/>
  <c r="AB102" i="10" s="1"/>
  <c r="Q84" i="10"/>
  <c r="Q104" i="10" s="1"/>
  <c r="D86" i="10"/>
  <c r="D106" i="10" s="1"/>
  <c r="AD88" i="10"/>
  <c r="G21" i="10"/>
  <c r="G13" i="10"/>
  <c r="I45" i="11"/>
  <c r="O76" i="10"/>
  <c r="O96" i="10" s="1"/>
  <c r="X97" i="11"/>
  <c r="Z78" i="11" s="1"/>
  <c r="G36" i="10"/>
  <c r="X99" i="11"/>
  <c r="Z80" i="11" s="1"/>
  <c r="H38" i="10"/>
  <c r="X101" i="11"/>
  <c r="Z82" i="11" s="1"/>
  <c r="W43" i="11" s="1"/>
  <c r="O84" i="10"/>
  <c r="O104" i="10" s="1"/>
  <c r="X105" i="11"/>
  <c r="O86" i="10"/>
  <c r="O106" i="10" s="1"/>
  <c r="X107" i="11"/>
  <c r="Z88" i="11" s="1"/>
  <c r="S80" i="10"/>
  <c r="S100" i="10" s="1"/>
  <c r="AN101" i="11"/>
  <c r="AP82" i="11" s="1"/>
  <c r="AM43" i="11" s="1"/>
  <c r="AB75" i="10"/>
  <c r="AB95" i="10" s="1"/>
  <c r="AC83" i="10"/>
  <c r="AC103" i="10" s="1"/>
  <c r="O104" i="11"/>
  <c r="R85" i="11" s="1"/>
  <c r="AF24" i="10"/>
  <c r="O108" i="11"/>
  <c r="P14" i="10"/>
  <c r="AN15" i="10"/>
  <c r="AE22" i="10"/>
  <c r="W11" i="10"/>
  <c r="W13" i="10"/>
  <c r="P20" i="10"/>
  <c r="AE33" i="10"/>
  <c r="AF35" i="10"/>
  <c r="AM36" i="10"/>
  <c r="AN42" i="10"/>
  <c r="H44" i="10"/>
  <c r="AF45" i="10"/>
  <c r="Y60" i="10"/>
  <c r="Q74" i="10"/>
  <c r="Q94" i="10" s="1"/>
  <c r="Z84" i="10"/>
  <c r="Z104" i="10" s="1"/>
  <c r="R87" i="10"/>
  <c r="R107" i="10" s="1"/>
  <c r="Z74" i="10"/>
  <c r="Z94" i="10" s="1"/>
  <c r="H19" i="10"/>
  <c r="H11" i="10"/>
  <c r="I11" i="10" s="1"/>
  <c r="E97" i="10"/>
  <c r="BA98" i="11"/>
  <c r="BB79" i="11" s="1"/>
  <c r="AY40" i="11" s="1"/>
  <c r="BJ99" i="11"/>
  <c r="BJ80" i="11" s="1"/>
  <c r="BJ41" i="11" s="1"/>
  <c r="AX90" i="11"/>
  <c r="AW51" i="11" s="1"/>
  <c r="BB83" i="11"/>
  <c r="AZ44" i="11" s="1"/>
  <c r="BB85" i="11"/>
  <c r="BB46" i="11" s="1"/>
  <c r="BF90" i="11"/>
  <c r="BE51" i="11" s="1"/>
  <c r="AN54" i="10"/>
  <c r="AO54" i="10" s="1"/>
  <c r="G77" i="10"/>
  <c r="G97" i="10" s="1"/>
  <c r="G79" i="10"/>
  <c r="G99" i="10" s="1"/>
  <c r="BG100" i="11"/>
  <c r="BJ81" i="11" s="1"/>
  <c r="BH42" i="11" s="1"/>
  <c r="BJ83" i="11"/>
  <c r="BI44" i="11" s="1"/>
  <c r="G83" i="10"/>
  <c r="G103" i="10" s="1"/>
  <c r="BG104" i="11"/>
  <c r="BJ85" i="11" s="1"/>
  <c r="G85" i="10"/>
  <c r="G105" i="10" s="1"/>
  <c r="BG106" i="11"/>
  <c r="BJ87" i="11" s="1"/>
  <c r="BH48" i="11" s="1"/>
  <c r="AM66" i="10"/>
  <c r="AO66" i="10" s="1"/>
  <c r="BG108" i="11"/>
  <c r="BJ89" i="11" s="1"/>
  <c r="BJ50" i="11" s="1"/>
  <c r="AY96" i="11"/>
  <c r="BB77" i="11" s="1"/>
  <c r="BG96" i="11"/>
  <c r="BJ77" i="11" s="1"/>
  <c r="BI38" i="11" s="1"/>
  <c r="BG98" i="11"/>
  <c r="BJ79" i="11" s="1"/>
  <c r="BJ40" i="11" s="1"/>
  <c r="P60" i="10"/>
  <c r="AU102" i="11"/>
  <c r="AX83" i="11" s="1"/>
  <c r="P66" i="10"/>
  <c r="AU108" i="11"/>
  <c r="AX89" i="11" s="1"/>
  <c r="AV50" i="11" s="1"/>
  <c r="AF54" i="10"/>
  <c r="AF56" i="10"/>
  <c r="F79" i="10"/>
  <c r="F99" i="10" s="1"/>
  <c r="BC100" i="11"/>
  <c r="F83" i="10"/>
  <c r="F103" i="10" s="1"/>
  <c r="BC104" i="11"/>
  <c r="BF85" i="11" s="1"/>
  <c r="BD46" i="11" s="1"/>
  <c r="AF64" i="10"/>
  <c r="BC106" i="11"/>
  <c r="AF66" i="10"/>
  <c r="BC108" i="11"/>
  <c r="BF89" i="11" s="1"/>
  <c r="G75" i="10"/>
  <c r="G95" i="10" s="1"/>
  <c r="BC96" i="11"/>
  <c r="BC98" i="11"/>
  <c r="AD38" i="11"/>
  <c r="O39" i="11"/>
  <c r="M44" i="11"/>
  <c r="BB44" i="11"/>
  <c r="J45" i="11"/>
  <c r="AF45" i="11"/>
  <c r="V50" i="11"/>
  <c r="G45" i="11"/>
  <c r="BA47" i="11"/>
  <c r="AU48" i="11"/>
  <c r="AL50" i="11"/>
  <c r="AV45" i="11"/>
  <c r="C46" i="11"/>
  <c r="AW48" i="11"/>
  <c r="BF84" i="11"/>
  <c r="BC45" i="11" s="1"/>
  <c r="AX76" i="11"/>
  <c r="AV37" i="11" s="1"/>
  <c r="AQ49" i="11"/>
  <c r="BF76" i="11"/>
  <c r="BD37" i="11" s="1"/>
  <c r="AX86" i="11"/>
  <c r="AX47" i="11" s="1"/>
  <c r="AM48" i="11"/>
  <c r="AR49" i="11"/>
  <c r="AA38" i="11"/>
  <c r="AB47" i="11"/>
  <c r="AN48" i="11"/>
  <c r="AS49" i="11"/>
  <c r="AC47" i="11"/>
  <c r="Z46" i="11"/>
  <c r="Y46" i="11"/>
  <c r="W46" i="11"/>
  <c r="F78" i="11"/>
  <c r="C39" i="11" s="1"/>
  <c r="AL78" i="11"/>
  <c r="AI39" i="11" s="1"/>
  <c r="BB78" i="11"/>
  <c r="F81" i="11"/>
  <c r="D42" i="11" s="1"/>
  <c r="J82" i="11"/>
  <c r="G43" i="11" s="1"/>
  <c r="R82" i="11"/>
  <c r="O43" i="11" s="1"/>
  <c r="AH82" i="11"/>
  <c r="AX82" i="11"/>
  <c r="AU43" i="11" s="1"/>
  <c r="BF82" i="11"/>
  <c r="BC43" i="11" s="1"/>
  <c r="AH85" i="11"/>
  <c r="AF46" i="11" s="1"/>
  <c r="F86" i="11"/>
  <c r="C47" i="11" s="1"/>
  <c r="R42" i="11"/>
  <c r="AD78" i="11"/>
  <c r="AA39" i="11" s="1"/>
  <c r="AT78" i="11"/>
  <c r="AQ39" i="11" s="1"/>
  <c r="BJ78" i="11"/>
  <c r="BG39" i="11" s="1"/>
  <c r="AL81" i="11"/>
  <c r="AJ42" i="11" s="1"/>
  <c r="X46" i="11"/>
  <c r="AP85" i="11"/>
  <c r="AN46" i="11" s="1"/>
  <c r="AL84" i="11"/>
  <c r="AT84" i="11"/>
  <c r="AS45" i="11" s="1"/>
  <c r="R39" i="11"/>
  <c r="Z37" i="11"/>
  <c r="T50" i="11"/>
  <c r="E51" i="11"/>
  <c r="D51" i="11"/>
  <c r="N76" i="11"/>
  <c r="N37" i="11" s="1"/>
  <c r="AD76" i="11"/>
  <c r="AD37" i="11" s="1"/>
  <c r="AA47" i="11"/>
  <c r="Z50" i="11"/>
  <c r="Y50" i="11"/>
  <c r="W50" i="11"/>
  <c r="AH78" i="11"/>
  <c r="AH39" i="11" s="1"/>
  <c r="AX78" i="11"/>
  <c r="AV39" i="11" s="1"/>
  <c r="BF78" i="11"/>
  <c r="BD39" i="11" s="1"/>
  <c r="F79" i="11"/>
  <c r="C40" i="11" s="1"/>
  <c r="AL79" i="11"/>
  <c r="AI40" i="11" s="1"/>
  <c r="AT80" i="11"/>
  <c r="AT41" i="11" s="1"/>
  <c r="BB80" i="11"/>
  <c r="BB41" i="11" s="1"/>
  <c r="J81" i="11"/>
  <c r="AD82" i="11"/>
  <c r="Z83" i="11"/>
  <c r="Z44" i="11" s="1"/>
  <c r="BF83" i="11"/>
  <c r="BF44" i="11" s="1"/>
  <c r="AC51" i="11"/>
  <c r="AB51" i="11"/>
  <c r="F76" i="11"/>
  <c r="F37" i="11" s="1"/>
  <c r="V76" i="11"/>
  <c r="V37" i="11" s="1"/>
  <c r="AT76" i="11"/>
  <c r="AT37" i="11" s="1"/>
  <c r="BB76" i="11"/>
  <c r="BB37" i="11" s="1"/>
  <c r="BJ76" i="11"/>
  <c r="BJ37" i="11" s="1"/>
  <c r="J80" i="11"/>
  <c r="I41" i="11" s="1"/>
  <c r="R80" i="11"/>
  <c r="Q41" i="11" s="1"/>
  <c r="AH80" i="11"/>
  <c r="AG41" i="11" s="1"/>
  <c r="AX80" i="11"/>
  <c r="AW41" i="11" s="1"/>
  <c r="BF80" i="11"/>
  <c r="BE41" i="11" s="1"/>
  <c r="AP81" i="11"/>
  <c r="BF81" i="11"/>
  <c r="F82" i="11"/>
  <c r="V82" i="11"/>
  <c r="BB82" i="11"/>
  <c r="R83" i="11"/>
  <c r="R44" i="11" s="1"/>
  <c r="AH83" i="11"/>
  <c r="AP83" i="11"/>
  <c r="AP44" i="11" s="1"/>
  <c r="F84" i="11"/>
  <c r="E45" i="11" s="1"/>
  <c r="AD84" i="11"/>
  <c r="AC45" i="11" s="1"/>
  <c r="AH77" i="11"/>
  <c r="AF38" i="11" s="1"/>
  <c r="AP77" i="11"/>
  <c r="AN38" i="11" s="1"/>
  <c r="BF77" i="11"/>
  <c r="BD38" i="11" s="1"/>
  <c r="BB81" i="11"/>
  <c r="AZ42" i="11" s="1"/>
  <c r="AX85" i="11"/>
  <c r="AV46" i="11" s="1"/>
  <c r="BB84" i="11"/>
  <c r="BA45" i="11" s="1"/>
  <c r="J86" i="11"/>
  <c r="R86" i="11"/>
  <c r="Z86" i="11"/>
  <c r="BF86" i="11"/>
  <c r="AL87" i="11"/>
  <c r="BB87" i="11"/>
  <c r="AH88" i="11"/>
  <c r="AP88" i="11"/>
  <c r="AX88" i="11"/>
  <c r="BF88" i="11"/>
  <c r="AP89" i="11"/>
  <c r="V90" i="11"/>
  <c r="AL90" i="11"/>
  <c r="AT90" i="11"/>
  <c r="AH76" i="11"/>
  <c r="AH37" i="11" s="1"/>
  <c r="AP76" i="11"/>
  <c r="F80" i="11"/>
  <c r="F41" i="11" s="1"/>
  <c r="AL80" i="11"/>
  <c r="BJ90" i="11"/>
  <c r="AM56" i="10"/>
  <c r="AO56" i="10" s="1"/>
  <c r="AM58" i="10"/>
  <c r="AO58" i="10" s="1"/>
  <c r="AN60" i="10"/>
  <c r="AO60" i="10" s="1"/>
  <c r="AN62" i="10"/>
  <c r="AM64" i="10"/>
  <c r="AO64" i="10" s="1"/>
  <c r="G74" i="10"/>
  <c r="G94" i="10" s="1"/>
  <c r="G86" i="10"/>
  <c r="G106" i="10" s="1"/>
  <c r="AN61" i="10"/>
  <c r="AO61" i="10" s="1"/>
  <c r="AN63" i="10"/>
  <c r="AM67" i="10"/>
  <c r="G98" i="10"/>
  <c r="AM55" i="10"/>
  <c r="AO55" i="10" s="1"/>
  <c r="AM57" i="10"/>
  <c r="AM59" i="10"/>
  <c r="G76" i="10"/>
  <c r="G96" i="10" s="1"/>
  <c r="AM53" i="10"/>
  <c r="AN57" i="10"/>
  <c r="AM65" i="10"/>
  <c r="AO65" i="10" s="1"/>
  <c r="AF62" i="10"/>
  <c r="AE56" i="10"/>
  <c r="AG63" i="10"/>
  <c r="F77" i="10"/>
  <c r="F97" i="10" s="1"/>
  <c r="F87" i="10"/>
  <c r="F107" i="10" s="1"/>
  <c r="AE64" i="10"/>
  <c r="F85" i="10"/>
  <c r="F105" i="10" s="1"/>
  <c r="AE58" i="10"/>
  <c r="AF58" i="10"/>
  <c r="AE60" i="10"/>
  <c r="AE66" i="10"/>
  <c r="AF60" i="10"/>
  <c r="Y55" i="10"/>
  <c r="E84" i="10"/>
  <c r="O58" i="10"/>
  <c r="P64" i="10"/>
  <c r="Q64" i="10" s="1"/>
  <c r="O62" i="10"/>
  <c r="D85" i="10"/>
  <c r="D87" i="10"/>
  <c r="D107" i="10" s="1"/>
  <c r="D97" i="10"/>
  <c r="P62" i="10"/>
  <c r="Q65" i="10"/>
  <c r="O56" i="10"/>
  <c r="O66" i="10"/>
  <c r="D83" i="10"/>
  <c r="P56" i="10"/>
  <c r="O60" i="10"/>
  <c r="O54" i="10"/>
  <c r="Q54" i="10" s="1"/>
  <c r="G60" i="10"/>
  <c r="H62" i="10"/>
  <c r="I62" i="10" s="1"/>
  <c r="C85" i="10"/>
  <c r="C105" i="10" s="1"/>
  <c r="H60" i="10"/>
  <c r="C87" i="10"/>
  <c r="C107" i="10" s="1"/>
  <c r="G58" i="10"/>
  <c r="G54" i="10"/>
  <c r="G56" i="10"/>
  <c r="H58" i="10"/>
  <c r="G66" i="10"/>
  <c r="S83" i="10"/>
  <c r="S103" i="10" s="1"/>
  <c r="AN37" i="10"/>
  <c r="AO37" i="10" s="1"/>
  <c r="AE44" i="10"/>
  <c r="R84" i="10"/>
  <c r="R104" i="10" s="1"/>
  <c r="AF44" i="10"/>
  <c r="R80" i="10"/>
  <c r="R100" i="10" s="1"/>
  <c r="AE38" i="10"/>
  <c r="AG38" i="10" s="1"/>
  <c r="AG33" i="10"/>
  <c r="AE40" i="10"/>
  <c r="R74" i="10"/>
  <c r="R94" i="10" s="1"/>
  <c r="X37" i="10"/>
  <c r="Y37" i="10" s="1"/>
  <c r="Q87" i="10"/>
  <c r="Q107" i="10" s="1"/>
  <c r="Y32" i="10"/>
  <c r="W33" i="10"/>
  <c r="X39" i="10"/>
  <c r="W35" i="10"/>
  <c r="W43" i="10"/>
  <c r="Y43" i="10" s="1"/>
  <c r="W41" i="10"/>
  <c r="X45" i="10"/>
  <c r="Q83" i="10"/>
  <c r="Q103" i="10" s="1"/>
  <c r="X41" i="10"/>
  <c r="O41" i="10"/>
  <c r="O43" i="10"/>
  <c r="P77" i="10"/>
  <c r="P97" i="10" s="1"/>
  <c r="O37" i="10"/>
  <c r="Q37" i="10" s="1"/>
  <c r="P41" i="10"/>
  <c r="P43" i="10"/>
  <c r="P87" i="10"/>
  <c r="P107" i="10" s="1"/>
  <c r="O33" i="10"/>
  <c r="Q33" i="10" s="1"/>
  <c r="O39" i="10"/>
  <c r="P39" i="10"/>
  <c r="O45" i="10"/>
  <c r="G35" i="10"/>
  <c r="G38" i="10"/>
  <c r="G34" i="10"/>
  <c r="G45" i="10"/>
  <c r="O85" i="10"/>
  <c r="G39" i="10"/>
  <c r="G41" i="10"/>
  <c r="H45" i="10"/>
  <c r="H39" i="10"/>
  <c r="H41" i="10"/>
  <c r="I43" i="10"/>
  <c r="O80" i="10"/>
  <c r="O100" i="10" s="1"/>
  <c r="H34" i="10"/>
  <c r="H36" i="10"/>
  <c r="O74" i="10"/>
  <c r="O94" i="10" s="1"/>
  <c r="G32" i="10"/>
  <c r="O78" i="10"/>
  <c r="I33" i="10"/>
  <c r="G46" i="10"/>
  <c r="O88" i="10"/>
  <c r="AM21" i="10"/>
  <c r="AD82" i="10"/>
  <c r="AD102" i="10" s="1"/>
  <c r="AD84" i="10"/>
  <c r="AD104" i="10" s="1"/>
  <c r="AN16" i="10"/>
  <c r="AN17" i="10"/>
  <c r="AN20" i="10"/>
  <c r="AO20" i="10" s="1"/>
  <c r="AL84" i="10"/>
  <c r="AD108" i="10"/>
  <c r="AM17" i="10"/>
  <c r="AL80" i="10"/>
  <c r="AM23" i="10"/>
  <c r="AN11" i="10"/>
  <c r="AO11" i="10" s="1"/>
  <c r="AM14" i="10"/>
  <c r="AM18" i="10"/>
  <c r="AM19" i="10"/>
  <c r="AO19" i="10" s="1"/>
  <c r="AM22" i="10"/>
  <c r="AN23" i="10"/>
  <c r="AE14" i="10"/>
  <c r="AF22" i="10"/>
  <c r="AC77" i="10"/>
  <c r="AC97" i="10" s="1"/>
  <c r="AE12" i="10"/>
  <c r="AC79" i="10"/>
  <c r="AC99" i="10" s="1"/>
  <c r="AE18" i="10"/>
  <c r="AE20" i="10"/>
  <c r="AF18" i="10"/>
  <c r="AF20" i="10"/>
  <c r="AE24" i="10"/>
  <c r="AG24" i="10" s="1"/>
  <c r="AC87" i="10"/>
  <c r="AC107" i="10" s="1"/>
  <c r="W15" i="10"/>
  <c r="Y15" i="10" s="1"/>
  <c r="W16" i="10"/>
  <c r="Y16" i="10" s="1"/>
  <c r="W17" i="10"/>
  <c r="Y17" i="10" s="1"/>
  <c r="X18" i="10"/>
  <c r="Y18" i="10" s="1"/>
  <c r="AL76" i="10"/>
  <c r="AB87" i="10"/>
  <c r="AB107" i="10" s="1"/>
  <c r="AL82" i="10"/>
  <c r="AL88" i="10"/>
  <c r="X20" i="10"/>
  <c r="W21" i="10"/>
  <c r="W22" i="10"/>
  <c r="AB78" i="10"/>
  <c r="AB98" i="10" s="1"/>
  <c r="AB86" i="10"/>
  <c r="AB106" i="10" s="1"/>
  <c r="AB100" i="10"/>
  <c r="X21" i="10"/>
  <c r="X22" i="10"/>
  <c r="W23" i="10"/>
  <c r="Y23" i="10" s="1"/>
  <c r="AL86" i="10"/>
  <c r="AB77" i="10"/>
  <c r="AB97" i="10" s="1"/>
  <c r="O16" i="10"/>
  <c r="AA79" i="10"/>
  <c r="AA99" i="10" s="1"/>
  <c r="O12" i="10"/>
  <c r="Q12" i="10" s="1"/>
  <c r="P16" i="10"/>
  <c r="O18" i="10"/>
  <c r="Q18" i="10" s="1"/>
  <c r="O22" i="10"/>
  <c r="AA78" i="10"/>
  <c r="AA98" i="10" s="1"/>
  <c r="AA87" i="10"/>
  <c r="AA107" i="10" s="1"/>
  <c r="AA88" i="10"/>
  <c r="AA108" i="10" s="1"/>
  <c r="P22" i="10"/>
  <c r="Q23" i="10"/>
  <c r="AL77" i="10"/>
  <c r="AL79" i="10"/>
  <c r="AA83" i="10"/>
  <c r="AA103" i="10" s="1"/>
  <c r="Q15" i="10"/>
  <c r="AA82" i="10"/>
  <c r="AA102" i="10" s="1"/>
  <c r="Z79" i="10"/>
  <c r="Z99" i="10" s="1"/>
  <c r="H24" i="10"/>
  <c r="H20" i="10"/>
  <c r="H16" i="10"/>
  <c r="H12" i="10"/>
  <c r="I12" i="10" s="1"/>
  <c r="G24" i="10"/>
  <c r="G20" i="10"/>
  <c r="G16" i="10"/>
  <c r="AL83" i="10"/>
  <c r="AL87" i="10"/>
  <c r="Z85" i="10"/>
  <c r="H22" i="10"/>
  <c r="I22" i="10" s="1"/>
  <c r="H18" i="10"/>
  <c r="I18" i="10" s="1"/>
  <c r="H14" i="10"/>
  <c r="G14" i="10"/>
  <c r="Z77" i="10"/>
  <c r="AF77" i="10" s="1"/>
  <c r="AL78" i="10"/>
  <c r="Z82" i="10"/>
  <c r="Z98" i="10"/>
  <c r="Z106" i="10"/>
  <c r="AL74" i="10"/>
  <c r="AL85" i="10"/>
  <c r="F100" i="10"/>
  <c r="I80" i="10"/>
  <c r="F98" i="10"/>
  <c r="F94" i="10"/>
  <c r="F96" i="10"/>
  <c r="AG57" i="10"/>
  <c r="L50" i="11" l="1"/>
  <c r="AG53" i="10"/>
  <c r="AG62" i="10"/>
  <c r="BA46" i="11"/>
  <c r="Q41" i="10"/>
  <c r="AO22" i="10"/>
  <c r="I66" i="10"/>
  <c r="BF51" i="11"/>
  <c r="Y20" i="10"/>
  <c r="AG12" i="10"/>
  <c r="AO14" i="10"/>
  <c r="Q60" i="10"/>
  <c r="N50" i="11"/>
  <c r="AG19" i="10"/>
  <c r="Q25" i="10"/>
  <c r="Q36" i="10"/>
  <c r="AG42" i="10"/>
  <c r="AO18" i="10"/>
  <c r="R49" i="11"/>
  <c r="AO45" i="10"/>
  <c r="J80" i="10"/>
  <c r="I76" i="10"/>
  <c r="K50" i="11"/>
  <c r="AG34" i="10"/>
  <c r="AG67" i="10"/>
  <c r="AO16" i="10"/>
  <c r="AO63" i="10"/>
  <c r="BC51" i="11"/>
  <c r="BA49" i="11"/>
  <c r="AO36" i="10"/>
  <c r="Q17" i="10"/>
  <c r="AF85" i="10"/>
  <c r="AG64" i="10"/>
  <c r="AR43" i="11"/>
  <c r="AZ49" i="11"/>
  <c r="Q40" i="10"/>
  <c r="AT43" i="11"/>
  <c r="BB49" i="11"/>
  <c r="Y24" i="10"/>
  <c r="AG46" i="10"/>
  <c r="AO38" i="10"/>
  <c r="AO59" i="10"/>
  <c r="V44" i="11"/>
  <c r="Y14" i="10"/>
  <c r="AG84" i="10"/>
  <c r="Q38" i="10"/>
  <c r="AG56" i="10"/>
  <c r="AO62" i="10"/>
  <c r="AD50" i="11"/>
  <c r="AA50" i="11"/>
  <c r="W37" i="11"/>
  <c r="P49" i="11"/>
  <c r="AG54" i="10"/>
  <c r="AR47" i="11"/>
  <c r="AF74" i="10"/>
  <c r="AF84" i="10"/>
  <c r="I54" i="10"/>
  <c r="AW42" i="11"/>
  <c r="AS47" i="11"/>
  <c r="AH51" i="11"/>
  <c r="BJ48" i="11"/>
  <c r="Q49" i="11"/>
  <c r="Q53" i="10"/>
  <c r="Q34" i="10"/>
  <c r="Q21" i="10"/>
  <c r="AX50" i="11"/>
  <c r="AX42" i="11"/>
  <c r="AQ47" i="11"/>
  <c r="X48" i="11"/>
  <c r="AF51" i="11"/>
  <c r="AK50" i="11"/>
  <c r="I56" i="10"/>
  <c r="C84" i="11"/>
  <c r="AS64" i="11" s="1"/>
  <c r="I64" i="10"/>
  <c r="AG16" i="10"/>
  <c r="AG74" i="10"/>
  <c r="AG17" i="10"/>
  <c r="Y59" i="10"/>
  <c r="AG23" i="10"/>
  <c r="Y66" i="10"/>
  <c r="AG65" i="10"/>
  <c r="I20" i="10"/>
  <c r="Y35" i="10"/>
  <c r="AO53" i="10"/>
  <c r="AU42" i="11"/>
  <c r="BG44" i="11"/>
  <c r="AG51" i="11"/>
  <c r="AO41" i="10"/>
  <c r="I65" i="10"/>
  <c r="Y56" i="10"/>
  <c r="I86" i="10"/>
  <c r="AG83" i="10"/>
  <c r="U88" i="10"/>
  <c r="Q43" i="10"/>
  <c r="Y39" i="10"/>
  <c r="AB50" i="11"/>
  <c r="Y48" i="11"/>
  <c r="F51" i="11"/>
  <c r="AG11" i="10"/>
  <c r="I55" i="10"/>
  <c r="I46" i="10"/>
  <c r="BH44" i="11"/>
  <c r="AK64" i="11"/>
  <c r="AY64" i="11"/>
  <c r="AZ51" i="11"/>
  <c r="S50" i="11"/>
  <c r="AD48" i="11"/>
  <c r="Q39" i="11"/>
  <c r="BA50" i="11"/>
  <c r="AA41" i="11"/>
  <c r="AG15" i="10"/>
  <c r="J82" i="10"/>
  <c r="I53" i="10"/>
  <c r="J88" i="10"/>
  <c r="AG55" i="10"/>
  <c r="J86" i="10"/>
  <c r="BA51" i="11"/>
  <c r="AC48" i="11"/>
  <c r="AJ44" i="11"/>
  <c r="I21" i="10"/>
  <c r="AG32" i="10"/>
  <c r="Q14" i="10"/>
  <c r="Y63" i="10"/>
  <c r="Q19" i="10"/>
  <c r="Q13" i="10"/>
  <c r="U48" i="11"/>
  <c r="AL44" i="11"/>
  <c r="AB49" i="11"/>
  <c r="AD41" i="11"/>
  <c r="BG50" i="11"/>
  <c r="AI44" i="11"/>
  <c r="AY50" i="11"/>
  <c r="BB51" i="11"/>
  <c r="I15" i="10"/>
  <c r="AO35" i="10"/>
  <c r="Q46" i="10"/>
  <c r="U76" i="10"/>
  <c r="BJ84" i="11"/>
  <c r="BH45" i="11" s="1"/>
  <c r="BG48" i="11"/>
  <c r="S48" i="11"/>
  <c r="BH50" i="11"/>
  <c r="BD51" i="11"/>
  <c r="K44" i="11"/>
  <c r="O37" i="11"/>
  <c r="N44" i="11"/>
  <c r="AD49" i="11"/>
  <c r="Y12" i="10"/>
  <c r="AC49" i="11"/>
  <c r="AG14" i="10"/>
  <c r="Y41" i="10"/>
  <c r="AG66" i="10"/>
  <c r="AA48" i="11"/>
  <c r="BI50" i="11"/>
  <c r="Q37" i="11"/>
  <c r="AG76" i="10"/>
  <c r="AV48" i="11"/>
  <c r="Y58" i="10"/>
  <c r="AG40" i="10"/>
  <c r="R37" i="11"/>
  <c r="BB50" i="11"/>
  <c r="I82" i="10"/>
  <c r="AF83" i="10"/>
  <c r="AI46" i="11"/>
  <c r="L37" i="11"/>
  <c r="O45" i="11"/>
  <c r="AZ46" i="11"/>
  <c r="AM45" i="11"/>
  <c r="Q35" i="10"/>
  <c r="AL46" i="11"/>
  <c r="AP45" i="11"/>
  <c r="AJ46" i="11"/>
  <c r="AG61" i="10"/>
  <c r="AF80" i="10"/>
  <c r="I32" i="10"/>
  <c r="AC38" i="11"/>
  <c r="AU51" i="11"/>
  <c r="BI48" i="11"/>
  <c r="AO12" i="10"/>
  <c r="AF76" i="10"/>
  <c r="I83" i="10"/>
  <c r="I74" i="10"/>
  <c r="U83" i="10"/>
  <c r="Q58" i="10"/>
  <c r="AO67" i="10"/>
  <c r="AV51" i="11"/>
  <c r="G51" i="11"/>
  <c r="I19" i="10"/>
  <c r="C79" i="11"/>
  <c r="D59" i="11" s="1"/>
  <c r="Y38" i="10"/>
  <c r="Q45" i="10"/>
  <c r="AY46" i="11"/>
  <c r="R45" i="11"/>
  <c r="U84" i="10"/>
  <c r="AO21" i="10"/>
  <c r="I39" i="10"/>
  <c r="C80" i="11"/>
  <c r="AG60" i="11" s="1"/>
  <c r="T48" i="11"/>
  <c r="AS43" i="11"/>
  <c r="Y37" i="11"/>
  <c r="P45" i="11"/>
  <c r="M48" i="11"/>
  <c r="AG35" i="10"/>
  <c r="V76" i="10"/>
  <c r="BB47" i="11"/>
  <c r="Q61" i="10"/>
  <c r="I61" i="10"/>
  <c r="I88" i="10"/>
  <c r="J87" i="10"/>
  <c r="H51" i="11"/>
  <c r="W48" i="11"/>
  <c r="AO45" i="11"/>
  <c r="I51" i="11"/>
  <c r="I23" i="10"/>
  <c r="U49" i="11"/>
  <c r="S49" i="11"/>
  <c r="V49" i="11"/>
  <c r="X45" i="11"/>
  <c r="F46" i="11"/>
  <c r="Y44" i="10"/>
  <c r="Q11" i="10"/>
  <c r="AG22" i="10"/>
  <c r="I38" i="10"/>
  <c r="Y33" i="10"/>
  <c r="I77" i="10"/>
  <c r="K48" i="11"/>
  <c r="AX51" i="11"/>
  <c r="AY44" i="11"/>
  <c r="AR50" i="11"/>
  <c r="AE45" i="11"/>
  <c r="BJ44" i="11"/>
  <c r="T44" i="11"/>
  <c r="AG45" i="11"/>
  <c r="V82" i="10"/>
  <c r="I17" i="10"/>
  <c r="Q44" i="10"/>
  <c r="Y53" i="10"/>
  <c r="Q42" i="10"/>
  <c r="C83" i="11"/>
  <c r="H63" i="11" s="1"/>
  <c r="L48" i="11"/>
  <c r="E46" i="11"/>
  <c r="P51" i="11"/>
  <c r="W51" i="11"/>
  <c r="AQ50" i="11"/>
  <c r="Y45" i="11"/>
  <c r="AB41" i="11"/>
  <c r="I25" i="10"/>
  <c r="C78" i="11"/>
  <c r="Z58" i="11" s="1"/>
  <c r="Q32" i="10"/>
  <c r="U86" i="10"/>
  <c r="Q62" i="10"/>
  <c r="AF47" i="11"/>
  <c r="AP41" i="11"/>
  <c r="O51" i="11"/>
  <c r="X51" i="11"/>
  <c r="AM41" i="11"/>
  <c r="Q51" i="11"/>
  <c r="AB44" i="11"/>
  <c r="S44" i="11"/>
  <c r="AT50" i="11"/>
  <c r="J79" i="10"/>
  <c r="BA44" i="11"/>
  <c r="AW45" i="11"/>
  <c r="AZ47" i="11"/>
  <c r="C82" i="11"/>
  <c r="AM62" i="11" s="1"/>
  <c r="AO24" i="10"/>
  <c r="I67" i="10"/>
  <c r="V86" i="10"/>
  <c r="Y45" i="10"/>
  <c r="I58" i="10"/>
  <c r="Q66" i="10"/>
  <c r="AU50" i="11"/>
  <c r="C76" i="11"/>
  <c r="BA56" i="11" s="1"/>
  <c r="AG47" i="11"/>
  <c r="N41" i="11"/>
  <c r="Y51" i="11"/>
  <c r="AN41" i="11"/>
  <c r="T49" i="11"/>
  <c r="V79" i="10"/>
  <c r="AD51" i="11"/>
  <c r="Y65" i="10"/>
  <c r="I34" i="10"/>
  <c r="V74" i="10"/>
  <c r="AW50" i="11"/>
  <c r="W45" i="11"/>
  <c r="AT44" i="11"/>
  <c r="I63" i="10"/>
  <c r="AU45" i="11"/>
  <c r="L41" i="11"/>
  <c r="AG13" i="10"/>
  <c r="AE48" i="11"/>
  <c r="AH48" i="11"/>
  <c r="AF48" i="11"/>
  <c r="Y39" i="11"/>
  <c r="Z39" i="11"/>
  <c r="X39" i="11"/>
  <c r="W39" i="11"/>
  <c r="G49" i="11"/>
  <c r="J49" i="11"/>
  <c r="I49" i="11"/>
  <c r="V47" i="11"/>
  <c r="S47" i="11"/>
  <c r="U47" i="11"/>
  <c r="S58" i="11"/>
  <c r="AY58" i="11"/>
  <c r="AJ43" i="11"/>
  <c r="AK43" i="11"/>
  <c r="AL43" i="11"/>
  <c r="AI43" i="11"/>
  <c r="N51" i="11"/>
  <c r="L51" i="11"/>
  <c r="K51" i="11"/>
  <c r="M51" i="11"/>
  <c r="AG40" i="11"/>
  <c r="AE40" i="11"/>
  <c r="AF40" i="11"/>
  <c r="AH40" i="11"/>
  <c r="AK49" i="11"/>
  <c r="AL49" i="11"/>
  <c r="AI49" i="11"/>
  <c r="AL59" i="11"/>
  <c r="BB59" i="11"/>
  <c r="T59" i="11"/>
  <c r="AR59" i="11"/>
  <c r="AF50" i="11"/>
  <c r="AH50" i="11"/>
  <c r="AG50" i="11"/>
  <c r="AE50" i="11"/>
  <c r="AI47" i="11"/>
  <c r="AK47" i="11"/>
  <c r="AL47" i="11"/>
  <c r="M47" i="11"/>
  <c r="N47" i="11"/>
  <c r="L47" i="11"/>
  <c r="K47" i="11"/>
  <c r="U41" i="11"/>
  <c r="S41" i="11"/>
  <c r="T41" i="11"/>
  <c r="V41" i="11"/>
  <c r="U82" i="10"/>
  <c r="AF87" i="10"/>
  <c r="I35" i="10"/>
  <c r="V77" i="10"/>
  <c r="C90" i="11"/>
  <c r="BB70" i="11" s="1"/>
  <c r="C88" i="11"/>
  <c r="AZ68" i="11" s="1"/>
  <c r="C81" i="11"/>
  <c r="AJ61" i="11" s="1"/>
  <c r="S46" i="11"/>
  <c r="O42" i="11"/>
  <c r="V78" i="11"/>
  <c r="S39" i="11" s="1"/>
  <c r="AR44" i="11"/>
  <c r="AM51" i="11"/>
  <c r="AF75" i="10"/>
  <c r="Z95" i="10"/>
  <c r="AG75" i="10" s="1"/>
  <c r="AG39" i="10"/>
  <c r="F49" i="11"/>
  <c r="Y25" i="10"/>
  <c r="E49" i="11"/>
  <c r="AG43" i="10"/>
  <c r="BG47" i="11"/>
  <c r="AL93" i="10"/>
  <c r="I79" i="10"/>
  <c r="U79" i="10"/>
  <c r="AO23" i="10"/>
  <c r="I85" i="10"/>
  <c r="I84" i="10"/>
  <c r="R89" i="11"/>
  <c r="O50" i="11" s="1"/>
  <c r="V46" i="11"/>
  <c r="BH49" i="11"/>
  <c r="C77" i="11"/>
  <c r="AV57" i="11" s="1"/>
  <c r="C86" i="11"/>
  <c r="C66" i="11" s="1"/>
  <c r="AW40" i="11"/>
  <c r="AS44" i="11"/>
  <c r="AO51" i="11"/>
  <c r="AG45" i="10"/>
  <c r="J79" i="11"/>
  <c r="G40" i="11" s="1"/>
  <c r="K41" i="11"/>
  <c r="M49" i="11"/>
  <c r="Q63" i="10"/>
  <c r="Y42" i="10"/>
  <c r="J87" i="11"/>
  <c r="U75" i="10"/>
  <c r="O95" i="10"/>
  <c r="V75" i="10" s="1"/>
  <c r="I36" i="10"/>
  <c r="I41" i="10"/>
  <c r="N82" i="11"/>
  <c r="N43" i="11" s="1"/>
  <c r="BJ49" i="11"/>
  <c r="BF37" i="11"/>
  <c r="T47" i="11"/>
  <c r="BF87" i="11"/>
  <c r="BC48" i="11" s="1"/>
  <c r="I13" i="10"/>
  <c r="I42" i="10"/>
  <c r="BI49" i="11"/>
  <c r="AG48" i="11"/>
  <c r="Y36" i="10"/>
  <c r="AV40" i="11"/>
  <c r="AG41" i="10"/>
  <c r="I40" i="10"/>
  <c r="AE47" i="11"/>
  <c r="R87" i="11"/>
  <c r="O48" i="11" s="1"/>
  <c r="U87" i="10"/>
  <c r="AG44" i="10"/>
  <c r="AO57" i="10"/>
  <c r="BI64" i="11"/>
  <c r="AX40" i="11"/>
  <c r="H49" i="11"/>
  <c r="K49" i="11"/>
  <c r="U46" i="11"/>
  <c r="I44" i="10"/>
  <c r="C49" i="11"/>
  <c r="AA44" i="11"/>
  <c r="Y40" i="10"/>
  <c r="Q57" i="10"/>
  <c r="BI47" i="11"/>
  <c r="Y13" i="10"/>
  <c r="Q20" i="10"/>
  <c r="R79" i="11"/>
  <c r="O40" i="11" s="1"/>
  <c r="I87" i="10"/>
  <c r="AF79" i="10"/>
  <c r="Q22" i="10"/>
  <c r="V80" i="10"/>
  <c r="Q56" i="10"/>
  <c r="AO42" i="10"/>
  <c r="C95" i="10"/>
  <c r="J75" i="10" s="1"/>
  <c r="I75" i="10"/>
  <c r="AI50" i="11"/>
  <c r="F83" i="11"/>
  <c r="AO32" i="10"/>
  <c r="AJ49" i="11"/>
  <c r="AO13" i="10"/>
  <c r="Z81" i="11"/>
  <c r="P42" i="11"/>
  <c r="S64" i="11"/>
  <c r="N79" i="11"/>
  <c r="K40" i="11" s="1"/>
  <c r="BF39" i="11"/>
  <c r="C85" i="11"/>
  <c r="AL65" i="11" s="1"/>
  <c r="BF79" i="11"/>
  <c r="Y46" i="10"/>
  <c r="Q24" i="10"/>
  <c r="N49" i="11"/>
  <c r="AP51" i="11"/>
  <c r="Y11" i="10"/>
  <c r="AD44" i="11"/>
  <c r="AP79" i="11"/>
  <c r="AM40" i="11" s="1"/>
  <c r="AO34" i="10"/>
  <c r="AP48" i="11"/>
  <c r="I78" i="10"/>
  <c r="E104" i="10"/>
  <c r="J84" i="10" s="1"/>
  <c r="C87" i="11"/>
  <c r="BE67" i="11" s="1"/>
  <c r="BJ47" i="11"/>
  <c r="C89" i="11"/>
  <c r="AO44" i="10"/>
  <c r="AJ47" i="11"/>
  <c r="Y19" i="10"/>
  <c r="Z79" i="11"/>
  <c r="AO15" i="10"/>
  <c r="Q55" i="10"/>
  <c r="AJ37" i="11"/>
  <c r="AK37" i="11"/>
  <c r="F50" i="11"/>
  <c r="D50" i="11"/>
  <c r="AT40" i="11"/>
  <c r="AA58" i="11"/>
  <c r="U37" i="11"/>
  <c r="C58" i="11"/>
  <c r="BE37" i="11"/>
  <c r="AV47" i="11"/>
  <c r="BC38" i="11"/>
  <c r="BD45" i="11"/>
  <c r="BF45" i="11"/>
  <c r="BE45" i="11"/>
  <c r="E50" i="11"/>
  <c r="AU47" i="11"/>
  <c r="AL38" i="11"/>
  <c r="AW47" i="11"/>
  <c r="AE38" i="11"/>
  <c r="BG40" i="11"/>
  <c r="E37" i="11"/>
  <c r="K58" i="11"/>
  <c r="C50" i="11"/>
  <c r="AW37" i="11"/>
  <c r="AX37" i="11"/>
  <c r="AZ37" i="11"/>
  <c r="U64" i="11"/>
  <c r="AR37" i="11"/>
  <c r="AQ37" i="11"/>
  <c r="BJ59" i="11"/>
  <c r="BC37" i="11"/>
  <c r="AQ64" i="11"/>
  <c r="AI37" i="11"/>
  <c r="AQ58" i="11"/>
  <c r="V59" i="11"/>
  <c r="AU37" i="11"/>
  <c r="W49" i="11"/>
  <c r="Y49" i="11"/>
  <c r="Z49" i="11"/>
  <c r="X49" i="11"/>
  <c r="AJ48" i="11"/>
  <c r="AI48" i="11"/>
  <c r="AK48" i="11"/>
  <c r="AL48" i="11"/>
  <c r="BE47" i="11"/>
  <c r="BD47" i="11"/>
  <c r="BF47" i="11"/>
  <c r="BC47" i="11"/>
  <c r="BG45" i="11"/>
  <c r="BJ45" i="11"/>
  <c r="L45" i="11"/>
  <c r="K45" i="11"/>
  <c r="N45" i="11"/>
  <c r="BC42" i="11"/>
  <c r="BF42" i="11"/>
  <c r="BE42" i="11"/>
  <c r="BD42" i="11"/>
  <c r="G42" i="11"/>
  <c r="J42" i="11"/>
  <c r="H42" i="11"/>
  <c r="AO39" i="11"/>
  <c r="AM39" i="11"/>
  <c r="AB37" i="11"/>
  <c r="AJ45" i="11"/>
  <c r="AI45" i="11"/>
  <c r="AL45" i="11"/>
  <c r="AA37" i="11"/>
  <c r="I42" i="11"/>
  <c r="BI37" i="11"/>
  <c r="AK45" i="11"/>
  <c r="J43" i="11"/>
  <c r="I43" i="11"/>
  <c r="H43" i="11"/>
  <c r="AL40" i="11"/>
  <c r="P38" i="11"/>
  <c r="BI51" i="11"/>
  <c r="BH51" i="11"/>
  <c r="BJ51" i="11"/>
  <c r="BG51" i="11"/>
  <c r="AS51" i="11"/>
  <c r="AR51" i="11"/>
  <c r="AT51" i="11"/>
  <c r="AQ51" i="11"/>
  <c r="AQ70" i="11"/>
  <c r="AE70" i="11"/>
  <c r="I70" i="11"/>
  <c r="AY70" i="11"/>
  <c r="BG70" i="11"/>
  <c r="AM70" i="11"/>
  <c r="BE70" i="11"/>
  <c r="D70" i="11"/>
  <c r="AV70" i="11"/>
  <c r="BG68" i="11"/>
  <c r="M68" i="11"/>
  <c r="AN68" i="11"/>
  <c r="BG64" i="11"/>
  <c r="AY42" i="11"/>
  <c r="BB42" i="11"/>
  <c r="BA42" i="11"/>
  <c r="AG38" i="11"/>
  <c r="AH38" i="11"/>
  <c r="AV41" i="11"/>
  <c r="AU41" i="11"/>
  <c r="AX41" i="11"/>
  <c r="G60" i="11"/>
  <c r="I61" i="11"/>
  <c r="AJ38" i="11"/>
  <c r="AI38" i="11"/>
  <c r="T37" i="11"/>
  <c r="AW44" i="11"/>
  <c r="AV44" i="11"/>
  <c r="AU44" i="11"/>
  <c r="V38" i="11"/>
  <c r="S37" i="11"/>
  <c r="AN39" i="11"/>
  <c r="AS40" i="11"/>
  <c r="AR40" i="11"/>
  <c r="AO46" i="11"/>
  <c r="AM46" i="11"/>
  <c r="AP46" i="11"/>
  <c r="N39" i="11"/>
  <c r="M39" i="11"/>
  <c r="L39" i="11"/>
  <c r="BA37" i="11"/>
  <c r="AH46" i="11"/>
  <c r="AE46" i="11"/>
  <c r="AG46" i="11"/>
  <c r="D39" i="11"/>
  <c r="E39" i="11"/>
  <c r="F39" i="11"/>
  <c r="AP50" i="11"/>
  <c r="AO50" i="11"/>
  <c r="AM50" i="11"/>
  <c r="AN50" i="11"/>
  <c r="AO44" i="11"/>
  <c r="AN44" i="11"/>
  <c r="AM44" i="11"/>
  <c r="AU49" i="11"/>
  <c r="AW49" i="11"/>
  <c r="AV49" i="11"/>
  <c r="AX49" i="11"/>
  <c r="Q47" i="11"/>
  <c r="P47" i="11"/>
  <c r="O47" i="11"/>
  <c r="R47" i="11"/>
  <c r="R46" i="11"/>
  <c r="Q46" i="11"/>
  <c r="O46" i="11"/>
  <c r="J38" i="11"/>
  <c r="I38" i="11"/>
  <c r="BB43" i="11"/>
  <c r="BA43" i="11"/>
  <c r="AZ43" i="11"/>
  <c r="AY43" i="11"/>
  <c r="U40" i="11"/>
  <c r="T40" i="11"/>
  <c r="AP39" i="11"/>
  <c r="AK41" i="11"/>
  <c r="AJ41" i="11"/>
  <c r="AI41" i="11"/>
  <c r="Q50" i="11"/>
  <c r="P50" i="11"/>
  <c r="AM49" i="11"/>
  <c r="AN49" i="11"/>
  <c r="AP49" i="11"/>
  <c r="AO49" i="11"/>
  <c r="I47" i="11"/>
  <c r="H47" i="11"/>
  <c r="G47" i="11"/>
  <c r="J47" i="11"/>
  <c r="AD46" i="11"/>
  <c r="AA46" i="11"/>
  <c r="AC46" i="11"/>
  <c r="AB46" i="11"/>
  <c r="S42" i="11"/>
  <c r="U42" i="11"/>
  <c r="V42" i="11"/>
  <c r="AV64" i="11"/>
  <c r="X64" i="11"/>
  <c r="P64" i="11"/>
  <c r="H64" i="11"/>
  <c r="BF64" i="11"/>
  <c r="Z64" i="11"/>
  <c r="AH64" i="11"/>
  <c r="W64" i="11"/>
  <c r="AZ64" i="11"/>
  <c r="AL64" i="11"/>
  <c r="I64" i="11"/>
  <c r="G64" i="11"/>
  <c r="BJ64" i="11"/>
  <c r="AW64" i="11"/>
  <c r="AG64" i="11"/>
  <c r="F64" i="11"/>
  <c r="BH64" i="11"/>
  <c r="AM64" i="11"/>
  <c r="N64" i="11"/>
  <c r="BB64" i="11"/>
  <c r="J64" i="11"/>
  <c r="L64" i="11"/>
  <c r="AR64" i="11"/>
  <c r="D64" i="11"/>
  <c r="AP64" i="11"/>
  <c r="Y64" i="11"/>
  <c r="AM60" i="11"/>
  <c r="H41" i="11"/>
  <c r="G41" i="11"/>
  <c r="J41" i="11"/>
  <c r="BE44" i="11"/>
  <c r="BD44" i="11"/>
  <c r="BC44" i="11"/>
  <c r="BH41" i="11"/>
  <c r="BG41" i="11"/>
  <c r="BI41" i="11"/>
  <c r="BI40" i="11"/>
  <c r="BH40" i="11"/>
  <c r="BI59" i="11"/>
  <c r="AC59" i="11"/>
  <c r="M59" i="11"/>
  <c r="AW59" i="11"/>
  <c r="AH59" i="11"/>
  <c r="I59" i="11"/>
  <c r="AF59" i="11"/>
  <c r="H59" i="11"/>
  <c r="BF59" i="11"/>
  <c r="Q59" i="11"/>
  <c r="BC59" i="11"/>
  <c r="O59" i="11"/>
  <c r="K59" i="11"/>
  <c r="AP59" i="11"/>
  <c r="Z59" i="11"/>
  <c r="AG39" i="11"/>
  <c r="AE39" i="11"/>
  <c r="N38" i="11"/>
  <c r="K37" i="11"/>
  <c r="AF39" i="11"/>
  <c r="AD40" i="11"/>
  <c r="F47" i="11"/>
  <c r="D47" i="11"/>
  <c r="E47" i="11"/>
  <c r="P46" i="11"/>
  <c r="AX43" i="11"/>
  <c r="AW43" i="11"/>
  <c r="AV43" i="11"/>
  <c r="Z43" i="11"/>
  <c r="Y43" i="11"/>
  <c r="X43" i="11"/>
  <c r="AA42" i="11"/>
  <c r="AD42" i="11"/>
  <c r="AC42" i="11"/>
  <c r="V40" i="11"/>
  <c r="AT58" i="11"/>
  <c r="U58" i="11"/>
  <c r="AS58" i="11"/>
  <c r="T58" i="11"/>
  <c r="O58" i="11"/>
  <c r="E58" i="11"/>
  <c r="AB58" i="11"/>
  <c r="AM58" i="11"/>
  <c r="BC58" i="11"/>
  <c r="AK58" i="11"/>
  <c r="N58" i="11"/>
  <c r="AJ58" i="11"/>
  <c r="L58" i="11"/>
  <c r="F58" i="11"/>
  <c r="AZ58" i="11"/>
  <c r="AU58" i="11"/>
  <c r="AS37" i="11"/>
  <c r="N46" i="11"/>
  <c r="K46" i="11"/>
  <c r="M46" i="11"/>
  <c r="L46" i="11"/>
  <c r="AE37" i="11"/>
  <c r="AG37" i="11"/>
  <c r="AF37" i="11"/>
  <c r="D48" i="11"/>
  <c r="C48" i="11"/>
  <c r="E48" i="11"/>
  <c r="F48" i="11"/>
  <c r="E41" i="11"/>
  <c r="D41" i="11"/>
  <c r="C41" i="11"/>
  <c r="BF50" i="11"/>
  <c r="BE50" i="11"/>
  <c r="BC50" i="11"/>
  <c r="BD50" i="11"/>
  <c r="AZ45" i="11"/>
  <c r="AY45" i="11"/>
  <c r="BB45" i="11"/>
  <c r="V43" i="11"/>
  <c r="U43" i="11"/>
  <c r="T43" i="11"/>
  <c r="S43" i="11"/>
  <c r="Y44" i="11"/>
  <c r="X44" i="11"/>
  <c r="W44" i="11"/>
  <c r="E40" i="11"/>
  <c r="D40" i="11"/>
  <c r="T38" i="11"/>
  <c r="S38" i="11"/>
  <c r="D37" i="11"/>
  <c r="AT39" i="11"/>
  <c r="AS39" i="11"/>
  <c r="AR39" i="11"/>
  <c r="BG42" i="11"/>
  <c r="BJ42" i="11"/>
  <c r="BI42" i="11"/>
  <c r="AJ39" i="11"/>
  <c r="AK39" i="11"/>
  <c r="AL39" i="11"/>
  <c r="AV38" i="11"/>
  <c r="BC49" i="11"/>
  <c r="BF49" i="11"/>
  <c r="BE49" i="11"/>
  <c r="BD49" i="11"/>
  <c r="Q38" i="11"/>
  <c r="R38" i="11"/>
  <c r="X41" i="11"/>
  <c r="W41" i="11"/>
  <c r="Z41" i="11"/>
  <c r="AN60" i="11"/>
  <c r="X60" i="11"/>
  <c r="H60" i="11"/>
  <c r="M60" i="11"/>
  <c r="AK60" i="11"/>
  <c r="L60" i="11"/>
  <c r="AS60" i="11"/>
  <c r="AB60" i="11"/>
  <c r="E60" i="11"/>
  <c r="BI60" i="11"/>
  <c r="AP60" i="11"/>
  <c r="R60" i="11"/>
  <c r="AH60" i="11"/>
  <c r="BA60" i="11"/>
  <c r="K60" i="11"/>
  <c r="D60" i="11"/>
  <c r="AQ60" i="11"/>
  <c r="AC60" i="11"/>
  <c r="V60" i="11"/>
  <c r="F60" i="11"/>
  <c r="T60" i="11"/>
  <c r="AG44" i="11"/>
  <c r="AF44" i="11"/>
  <c r="AE44" i="11"/>
  <c r="AK51" i="11"/>
  <c r="AJ51" i="11"/>
  <c r="AL51" i="11"/>
  <c r="AI51" i="11"/>
  <c r="AO47" i="11"/>
  <c r="AN47" i="11"/>
  <c r="AM47" i="11"/>
  <c r="AP47" i="11"/>
  <c r="AU61" i="11"/>
  <c r="AE61" i="11"/>
  <c r="O61" i="11"/>
  <c r="S61" i="11"/>
  <c r="AQ61" i="11"/>
  <c r="BA61" i="11"/>
  <c r="BB61" i="11"/>
  <c r="C61" i="11"/>
  <c r="Z38" i="11"/>
  <c r="Y38" i="11"/>
  <c r="D45" i="11"/>
  <c r="C45" i="11"/>
  <c r="F45" i="11"/>
  <c r="Q44" i="11"/>
  <c r="P44" i="11"/>
  <c r="O44" i="11"/>
  <c r="BA40" i="11"/>
  <c r="AZ40" i="11"/>
  <c r="G38" i="11"/>
  <c r="BC60" i="11"/>
  <c r="C37" i="11"/>
  <c r="AO37" i="11"/>
  <c r="AN37" i="11"/>
  <c r="AM37" i="11"/>
  <c r="AK70" i="11"/>
  <c r="J50" i="11"/>
  <c r="I50" i="11"/>
  <c r="G50" i="11"/>
  <c r="H50" i="11"/>
  <c r="AE49" i="11"/>
  <c r="AH49" i="11"/>
  <c r="AG49" i="11"/>
  <c r="AF49" i="11"/>
  <c r="AZ48" i="11"/>
  <c r="AY48" i="11"/>
  <c r="BB48" i="11"/>
  <c r="BA48" i="11"/>
  <c r="BJ46" i="11"/>
  <c r="BI46" i="11"/>
  <c r="BG46" i="11"/>
  <c r="BH46" i="11"/>
  <c r="BF38" i="11"/>
  <c r="BE38" i="11"/>
  <c r="AB45" i="11"/>
  <c r="AA45" i="11"/>
  <c r="AD45" i="11"/>
  <c r="I44" i="11"/>
  <c r="H44" i="11"/>
  <c r="G44" i="11"/>
  <c r="AM42" i="11"/>
  <c r="AP42" i="11"/>
  <c r="AO42" i="11"/>
  <c r="AN42" i="11"/>
  <c r="AF41" i="11"/>
  <c r="AE41" i="11"/>
  <c r="AH41" i="11"/>
  <c r="AZ59" i="11"/>
  <c r="BJ43" i="11"/>
  <c r="BI43" i="11"/>
  <c r="BH43" i="11"/>
  <c r="BG43" i="11"/>
  <c r="BB60" i="11"/>
  <c r="BE39" i="11"/>
  <c r="BC39" i="11"/>
  <c r="N60" i="11"/>
  <c r="J39" i="11"/>
  <c r="BH37" i="11"/>
  <c r="BA64" i="11"/>
  <c r="I39" i="11"/>
  <c r="BG37" i="11"/>
  <c r="AC64" i="11"/>
  <c r="AL41" i="11"/>
  <c r="S59" i="11"/>
  <c r="H39" i="11"/>
  <c r="AP37" i="11"/>
  <c r="BB40" i="11"/>
  <c r="AX44" i="11"/>
  <c r="AI42" i="11"/>
  <c r="AL42" i="11"/>
  <c r="AK42" i="11"/>
  <c r="Y41" i="11"/>
  <c r="M45" i="11"/>
  <c r="J44" i="11"/>
  <c r="AP43" i="11"/>
  <c r="AO43" i="11"/>
  <c r="AN43" i="11"/>
  <c r="F40" i="11"/>
  <c r="AC37" i="11"/>
  <c r="I37" i="11"/>
  <c r="H37" i="11"/>
  <c r="G37" i="11"/>
  <c r="AW67" i="11"/>
  <c r="AO67" i="11"/>
  <c r="BD67" i="11"/>
  <c r="AP67" i="11"/>
  <c r="J67" i="11"/>
  <c r="BG67" i="11"/>
  <c r="P67" i="11"/>
  <c r="AD67" i="11"/>
  <c r="AX67" i="11"/>
  <c r="BG63" i="11"/>
  <c r="AD43" i="11"/>
  <c r="AC43" i="11"/>
  <c r="AB43" i="11"/>
  <c r="AA43" i="11"/>
  <c r="AZ41" i="11"/>
  <c r="BA41" i="11"/>
  <c r="AY41" i="11"/>
  <c r="BH38" i="11"/>
  <c r="BG38" i="11"/>
  <c r="L38" i="11"/>
  <c r="K38" i="11"/>
  <c r="J37" i="11"/>
  <c r="BJ38" i="11"/>
  <c r="AD60" i="11"/>
  <c r="K65" i="11"/>
  <c r="C65" i="11"/>
  <c r="Z65" i="11"/>
  <c r="E65" i="11"/>
  <c r="Q65" i="11"/>
  <c r="BE65" i="11"/>
  <c r="U65" i="11"/>
  <c r="AJ65" i="11"/>
  <c r="J65" i="11"/>
  <c r="AW65" i="11"/>
  <c r="Y60" i="11"/>
  <c r="BJ66" i="11"/>
  <c r="BB66" i="11"/>
  <c r="F66" i="11"/>
  <c r="BA66" i="11"/>
  <c r="AQ66" i="11"/>
  <c r="AN66" i="11"/>
  <c r="AC66" i="11"/>
  <c r="S66" i="11"/>
  <c r="BD66" i="11"/>
  <c r="AP66" i="11"/>
  <c r="AA66" i="11"/>
  <c r="AV66" i="11"/>
  <c r="X66" i="11"/>
  <c r="D66" i="11"/>
  <c r="G66" i="11"/>
  <c r="AI66" i="11"/>
  <c r="AH66" i="11"/>
  <c r="P66" i="11"/>
  <c r="E66" i="11"/>
  <c r="AX66" i="11"/>
  <c r="R43" i="11"/>
  <c r="P43" i="11"/>
  <c r="Q43" i="11"/>
  <c r="Q60" i="11"/>
  <c r="AR48" i="11"/>
  <c r="AQ48" i="11"/>
  <c r="AT48" i="11"/>
  <c r="AS48" i="11"/>
  <c r="AE42" i="11"/>
  <c r="AH42" i="11"/>
  <c r="AG42" i="11"/>
  <c r="AF42" i="11"/>
  <c r="AT60" i="11"/>
  <c r="AW39" i="11"/>
  <c r="AU39" i="11"/>
  <c r="AZ38" i="11"/>
  <c r="AY38" i="11"/>
  <c r="D38" i="11"/>
  <c r="C38" i="11"/>
  <c r="BB38" i="11"/>
  <c r="BA38" i="11"/>
  <c r="BF46" i="11"/>
  <c r="BE46" i="11"/>
  <c r="BC46" i="11"/>
  <c r="I46" i="11"/>
  <c r="G46" i="11"/>
  <c r="J46" i="11"/>
  <c r="AH44" i="11"/>
  <c r="AD39" i="11"/>
  <c r="AC39" i="11"/>
  <c r="AB39" i="11"/>
  <c r="X38" i="11"/>
  <c r="AH43" i="11"/>
  <c r="AG43" i="11"/>
  <c r="AF43" i="11"/>
  <c r="AZ39" i="11"/>
  <c r="BB39" i="11"/>
  <c r="BA39" i="11"/>
  <c r="M37" i="11"/>
  <c r="U51" i="11"/>
  <c r="T51" i="11"/>
  <c r="V51" i="11"/>
  <c r="S51" i="11"/>
  <c r="Y47" i="11"/>
  <c r="X47" i="11"/>
  <c r="Z47" i="11"/>
  <c r="W47" i="11"/>
  <c r="AW38" i="11"/>
  <c r="AX38" i="11"/>
  <c r="AK40" i="11"/>
  <c r="AJ40" i="11"/>
  <c r="AR67" i="11"/>
  <c r="AT46" i="11"/>
  <c r="AQ46" i="11"/>
  <c r="AS46" i="11"/>
  <c r="AR46" i="11"/>
  <c r="AX46" i="11"/>
  <c r="AW46" i="11"/>
  <c r="AU46" i="11"/>
  <c r="AP38" i="11"/>
  <c r="AO38" i="11"/>
  <c r="T45" i="11"/>
  <c r="S45" i="11"/>
  <c r="V45" i="11"/>
  <c r="F43" i="11"/>
  <c r="E43" i="11"/>
  <c r="D43" i="11"/>
  <c r="C43" i="11"/>
  <c r="BD41" i="11"/>
  <c r="BC41" i="11"/>
  <c r="BF41" i="11"/>
  <c r="P41" i="11"/>
  <c r="O41" i="11"/>
  <c r="R41" i="11"/>
  <c r="AS41" i="11"/>
  <c r="AR41" i="11"/>
  <c r="AQ41" i="11"/>
  <c r="AC40" i="11"/>
  <c r="AB40" i="11"/>
  <c r="AR38" i="11"/>
  <c r="AQ38" i="11"/>
  <c r="AY37" i="11"/>
  <c r="E38" i="11"/>
  <c r="AX39" i="11"/>
  <c r="AM38" i="11"/>
  <c r="AR45" i="11"/>
  <c r="AQ45" i="11"/>
  <c r="AT45" i="11"/>
  <c r="AT38" i="11"/>
  <c r="BF57" i="11"/>
  <c r="Q57" i="11"/>
  <c r="Z57" i="11"/>
  <c r="H65" i="11"/>
  <c r="K42" i="11"/>
  <c r="N42" i="11"/>
  <c r="M42" i="11"/>
  <c r="I60" i="11"/>
  <c r="BJ39" i="11"/>
  <c r="BI39" i="11"/>
  <c r="BH39" i="11"/>
  <c r="AV65" i="11"/>
  <c r="BF43" i="11"/>
  <c r="BD43" i="11"/>
  <c r="BE43" i="11"/>
  <c r="AE43" i="11"/>
  <c r="AQ42" i="11"/>
  <c r="AT42" i="11"/>
  <c r="AS42" i="11"/>
  <c r="C42" i="11"/>
  <c r="F42" i="11"/>
  <c r="E42" i="11"/>
  <c r="AY39" i="11"/>
  <c r="AM76" i="10"/>
  <c r="J74" i="10"/>
  <c r="AG60" i="10"/>
  <c r="AG58" i="10"/>
  <c r="D105" i="10"/>
  <c r="J85" i="10" s="1"/>
  <c r="D103" i="10"/>
  <c r="J83" i="10" s="1"/>
  <c r="I60" i="10"/>
  <c r="AM74" i="10"/>
  <c r="V84" i="10"/>
  <c r="V83" i="10"/>
  <c r="V87" i="10"/>
  <c r="Q39" i="10"/>
  <c r="U77" i="10"/>
  <c r="O105" i="10"/>
  <c r="V85" i="10" s="1"/>
  <c r="U85" i="10"/>
  <c r="U80" i="10"/>
  <c r="AM80" i="10"/>
  <c r="I45" i="10"/>
  <c r="U74" i="10"/>
  <c r="O108" i="10"/>
  <c r="V88" i="10" s="1"/>
  <c r="O98" i="10"/>
  <c r="V78" i="10" s="1"/>
  <c r="U78" i="10"/>
  <c r="AO17" i="10"/>
  <c r="AG87" i="10"/>
  <c r="AM87" i="10"/>
  <c r="AG20" i="10"/>
  <c r="AG18" i="10"/>
  <c r="AG80" i="10"/>
  <c r="AF86" i="10"/>
  <c r="Y22" i="10"/>
  <c r="AF78" i="10"/>
  <c r="Y21" i="10"/>
  <c r="AG79" i="10"/>
  <c r="AM79" i="10"/>
  <c r="AF88" i="10"/>
  <c r="Q16" i="10"/>
  <c r="AM86" i="10"/>
  <c r="AG88" i="10"/>
  <c r="AG78" i="10"/>
  <c r="I16" i="10"/>
  <c r="Z105" i="10"/>
  <c r="AG85" i="10" s="1"/>
  <c r="I14" i="10"/>
  <c r="I24" i="10"/>
  <c r="AG86" i="10"/>
  <c r="Z102" i="10"/>
  <c r="AF82" i="10"/>
  <c r="Z97" i="10"/>
  <c r="AG77" i="10" s="1"/>
  <c r="J77" i="10"/>
  <c r="J78" i="10"/>
  <c r="J76" i="10"/>
  <c r="C38" i="6"/>
  <c r="D38" i="6"/>
  <c r="C39" i="6"/>
  <c r="D39" i="6"/>
  <c r="D37" i="6"/>
  <c r="C37" i="6"/>
  <c r="D36" i="6"/>
  <c r="C36" i="6"/>
  <c r="D35" i="6"/>
  <c r="C35" i="6"/>
  <c r="D34" i="6"/>
  <c r="C34" i="6"/>
  <c r="D33" i="6"/>
  <c r="C33" i="6"/>
  <c r="D32" i="6"/>
  <c r="C32" i="6"/>
  <c r="D31" i="6"/>
  <c r="C31" i="6"/>
  <c r="D30" i="6"/>
  <c r="C30" i="6"/>
  <c r="D27" i="6"/>
  <c r="C27" i="6"/>
  <c r="D26" i="6"/>
  <c r="C26" i="6"/>
  <c r="D25" i="6"/>
  <c r="C25" i="6"/>
  <c r="D24" i="6"/>
  <c r="C24" i="6"/>
  <c r="D23" i="6"/>
  <c r="C23" i="6"/>
  <c r="D22" i="6"/>
  <c r="C22" i="6"/>
  <c r="D21" i="6"/>
  <c r="C21" i="6"/>
  <c r="D20" i="6"/>
  <c r="C20" i="6"/>
  <c r="D19" i="6"/>
  <c r="C19" i="6"/>
  <c r="D18" i="6"/>
  <c r="C18" i="6"/>
  <c r="D15" i="6"/>
  <c r="C15" i="6"/>
  <c r="D14" i="6"/>
  <c r="C14" i="6"/>
  <c r="D13" i="6"/>
  <c r="C13" i="6"/>
  <c r="D12" i="6"/>
  <c r="C12" i="6"/>
  <c r="D11" i="6"/>
  <c r="C11" i="6"/>
  <c r="D10" i="6"/>
  <c r="C10" i="6"/>
  <c r="D9" i="6"/>
  <c r="C9" i="6"/>
  <c r="D8" i="6"/>
  <c r="C8" i="6"/>
  <c r="D7" i="6"/>
  <c r="C7" i="6"/>
  <c r="D6" i="6"/>
  <c r="C6" i="6"/>
  <c r="AI57" i="11" l="1"/>
  <c r="R57" i="11"/>
  <c r="D57" i="11"/>
  <c r="BA68" i="11"/>
  <c r="R68" i="11"/>
  <c r="D68" i="11"/>
  <c r="AY57" i="11"/>
  <c r="AJ57" i="11"/>
  <c r="I57" i="11"/>
  <c r="AO57" i="11"/>
  <c r="J68" i="11"/>
  <c r="N68" i="11"/>
  <c r="AB68" i="11"/>
  <c r="K57" i="11"/>
  <c r="AP57" i="11"/>
  <c r="Y57" i="11"/>
  <c r="AX57" i="11"/>
  <c r="BJ68" i="11"/>
  <c r="Y68" i="11"/>
  <c r="BH68" i="11"/>
  <c r="AZ57" i="11"/>
  <c r="AQ57" i="11"/>
  <c r="J57" i="11"/>
  <c r="BG57" i="11"/>
  <c r="U68" i="11"/>
  <c r="BE68" i="11"/>
  <c r="AS57" i="11"/>
  <c r="P57" i="11"/>
  <c r="H57" i="11"/>
  <c r="BE57" i="11"/>
  <c r="S57" i="11"/>
  <c r="AQ68" i="11"/>
  <c r="AK68" i="11"/>
  <c r="T57" i="11"/>
  <c r="AB57" i="11"/>
  <c r="AC68" i="11"/>
  <c r="AV68" i="11"/>
  <c r="AR57" i="11"/>
  <c r="BB57" i="11"/>
  <c r="BH57" i="11"/>
  <c r="L57" i="11"/>
  <c r="AS68" i="11"/>
  <c r="Q68" i="11"/>
  <c r="AZ65" i="11"/>
  <c r="AO65" i="11"/>
  <c r="AS65" i="11"/>
  <c r="AK65" i="11"/>
  <c r="S65" i="11"/>
  <c r="BI45" i="11"/>
  <c r="X65" i="11"/>
  <c r="G65" i="11"/>
  <c r="M65" i="11"/>
  <c r="W65" i="11"/>
  <c r="BH65" i="11"/>
  <c r="BF65" i="11"/>
  <c r="AA65" i="11"/>
  <c r="AF65" i="11"/>
  <c r="Y65" i="11"/>
  <c r="BA65" i="11"/>
  <c r="AP65" i="11"/>
  <c r="D65" i="11"/>
  <c r="R65" i="11"/>
  <c r="AI65" i="11"/>
  <c r="AD65" i="11"/>
  <c r="AB65" i="11"/>
  <c r="BC65" i="11"/>
  <c r="O65" i="11"/>
  <c r="T65" i="11"/>
  <c r="AC65" i="11"/>
  <c r="AQ65" i="11"/>
  <c r="P65" i="11"/>
  <c r="AN65" i="11"/>
  <c r="AM65" i="11"/>
  <c r="AH65" i="11"/>
  <c r="AE65" i="11"/>
  <c r="AG65" i="11"/>
  <c r="AX65" i="11"/>
  <c r="AY65" i="11"/>
  <c r="I65" i="11"/>
  <c r="L65" i="11"/>
  <c r="AR65" i="11"/>
  <c r="AU65" i="11"/>
  <c r="BI65" i="11"/>
  <c r="BG65" i="11"/>
  <c r="X62" i="11"/>
  <c r="AZ66" i="11"/>
  <c r="AS66" i="11"/>
  <c r="L66" i="11"/>
  <c r="O66" i="11"/>
  <c r="AY66" i="11"/>
  <c r="N66" i="11"/>
  <c r="BA67" i="11"/>
  <c r="AQ67" i="11"/>
  <c r="P61" i="11"/>
  <c r="AO61" i="11"/>
  <c r="W58" i="11"/>
  <c r="AL58" i="11"/>
  <c r="AC58" i="11"/>
  <c r="BH58" i="11"/>
  <c r="AW66" i="11"/>
  <c r="AI64" i="11"/>
  <c r="Y58" i="11"/>
  <c r="AO62" i="11"/>
  <c r="T66" i="11"/>
  <c r="R66" i="11"/>
  <c r="Z66" i="11"/>
  <c r="AB66" i="11"/>
  <c r="BI66" i="11"/>
  <c r="V66" i="11"/>
  <c r="AY67" i="11"/>
  <c r="BB67" i="11"/>
  <c r="C64" i="11"/>
  <c r="AF61" i="11"/>
  <c r="AK61" i="11"/>
  <c r="BE61" i="11"/>
  <c r="AR58" i="11"/>
  <c r="X58" i="11"/>
  <c r="BI58" i="11"/>
  <c r="BB58" i="11"/>
  <c r="BE64" i="11"/>
  <c r="AT64" i="11"/>
  <c r="Q64" i="11"/>
  <c r="AJ64" i="11"/>
  <c r="BC64" i="11"/>
  <c r="AF64" i="11"/>
  <c r="R61" i="11"/>
  <c r="E64" i="11"/>
  <c r="BD58" i="11"/>
  <c r="D62" i="11"/>
  <c r="BG66" i="11"/>
  <c r="AK66" i="11"/>
  <c r="AM66" i="11"/>
  <c r="AR66" i="11"/>
  <c r="K66" i="11"/>
  <c r="AD66" i="11"/>
  <c r="AK67" i="11"/>
  <c r="AH67" i="11"/>
  <c r="AH61" i="11"/>
  <c r="AL61" i="11"/>
  <c r="AD58" i="11"/>
  <c r="M58" i="11"/>
  <c r="V58" i="11"/>
  <c r="G58" i="11"/>
  <c r="R64" i="11"/>
  <c r="AB64" i="11"/>
  <c r="AO64" i="11"/>
  <c r="AX64" i="11"/>
  <c r="O64" i="11"/>
  <c r="AN64" i="11"/>
  <c r="K64" i="11"/>
  <c r="Q66" i="11"/>
  <c r="M64" i="11"/>
  <c r="AG66" i="11"/>
  <c r="AA64" i="11"/>
  <c r="H58" i="11"/>
  <c r="W66" i="11"/>
  <c r="BF66" i="11"/>
  <c r="AL66" i="11"/>
  <c r="X67" i="11"/>
  <c r="BB56" i="11"/>
  <c r="AO66" i="11"/>
  <c r="BE66" i="11"/>
  <c r="BG58" i="11"/>
  <c r="Y66" i="11"/>
  <c r="AP58" i="11"/>
  <c r="AJ66" i="11"/>
  <c r="AE66" i="11"/>
  <c r="BC66" i="11"/>
  <c r="U66" i="11"/>
  <c r="G67" i="11"/>
  <c r="G62" i="11"/>
  <c r="Q61" i="11"/>
  <c r="D61" i="11"/>
  <c r="J66" i="11"/>
  <c r="BH66" i="11"/>
  <c r="AU66" i="11"/>
  <c r="M66" i="11"/>
  <c r="H66" i="11"/>
  <c r="AF66" i="11"/>
  <c r="AT66" i="11"/>
  <c r="R67" i="11"/>
  <c r="AM67" i="11"/>
  <c r="AI67" i="11"/>
  <c r="AW56" i="11"/>
  <c r="AT61" i="11"/>
  <c r="AN61" i="11"/>
  <c r="D58" i="11"/>
  <c r="BA58" i="11"/>
  <c r="BJ58" i="11"/>
  <c r="AE58" i="11"/>
  <c r="AE64" i="11"/>
  <c r="AD64" i="11"/>
  <c r="T64" i="11"/>
  <c r="V64" i="11"/>
  <c r="AU64" i="11"/>
  <c r="BD64" i="11"/>
  <c r="BE58" i="11"/>
  <c r="X56" i="11"/>
  <c r="AG58" i="11"/>
  <c r="I63" i="11"/>
  <c r="AX58" i="11"/>
  <c r="AW58" i="11"/>
  <c r="D63" i="11"/>
  <c r="Y70" i="11"/>
  <c r="V70" i="11"/>
  <c r="AS70" i="11"/>
  <c r="J58" i="11"/>
  <c r="I58" i="11"/>
  <c r="AF58" i="11"/>
  <c r="AQ63" i="11"/>
  <c r="P63" i="11"/>
  <c r="AC63" i="11"/>
  <c r="Q70" i="11"/>
  <c r="BH70" i="11"/>
  <c r="J70" i="11"/>
  <c r="I66" i="11"/>
  <c r="P58" i="11"/>
  <c r="AV58" i="11"/>
  <c r="R58" i="11"/>
  <c r="AH63" i="11"/>
  <c r="AM63" i="11"/>
  <c r="W70" i="11"/>
  <c r="AB70" i="11"/>
  <c r="AP70" i="11"/>
  <c r="BF58" i="11"/>
  <c r="AN58" i="11"/>
  <c r="AO58" i="11"/>
  <c r="C70" i="11"/>
  <c r="H70" i="11"/>
  <c r="BF70" i="11"/>
  <c r="Q58" i="11"/>
  <c r="AH58" i="11"/>
  <c r="AI58" i="11"/>
  <c r="K43" i="11"/>
  <c r="Q63" i="11"/>
  <c r="N63" i="11"/>
  <c r="S63" i="11"/>
  <c r="BB63" i="11"/>
  <c r="AK63" i="11"/>
  <c r="AU63" i="11"/>
  <c r="AL67" i="11"/>
  <c r="F67" i="11"/>
  <c r="BF67" i="11"/>
  <c r="BI67" i="11"/>
  <c r="AS67" i="11"/>
  <c r="I67" i="11"/>
  <c r="AB67" i="11"/>
  <c r="R50" i="11"/>
  <c r="D27" i="11" s="1"/>
  <c r="L27" i="11" s="1"/>
  <c r="P27" i="11" s="1"/>
  <c r="T27" i="11" s="1"/>
  <c r="H22" i="5" s="1"/>
  <c r="T56" i="11"/>
  <c r="X63" i="11"/>
  <c r="BD63" i="11"/>
  <c r="AL62" i="11"/>
  <c r="L43" i="11"/>
  <c r="Y63" i="11"/>
  <c r="AO63" i="11"/>
  <c r="AL63" i="11"/>
  <c r="L63" i="11"/>
  <c r="AS63" i="11"/>
  <c r="BC63" i="11"/>
  <c r="AU67" i="11"/>
  <c r="AE67" i="11"/>
  <c r="H67" i="11"/>
  <c r="K67" i="11"/>
  <c r="BC67" i="11"/>
  <c r="Q67" i="11"/>
  <c r="BH67" i="11"/>
  <c r="AN63" i="11"/>
  <c r="BH56" i="11"/>
  <c r="M43" i="11"/>
  <c r="F63" i="11"/>
  <c r="AD63" i="11"/>
  <c r="T63" i="11"/>
  <c r="AR63" i="11"/>
  <c r="BA63" i="11"/>
  <c r="BI63" i="11"/>
  <c r="E67" i="11"/>
  <c r="BJ67" i="11"/>
  <c r="Z67" i="11"/>
  <c r="V67" i="11"/>
  <c r="C67" i="11"/>
  <c r="Y67" i="11"/>
  <c r="N40" i="11"/>
  <c r="T67" i="11"/>
  <c r="AU62" i="11"/>
  <c r="D67" i="11"/>
  <c r="AW62" i="11"/>
  <c r="AB63" i="11"/>
  <c r="AW63" i="11"/>
  <c r="AZ63" i="11"/>
  <c r="BE63" i="11"/>
  <c r="G63" i="11"/>
  <c r="O67" i="11"/>
  <c r="AV67" i="11"/>
  <c r="M67" i="11"/>
  <c r="AN67" i="11"/>
  <c r="AF67" i="11"/>
  <c r="N67" i="11"/>
  <c r="AG67" i="11"/>
  <c r="F56" i="11"/>
  <c r="AP63" i="11"/>
  <c r="R63" i="11"/>
  <c r="AJ67" i="11"/>
  <c r="AX63" i="11"/>
  <c r="AT63" i="11"/>
  <c r="BH63" i="11"/>
  <c r="C63" i="11"/>
  <c r="K63" i="11"/>
  <c r="E63" i="11"/>
  <c r="O63" i="11"/>
  <c r="AI63" i="11"/>
  <c r="V63" i="11"/>
  <c r="W63" i="11"/>
  <c r="AA63" i="11"/>
  <c r="AJ63" i="11"/>
  <c r="M63" i="11"/>
  <c r="BF63" i="11"/>
  <c r="AF63" i="11"/>
  <c r="J63" i="11"/>
  <c r="AV63" i="11"/>
  <c r="BJ63" i="11"/>
  <c r="AY63" i="11"/>
  <c r="AG63" i="11"/>
  <c r="U63" i="11"/>
  <c r="AE63" i="11"/>
  <c r="S67" i="11"/>
  <c r="AC67" i="11"/>
  <c r="U67" i="11"/>
  <c r="AA67" i="11"/>
  <c r="W67" i="11"/>
  <c r="AT67" i="11"/>
  <c r="O56" i="11"/>
  <c r="Z63" i="11"/>
  <c r="F57" i="11"/>
  <c r="AG57" i="11"/>
  <c r="C57" i="11"/>
  <c r="W62" i="11"/>
  <c r="P62" i="11"/>
  <c r="AQ62" i="11"/>
  <c r="H62" i="11"/>
  <c r="J62" i="11"/>
  <c r="L62" i="11"/>
  <c r="T61" i="11"/>
  <c r="AK56" i="11"/>
  <c r="BC62" i="11"/>
  <c r="AS62" i="11"/>
  <c r="AQ59" i="11"/>
  <c r="AP56" i="11"/>
  <c r="AA56" i="11"/>
  <c r="Y56" i="11"/>
  <c r="W56" i="11"/>
  <c r="AF56" i="11"/>
  <c r="AE60" i="11"/>
  <c r="N61" i="11"/>
  <c r="V61" i="11"/>
  <c r="AV61" i="11"/>
  <c r="AY61" i="11"/>
  <c r="BC61" i="11"/>
  <c r="AR60" i="11"/>
  <c r="AJ60" i="11"/>
  <c r="J60" i="11"/>
  <c r="AA60" i="11"/>
  <c r="AV60" i="11"/>
  <c r="BJ60" i="11"/>
  <c r="AU59" i="11"/>
  <c r="P59" i="11"/>
  <c r="AX59" i="11"/>
  <c r="AV59" i="11"/>
  <c r="AK59" i="11"/>
  <c r="AX61" i="11"/>
  <c r="AT59" i="11"/>
  <c r="X70" i="11"/>
  <c r="O70" i="11"/>
  <c r="L70" i="11"/>
  <c r="S70" i="11"/>
  <c r="AO70" i="11"/>
  <c r="R70" i="11"/>
  <c r="AL60" i="11"/>
  <c r="J56" i="11"/>
  <c r="AQ56" i="11"/>
  <c r="M56" i="11"/>
  <c r="W60" i="11"/>
  <c r="F59" i="11"/>
  <c r="Y62" i="11"/>
  <c r="V62" i="11"/>
  <c r="BE62" i="11"/>
  <c r="S62" i="11"/>
  <c r="R62" i="11"/>
  <c r="T62" i="11"/>
  <c r="AZ61" i="11"/>
  <c r="C56" i="11"/>
  <c r="BF56" i="11"/>
  <c r="AL56" i="11"/>
  <c r="AE56" i="11"/>
  <c r="AN56" i="11"/>
  <c r="AP61" i="11"/>
  <c r="AS61" i="11"/>
  <c r="BD61" i="11"/>
  <c r="BG61" i="11"/>
  <c r="BI61" i="11"/>
  <c r="Y61" i="11"/>
  <c r="C60" i="11"/>
  <c r="BG60" i="11"/>
  <c r="U60" i="11"/>
  <c r="AZ60" i="11"/>
  <c r="BF60" i="11"/>
  <c r="AY59" i="11"/>
  <c r="AM59" i="11"/>
  <c r="G59" i="11"/>
  <c r="J59" i="11"/>
  <c r="AS59" i="11"/>
  <c r="U62" i="11"/>
  <c r="BE60" i="11"/>
  <c r="AC62" i="11"/>
  <c r="AG70" i="11"/>
  <c r="AL70" i="11"/>
  <c r="AA70" i="11"/>
  <c r="AD70" i="11"/>
  <c r="AZ70" i="11"/>
  <c r="Z70" i="11"/>
  <c r="AF57" i="11"/>
  <c r="U70" i="11"/>
  <c r="U56" i="11"/>
  <c r="L56" i="11"/>
  <c r="AJ59" i="11"/>
  <c r="AD59" i="11"/>
  <c r="AA57" i="11"/>
  <c r="AH57" i="11"/>
  <c r="AW57" i="11"/>
  <c r="BA62" i="11"/>
  <c r="AI62" i="11"/>
  <c r="AV62" i="11"/>
  <c r="AA62" i="11"/>
  <c r="AD62" i="11"/>
  <c r="Z62" i="11"/>
  <c r="AB62" i="11"/>
  <c r="N56" i="11"/>
  <c r="AB56" i="11"/>
  <c r="D56" i="11"/>
  <c r="AM56" i="11"/>
  <c r="AV56" i="11"/>
  <c r="M61" i="11"/>
  <c r="U61" i="11"/>
  <c r="X61" i="11"/>
  <c r="F61" i="11"/>
  <c r="G61" i="11"/>
  <c r="AG61" i="11"/>
  <c r="AX60" i="11"/>
  <c r="S60" i="11"/>
  <c r="AI60" i="11"/>
  <c r="BD60" i="11"/>
  <c r="BH60" i="11"/>
  <c r="AO60" i="11"/>
  <c r="C59" i="11"/>
  <c r="BD59" i="11"/>
  <c r="R59" i="11"/>
  <c r="X59" i="11"/>
  <c r="BA59" i="11"/>
  <c r="AU60" i="11"/>
  <c r="BG59" i="11"/>
  <c r="F70" i="11"/>
  <c r="AJ70" i="11"/>
  <c r="P70" i="11"/>
  <c r="AT70" i="11"/>
  <c r="AN70" i="11"/>
  <c r="K70" i="11"/>
  <c r="AH70" i="11"/>
  <c r="AJ56" i="11"/>
  <c r="AH56" i="11"/>
  <c r="AI59" i="11"/>
  <c r="N59" i="11"/>
  <c r="BG56" i="11"/>
  <c r="AB59" i="11"/>
  <c r="BH59" i="11"/>
  <c r="BB62" i="11"/>
  <c r="C62" i="11"/>
  <c r="AT62" i="11"/>
  <c r="AN62" i="11"/>
  <c r="AJ62" i="11"/>
  <c r="AR56" i="11"/>
  <c r="AG56" i="11"/>
  <c r="AD56" i="11"/>
  <c r="AU56" i="11"/>
  <c r="BD56" i="11"/>
  <c r="O62" i="11"/>
  <c r="AE62" i="11"/>
  <c r="AI56" i="11"/>
  <c r="E56" i="11"/>
  <c r="Z56" i="11"/>
  <c r="AH62" i="11"/>
  <c r="BI62" i="11"/>
  <c r="AK62" i="11"/>
  <c r="BG62" i="11"/>
  <c r="AG62" i="11"/>
  <c r="N62" i="11"/>
  <c r="AY62" i="11"/>
  <c r="AP62" i="11"/>
  <c r="AR62" i="11"/>
  <c r="U39" i="11"/>
  <c r="Q56" i="11"/>
  <c r="I56" i="11"/>
  <c r="BE56" i="11"/>
  <c r="BC56" i="11"/>
  <c r="M62" i="11"/>
  <c r="K61" i="11"/>
  <c r="AD61" i="11"/>
  <c r="E61" i="11"/>
  <c r="H61" i="11"/>
  <c r="W61" i="11"/>
  <c r="AW61" i="11"/>
  <c r="Z60" i="11"/>
  <c r="P60" i="11"/>
  <c r="Y59" i="11"/>
  <c r="AN59" i="11"/>
  <c r="BE59" i="11"/>
  <c r="E59" i="11"/>
  <c r="L59" i="11"/>
  <c r="BC70" i="11"/>
  <c r="AW70" i="11"/>
  <c r="G70" i="11"/>
  <c r="N70" i="11"/>
  <c r="BJ70" i="11"/>
  <c r="AF70" i="11"/>
  <c r="AX70" i="11"/>
  <c r="O60" i="11"/>
  <c r="AC56" i="11"/>
  <c r="AY56" i="11"/>
  <c r="AA59" i="11"/>
  <c r="E62" i="11"/>
  <c r="BD62" i="11"/>
  <c r="AF62" i="11"/>
  <c r="BJ62" i="11"/>
  <c r="AZ62" i="11"/>
  <c r="V39" i="11"/>
  <c r="K56" i="11"/>
  <c r="AZ56" i="11"/>
  <c r="AT56" i="11"/>
  <c r="BJ56" i="11"/>
  <c r="H56" i="11"/>
  <c r="AX56" i="11"/>
  <c r="AX62" i="11"/>
  <c r="K62" i="11"/>
  <c r="F62" i="11"/>
  <c r="Q62" i="11"/>
  <c r="I62" i="11"/>
  <c r="BF62" i="11"/>
  <c r="BH62" i="11"/>
  <c r="T39" i="11"/>
  <c r="AO56" i="11"/>
  <c r="S56" i="11"/>
  <c r="V56" i="11"/>
  <c r="G56" i="11"/>
  <c r="P56" i="11"/>
  <c r="BJ61" i="11"/>
  <c r="AI61" i="11"/>
  <c r="AA61" i="11"/>
  <c r="AC61" i="11"/>
  <c r="AM61" i="11"/>
  <c r="AY60" i="11"/>
  <c r="AF60" i="11"/>
  <c r="BD57" i="11"/>
  <c r="AE59" i="11"/>
  <c r="AG59" i="11"/>
  <c r="AO59" i="11"/>
  <c r="W59" i="11"/>
  <c r="U59" i="11"/>
  <c r="AW60" i="11"/>
  <c r="BD70" i="11"/>
  <c r="AI70" i="11"/>
  <c r="AR70" i="11"/>
  <c r="AU70" i="11"/>
  <c r="T70" i="11"/>
  <c r="BI56" i="11"/>
  <c r="AS56" i="11"/>
  <c r="R56" i="11"/>
  <c r="BI68" i="11"/>
  <c r="X68" i="11"/>
  <c r="AF68" i="11"/>
  <c r="AI68" i="11"/>
  <c r="BF68" i="11"/>
  <c r="L68" i="11"/>
  <c r="AB61" i="11"/>
  <c r="S68" i="11"/>
  <c r="BB68" i="11"/>
  <c r="AX68" i="11"/>
  <c r="AT68" i="11"/>
  <c r="F68" i="11"/>
  <c r="T68" i="11"/>
  <c r="L61" i="11"/>
  <c r="AM85" i="10"/>
  <c r="AN85" i="10" s="1"/>
  <c r="BH61" i="11"/>
  <c r="AP68" i="11"/>
  <c r="V68" i="11"/>
  <c r="BD68" i="11"/>
  <c r="AG68" i="11"/>
  <c r="E68" i="11"/>
  <c r="AA68" i="11"/>
  <c r="AJ68" i="11"/>
  <c r="J61" i="11"/>
  <c r="AR61" i="11"/>
  <c r="Z61" i="11"/>
  <c r="BF61" i="11"/>
  <c r="H68" i="11"/>
  <c r="AH68" i="11"/>
  <c r="K68" i="11"/>
  <c r="AY68" i="11"/>
  <c r="P68" i="11"/>
  <c r="AL68" i="11"/>
  <c r="AR68" i="11"/>
  <c r="G57" i="11"/>
  <c r="I68" i="11"/>
  <c r="AO68" i="11"/>
  <c r="AD68" i="11"/>
  <c r="C68" i="11"/>
  <c r="Z68" i="11"/>
  <c r="AW68" i="11"/>
  <c r="AM88" i="10"/>
  <c r="U57" i="11"/>
  <c r="AC57" i="11"/>
  <c r="AU57" i="11"/>
  <c r="BI57" i="11"/>
  <c r="BA69" i="11"/>
  <c r="BI69" i="11"/>
  <c r="AL69" i="11"/>
  <c r="BD69" i="11"/>
  <c r="AV69" i="11"/>
  <c r="AP69" i="11"/>
  <c r="AW69" i="11"/>
  <c r="AI69" i="11"/>
  <c r="AG69" i="11"/>
  <c r="K69" i="11"/>
  <c r="G69" i="11"/>
  <c r="AY69" i="11"/>
  <c r="AB69" i="11"/>
  <c r="AK69" i="11"/>
  <c r="Y69" i="11"/>
  <c r="AF69" i="11"/>
  <c r="BJ69" i="11"/>
  <c r="AN69" i="11"/>
  <c r="Q69" i="11"/>
  <c r="V69" i="11"/>
  <c r="AT69" i="11"/>
  <c r="J69" i="11"/>
  <c r="AX69" i="11"/>
  <c r="C69" i="11"/>
  <c r="N69" i="11"/>
  <c r="AA69" i="11"/>
  <c r="BC69" i="11"/>
  <c r="AZ69" i="11"/>
  <c r="AC69" i="11"/>
  <c r="F69" i="11"/>
  <c r="D69" i="11"/>
  <c r="P69" i="11"/>
  <c r="BF69" i="11"/>
  <c r="L69" i="11"/>
  <c r="AU69" i="11"/>
  <c r="AO69" i="11"/>
  <c r="S69" i="11"/>
  <c r="BE69" i="11"/>
  <c r="BB69" i="11"/>
  <c r="AR69" i="11"/>
  <c r="R69" i="11"/>
  <c r="W69" i="11"/>
  <c r="AH69" i="11"/>
  <c r="BG69" i="11"/>
  <c r="AS69" i="11"/>
  <c r="AM69" i="11"/>
  <c r="AD69" i="11"/>
  <c r="H69" i="11"/>
  <c r="AQ69" i="11"/>
  <c r="AJ69" i="11"/>
  <c r="M69" i="11"/>
  <c r="I69" i="11"/>
  <c r="AE69" i="11"/>
  <c r="T69" i="11"/>
  <c r="BH69" i="11"/>
  <c r="X69" i="11"/>
  <c r="U69" i="11"/>
  <c r="Z69" i="11"/>
  <c r="E69" i="11"/>
  <c r="D44" i="11"/>
  <c r="F44" i="11"/>
  <c r="E44" i="11"/>
  <c r="Q48" i="11"/>
  <c r="R48" i="11"/>
  <c r="P48" i="11"/>
  <c r="AN79" i="10"/>
  <c r="N57" i="11"/>
  <c r="AL57" i="11"/>
  <c r="C44" i="11"/>
  <c r="J40" i="11"/>
  <c r="H40" i="11"/>
  <c r="I40" i="11"/>
  <c r="AM75" i="10"/>
  <c r="AN87" i="10"/>
  <c r="X57" i="11"/>
  <c r="BJ57" i="11"/>
  <c r="AT57" i="11"/>
  <c r="Q40" i="11"/>
  <c r="P40" i="11"/>
  <c r="R40" i="11"/>
  <c r="I48" i="11"/>
  <c r="J48" i="11"/>
  <c r="H48" i="11"/>
  <c r="W68" i="11"/>
  <c r="BC68" i="11"/>
  <c r="AE68" i="11"/>
  <c r="O68" i="11"/>
  <c r="AM68" i="11"/>
  <c r="G68" i="11"/>
  <c r="AU68" i="11"/>
  <c r="D28" i="11"/>
  <c r="L28" i="11" s="1"/>
  <c r="P28" i="11" s="1"/>
  <c r="T28" i="11" s="1"/>
  <c r="D15" i="11"/>
  <c r="L15" i="11" s="1"/>
  <c r="P15" i="11" s="1"/>
  <c r="AD57" i="11"/>
  <c r="D26" i="11"/>
  <c r="L26" i="11" s="1"/>
  <c r="P26" i="11" s="1"/>
  <c r="T26" i="11" s="1"/>
  <c r="H21" i="5" s="1"/>
  <c r="AK57" i="11"/>
  <c r="AN57" i="11"/>
  <c r="X40" i="11"/>
  <c r="Y40" i="11"/>
  <c r="Z40" i="11"/>
  <c r="AP40" i="11"/>
  <c r="AO40" i="11"/>
  <c r="AN40" i="11"/>
  <c r="BD40" i="11"/>
  <c r="BF40" i="11"/>
  <c r="BE40" i="11"/>
  <c r="Y42" i="11"/>
  <c r="X42" i="11"/>
  <c r="Z42" i="11"/>
  <c r="BD48" i="11"/>
  <c r="BE48" i="11"/>
  <c r="BF48" i="11"/>
  <c r="AM84" i="10"/>
  <c r="G48" i="11"/>
  <c r="M70" i="11"/>
  <c r="AC70" i="11"/>
  <c r="BA70" i="11"/>
  <c r="BI70" i="11"/>
  <c r="E70" i="11"/>
  <c r="O69" i="11"/>
  <c r="AN80" i="10"/>
  <c r="AN76" i="10"/>
  <c r="M57" i="11"/>
  <c r="W57" i="11"/>
  <c r="E57" i="11"/>
  <c r="L40" i="11"/>
  <c r="V57" i="11"/>
  <c r="W40" i="11"/>
  <c r="L67" i="11"/>
  <c r="AZ67" i="11"/>
  <c r="BC40" i="11"/>
  <c r="W42" i="11"/>
  <c r="AN74" i="10"/>
  <c r="M40" i="11"/>
  <c r="AM57" i="11"/>
  <c r="V65" i="11"/>
  <c r="BJ65" i="11"/>
  <c r="F65" i="11"/>
  <c r="N65" i="11"/>
  <c r="AT65" i="11"/>
  <c r="BD65" i="11"/>
  <c r="BB65" i="11"/>
  <c r="AN86" i="10"/>
  <c r="AE57" i="11"/>
  <c r="BC57" i="11"/>
  <c r="O57" i="11"/>
  <c r="BA57" i="11"/>
  <c r="D23" i="11"/>
  <c r="L23" i="11" s="1"/>
  <c r="P23" i="11" s="1"/>
  <c r="T23" i="11" s="1"/>
  <c r="D24" i="11"/>
  <c r="L24" i="11" s="1"/>
  <c r="P24" i="11" s="1"/>
  <c r="T24" i="11" s="1"/>
  <c r="D22" i="11"/>
  <c r="L22" i="11" s="1"/>
  <c r="P22" i="11" s="1"/>
  <c r="D18" i="11"/>
  <c r="L18" i="11" s="1"/>
  <c r="P18" i="11" s="1"/>
  <c r="D14" i="11"/>
  <c r="L14" i="11" s="1"/>
  <c r="P14" i="11" s="1"/>
  <c r="AM83" i="10"/>
  <c r="AM78" i="10"/>
  <c r="AM77" i="10"/>
  <c r="AG82" i="10"/>
  <c r="AM82" i="10"/>
  <c r="I39" i="6"/>
  <c r="AA11" i="6"/>
  <c r="S21" i="6"/>
  <c r="W25" i="6"/>
  <c r="S31" i="6"/>
  <c r="H35" i="6"/>
  <c r="R7" i="6"/>
  <c r="K15" i="6"/>
  <c r="AB39" i="6"/>
  <c r="N14" i="6"/>
  <c r="U30" i="6"/>
  <c r="X8" i="6"/>
  <c r="X12" i="6"/>
  <c r="X18" i="6"/>
  <c r="AB27" i="6"/>
  <c r="X33" i="6"/>
  <c r="W37" i="6"/>
  <c r="P38" i="6"/>
  <c r="Q21" i="6"/>
  <c r="S11" i="6"/>
  <c r="S25" i="6"/>
  <c r="Z38" i="6"/>
  <c r="W8" i="6"/>
  <c r="W18" i="6"/>
  <c r="Z26" i="6"/>
  <c r="P32" i="6"/>
  <c r="I7" i="6"/>
  <c r="W21" i="6"/>
  <c r="N35" i="6"/>
  <c r="Q9" i="6"/>
  <c r="AC19" i="6"/>
  <c r="AC23" i="6"/>
  <c r="K7" i="6"/>
  <c r="H15" i="6"/>
  <c r="H25" i="6"/>
  <c r="X21" i="6"/>
  <c r="X31" i="6"/>
  <c r="S35" i="6"/>
  <c r="R11" i="6"/>
  <c r="AB15" i="6"/>
  <c r="AC35" i="6"/>
  <c r="H21" i="6"/>
  <c r="M31" i="6"/>
  <c r="L35" i="6"/>
  <c r="W12" i="6"/>
  <c r="Z22" i="6"/>
  <c r="K36" i="6"/>
  <c r="G15" i="6"/>
  <c r="G25" i="6"/>
  <c r="Q31" i="6"/>
  <c r="AB7" i="6"/>
  <c r="S15" i="6"/>
  <c r="L25" i="6"/>
  <c r="AC21" i="6"/>
  <c r="AA31" i="6"/>
  <c r="L31" i="6"/>
  <c r="AB21" i="6"/>
  <c r="AC7" i="6"/>
  <c r="M25" i="6"/>
  <c r="AA25" i="6"/>
  <c r="V35" i="6"/>
  <c r="K11" i="6"/>
  <c r="U15" i="6"/>
  <c r="AB31" i="6"/>
  <c r="N39" i="6"/>
  <c r="Q11" i="6"/>
  <c r="AA15" i="6"/>
  <c r="N25" i="6"/>
  <c r="AB25" i="6"/>
  <c r="AC31" i="6"/>
  <c r="W35" i="6"/>
  <c r="G7" i="6"/>
  <c r="H7" i="6"/>
  <c r="I21" i="6"/>
  <c r="V21" i="6"/>
  <c r="N31" i="6"/>
  <c r="M35" i="6"/>
  <c r="AC39" i="6"/>
  <c r="AC38" i="6"/>
  <c r="U7" i="6"/>
  <c r="I11" i="6"/>
  <c r="AC11" i="6"/>
  <c r="R15" i="6"/>
  <c r="G21" i="6"/>
  <c r="N21" i="6"/>
  <c r="R25" i="6"/>
  <c r="AA21" i="6"/>
  <c r="I31" i="6"/>
  <c r="W31" i="6"/>
  <c r="F38" i="6"/>
  <c r="R35" i="6"/>
  <c r="AB35" i="6"/>
  <c r="AC36" i="6"/>
  <c r="AA7" i="6"/>
  <c r="P6" i="6"/>
  <c r="L10" i="6"/>
  <c r="X14" i="6"/>
  <c r="Q7" i="6"/>
  <c r="N10" i="6"/>
  <c r="U11" i="6"/>
  <c r="I15" i="6"/>
  <c r="AC15" i="6"/>
  <c r="I25" i="6"/>
  <c r="R21" i="6"/>
  <c r="V25" i="6"/>
  <c r="AC25" i="6"/>
  <c r="R31" i="6"/>
  <c r="G35" i="6"/>
  <c r="K38" i="6"/>
  <c r="X35" i="6"/>
  <c r="G11" i="6"/>
  <c r="L18" i="6"/>
  <c r="L21" i="6"/>
  <c r="G31" i="6"/>
  <c r="U38" i="6"/>
  <c r="Z7" i="6"/>
  <c r="Z11" i="6"/>
  <c r="Z15" i="6"/>
  <c r="Z21" i="6"/>
  <c r="Z25" i="6"/>
  <c r="Z31" i="6"/>
  <c r="Z35" i="6"/>
  <c r="S7" i="6"/>
  <c r="H11" i="6"/>
  <c r="AB11" i="6"/>
  <c r="Q15" i="6"/>
  <c r="M21" i="6"/>
  <c r="Q25" i="6"/>
  <c r="X25" i="6"/>
  <c r="H31" i="6"/>
  <c r="V31" i="6"/>
  <c r="I35" i="6"/>
  <c r="Q35" i="6"/>
  <c r="AA35" i="6"/>
  <c r="Z13" i="6"/>
  <c r="P13" i="6"/>
  <c r="F13" i="6"/>
  <c r="X13" i="6"/>
  <c r="N13" i="6"/>
  <c r="W13" i="6"/>
  <c r="M13" i="6"/>
  <c r="V13" i="6"/>
  <c r="L13" i="6"/>
  <c r="F8" i="6"/>
  <c r="Z8" i="6"/>
  <c r="U9" i="6"/>
  <c r="P10" i="6"/>
  <c r="F12" i="6"/>
  <c r="Z12" i="6"/>
  <c r="U13" i="6"/>
  <c r="P14" i="6"/>
  <c r="F18" i="6"/>
  <c r="Z18" i="6"/>
  <c r="U19" i="6"/>
  <c r="F22" i="6"/>
  <c r="F26" i="6"/>
  <c r="K22" i="6"/>
  <c r="K26" i="6"/>
  <c r="P22" i="6"/>
  <c r="P26" i="6"/>
  <c r="U22" i="6"/>
  <c r="U26" i="6"/>
  <c r="K30" i="6"/>
  <c r="F32" i="6"/>
  <c r="F36" i="6"/>
  <c r="K32" i="6"/>
  <c r="R37" i="6"/>
  <c r="V39" i="6"/>
  <c r="X6" i="6"/>
  <c r="Z33" i="6"/>
  <c r="U33" i="6"/>
  <c r="P33" i="6"/>
  <c r="K33" i="6"/>
  <c r="F33" i="6"/>
  <c r="S9" i="6"/>
  <c r="S13" i="6"/>
  <c r="AC20" i="6"/>
  <c r="X20" i="6"/>
  <c r="S20" i="6"/>
  <c r="N20" i="6"/>
  <c r="I20" i="6"/>
  <c r="AB20" i="6"/>
  <c r="W20" i="6"/>
  <c r="R20" i="6"/>
  <c r="M20" i="6"/>
  <c r="H20" i="6"/>
  <c r="AA20" i="6"/>
  <c r="V20" i="6"/>
  <c r="Q20" i="6"/>
  <c r="L20" i="6"/>
  <c r="G20" i="6"/>
  <c r="Z34" i="6"/>
  <c r="U34" i="6"/>
  <c r="AC34" i="6"/>
  <c r="X34" i="6"/>
  <c r="S34" i="6"/>
  <c r="N34" i="6"/>
  <c r="I34" i="6"/>
  <c r="AB34" i="6"/>
  <c r="W34" i="6"/>
  <c r="R34" i="6"/>
  <c r="M34" i="6"/>
  <c r="H34" i="6"/>
  <c r="P34" i="6"/>
  <c r="AA34" i="6"/>
  <c r="V34" i="6"/>
  <c r="Q34" i="6"/>
  <c r="L34" i="6"/>
  <c r="G34" i="6"/>
  <c r="G9" i="6"/>
  <c r="L12" i="6"/>
  <c r="AA13" i="6"/>
  <c r="G19" i="6"/>
  <c r="G23" i="6"/>
  <c r="Q23" i="6"/>
  <c r="V23" i="6"/>
  <c r="AA27" i="6"/>
  <c r="G33" i="6"/>
  <c r="L37" i="6"/>
  <c r="AA37" i="6"/>
  <c r="H6" i="6"/>
  <c r="Z39" i="6"/>
  <c r="AB9" i="6"/>
  <c r="W10" i="6"/>
  <c r="M12" i="6"/>
  <c r="H13" i="6"/>
  <c r="AB13" i="6"/>
  <c r="W14" i="6"/>
  <c r="M18" i="6"/>
  <c r="H19" i="6"/>
  <c r="AB19" i="6"/>
  <c r="H23" i="6"/>
  <c r="H27" i="6"/>
  <c r="M23" i="6"/>
  <c r="M27" i="6"/>
  <c r="R23" i="6"/>
  <c r="R27" i="6"/>
  <c r="W23" i="6"/>
  <c r="W27" i="6"/>
  <c r="AB23" i="6"/>
  <c r="H33" i="6"/>
  <c r="H37" i="6"/>
  <c r="M33" i="6"/>
  <c r="M37" i="6"/>
  <c r="R33" i="6"/>
  <c r="X39" i="6"/>
  <c r="AB37" i="6"/>
  <c r="Z27" i="6"/>
  <c r="U27" i="6"/>
  <c r="P27" i="6"/>
  <c r="K27" i="6"/>
  <c r="F27" i="6"/>
  <c r="AA6" i="6"/>
  <c r="AC24" i="6"/>
  <c r="X24" i="6"/>
  <c r="S24" i="6"/>
  <c r="N24" i="6"/>
  <c r="I24" i="6"/>
  <c r="AB24" i="6"/>
  <c r="W24" i="6"/>
  <c r="R24" i="6"/>
  <c r="M24" i="6"/>
  <c r="H24" i="6"/>
  <c r="AA24" i="6"/>
  <c r="V24" i="6"/>
  <c r="Q24" i="6"/>
  <c r="L24" i="6"/>
  <c r="G24" i="6"/>
  <c r="V10" i="6"/>
  <c r="V14" i="6"/>
  <c r="G27" i="6"/>
  <c r="V27" i="6"/>
  <c r="L33" i="6"/>
  <c r="H9" i="6"/>
  <c r="I9" i="6"/>
  <c r="X10" i="6"/>
  <c r="N12" i="6"/>
  <c r="I13" i="6"/>
  <c r="AC13" i="6"/>
  <c r="N18" i="6"/>
  <c r="I19" i="6"/>
  <c r="I23" i="6"/>
  <c r="I27" i="6"/>
  <c r="N23" i="6"/>
  <c r="N27" i="6"/>
  <c r="S23" i="6"/>
  <c r="S27" i="6"/>
  <c r="X23" i="6"/>
  <c r="X27" i="6"/>
  <c r="AC27" i="6"/>
  <c r="I33" i="6"/>
  <c r="I37" i="6"/>
  <c r="N33" i="6"/>
  <c r="N37" i="6"/>
  <c r="S33" i="6"/>
  <c r="Q39" i="6"/>
  <c r="AA33" i="6"/>
  <c r="AC37" i="6"/>
  <c r="Z19" i="6"/>
  <c r="P19" i="6"/>
  <c r="F19" i="6"/>
  <c r="X19" i="6"/>
  <c r="N19" i="6"/>
  <c r="W19" i="6"/>
  <c r="M19" i="6"/>
  <c r="V19" i="6"/>
  <c r="L19" i="6"/>
  <c r="S19" i="6"/>
  <c r="W33" i="6"/>
  <c r="U14" i="6"/>
  <c r="K14" i="6"/>
  <c r="AC14" i="6"/>
  <c r="S14" i="6"/>
  <c r="I14" i="6"/>
  <c r="AB14" i="6"/>
  <c r="R14" i="6"/>
  <c r="H14" i="6"/>
  <c r="AA14" i="6"/>
  <c r="Q14" i="6"/>
  <c r="G14" i="6"/>
  <c r="AC30" i="6"/>
  <c r="X30" i="6"/>
  <c r="S30" i="6"/>
  <c r="N30" i="6"/>
  <c r="I30" i="6"/>
  <c r="AB30" i="6"/>
  <c r="W30" i="6"/>
  <c r="R30" i="6"/>
  <c r="M30" i="6"/>
  <c r="H30" i="6"/>
  <c r="AA30" i="6"/>
  <c r="V30" i="6"/>
  <c r="Q30" i="6"/>
  <c r="L30" i="6"/>
  <c r="G30" i="6"/>
  <c r="L8" i="6"/>
  <c r="L27" i="6"/>
  <c r="Q33" i="6"/>
  <c r="AB6" i="6"/>
  <c r="M8" i="6"/>
  <c r="N6" i="6"/>
  <c r="N8" i="6"/>
  <c r="AC9" i="6"/>
  <c r="P8" i="6"/>
  <c r="K9" i="6"/>
  <c r="F10" i="6"/>
  <c r="Z10" i="6"/>
  <c r="P12" i="6"/>
  <c r="K13" i="6"/>
  <c r="F14" i="6"/>
  <c r="Z14" i="6"/>
  <c r="P18" i="6"/>
  <c r="K19" i="6"/>
  <c r="F20" i="6"/>
  <c r="F24" i="6"/>
  <c r="K20" i="6"/>
  <c r="K24" i="6"/>
  <c r="P20" i="6"/>
  <c r="P24" i="6"/>
  <c r="U20" i="6"/>
  <c r="U24" i="6"/>
  <c r="Z20" i="6"/>
  <c r="Z24" i="6"/>
  <c r="F30" i="6"/>
  <c r="P30" i="6"/>
  <c r="Z30" i="6"/>
  <c r="F34" i="6"/>
  <c r="K34" i="6"/>
  <c r="R39" i="6"/>
  <c r="V37" i="6"/>
  <c r="AB33" i="6"/>
  <c r="F6" i="6"/>
  <c r="W6" i="6"/>
  <c r="M6" i="6"/>
  <c r="V6" i="6"/>
  <c r="L6" i="6"/>
  <c r="S6" i="6"/>
  <c r="I6" i="6"/>
  <c r="U6" i="6"/>
  <c r="K6" i="6"/>
  <c r="AC6" i="6"/>
  <c r="Z23" i="6"/>
  <c r="U23" i="6"/>
  <c r="P23" i="6"/>
  <c r="K23" i="6"/>
  <c r="F23" i="6"/>
  <c r="Z6" i="6"/>
  <c r="G6" i="6"/>
  <c r="AA9" i="6"/>
  <c r="G13" i="6"/>
  <c r="AA19" i="6"/>
  <c r="L23" i="6"/>
  <c r="Q27" i="6"/>
  <c r="AA23" i="6"/>
  <c r="G37" i="6"/>
  <c r="S37" i="6"/>
  <c r="W39" i="6"/>
  <c r="Q6" i="6"/>
  <c r="U8" i="6"/>
  <c r="U12" i="6"/>
  <c r="U18" i="6"/>
  <c r="AC22" i="6"/>
  <c r="AC26" i="6"/>
  <c r="AC32" i="6"/>
  <c r="V8" i="6"/>
  <c r="V12" i="6"/>
  <c r="Q13" i="6"/>
  <c r="L14" i="6"/>
  <c r="V18" i="6"/>
  <c r="Q19" i="6"/>
  <c r="G39" i="6"/>
  <c r="L39" i="6"/>
  <c r="S39" i="6"/>
  <c r="AC33" i="6"/>
  <c r="AA39" i="6"/>
  <c r="Z9" i="6"/>
  <c r="P9" i="6"/>
  <c r="F9" i="6"/>
  <c r="X9" i="6"/>
  <c r="N9" i="6"/>
  <c r="W9" i="6"/>
  <c r="M9" i="6"/>
  <c r="V9" i="6"/>
  <c r="L9" i="6"/>
  <c r="Z37" i="6"/>
  <c r="U37" i="6"/>
  <c r="P37" i="6"/>
  <c r="K37" i="6"/>
  <c r="F37" i="6"/>
  <c r="Q37" i="6"/>
  <c r="U10" i="6"/>
  <c r="K10" i="6"/>
  <c r="AC10" i="6"/>
  <c r="S10" i="6"/>
  <c r="I10" i="6"/>
  <c r="AB10" i="6"/>
  <c r="R10" i="6"/>
  <c r="H10" i="6"/>
  <c r="AA10" i="6"/>
  <c r="Q10" i="6"/>
  <c r="G10" i="6"/>
  <c r="R6" i="6"/>
  <c r="Z32" i="6"/>
  <c r="U32" i="6"/>
  <c r="P36" i="6"/>
  <c r="U36" i="6"/>
  <c r="Z36" i="6"/>
  <c r="R9" i="6"/>
  <c r="M10" i="6"/>
  <c r="R13" i="6"/>
  <c r="M14" i="6"/>
  <c r="R19" i="6"/>
  <c r="H39" i="6"/>
  <c r="M39" i="6"/>
  <c r="V33" i="6"/>
  <c r="X37" i="6"/>
  <c r="L7" i="6"/>
  <c r="V7" i="6"/>
  <c r="G8" i="6"/>
  <c r="Q8" i="6"/>
  <c r="AA8" i="6"/>
  <c r="L11" i="6"/>
  <c r="V11" i="6"/>
  <c r="G12" i="6"/>
  <c r="Q12" i="6"/>
  <c r="AA12" i="6"/>
  <c r="L15" i="6"/>
  <c r="V15" i="6"/>
  <c r="G18" i="6"/>
  <c r="Q18" i="6"/>
  <c r="AA18" i="6"/>
  <c r="G22" i="6"/>
  <c r="G26" i="6"/>
  <c r="L22" i="6"/>
  <c r="L26" i="6"/>
  <c r="Q22" i="6"/>
  <c r="Q26" i="6"/>
  <c r="V22" i="6"/>
  <c r="V26" i="6"/>
  <c r="AA22" i="6"/>
  <c r="AA26" i="6"/>
  <c r="G32" i="6"/>
  <c r="G36" i="6"/>
  <c r="G38" i="6"/>
  <c r="L32" i="6"/>
  <c r="L36" i="6"/>
  <c r="L38" i="6"/>
  <c r="Q32" i="6"/>
  <c r="Q36" i="6"/>
  <c r="Q38" i="6"/>
  <c r="V32" i="6"/>
  <c r="V36" i="6"/>
  <c r="V38" i="6"/>
  <c r="AA32" i="6"/>
  <c r="AA36" i="6"/>
  <c r="AA38" i="6"/>
  <c r="M7" i="6"/>
  <c r="W7" i="6"/>
  <c r="H8" i="6"/>
  <c r="R8" i="6"/>
  <c r="AB8" i="6"/>
  <c r="M11" i="6"/>
  <c r="W11" i="6"/>
  <c r="H12" i="6"/>
  <c r="R12" i="6"/>
  <c r="AB12" i="6"/>
  <c r="M15" i="6"/>
  <c r="W15" i="6"/>
  <c r="H18" i="6"/>
  <c r="R18" i="6"/>
  <c r="AB18" i="6"/>
  <c r="H22" i="6"/>
  <c r="H26" i="6"/>
  <c r="M22" i="6"/>
  <c r="M26" i="6"/>
  <c r="R22" i="6"/>
  <c r="R26" i="6"/>
  <c r="W22" i="6"/>
  <c r="W26" i="6"/>
  <c r="AB22" i="6"/>
  <c r="AB26" i="6"/>
  <c r="H32" i="6"/>
  <c r="H36" i="6"/>
  <c r="H38" i="6"/>
  <c r="M32" i="6"/>
  <c r="M36" i="6"/>
  <c r="M38" i="6"/>
  <c r="R32" i="6"/>
  <c r="R36" i="6"/>
  <c r="R38" i="6"/>
  <c r="W32" i="6"/>
  <c r="W36" i="6"/>
  <c r="W38" i="6"/>
  <c r="AB32" i="6"/>
  <c r="AB36" i="6"/>
  <c r="AB38" i="6"/>
  <c r="N7" i="6"/>
  <c r="X7" i="6"/>
  <c r="I8" i="6"/>
  <c r="S8" i="6"/>
  <c r="AC8" i="6"/>
  <c r="N11" i="6"/>
  <c r="X11" i="6"/>
  <c r="I12" i="6"/>
  <c r="S12" i="6"/>
  <c r="AC12" i="6"/>
  <c r="N15" i="6"/>
  <c r="X15" i="6"/>
  <c r="I18" i="6"/>
  <c r="S18" i="6"/>
  <c r="AC18" i="6"/>
  <c r="I22" i="6"/>
  <c r="I26" i="6"/>
  <c r="N22" i="6"/>
  <c r="N26" i="6"/>
  <c r="S22" i="6"/>
  <c r="S26" i="6"/>
  <c r="X22" i="6"/>
  <c r="X26" i="6"/>
  <c r="I32" i="6"/>
  <c r="I36" i="6"/>
  <c r="I38" i="6"/>
  <c r="N32" i="6"/>
  <c r="N36" i="6"/>
  <c r="N38" i="6"/>
  <c r="S32" i="6"/>
  <c r="S36" i="6"/>
  <c r="S38" i="6"/>
  <c r="X32" i="6"/>
  <c r="X36" i="6"/>
  <c r="X38" i="6"/>
  <c r="F7" i="6"/>
  <c r="P7" i="6"/>
  <c r="K8" i="6"/>
  <c r="F11" i="6"/>
  <c r="P11" i="6"/>
  <c r="K12" i="6"/>
  <c r="F15" i="6"/>
  <c r="P15" i="6"/>
  <c r="K18" i="6"/>
  <c r="F21" i="6"/>
  <c r="F25" i="6"/>
  <c r="K21" i="6"/>
  <c r="K25" i="6"/>
  <c r="P21" i="6"/>
  <c r="P25" i="6"/>
  <c r="U21" i="6"/>
  <c r="U25" i="6"/>
  <c r="F31" i="6"/>
  <c r="K31" i="6"/>
  <c r="P31" i="6"/>
  <c r="U31" i="6"/>
  <c r="F35" i="6"/>
  <c r="F39" i="6"/>
  <c r="K35" i="6"/>
  <c r="K39" i="6"/>
  <c r="P35" i="6"/>
  <c r="P39" i="6"/>
  <c r="U35" i="6"/>
  <c r="U39" i="6"/>
  <c r="D16" i="11" l="1"/>
  <c r="L16" i="11" s="1"/>
  <c r="P16" i="11" s="1"/>
  <c r="T16" i="11" s="1"/>
  <c r="H11" i="5" s="1"/>
  <c r="C24" i="11"/>
  <c r="C22" i="11"/>
  <c r="C16" i="11"/>
  <c r="K16" i="11" s="1"/>
  <c r="D20" i="11"/>
  <c r="L20" i="11" s="1"/>
  <c r="P20" i="11" s="1"/>
  <c r="T20" i="11" s="1"/>
  <c r="H15" i="5" s="1"/>
  <c r="C18" i="11"/>
  <c r="C17" i="11"/>
  <c r="K17" i="11" s="1"/>
  <c r="C14" i="11"/>
  <c r="K14" i="11" s="1"/>
  <c r="C19" i="11"/>
  <c r="K19" i="11" s="1"/>
  <c r="C20" i="11"/>
  <c r="K20" i="11" s="1"/>
  <c r="C23" i="11"/>
  <c r="C15" i="11"/>
  <c r="K15" i="11" s="1"/>
  <c r="C25" i="11"/>
  <c r="E25" i="11" s="1"/>
  <c r="M25" i="11" s="1"/>
  <c r="Q25" i="11" s="1"/>
  <c r="U25" i="11" s="1"/>
  <c r="I20" i="5" s="1"/>
  <c r="D25" i="11"/>
  <c r="L25" i="11" s="1"/>
  <c r="P25" i="11" s="1"/>
  <c r="T25" i="11" s="1"/>
  <c r="H20" i="5" s="1"/>
  <c r="D19" i="11"/>
  <c r="L19" i="11" s="1"/>
  <c r="P19" i="11" s="1"/>
  <c r="T19" i="11" s="1"/>
  <c r="H14" i="5" s="1"/>
  <c r="C26" i="11"/>
  <c r="K26" i="11" s="1"/>
  <c r="D17" i="11"/>
  <c r="L17" i="11" s="1"/>
  <c r="P17" i="11" s="1"/>
  <c r="T17" i="11" s="1"/>
  <c r="H12" i="5" s="1"/>
  <c r="C28" i="11"/>
  <c r="E28" i="11" s="1"/>
  <c r="M28" i="11" s="1"/>
  <c r="Q28" i="11" s="1"/>
  <c r="E24" i="11"/>
  <c r="M24" i="11" s="1"/>
  <c r="Q24" i="11" s="1"/>
  <c r="U24" i="11" s="1"/>
  <c r="AN75" i="10"/>
  <c r="AM93" i="10"/>
  <c r="T15" i="11"/>
  <c r="H10" i="5" s="1"/>
  <c r="L10" i="5" s="1"/>
  <c r="C27" i="11"/>
  <c r="K27" i="11" s="1"/>
  <c r="AN77" i="10"/>
  <c r="AN78" i="10"/>
  <c r="AN83" i="10"/>
  <c r="H18" i="5"/>
  <c r="H19" i="5"/>
  <c r="AN84" i="10"/>
  <c r="AN88" i="10"/>
  <c r="H23" i="5"/>
  <c r="K24" i="11"/>
  <c r="E23" i="11"/>
  <c r="M23" i="11" s="1"/>
  <c r="Q23" i="11" s="1"/>
  <c r="K23" i="11"/>
  <c r="T14" i="11"/>
  <c r="H9" i="5" s="1"/>
  <c r="E18" i="11"/>
  <c r="M18" i="11" s="1"/>
  <c r="Q18" i="11" s="1"/>
  <c r="U18" i="11" s="1"/>
  <c r="K18" i="11"/>
  <c r="E20" i="11"/>
  <c r="M20" i="11" s="1"/>
  <c r="Q20" i="11" s="1"/>
  <c r="U20" i="11" s="1"/>
  <c r="I15" i="5" s="1"/>
  <c r="T18" i="11"/>
  <c r="H13" i="5" s="1"/>
  <c r="T22" i="11"/>
  <c r="H17" i="5" s="1"/>
  <c r="E22" i="11"/>
  <c r="M22" i="11" s="1"/>
  <c r="Q22" i="11" s="1"/>
  <c r="U22" i="11" s="1"/>
  <c r="K22" i="11"/>
  <c r="AN82" i="10"/>
  <c r="AH18" i="6"/>
  <c r="AI18" i="6" s="1"/>
  <c r="AF18" i="6"/>
  <c r="AG18" i="6" s="1"/>
  <c r="AH8" i="6"/>
  <c r="AI8" i="6" s="1"/>
  <c r="AF8" i="6"/>
  <c r="AG8" i="6" s="1"/>
  <c r="AF11" i="6"/>
  <c r="AG11" i="6" s="1"/>
  <c r="AH11" i="6"/>
  <c r="AI11" i="6" s="1"/>
  <c r="AH34" i="6"/>
  <c r="AI34" i="6" s="1"/>
  <c r="AF34" i="6"/>
  <c r="AG34" i="6" s="1"/>
  <c r="AH13" i="6"/>
  <c r="AI13" i="6" s="1"/>
  <c r="AF13" i="6"/>
  <c r="AG13" i="6" s="1"/>
  <c r="AF21" i="6"/>
  <c r="AG21" i="6" s="1"/>
  <c r="AH21" i="6"/>
  <c r="AI21" i="6" s="1"/>
  <c r="AH37" i="6"/>
  <c r="AI37" i="6" s="1"/>
  <c r="AF37" i="6"/>
  <c r="AG37" i="6" s="1"/>
  <c r="AH19" i="6"/>
  <c r="AI19" i="6" s="1"/>
  <c r="AF19" i="6"/>
  <c r="AG19" i="6" s="1"/>
  <c r="AH36" i="6"/>
  <c r="AI36" i="6" s="1"/>
  <c r="AF36" i="6"/>
  <c r="AG36" i="6" s="1"/>
  <c r="AF7" i="6"/>
  <c r="AG7" i="6" s="1"/>
  <c r="AH7" i="6"/>
  <c r="AI7" i="6" s="1"/>
  <c r="AH6" i="6"/>
  <c r="AI6" i="6" s="1"/>
  <c r="AF6" i="6"/>
  <c r="AG6" i="6" s="1"/>
  <c r="AF30" i="6"/>
  <c r="AG30" i="6" s="1"/>
  <c r="AH30" i="6"/>
  <c r="AI30" i="6" s="1"/>
  <c r="AH27" i="6"/>
  <c r="AI27" i="6" s="1"/>
  <c r="AF27" i="6"/>
  <c r="AG27" i="6" s="1"/>
  <c r="AH32" i="6"/>
  <c r="AI32" i="6" s="1"/>
  <c r="AF32" i="6"/>
  <c r="AG32" i="6" s="1"/>
  <c r="AH26" i="6"/>
  <c r="AI26" i="6" s="1"/>
  <c r="AF26" i="6"/>
  <c r="AG26" i="6" s="1"/>
  <c r="AH12" i="6"/>
  <c r="AI12" i="6" s="1"/>
  <c r="AF12" i="6"/>
  <c r="AG12" i="6" s="1"/>
  <c r="AF33" i="6"/>
  <c r="AG33" i="6" s="1"/>
  <c r="AH33" i="6"/>
  <c r="AI33" i="6" s="1"/>
  <c r="AH31" i="6"/>
  <c r="AI31" i="6" s="1"/>
  <c r="AF31" i="6"/>
  <c r="AG31" i="6" s="1"/>
  <c r="AH24" i="6"/>
  <c r="AI24" i="6" s="1"/>
  <c r="AF24" i="6"/>
  <c r="AG24" i="6" s="1"/>
  <c r="AH22" i="6"/>
  <c r="AI22" i="6" s="1"/>
  <c r="AF22" i="6"/>
  <c r="AG22" i="6" s="1"/>
  <c r="AH35" i="6"/>
  <c r="AI35" i="6" s="1"/>
  <c r="AF35" i="6"/>
  <c r="AG35" i="6" s="1"/>
  <c r="AF25" i="6"/>
  <c r="AG25" i="6" s="1"/>
  <c r="AH25" i="6"/>
  <c r="AI25" i="6" s="1"/>
  <c r="AH14" i="6"/>
  <c r="AI14" i="6" s="1"/>
  <c r="AF14" i="6"/>
  <c r="AG14" i="6" s="1"/>
  <c r="AH39" i="6"/>
  <c r="AI39" i="6" s="1"/>
  <c r="AF39" i="6"/>
  <c r="AG39" i="6" s="1"/>
  <c r="AF15" i="6"/>
  <c r="AG15" i="6" s="1"/>
  <c r="AH15" i="6"/>
  <c r="AI15" i="6" s="1"/>
  <c r="AH9" i="6"/>
  <c r="AI9" i="6" s="1"/>
  <c r="AF9" i="6"/>
  <c r="AG9" i="6" s="1"/>
  <c r="AH23" i="6"/>
  <c r="AI23" i="6" s="1"/>
  <c r="AF23" i="6"/>
  <c r="AG23" i="6" s="1"/>
  <c r="AH20" i="6"/>
  <c r="AI20" i="6" s="1"/>
  <c r="AF20" i="6"/>
  <c r="AG20" i="6" s="1"/>
  <c r="AH10" i="6"/>
  <c r="AI10" i="6" s="1"/>
  <c r="AF10" i="6"/>
  <c r="AG10" i="6" s="1"/>
  <c r="AH38" i="6"/>
  <c r="AI38" i="6" s="1"/>
  <c r="AF38" i="6"/>
  <c r="AG38" i="6" s="1"/>
  <c r="C4" i="8"/>
  <c r="C5" i="8"/>
  <c r="E26" i="11" l="1"/>
  <c r="M26" i="11" s="1"/>
  <c r="Q26" i="11" s="1"/>
  <c r="E14" i="11"/>
  <c r="M14" i="11" s="1"/>
  <c r="Q14" i="11" s="1"/>
  <c r="U14" i="11" s="1"/>
  <c r="I9" i="5" s="1"/>
  <c r="E15" i="11"/>
  <c r="M15" i="11" s="1"/>
  <c r="Q15" i="11" s="1"/>
  <c r="U15" i="11" s="1"/>
  <c r="I10" i="5" s="1"/>
  <c r="M10" i="5" s="1"/>
  <c r="K28" i="11"/>
  <c r="E16" i="11"/>
  <c r="M16" i="11" s="1"/>
  <c r="Q16" i="11" s="1"/>
  <c r="U16" i="11" s="1"/>
  <c r="I11" i="5" s="1"/>
  <c r="E19" i="11"/>
  <c r="M19" i="11" s="1"/>
  <c r="Q19" i="11" s="1"/>
  <c r="U19" i="11" s="1"/>
  <c r="I14" i="5" s="1"/>
  <c r="K25" i="11"/>
  <c r="O24" i="11"/>
  <c r="S24" i="11" s="1"/>
  <c r="G19" i="5" s="1"/>
  <c r="E27" i="11"/>
  <c r="M27" i="11" s="1"/>
  <c r="Q27" i="11" s="1"/>
  <c r="U27" i="11" s="1"/>
  <c r="I22" i="5" s="1"/>
  <c r="H28" i="5"/>
  <c r="E17" i="11"/>
  <c r="M17" i="11" s="1"/>
  <c r="Q17" i="11" s="1"/>
  <c r="I19" i="5"/>
  <c r="AN93" i="10"/>
  <c r="I17" i="5"/>
  <c r="T33" i="11"/>
  <c r="I13" i="5"/>
  <c r="O18" i="11"/>
  <c r="S18" i="11" s="1"/>
  <c r="G13" i="5" s="1"/>
  <c r="U17" i="11"/>
  <c r="I12" i="5" s="1"/>
  <c r="O17" i="11"/>
  <c r="S17" i="11" s="1"/>
  <c r="G12" i="5" s="1"/>
  <c r="U28" i="11"/>
  <c r="I23" i="5" s="1"/>
  <c r="O28" i="11"/>
  <c r="S28" i="11" s="1"/>
  <c r="G23" i="5" s="1"/>
  <c r="U26" i="11"/>
  <c r="I21" i="5" s="1"/>
  <c r="O26" i="11"/>
  <c r="S26" i="11" s="1"/>
  <c r="G21" i="5" s="1"/>
  <c r="O20" i="11"/>
  <c r="S20" i="11" s="1"/>
  <c r="G15" i="5" s="1"/>
  <c r="O22" i="11"/>
  <c r="S22" i="11" s="1"/>
  <c r="G17" i="5" s="1"/>
  <c r="O25" i="11"/>
  <c r="S25" i="11" s="1"/>
  <c r="G20" i="5" s="1"/>
  <c r="U23" i="11"/>
  <c r="I18" i="5" s="1"/>
  <c r="O23" i="11"/>
  <c r="S23" i="11" s="1"/>
  <c r="G18" i="5" s="1"/>
  <c r="E27" i="8"/>
  <c r="F27" i="8" s="1"/>
  <c r="E19" i="8"/>
  <c r="F19" i="8" s="1"/>
  <c r="E11" i="8"/>
  <c r="F11" i="8" s="1"/>
  <c r="E23" i="8"/>
  <c r="F23" i="8" s="1"/>
  <c r="E26" i="8"/>
  <c r="F26" i="8" s="1"/>
  <c r="E18" i="8"/>
  <c r="F18" i="8" s="1"/>
  <c r="E10" i="8"/>
  <c r="F10" i="8" s="1"/>
  <c r="E25" i="8"/>
  <c r="F25" i="8" s="1"/>
  <c r="E17" i="8"/>
  <c r="F17" i="8" s="1"/>
  <c r="E9" i="8"/>
  <c r="F9" i="8" s="1"/>
  <c r="E24" i="8"/>
  <c r="F24" i="8" s="1"/>
  <c r="E16" i="8"/>
  <c r="F16" i="8" s="1"/>
  <c r="E15" i="8"/>
  <c r="F15" i="8" s="1"/>
  <c r="E28" i="8"/>
  <c r="F28" i="8" s="1"/>
  <c r="E22" i="8"/>
  <c r="F22" i="8" s="1"/>
  <c r="E29" i="8"/>
  <c r="F29" i="8" s="1"/>
  <c r="E21" i="8"/>
  <c r="F21" i="8" s="1"/>
  <c r="E13" i="8"/>
  <c r="F13" i="8" s="1"/>
  <c r="E20" i="8"/>
  <c r="F20" i="8" s="1"/>
  <c r="E14" i="8"/>
  <c r="F14" i="8" s="1"/>
  <c r="E30" i="8"/>
  <c r="F30" i="8" s="1"/>
  <c r="E12" i="8"/>
  <c r="F12" i="8" s="1"/>
  <c r="O16" i="11" l="1"/>
  <c r="S16" i="11" s="1"/>
  <c r="G11" i="5" s="1"/>
  <c r="O19" i="11"/>
  <c r="S19" i="11" s="1"/>
  <c r="G14" i="5" s="1"/>
  <c r="O14" i="11"/>
  <c r="S14" i="11" s="1"/>
  <c r="G9" i="5" s="1"/>
  <c r="O15" i="11"/>
  <c r="S15" i="11" s="1"/>
  <c r="O27" i="11"/>
  <c r="S27" i="11" s="1"/>
  <c r="G22" i="5" s="1"/>
  <c r="I28" i="5"/>
  <c r="G10" i="5"/>
  <c r="K10" i="5" s="1"/>
  <c r="U33" i="11"/>
  <c r="S33" i="11" l="1"/>
  <c r="G28" i="5"/>
  <c r="AL88" i="3"/>
  <c r="AL87" i="3"/>
  <c r="AL86" i="3"/>
  <c r="AL85" i="3"/>
  <c r="AL84" i="3"/>
  <c r="AL83" i="3"/>
  <c r="AL82" i="3"/>
  <c r="AL81" i="3"/>
  <c r="AL80" i="3"/>
  <c r="AL79" i="3"/>
  <c r="AL78" i="3"/>
  <c r="AL77" i="3"/>
  <c r="AL74" i="3"/>
  <c r="AL76" i="3"/>
  <c r="I28" i="4" l="1"/>
  <c r="H28" i="4"/>
  <c r="G28" i="4"/>
  <c r="I27" i="4"/>
  <c r="H27" i="4"/>
  <c r="G27" i="4"/>
  <c r="I26" i="4"/>
  <c r="H26" i="4"/>
  <c r="G26" i="4"/>
  <c r="I25" i="4"/>
  <c r="H25" i="4"/>
  <c r="G25" i="4"/>
  <c r="I24" i="4"/>
  <c r="H24" i="4"/>
  <c r="G24" i="4"/>
  <c r="I23" i="4"/>
  <c r="H23" i="4"/>
  <c r="G23" i="4"/>
  <c r="I22" i="4"/>
  <c r="H22" i="4"/>
  <c r="G22" i="4"/>
  <c r="I21" i="4"/>
  <c r="H21" i="4"/>
  <c r="G21" i="4"/>
  <c r="I20" i="4"/>
  <c r="H20" i="4"/>
  <c r="G20" i="4"/>
  <c r="I19" i="4"/>
  <c r="H19" i="4"/>
  <c r="G19" i="4"/>
  <c r="I18" i="4"/>
  <c r="H18" i="4"/>
  <c r="G18" i="4"/>
  <c r="I17" i="4"/>
  <c r="H17" i="4"/>
  <c r="G17" i="4"/>
  <c r="I16" i="4"/>
  <c r="H16" i="4"/>
  <c r="G16" i="4"/>
  <c r="I14" i="4"/>
  <c r="H14" i="4"/>
  <c r="G14" i="4"/>
  <c r="BJ109" i="4"/>
  <c r="BI109" i="4"/>
  <c r="BH109" i="4"/>
  <c r="BG109" i="4"/>
  <c r="BF109" i="4"/>
  <c r="BE109" i="4"/>
  <c r="BD109" i="4"/>
  <c r="BC109" i="4"/>
  <c r="BB109" i="4"/>
  <c r="BA109" i="4"/>
  <c r="AZ109" i="4"/>
  <c r="AY109" i="4"/>
  <c r="AX109" i="4"/>
  <c r="AW109" i="4"/>
  <c r="AV109" i="4"/>
  <c r="AU109" i="4"/>
  <c r="AT109" i="4"/>
  <c r="AS109" i="4"/>
  <c r="AR109" i="4"/>
  <c r="AQ109" i="4"/>
  <c r="AP109" i="4"/>
  <c r="AO109" i="4"/>
  <c r="AN109" i="4"/>
  <c r="AM109" i="4"/>
  <c r="AL109" i="4"/>
  <c r="AK109" i="4"/>
  <c r="AJ109" i="4"/>
  <c r="AI109" i="4"/>
  <c r="AH109" i="4"/>
  <c r="AG109" i="4"/>
  <c r="AF109" i="4"/>
  <c r="AE109" i="4"/>
  <c r="AD109" i="4"/>
  <c r="AC109" i="4"/>
  <c r="AB109" i="4"/>
  <c r="AA109" i="4"/>
  <c r="Z109" i="4"/>
  <c r="Y109" i="4"/>
  <c r="X109" i="4"/>
  <c r="W109" i="4"/>
  <c r="V109" i="4"/>
  <c r="U109" i="4"/>
  <c r="T109" i="4"/>
  <c r="S109" i="4"/>
  <c r="R109" i="4"/>
  <c r="Q109" i="4"/>
  <c r="P109" i="4"/>
  <c r="O109" i="4"/>
  <c r="N109" i="4"/>
  <c r="M109" i="4"/>
  <c r="L109" i="4"/>
  <c r="K109" i="4"/>
  <c r="J109" i="4"/>
  <c r="I109" i="4"/>
  <c r="H109" i="4"/>
  <c r="G109" i="4"/>
  <c r="F109" i="4"/>
  <c r="E109" i="4"/>
  <c r="D109" i="4"/>
  <c r="C109" i="4"/>
  <c r="BJ108" i="4"/>
  <c r="BI108" i="4"/>
  <c r="BH108" i="4"/>
  <c r="BG108" i="4"/>
  <c r="BF108" i="4"/>
  <c r="BE108" i="4"/>
  <c r="BD108" i="4"/>
  <c r="BC108" i="4"/>
  <c r="BB108" i="4"/>
  <c r="BA108" i="4"/>
  <c r="AZ108" i="4"/>
  <c r="AY108" i="4"/>
  <c r="AX108" i="4"/>
  <c r="AW108" i="4"/>
  <c r="AV108" i="4"/>
  <c r="AU108" i="4"/>
  <c r="AT108" i="4"/>
  <c r="AS108" i="4"/>
  <c r="AR108" i="4"/>
  <c r="AQ108" i="4"/>
  <c r="AP108" i="4"/>
  <c r="AO108" i="4"/>
  <c r="AN108" i="4"/>
  <c r="AM108" i="4"/>
  <c r="AL108" i="4"/>
  <c r="AK108" i="4"/>
  <c r="AJ108" i="4"/>
  <c r="AI108" i="4"/>
  <c r="AH108" i="4"/>
  <c r="AG108" i="4"/>
  <c r="AF108" i="4"/>
  <c r="AE108" i="4"/>
  <c r="AD108" i="4"/>
  <c r="AC108" i="4"/>
  <c r="AB108" i="4"/>
  <c r="AA108" i="4"/>
  <c r="Z108" i="4"/>
  <c r="Y108" i="4"/>
  <c r="X108" i="4"/>
  <c r="W108" i="4"/>
  <c r="V108" i="4"/>
  <c r="U108" i="4"/>
  <c r="T108" i="4"/>
  <c r="S108" i="4"/>
  <c r="R108" i="4"/>
  <c r="Q108" i="4"/>
  <c r="P108" i="4"/>
  <c r="O108" i="4"/>
  <c r="N108" i="4"/>
  <c r="M108" i="4"/>
  <c r="L108" i="4"/>
  <c r="K108" i="4"/>
  <c r="J108" i="4"/>
  <c r="I108" i="4"/>
  <c r="H108" i="4"/>
  <c r="G108" i="4"/>
  <c r="F108" i="4"/>
  <c r="E108" i="4"/>
  <c r="D108" i="4"/>
  <c r="C108" i="4"/>
  <c r="BJ107" i="4"/>
  <c r="BI107" i="4"/>
  <c r="BH107" i="4"/>
  <c r="BG107" i="4"/>
  <c r="BF107" i="4"/>
  <c r="BE107" i="4"/>
  <c r="BD107" i="4"/>
  <c r="BC107" i="4"/>
  <c r="BB107" i="4"/>
  <c r="BA107" i="4"/>
  <c r="AZ107" i="4"/>
  <c r="AY107" i="4"/>
  <c r="AX107" i="4"/>
  <c r="AW107" i="4"/>
  <c r="AV107" i="4"/>
  <c r="AU107" i="4"/>
  <c r="AT107" i="4"/>
  <c r="AS107" i="4"/>
  <c r="AR107" i="4"/>
  <c r="AQ107" i="4"/>
  <c r="AP107" i="4"/>
  <c r="AO107" i="4"/>
  <c r="AN107" i="4"/>
  <c r="AM107" i="4"/>
  <c r="AL107" i="4"/>
  <c r="AK107" i="4"/>
  <c r="AJ107" i="4"/>
  <c r="AI107" i="4"/>
  <c r="AH107" i="4"/>
  <c r="AG107" i="4"/>
  <c r="AF107" i="4"/>
  <c r="AE107" i="4"/>
  <c r="AD107" i="4"/>
  <c r="AC107" i="4"/>
  <c r="AB107" i="4"/>
  <c r="AA107" i="4"/>
  <c r="Z107" i="4"/>
  <c r="Y107" i="4"/>
  <c r="X107" i="4"/>
  <c r="W107" i="4"/>
  <c r="V107" i="4"/>
  <c r="U107" i="4"/>
  <c r="T107" i="4"/>
  <c r="S107" i="4"/>
  <c r="R107" i="4"/>
  <c r="Q107" i="4"/>
  <c r="P107" i="4"/>
  <c r="O107" i="4"/>
  <c r="N107" i="4"/>
  <c r="M107" i="4"/>
  <c r="L107" i="4"/>
  <c r="K107" i="4"/>
  <c r="J107" i="4"/>
  <c r="I107" i="4"/>
  <c r="H107" i="4"/>
  <c r="G107" i="4"/>
  <c r="F107" i="4"/>
  <c r="E107" i="4"/>
  <c r="D107" i="4"/>
  <c r="C107" i="4"/>
  <c r="BJ106" i="4"/>
  <c r="BI106" i="4"/>
  <c r="BH106" i="4"/>
  <c r="BG106" i="4"/>
  <c r="BF106" i="4"/>
  <c r="BE106" i="4"/>
  <c r="BD106" i="4"/>
  <c r="BC106" i="4"/>
  <c r="BB106" i="4"/>
  <c r="BA106" i="4"/>
  <c r="AZ106" i="4"/>
  <c r="AY106" i="4"/>
  <c r="AX106" i="4"/>
  <c r="AW106" i="4"/>
  <c r="AV106" i="4"/>
  <c r="AU106" i="4"/>
  <c r="AT106" i="4"/>
  <c r="AS106" i="4"/>
  <c r="AR106" i="4"/>
  <c r="AQ106" i="4"/>
  <c r="AP106" i="4"/>
  <c r="AO106" i="4"/>
  <c r="AN106" i="4"/>
  <c r="AM106" i="4"/>
  <c r="AL106" i="4"/>
  <c r="AK106" i="4"/>
  <c r="AJ106" i="4"/>
  <c r="AI106" i="4"/>
  <c r="AH106" i="4"/>
  <c r="AG106" i="4"/>
  <c r="AF106" i="4"/>
  <c r="AE106" i="4"/>
  <c r="AD106" i="4"/>
  <c r="AC106" i="4"/>
  <c r="AB106" i="4"/>
  <c r="AA106" i="4"/>
  <c r="Z106" i="4"/>
  <c r="Y106" i="4"/>
  <c r="X106" i="4"/>
  <c r="W106" i="4"/>
  <c r="V106" i="4"/>
  <c r="U106" i="4"/>
  <c r="T106" i="4"/>
  <c r="S106" i="4"/>
  <c r="R106" i="4"/>
  <c r="Q106" i="4"/>
  <c r="P106" i="4"/>
  <c r="O106" i="4"/>
  <c r="N106" i="4"/>
  <c r="M106" i="4"/>
  <c r="L106" i="4"/>
  <c r="K106" i="4"/>
  <c r="J106" i="4"/>
  <c r="I106" i="4"/>
  <c r="H106" i="4"/>
  <c r="G106" i="4"/>
  <c r="F106" i="4"/>
  <c r="E106" i="4"/>
  <c r="D106" i="4"/>
  <c r="C106" i="4"/>
  <c r="BJ105" i="4"/>
  <c r="BI105" i="4"/>
  <c r="BH105" i="4"/>
  <c r="BG105" i="4"/>
  <c r="BF105" i="4"/>
  <c r="BE105" i="4"/>
  <c r="BD105" i="4"/>
  <c r="BC105" i="4"/>
  <c r="BB105" i="4"/>
  <c r="BA105" i="4"/>
  <c r="AZ105" i="4"/>
  <c r="AY105" i="4"/>
  <c r="AX105" i="4"/>
  <c r="AW105" i="4"/>
  <c r="AV105" i="4"/>
  <c r="AU105" i="4"/>
  <c r="AT105" i="4"/>
  <c r="AS105" i="4"/>
  <c r="AR105" i="4"/>
  <c r="AQ105" i="4"/>
  <c r="AP105" i="4"/>
  <c r="AO105" i="4"/>
  <c r="AN105" i="4"/>
  <c r="AM105" i="4"/>
  <c r="AL105" i="4"/>
  <c r="AK105" i="4"/>
  <c r="AJ105" i="4"/>
  <c r="AI105" i="4"/>
  <c r="AH105" i="4"/>
  <c r="AG105" i="4"/>
  <c r="AF105" i="4"/>
  <c r="AE105" i="4"/>
  <c r="AD105" i="4"/>
  <c r="AC105" i="4"/>
  <c r="AB105" i="4"/>
  <c r="AA105" i="4"/>
  <c r="Z105" i="4"/>
  <c r="Y105" i="4"/>
  <c r="X105" i="4"/>
  <c r="W105" i="4"/>
  <c r="V105" i="4"/>
  <c r="U105" i="4"/>
  <c r="T105" i="4"/>
  <c r="S105" i="4"/>
  <c r="R105" i="4"/>
  <c r="Q105" i="4"/>
  <c r="P105" i="4"/>
  <c r="O105" i="4"/>
  <c r="N105" i="4"/>
  <c r="M105" i="4"/>
  <c r="L105" i="4"/>
  <c r="K105" i="4"/>
  <c r="J105" i="4"/>
  <c r="I105" i="4"/>
  <c r="H105" i="4"/>
  <c r="G105" i="4"/>
  <c r="F105" i="4"/>
  <c r="E105" i="4"/>
  <c r="D105" i="4"/>
  <c r="C105" i="4"/>
  <c r="BJ104" i="4"/>
  <c r="BI104" i="4"/>
  <c r="BH104" i="4"/>
  <c r="BG104" i="4"/>
  <c r="BF104" i="4"/>
  <c r="BE104" i="4"/>
  <c r="BD104" i="4"/>
  <c r="BC104" i="4"/>
  <c r="BB104" i="4"/>
  <c r="BA104" i="4"/>
  <c r="AZ104" i="4"/>
  <c r="AY104" i="4"/>
  <c r="AX104" i="4"/>
  <c r="AW104" i="4"/>
  <c r="AV104" i="4"/>
  <c r="AU104" i="4"/>
  <c r="AT104" i="4"/>
  <c r="AS104" i="4"/>
  <c r="AR104" i="4"/>
  <c r="AQ104" i="4"/>
  <c r="AP104" i="4"/>
  <c r="AO104" i="4"/>
  <c r="AN104" i="4"/>
  <c r="AM104" i="4"/>
  <c r="AL104" i="4"/>
  <c r="AK104" i="4"/>
  <c r="AJ104" i="4"/>
  <c r="AI104" i="4"/>
  <c r="AH104" i="4"/>
  <c r="AG104" i="4"/>
  <c r="AF104" i="4"/>
  <c r="AE104" i="4"/>
  <c r="AD104" i="4"/>
  <c r="AC104" i="4"/>
  <c r="AB104" i="4"/>
  <c r="AA104" i="4"/>
  <c r="Z104" i="4"/>
  <c r="Y104" i="4"/>
  <c r="X104" i="4"/>
  <c r="W104" i="4"/>
  <c r="V104" i="4"/>
  <c r="U104" i="4"/>
  <c r="T104" i="4"/>
  <c r="S104" i="4"/>
  <c r="R104" i="4"/>
  <c r="Q104" i="4"/>
  <c r="P104" i="4"/>
  <c r="O104" i="4"/>
  <c r="N104" i="4"/>
  <c r="M104" i="4"/>
  <c r="L104" i="4"/>
  <c r="K104" i="4"/>
  <c r="J104" i="4"/>
  <c r="I104" i="4"/>
  <c r="H104" i="4"/>
  <c r="G104" i="4"/>
  <c r="F104" i="4"/>
  <c r="E104" i="4"/>
  <c r="D104" i="4"/>
  <c r="C104" i="4"/>
  <c r="BJ103" i="4"/>
  <c r="BI103" i="4"/>
  <c r="BH103" i="4"/>
  <c r="BG103" i="4"/>
  <c r="BF103" i="4"/>
  <c r="BE103" i="4"/>
  <c r="BD103" i="4"/>
  <c r="BC103" i="4"/>
  <c r="BB103" i="4"/>
  <c r="BA103" i="4"/>
  <c r="AZ103" i="4"/>
  <c r="AY103" i="4"/>
  <c r="AX103" i="4"/>
  <c r="AW103" i="4"/>
  <c r="AV103" i="4"/>
  <c r="AU103" i="4"/>
  <c r="AT103" i="4"/>
  <c r="AS103" i="4"/>
  <c r="AR103" i="4"/>
  <c r="AQ103" i="4"/>
  <c r="AP103" i="4"/>
  <c r="AO103" i="4"/>
  <c r="AN103" i="4"/>
  <c r="AM103" i="4"/>
  <c r="AL103" i="4"/>
  <c r="AK103" i="4"/>
  <c r="AJ103" i="4"/>
  <c r="AI103" i="4"/>
  <c r="AH103" i="4"/>
  <c r="AG103" i="4"/>
  <c r="AF103" i="4"/>
  <c r="AE103" i="4"/>
  <c r="AD103" i="4"/>
  <c r="AC103" i="4"/>
  <c r="AB103" i="4"/>
  <c r="AA103" i="4"/>
  <c r="Z103" i="4"/>
  <c r="Y103" i="4"/>
  <c r="X103" i="4"/>
  <c r="W103" i="4"/>
  <c r="V103" i="4"/>
  <c r="U103" i="4"/>
  <c r="T103" i="4"/>
  <c r="S103" i="4"/>
  <c r="R103" i="4"/>
  <c r="Q103" i="4"/>
  <c r="P103" i="4"/>
  <c r="O103" i="4"/>
  <c r="N103" i="4"/>
  <c r="M103" i="4"/>
  <c r="L103" i="4"/>
  <c r="K103" i="4"/>
  <c r="J103" i="4"/>
  <c r="I103" i="4"/>
  <c r="H103" i="4"/>
  <c r="G103" i="4"/>
  <c r="F103" i="4"/>
  <c r="E103" i="4"/>
  <c r="D103" i="4"/>
  <c r="C103" i="4"/>
  <c r="BJ102" i="4"/>
  <c r="BI102" i="4"/>
  <c r="BH102" i="4"/>
  <c r="BG102" i="4"/>
  <c r="BF102" i="4"/>
  <c r="BE102" i="4"/>
  <c r="BD102" i="4"/>
  <c r="BC102" i="4"/>
  <c r="BB102" i="4"/>
  <c r="BA102" i="4"/>
  <c r="AZ102" i="4"/>
  <c r="AY102" i="4"/>
  <c r="AX102" i="4"/>
  <c r="AW102" i="4"/>
  <c r="AV102" i="4"/>
  <c r="AU102" i="4"/>
  <c r="AT102" i="4"/>
  <c r="AS102" i="4"/>
  <c r="AR102" i="4"/>
  <c r="AQ102" i="4"/>
  <c r="AP102" i="4"/>
  <c r="AO102" i="4"/>
  <c r="AN102" i="4"/>
  <c r="AM102" i="4"/>
  <c r="AL102" i="4"/>
  <c r="AK102" i="4"/>
  <c r="AJ102" i="4"/>
  <c r="AI102" i="4"/>
  <c r="AH102" i="4"/>
  <c r="AG102" i="4"/>
  <c r="AF102" i="4"/>
  <c r="AE102" i="4"/>
  <c r="AD102" i="4"/>
  <c r="AC102" i="4"/>
  <c r="AB102" i="4"/>
  <c r="AA102" i="4"/>
  <c r="Z102" i="4"/>
  <c r="Y102" i="4"/>
  <c r="X102" i="4"/>
  <c r="W102" i="4"/>
  <c r="V102" i="4"/>
  <c r="U102" i="4"/>
  <c r="T102" i="4"/>
  <c r="S102" i="4"/>
  <c r="R102" i="4"/>
  <c r="Q102" i="4"/>
  <c r="P102" i="4"/>
  <c r="O102" i="4"/>
  <c r="N102" i="4"/>
  <c r="M102" i="4"/>
  <c r="L102" i="4"/>
  <c r="K102" i="4"/>
  <c r="J102" i="4"/>
  <c r="I102" i="4"/>
  <c r="H102" i="4"/>
  <c r="G102" i="4"/>
  <c r="F102" i="4"/>
  <c r="E102" i="4"/>
  <c r="D102" i="4"/>
  <c r="C102" i="4"/>
  <c r="BJ101" i="4"/>
  <c r="BI101" i="4"/>
  <c r="BH101" i="4"/>
  <c r="BG101" i="4"/>
  <c r="BF101" i="4"/>
  <c r="BE101" i="4"/>
  <c r="BD101" i="4"/>
  <c r="BC101" i="4"/>
  <c r="BB101" i="4"/>
  <c r="BA101" i="4"/>
  <c r="AZ101" i="4"/>
  <c r="AY101" i="4"/>
  <c r="AX101" i="4"/>
  <c r="AW101" i="4"/>
  <c r="AV101" i="4"/>
  <c r="AU101" i="4"/>
  <c r="AT101" i="4"/>
  <c r="AS101" i="4"/>
  <c r="AR101" i="4"/>
  <c r="AQ101" i="4"/>
  <c r="AP101" i="4"/>
  <c r="AO101" i="4"/>
  <c r="AN101" i="4"/>
  <c r="AM101" i="4"/>
  <c r="AL101" i="4"/>
  <c r="AK101" i="4"/>
  <c r="AJ101" i="4"/>
  <c r="AI101" i="4"/>
  <c r="AH101" i="4"/>
  <c r="AG101" i="4"/>
  <c r="AF101" i="4"/>
  <c r="AE101" i="4"/>
  <c r="AD101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Q101" i="4"/>
  <c r="P101" i="4"/>
  <c r="O101" i="4"/>
  <c r="N101" i="4"/>
  <c r="M101" i="4"/>
  <c r="L101" i="4"/>
  <c r="K101" i="4"/>
  <c r="J101" i="4"/>
  <c r="I101" i="4"/>
  <c r="H101" i="4"/>
  <c r="G101" i="4"/>
  <c r="F101" i="4"/>
  <c r="E101" i="4"/>
  <c r="D101" i="4"/>
  <c r="C101" i="4"/>
  <c r="BJ100" i="4"/>
  <c r="BI100" i="4"/>
  <c r="BH100" i="4"/>
  <c r="BG100" i="4"/>
  <c r="BF100" i="4"/>
  <c r="BE100" i="4"/>
  <c r="BD100" i="4"/>
  <c r="BC100" i="4"/>
  <c r="BB100" i="4"/>
  <c r="BA100" i="4"/>
  <c r="AZ100" i="4"/>
  <c r="AY100" i="4"/>
  <c r="AX100" i="4"/>
  <c r="AW100" i="4"/>
  <c r="AV100" i="4"/>
  <c r="AU100" i="4"/>
  <c r="AT100" i="4"/>
  <c r="AS100" i="4"/>
  <c r="AR100" i="4"/>
  <c r="AQ100" i="4"/>
  <c r="AP100" i="4"/>
  <c r="AO100" i="4"/>
  <c r="AN100" i="4"/>
  <c r="AM100" i="4"/>
  <c r="AL100" i="4"/>
  <c r="AK100" i="4"/>
  <c r="AJ100" i="4"/>
  <c r="AI100" i="4"/>
  <c r="AH100" i="4"/>
  <c r="AG100" i="4"/>
  <c r="AF100" i="4"/>
  <c r="AE100" i="4"/>
  <c r="AD100" i="4"/>
  <c r="AC100" i="4"/>
  <c r="AB100" i="4"/>
  <c r="AA100" i="4"/>
  <c r="Z100" i="4"/>
  <c r="Y100" i="4"/>
  <c r="X100" i="4"/>
  <c r="W100" i="4"/>
  <c r="V100" i="4"/>
  <c r="U100" i="4"/>
  <c r="T100" i="4"/>
  <c r="S100" i="4"/>
  <c r="R100" i="4"/>
  <c r="Q100" i="4"/>
  <c r="P100" i="4"/>
  <c r="O100" i="4"/>
  <c r="N100" i="4"/>
  <c r="M100" i="4"/>
  <c r="L100" i="4"/>
  <c r="K100" i="4"/>
  <c r="J100" i="4"/>
  <c r="I100" i="4"/>
  <c r="H100" i="4"/>
  <c r="G100" i="4"/>
  <c r="F100" i="4"/>
  <c r="E100" i="4"/>
  <c r="D100" i="4"/>
  <c r="C100" i="4"/>
  <c r="BJ99" i="4"/>
  <c r="BI99" i="4"/>
  <c r="BH99" i="4"/>
  <c r="BG99" i="4"/>
  <c r="BF99" i="4"/>
  <c r="BE99" i="4"/>
  <c r="BD99" i="4"/>
  <c r="BC99" i="4"/>
  <c r="BB99" i="4"/>
  <c r="BA99" i="4"/>
  <c r="AZ99" i="4"/>
  <c r="AY99" i="4"/>
  <c r="AX99" i="4"/>
  <c r="AW99" i="4"/>
  <c r="AV99" i="4"/>
  <c r="AU99" i="4"/>
  <c r="AT99" i="4"/>
  <c r="AS99" i="4"/>
  <c r="AR99" i="4"/>
  <c r="AQ99" i="4"/>
  <c r="AP99" i="4"/>
  <c r="AO99" i="4"/>
  <c r="AN99" i="4"/>
  <c r="AM99" i="4"/>
  <c r="AL99" i="4"/>
  <c r="AK99" i="4"/>
  <c r="AJ99" i="4"/>
  <c r="AI99" i="4"/>
  <c r="AH99" i="4"/>
  <c r="AG99" i="4"/>
  <c r="AF99" i="4"/>
  <c r="AE99" i="4"/>
  <c r="AD99" i="4"/>
  <c r="AC99" i="4"/>
  <c r="AB99" i="4"/>
  <c r="AA99" i="4"/>
  <c r="Z99" i="4"/>
  <c r="Y99" i="4"/>
  <c r="X99" i="4"/>
  <c r="W99" i="4"/>
  <c r="V99" i="4"/>
  <c r="U99" i="4"/>
  <c r="T99" i="4"/>
  <c r="S99" i="4"/>
  <c r="R99" i="4"/>
  <c r="Q99" i="4"/>
  <c r="P99" i="4"/>
  <c r="O99" i="4"/>
  <c r="N99" i="4"/>
  <c r="M99" i="4"/>
  <c r="L99" i="4"/>
  <c r="K99" i="4"/>
  <c r="J99" i="4"/>
  <c r="I99" i="4"/>
  <c r="H99" i="4"/>
  <c r="G99" i="4"/>
  <c r="F99" i="4"/>
  <c r="E99" i="4"/>
  <c r="D99" i="4"/>
  <c r="C99" i="4"/>
  <c r="BJ98" i="4"/>
  <c r="BI98" i="4"/>
  <c r="BH98" i="4"/>
  <c r="BG98" i="4"/>
  <c r="BF98" i="4"/>
  <c r="BE98" i="4"/>
  <c r="BD98" i="4"/>
  <c r="BC98" i="4"/>
  <c r="BB98" i="4"/>
  <c r="BA98" i="4"/>
  <c r="AZ98" i="4"/>
  <c r="AY98" i="4"/>
  <c r="AX98" i="4"/>
  <c r="AW98" i="4"/>
  <c r="AV98" i="4"/>
  <c r="AU98" i="4"/>
  <c r="AT98" i="4"/>
  <c r="AS98" i="4"/>
  <c r="AR98" i="4"/>
  <c r="AQ98" i="4"/>
  <c r="AP98" i="4"/>
  <c r="AO98" i="4"/>
  <c r="AN98" i="4"/>
  <c r="AM98" i="4"/>
  <c r="AL98" i="4"/>
  <c r="AK98" i="4"/>
  <c r="AJ98" i="4"/>
  <c r="AI98" i="4"/>
  <c r="AH98" i="4"/>
  <c r="AG98" i="4"/>
  <c r="AF98" i="4"/>
  <c r="AE98" i="4"/>
  <c r="AD98" i="4"/>
  <c r="AC98" i="4"/>
  <c r="AB98" i="4"/>
  <c r="AA98" i="4"/>
  <c r="Z98" i="4"/>
  <c r="Y98" i="4"/>
  <c r="X98" i="4"/>
  <c r="W98" i="4"/>
  <c r="V98" i="4"/>
  <c r="U98" i="4"/>
  <c r="T98" i="4"/>
  <c r="S98" i="4"/>
  <c r="R98" i="4"/>
  <c r="Q98" i="4"/>
  <c r="P98" i="4"/>
  <c r="O98" i="4"/>
  <c r="N98" i="4"/>
  <c r="M98" i="4"/>
  <c r="L98" i="4"/>
  <c r="K98" i="4"/>
  <c r="J98" i="4"/>
  <c r="I98" i="4"/>
  <c r="H98" i="4"/>
  <c r="G98" i="4"/>
  <c r="F98" i="4"/>
  <c r="E98" i="4"/>
  <c r="D98" i="4"/>
  <c r="C98" i="4"/>
  <c r="BJ97" i="4"/>
  <c r="BI97" i="4"/>
  <c r="BH97" i="4"/>
  <c r="BG97" i="4"/>
  <c r="BF97" i="4"/>
  <c r="BE97" i="4"/>
  <c r="BD97" i="4"/>
  <c r="BC97" i="4"/>
  <c r="BB97" i="4"/>
  <c r="BA97" i="4"/>
  <c r="AZ97" i="4"/>
  <c r="AY97" i="4"/>
  <c r="AX97" i="4"/>
  <c r="AW97" i="4"/>
  <c r="AV97" i="4"/>
  <c r="AU97" i="4"/>
  <c r="AT97" i="4"/>
  <c r="AS97" i="4"/>
  <c r="AR97" i="4"/>
  <c r="AQ97" i="4"/>
  <c r="AP97" i="4"/>
  <c r="AO97" i="4"/>
  <c r="AN97" i="4"/>
  <c r="AM97" i="4"/>
  <c r="AL97" i="4"/>
  <c r="AK97" i="4"/>
  <c r="AJ97" i="4"/>
  <c r="AI97" i="4"/>
  <c r="AH97" i="4"/>
  <c r="AG97" i="4"/>
  <c r="AF97" i="4"/>
  <c r="AE97" i="4"/>
  <c r="AD97" i="4"/>
  <c r="AC97" i="4"/>
  <c r="AB97" i="4"/>
  <c r="AA97" i="4"/>
  <c r="Z97" i="4"/>
  <c r="Y97" i="4"/>
  <c r="X97" i="4"/>
  <c r="W97" i="4"/>
  <c r="V97" i="4"/>
  <c r="U97" i="4"/>
  <c r="T97" i="4"/>
  <c r="S97" i="4"/>
  <c r="R97" i="4"/>
  <c r="Q97" i="4"/>
  <c r="P97" i="4"/>
  <c r="O97" i="4"/>
  <c r="N97" i="4"/>
  <c r="M97" i="4"/>
  <c r="L97" i="4"/>
  <c r="K97" i="4"/>
  <c r="J97" i="4"/>
  <c r="I97" i="4"/>
  <c r="H97" i="4"/>
  <c r="G97" i="4"/>
  <c r="F97" i="4"/>
  <c r="E97" i="4"/>
  <c r="D97" i="4"/>
  <c r="C97" i="4"/>
  <c r="BJ96" i="4"/>
  <c r="BI96" i="4"/>
  <c r="BH96" i="4"/>
  <c r="BG96" i="4"/>
  <c r="BF96" i="4"/>
  <c r="BE96" i="4"/>
  <c r="BD96" i="4"/>
  <c r="BC96" i="4"/>
  <c r="BB96" i="4"/>
  <c r="BA96" i="4"/>
  <c r="AZ96" i="4"/>
  <c r="AY96" i="4"/>
  <c r="AX96" i="4"/>
  <c r="AW96" i="4"/>
  <c r="AV96" i="4"/>
  <c r="AU96" i="4"/>
  <c r="AT96" i="4"/>
  <c r="AS96" i="4"/>
  <c r="AR96" i="4"/>
  <c r="AQ96" i="4"/>
  <c r="AP96" i="4"/>
  <c r="AO96" i="4"/>
  <c r="AN96" i="4"/>
  <c r="AM96" i="4"/>
  <c r="AL96" i="4"/>
  <c r="AK96" i="4"/>
  <c r="AJ96" i="4"/>
  <c r="AI96" i="4"/>
  <c r="AH96" i="4"/>
  <c r="AG96" i="4"/>
  <c r="AF96" i="4"/>
  <c r="AE96" i="4"/>
  <c r="AD96" i="4"/>
  <c r="AC96" i="4"/>
  <c r="AB96" i="4"/>
  <c r="AA96" i="4"/>
  <c r="Z96" i="4"/>
  <c r="Y96" i="4"/>
  <c r="X96" i="4"/>
  <c r="W96" i="4"/>
  <c r="V96" i="4"/>
  <c r="U96" i="4"/>
  <c r="T96" i="4"/>
  <c r="S96" i="4"/>
  <c r="R96" i="4"/>
  <c r="Q96" i="4"/>
  <c r="P96" i="4"/>
  <c r="O96" i="4"/>
  <c r="N96" i="4"/>
  <c r="M96" i="4"/>
  <c r="L96" i="4"/>
  <c r="K96" i="4"/>
  <c r="J96" i="4"/>
  <c r="I96" i="4"/>
  <c r="H96" i="4"/>
  <c r="G96" i="4"/>
  <c r="F96" i="4"/>
  <c r="E96" i="4"/>
  <c r="D96" i="4"/>
  <c r="C96" i="4"/>
  <c r="BJ95" i="4"/>
  <c r="BI95" i="4"/>
  <c r="BH95" i="4"/>
  <c r="BG95" i="4"/>
  <c r="BF95" i="4"/>
  <c r="BE95" i="4"/>
  <c r="BD95" i="4"/>
  <c r="BC95" i="4"/>
  <c r="BB95" i="4"/>
  <c r="BA95" i="4"/>
  <c r="AZ95" i="4"/>
  <c r="AY95" i="4"/>
  <c r="AX95" i="4"/>
  <c r="AW95" i="4"/>
  <c r="AV95" i="4"/>
  <c r="AU95" i="4"/>
  <c r="AT95" i="4"/>
  <c r="AS95" i="4"/>
  <c r="AR95" i="4"/>
  <c r="AQ95" i="4"/>
  <c r="AP95" i="4"/>
  <c r="AO95" i="4"/>
  <c r="AN95" i="4"/>
  <c r="AM95" i="4"/>
  <c r="AL95" i="4"/>
  <c r="AK95" i="4"/>
  <c r="AJ95" i="4"/>
  <c r="AI95" i="4"/>
  <c r="AH95" i="4"/>
  <c r="AG95" i="4"/>
  <c r="AF95" i="4"/>
  <c r="AE95" i="4"/>
  <c r="AD95" i="4"/>
  <c r="AC95" i="4"/>
  <c r="AB95" i="4"/>
  <c r="AA95" i="4"/>
  <c r="Z95" i="4"/>
  <c r="Y95" i="4"/>
  <c r="X95" i="4"/>
  <c r="W95" i="4"/>
  <c r="V95" i="4"/>
  <c r="U95" i="4"/>
  <c r="T95" i="4"/>
  <c r="S95" i="4"/>
  <c r="R95" i="4"/>
  <c r="Q95" i="4"/>
  <c r="P95" i="4"/>
  <c r="O95" i="4"/>
  <c r="N95" i="4"/>
  <c r="M95" i="4"/>
  <c r="L95" i="4"/>
  <c r="K95" i="4"/>
  <c r="J95" i="4"/>
  <c r="I95" i="4"/>
  <c r="H95" i="4"/>
  <c r="G95" i="4"/>
  <c r="F95" i="4"/>
  <c r="E95" i="4"/>
  <c r="D95" i="4"/>
  <c r="C95" i="4"/>
  <c r="A109" i="4"/>
  <c r="A90" i="4" s="1"/>
  <c r="A70" i="4" s="1"/>
  <c r="A51" i="4" s="1"/>
  <c r="A28" i="4" s="1"/>
  <c r="A108" i="4"/>
  <c r="A89" i="4" s="1"/>
  <c r="A69" i="4" s="1"/>
  <c r="A50" i="4" s="1"/>
  <c r="A27" i="4" s="1"/>
  <c r="A107" i="4"/>
  <c r="A88" i="4" s="1"/>
  <c r="A68" i="4" s="1"/>
  <c r="A49" i="4" s="1"/>
  <c r="A26" i="4" s="1"/>
  <c r="A106" i="4"/>
  <c r="A87" i="4" s="1"/>
  <c r="A67" i="4" s="1"/>
  <c r="A48" i="4" s="1"/>
  <c r="A25" i="4" s="1"/>
  <c r="A105" i="4"/>
  <c r="A86" i="4" s="1"/>
  <c r="A66" i="4" s="1"/>
  <c r="A47" i="4" s="1"/>
  <c r="A24" i="4" s="1"/>
  <c r="A104" i="4"/>
  <c r="A85" i="4" s="1"/>
  <c r="A65" i="4" s="1"/>
  <c r="A46" i="4" s="1"/>
  <c r="A23" i="4" s="1"/>
  <c r="A103" i="4"/>
  <c r="A84" i="4" s="1"/>
  <c r="A64" i="4" s="1"/>
  <c r="A45" i="4" s="1"/>
  <c r="A22" i="4" s="1"/>
  <c r="A102" i="4"/>
  <c r="A83" i="4" s="1"/>
  <c r="A63" i="4" s="1"/>
  <c r="A44" i="4" s="1"/>
  <c r="A21" i="4" s="1"/>
  <c r="A101" i="4"/>
  <c r="A82" i="4" s="1"/>
  <c r="A62" i="4" s="1"/>
  <c r="A43" i="4" s="1"/>
  <c r="A20" i="4" s="1"/>
  <c r="A100" i="4"/>
  <c r="A81" i="4" s="1"/>
  <c r="A61" i="4" s="1"/>
  <c r="A42" i="4" s="1"/>
  <c r="A19" i="4" s="1"/>
  <c r="A99" i="4"/>
  <c r="A80" i="4" s="1"/>
  <c r="A60" i="4" s="1"/>
  <c r="A41" i="4" s="1"/>
  <c r="A18" i="4" s="1"/>
  <c r="A98" i="4"/>
  <c r="A79" i="4" s="1"/>
  <c r="A59" i="4" s="1"/>
  <c r="A40" i="4" s="1"/>
  <c r="A17" i="4" s="1"/>
  <c r="A97" i="4"/>
  <c r="A78" i="4" s="1"/>
  <c r="A58" i="4" s="1"/>
  <c r="A39" i="4" s="1"/>
  <c r="A16" i="4" s="1"/>
  <c r="A96" i="4"/>
  <c r="A77" i="4" s="1"/>
  <c r="A57" i="4" s="1"/>
  <c r="A38" i="4" s="1"/>
  <c r="A15" i="4" s="1"/>
  <c r="A95" i="4"/>
  <c r="A76" i="4" s="1"/>
  <c r="A56" i="4" s="1"/>
  <c r="A37" i="4" s="1"/>
  <c r="A14" i="4" s="1"/>
  <c r="J76" i="4" l="1"/>
  <c r="Z76" i="4"/>
  <c r="AX76" i="4"/>
  <c r="F77" i="4"/>
  <c r="C38" i="4" s="1"/>
  <c r="V77" i="4"/>
  <c r="V38" i="4" s="1"/>
  <c r="AL77" i="4"/>
  <c r="AJ38" i="4" s="1"/>
  <c r="BB77" i="4"/>
  <c r="J78" i="4"/>
  <c r="R78" i="4"/>
  <c r="Z78" i="4"/>
  <c r="Z39" i="4" s="1"/>
  <c r="AH78" i="4"/>
  <c r="AX78" i="4"/>
  <c r="BF78" i="4"/>
  <c r="N79" i="4"/>
  <c r="K40" i="4" s="1"/>
  <c r="V79" i="4"/>
  <c r="AD79" i="4"/>
  <c r="AL79" i="4"/>
  <c r="AT79" i="4"/>
  <c r="BB79" i="4"/>
  <c r="BJ79" i="4"/>
  <c r="J80" i="4"/>
  <c r="G41" i="4" s="1"/>
  <c r="R80" i="4"/>
  <c r="O41" i="4" s="1"/>
  <c r="Z80" i="4"/>
  <c r="AP80" i="4"/>
  <c r="R76" i="4"/>
  <c r="AH76" i="4"/>
  <c r="AP76" i="4"/>
  <c r="BF76" i="4"/>
  <c r="BC37" i="4" s="1"/>
  <c r="N77" i="4"/>
  <c r="AD77" i="4"/>
  <c r="AT77" i="4"/>
  <c r="BJ77" i="4"/>
  <c r="AP78" i="4"/>
  <c r="F76" i="4"/>
  <c r="F37" i="4" s="1"/>
  <c r="V76" i="4"/>
  <c r="S37" i="4" s="1"/>
  <c r="AD76" i="4"/>
  <c r="AL76" i="4"/>
  <c r="AJ37" i="4" s="1"/>
  <c r="AT76" i="4"/>
  <c r="BB76" i="4"/>
  <c r="BJ76" i="4"/>
  <c r="J77" i="4"/>
  <c r="R77" i="4"/>
  <c r="Z77" i="4"/>
  <c r="W38" i="4" s="1"/>
  <c r="AH77" i="4"/>
  <c r="AL78" i="4"/>
  <c r="J79" i="4"/>
  <c r="N76" i="4"/>
  <c r="BF80" i="4"/>
  <c r="V81" i="4"/>
  <c r="AD81" i="4"/>
  <c r="AT81" i="4"/>
  <c r="AS42" i="4" s="1"/>
  <c r="BJ81" i="4"/>
  <c r="BH42" i="4" s="1"/>
  <c r="R82" i="4"/>
  <c r="P43" i="4" s="1"/>
  <c r="AH82" i="4"/>
  <c r="AH43" i="4" s="1"/>
  <c r="BF82" i="4"/>
  <c r="BC43" i="4" s="1"/>
  <c r="N83" i="4"/>
  <c r="L44" i="4" s="1"/>
  <c r="AD83" i="4"/>
  <c r="AD44" i="4" s="1"/>
  <c r="AL83" i="4"/>
  <c r="AL44" i="4" s="1"/>
  <c r="BJ83" i="4"/>
  <c r="BG44" i="4" s="1"/>
  <c r="R84" i="4"/>
  <c r="P45" i="4" s="1"/>
  <c r="AH84" i="4"/>
  <c r="AF45" i="4" s="1"/>
  <c r="AP84" i="4"/>
  <c r="AP45" i="4" s="1"/>
  <c r="AX84" i="4"/>
  <c r="AW45" i="4" s="1"/>
  <c r="BF84" i="4"/>
  <c r="BC45" i="4" s="1"/>
  <c r="V85" i="4"/>
  <c r="T46" i="4" s="1"/>
  <c r="AD85" i="4"/>
  <c r="AB46" i="4" s="1"/>
  <c r="AL85" i="4"/>
  <c r="AT85" i="4"/>
  <c r="AT46" i="4" s="1"/>
  <c r="BB85" i="4"/>
  <c r="AY46" i="4" s="1"/>
  <c r="BJ85" i="4"/>
  <c r="BG46" i="4" s="1"/>
  <c r="J86" i="4"/>
  <c r="G47" i="4" s="1"/>
  <c r="R86" i="4"/>
  <c r="P47" i="4" s="1"/>
  <c r="Z86" i="4"/>
  <c r="X47" i="4" s="1"/>
  <c r="AH86" i="4"/>
  <c r="AP86" i="4"/>
  <c r="AN47" i="4" s="1"/>
  <c r="AX86" i="4"/>
  <c r="AX47" i="4" s="1"/>
  <c r="BF86" i="4"/>
  <c r="BD47" i="4" s="1"/>
  <c r="N87" i="4"/>
  <c r="K48" i="4" s="1"/>
  <c r="V87" i="4"/>
  <c r="T48" i="4" s="1"/>
  <c r="AD87" i="4"/>
  <c r="AB48" i="4" s="1"/>
  <c r="AL87" i="4"/>
  <c r="AI48" i="4" s="1"/>
  <c r="AT87" i="4"/>
  <c r="AQ48" i="4" s="1"/>
  <c r="BB87" i="4"/>
  <c r="BA48" i="4" s="1"/>
  <c r="BJ87" i="4"/>
  <c r="BG48" i="4" s="1"/>
  <c r="J88" i="4"/>
  <c r="G49" i="4" s="1"/>
  <c r="R88" i="4"/>
  <c r="O49" i="4" s="1"/>
  <c r="Z88" i="4"/>
  <c r="Z49" i="4" s="1"/>
  <c r="AH88" i="4"/>
  <c r="AH49" i="4" s="1"/>
  <c r="AP88" i="4"/>
  <c r="AP49" i="4" s="1"/>
  <c r="AX88" i="4"/>
  <c r="AX49" i="4" s="1"/>
  <c r="BF88" i="4"/>
  <c r="BD49" i="4" s="1"/>
  <c r="N89" i="4"/>
  <c r="N50" i="4" s="1"/>
  <c r="V89" i="4"/>
  <c r="V50" i="4" s="1"/>
  <c r="AD89" i="4"/>
  <c r="AD50" i="4" s="1"/>
  <c r="AL89" i="4"/>
  <c r="AL50" i="4" s="1"/>
  <c r="AT89" i="4"/>
  <c r="AQ50" i="4" s="1"/>
  <c r="BB89" i="4"/>
  <c r="AZ50" i="4" s="1"/>
  <c r="BJ89" i="4"/>
  <c r="BJ50" i="4" s="1"/>
  <c r="J90" i="4"/>
  <c r="G51" i="4" s="1"/>
  <c r="R90" i="4"/>
  <c r="O51" i="4" s="1"/>
  <c r="Z90" i="4"/>
  <c r="W51" i="4" s="1"/>
  <c r="AH90" i="4"/>
  <c r="AF51" i="4" s="1"/>
  <c r="AP90" i="4"/>
  <c r="AN51" i="4" s="1"/>
  <c r="AX90" i="4"/>
  <c r="AU51" i="4" s="1"/>
  <c r="BF90" i="4"/>
  <c r="BC51" i="4" s="1"/>
  <c r="AH80" i="4"/>
  <c r="AX80" i="4"/>
  <c r="AX41" i="4" s="1"/>
  <c r="N81" i="4"/>
  <c r="K42" i="4" s="1"/>
  <c r="AL81" i="4"/>
  <c r="AL42" i="4" s="1"/>
  <c r="BB81" i="4"/>
  <c r="AY42" i="4" s="1"/>
  <c r="J82" i="4"/>
  <c r="H43" i="4" s="1"/>
  <c r="Z82" i="4"/>
  <c r="X43" i="4" s="1"/>
  <c r="AP82" i="4"/>
  <c r="AN43" i="4" s="1"/>
  <c r="AX82" i="4"/>
  <c r="AU43" i="4" s="1"/>
  <c r="V83" i="4"/>
  <c r="AT83" i="4"/>
  <c r="AQ44" i="4" s="1"/>
  <c r="BB83" i="4"/>
  <c r="AY44" i="4" s="1"/>
  <c r="J84" i="4"/>
  <c r="H45" i="4" s="1"/>
  <c r="Z84" i="4"/>
  <c r="Z45" i="4" s="1"/>
  <c r="N85" i="4"/>
  <c r="L46" i="4" s="1"/>
  <c r="AP79" i="4"/>
  <c r="N80" i="4"/>
  <c r="AT80" i="4"/>
  <c r="AS41" i="4" s="1"/>
  <c r="AX81" i="4"/>
  <c r="AW42" i="4" s="1"/>
  <c r="V82" i="4"/>
  <c r="BB82" i="4"/>
  <c r="Z83" i="4"/>
  <c r="BF83" i="4"/>
  <c r="BE44" i="4" s="1"/>
  <c r="AD84" i="4"/>
  <c r="AC45" i="4" s="1"/>
  <c r="BJ84" i="4"/>
  <c r="AL86" i="4"/>
  <c r="J87" i="4"/>
  <c r="AP87" i="4"/>
  <c r="AN48" i="4" s="1"/>
  <c r="N88" i="4"/>
  <c r="K49" i="4" s="1"/>
  <c r="AT88" i="4"/>
  <c r="AT49" i="4" s="1"/>
  <c r="V90" i="4"/>
  <c r="S51" i="4" s="1"/>
  <c r="BB90" i="4"/>
  <c r="AZ51" i="4" s="1"/>
  <c r="R81" i="4"/>
  <c r="R42" i="4" s="1"/>
  <c r="AH85" i="4"/>
  <c r="AE46" i="4" s="1"/>
  <c r="R89" i="4"/>
  <c r="O50" i="4" s="1"/>
  <c r="AX89" i="4"/>
  <c r="AW50" i="4" s="1"/>
  <c r="AP77" i="4"/>
  <c r="AN38" i="4" s="1"/>
  <c r="AX77" i="4"/>
  <c r="BF77" i="4"/>
  <c r="C78" i="4"/>
  <c r="Y58" i="4" s="1"/>
  <c r="N78" i="4"/>
  <c r="V78" i="4"/>
  <c r="AD78" i="4"/>
  <c r="AD39" i="4" s="1"/>
  <c r="AT78" i="4"/>
  <c r="BB78" i="4"/>
  <c r="BB39" i="4" s="1"/>
  <c r="BJ78" i="4"/>
  <c r="R79" i="4"/>
  <c r="Z79" i="4"/>
  <c r="AH79" i="4"/>
  <c r="AX79" i="4"/>
  <c r="AV40" i="4" s="1"/>
  <c r="BF79" i="4"/>
  <c r="BE40" i="4" s="1"/>
  <c r="C80" i="4"/>
  <c r="AB60" i="4" s="1"/>
  <c r="V80" i="4"/>
  <c r="AD80" i="4"/>
  <c r="AL80" i="4"/>
  <c r="AJ41" i="4" s="1"/>
  <c r="BB80" i="4"/>
  <c r="BA41" i="4" s="1"/>
  <c r="BJ80" i="4"/>
  <c r="BI41" i="4" s="1"/>
  <c r="J81" i="4"/>
  <c r="Z81" i="4"/>
  <c r="AH81" i="4"/>
  <c r="AP81" i="4"/>
  <c r="BF81" i="4"/>
  <c r="BE42" i="4" s="1"/>
  <c r="C82" i="4"/>
  <c r="Z62" i="4" s="1"/>
  <c r="N82" i="4"/>
  <c r="AD82" i="4"/>
  <c r="AL82" i="4"/>
  <c r="AK43" i="4" s="1"/>
  <c r="AT82" i="4"/>
  <c r="AR43" i="4" s="1"/>
  <c r="BJ82" i="4"/>
  <c r="J83" i="4"/>
  <c r="H44" i="4" s="1"/>
  <c r="R83" i="4"/>
  <c r="P44" i="4" s="1"/>
  <c r="AH83" i="4"/>
  <c r="AP83" i="4"/>
  <c r="AX83" i="4"/>
  <c r="F84" i="4"/>
  <c r="N84" i="4"/>
  <c r="L45" i="4" s="1"/>
  <c r="V84" i="4"/>
  <c r="T45" i="4" s="1"/>
  <c r="AL84" i="4"/>
  <c r="AT84" i="4"/>
  <c r="BB84" i="4"/>
  <c r="AZ45" i="4" s="1"/>
  <c r="R85" i="4"/>
  <c r="Z85" i="4"/>
  <c r="AP85" i="4"/>
  <c r="AO46" i="4" s="1"/>
  <c r="AX85" i="4"/>
  <c r="AW46" i="4" s="1"/>
  <c r="BF85" i="4"/>
  <c r="BC46" i="4" s="1"/>
  <c r="C86" i="4"/>
  <c r="W66" i="4" s="1"/>
  <c r="V86" i="4"/>
  <c r="AD86" i="4"/>
  <c r="AT86" i="4"/>
  <c r="BB86" i="4"/>
  <c r="BJ86" i="4"/>
  <c r="BJ47" i="4" s="1"/>
  <c r="Z87" i="4"/>
  <c r="Y48" i="4" s="1"/>
  <c r="AX87" i="4"/>
  <c r="AX48" i="4" s="1"/>
  <c r="BF87" i="4"/>
  <c r="BF48" i="4" s="1"/>
  <c r="C88" i="4"/>
  <c r="AZ68" i="4" s="1"/>
  <c r="BB88" i="4"/>
  <c r="BB49" i="4" s="1"/>
  <c r="BJ88" i="4"/>
  <c r="BJ49" i="4" s="1"/>
  <c r="J85" i="4"/>
  <c r="N86" i="4"/>
  <c r="R87" i="4"/>
  <c r="R48" i="4" s="1"/>
  <c r="AH87" i="4"/>
  <c r="AG48" i="4" s="1"/>
  <c r="F88" i="4"/>
  <c r="V88" i="4"/>
  <c r="S49" i="4" s="1"/>
  <c r="AD88" i="4"/>
  <c r="AD49" i="4" s="1"/>
  <c r="AL88" i="4"/>
  <c r="AL49" i="4" s="1"/>
  <c r="J89" i="4"/>
  <c r="Z89" i="4"/>
  <c r="AH89" i="4"/>
  <c r="AG50" i="4" s="1"/>
  <c r="AP89" i="4"/>
  <c r="AO50" i="4" s="1"/>
  <c r="BF89" i="4"/>
  <c r="BC50" i="4" s="1"/>
  <c r="C90" i="4"/>
  <c r="BJ70" i="4" s="1"/>
  <c r="N90" i="4"/>
  <c r="K51" i="4" s="1"/>
  <c r="AD90" i="4"/>
  <c r="AA51" i="4" s="1"/>
  <c r="AL90" i="4"/>
  <c r="AL51" i="4" s="1"/>
  <c r="AT90" i="4"/>
  <c r="AR51" i="4" s="1"/>
  <c r="BJ90" i="4"/>
  <c r="BH51" i="4" s="1"/>
  <c r="C85" i="4"/>
  <c r="R65" i="4" s="1"/>
  <c r="C87" i="4"/>
  <c r="BH67" i="4" s="1"/>
  <c r="C89" i="4"/>
  <c r="AW69" i="4" s="1"/>
  <c r="F78" i="4"/>
  <c r="C79" i="4"/>
  <c r="BC59" i="4" s="1"/>
  <c r="C81" i="4"/>
  <c r="Y61" i="4" s="1"/>
  <c r="C83" i="4"/>
  <c r="BE63" i="4" s="1"/>
  <c r="F86" i="4"/>
  <c r="F79" i="4"/>
  <c r="C40" i="4" s="1"/>
  <c r="F87" i="4"/>
  <c r="C48" i="4" s="1"/>
  <c r="F85" i="4"/>
  <c r="C46" i="4" s="1"/>
  <c r="C77" i="4"/>
  <c r="U57" i="4" s="1"/>
  <c r="F80" i="4"/>
  <c r="F81" i="4"/>
  <c r="F89" i="4"/>
  <c r="C50" i="4" s="1"/>
  <c r="C76" i="4"/>
  <c r="BI56" i="4" s="1"/>
  <c r="F82" i="4"/>
  <c r="D43" i="4" s="1"/>
  <c r="F90" i="4"/>
  <c r="F51" i="4" s="1"/>
  <c r="C84" i="4"/>
  <c r="BC64" i="4" s="1"/>
  <c r="F83" i="4"/>
  <c r="D44" i="4" s="1"/>
  <c r="C57" i="4" l="1"/>
  <c r="F58" i="4"/>
  <c r="AR49" i="4"/>
  <c r="AR50" i="4"/>
  <c r="AQ49" i="4"/>
  <c r="H49" i="4"/>
  <c r="BF51" i="4"/>
  <c r="AV47" i="4"/>
  <c r="Z43" i="4"/>
  <c r="K46" i="4"/>
  <c r="AG51" i="4"/>
  <c r="C44" i="4"/>
  <c r="AC50" i="4"/>
  <c r="Y49" i="4"/>
  <c r="AS43" i="4"/>
  <c r="AO45" i="4"/>
  <c r="AT43" i="4"/>
  <c r="AD51" i="4"/>
  <c r="V48" i="4"/>
  <c r="U48" i="4"/>
  <c r="AZ44" i="4"/>
  <c r="AK51" i="4"/>
  <c r="AJ51" i="4"/>
  <c r="J47" i="4"/>
  <c r="BI46" i="4"/>
  <c r="AF43" i="4"/>
  <c r="AU50" i="4"/>
  <c r="BF45" i="4"/>
  <c r="AY50" i="4"/>
  <c r="AI41" i="4"/>
  <c r="BI49" i="4"/>
  <c r="AT44" i="4"/>
  <c r="E44" i="4"/>
  <c r="S48" i="4"/>
  <c r="AT50" i="4"/>
  <c r="X50" i="4"/>
  <c r="Z50" i="4"/>
  <c r="J42" i="4"/>
  <c r="H42" i="4"/>
  <c r="I42" i="4"/>
  <c r="G42" i="4"/>
  <c r="S44" i="4"/>
  <c r="U44" i="4"/>
  <c r="AI46" i="4"/>
  <c r="AK46" i="4"/>
  <c r="AZ40" i="4"/>
  <c r="BA40" i="4"/>
  <c r="BB40" i="4"/>
  <c r="AY40" i="4"/>
  <c r="D42" i="4"/>
  <c r="E42" i="4"/>
  <c r="F42" i="4"/>
  <c r="C42" i="4"/>
  <c r="I50" i="4"/>
  <c r="H50" i="4"/>
  <c r="J50" i="4"/>
  <c r="I46" i="4"/>
  <c r="J46" i="4"/>
  <c r="G46" i="4"/>
  <c r="H46" i="4"/>
  <c r="AZ47" i="4"/>
  <c r="BB47" i="4"/>
  <c r="AY47" i="4"/>
  <c r="Z46" i="4"/>
  <c r="W46" i="4"/>
  <c r="AX44" i="4"/>
  <c r="AV44" i="4"/>
  <c r="AB43" i="4"/>
  <c r="AA43" i="4"/>
  <c r="AD43" i="4"/>
  <c r="BH41" i="4"/>
  <c r="BG41" i="4"/>
  <c r="BJ41" i="4"/>
  <c r="AH40" i="4"/>
  <c r="AG40" i="4"/>
  <c r="AF40" i="4"/>
  <c r="M39" i="4"/>
  <c r="L39" i="4"/>
  <c r="K39" i="4"/>
  <c r="N39" i="4"/>
  <c r="P42" i="4"/>
  <c r="Q42" i="4"/>
  <c r="O42" i="4"/>
  <c r="BG45" i="4"/>
  <c r="BH45" i="4"/>
  <c r="BJ45" i="4"/>
  <c r="M41" i="4"/>
  <c r="L41" i="4"/>
  <c r="K41" i="4"/>
  <c r="N41" i="4"/>
  <c r="AE41" i="4"/>
  <c r="AF41" i="4"/>
  <c r="AG41" i="4"/>
  <c r="AE47" i="4"/>
  <c r="AG47" i="4"/>
  <c r="AA46" i="4"/>
  <c r="AC46" i="4"/>
  <c r="AA42" i="4"/>
  <c r="AB42" i="4"/>
  <c r="AC42" i="4"/>
  <c r="AD42" i="4"/>
  <c r="R38" i="4"/>
  <c r="Q38" i="4"/>
  <c r="P38" i="4"/>
  <c r="O38" i="4"/>
  <c r="D37" i="4"/>
  <c r="E37" i="4"/>
  <c r="C37" i="4"/>
  <c r="AH37" i="4"/>
  <c r="AE37" i="4"/>
  <c r="AT40" i="4"/>
  <c r="AQ40" i="4"/>
  <c r="W39" i="4"/>
  <c r="X39" i="4"/>
  <c r="Y39" i="4"/>
  <c r="Z37" i="4"/>
  <c r="W37" i="4"/>
  <c r="X37" i="4"/>
  <c r="Y37" i="4"/>
  <c r="BF50" i="4"/>
  <c r="AC51" i="4"/>
  <c r="AM50" i="4"/>
  <c r="BA49" i="4"/>
  <c r="AB51" i="4"/>
  <c r="AJ49" i="4"/>
  <c r="AI49" i="4"/>
  <c r="AX51" i="4"/>
  <c r="N48" i="4"/>
  <c r="BJ46" i="4"/>
  <c r="AX45" i="4"/>
  <c r="R43" i="4"/>
  <c r="Y51" i="4"/>
  <c r="U50" i="4"/>
  <c r="Q49" i="4"/>
  <c r="M48" i="4"/>
  <c r="BA46" i="4"/>
  <c r="Q45" i="4"/>
  <c r="BE43" i="4"/>
  <c r="BD51" i="4"/>
  <c r="T50" i="4"/>
  <c r="BH48" i="4"/>
  <c r="D46" i="4"/>
  <c r="AR44" i="4"/>
  <c r="S50" i="4"/>
  <c r="BC47" i="4"/>
  <c r="AU45" i="4"/>
  <c r="AM43" i="4"/>
  <c r="AU41" i="4"/>
  <c r="AE40" i="4"/>
  <c r="AV41" i="4"/>
  <c r="AL41" i="4"/>
  <c r="C45" i="4"/>
  <c r="F45" i="4"/>
  <c r="D45" i="4"/>
  <c r="AL47" i="4"/>
  <c r="AI47" i="4"/>
  <c r="AH39" i="4"/>
  <c r="AE39" i="4"/>
  <c r="AF39" i="4"/>
  <c r="AG39" i="4"/>
  <c r="AR47" i="4"/>
  <c r="AT47" i="4"/>
  <c r="AQ47" i="4"/>
  <c r="Q46" i="4"/>
  <c r="O46" i="4"/>
  <c r="P46" i="4"/>
  <c r="R46" i="4"/>
  <c r="AP44" i="4"/>
  <c r="AN44" i="4"/>
  <c r="AM44" i="4"/>
  <c r="L43" i="4"/>
  <c r="K43" i="4"/>
  <c r="M43" i="4"/>
  <c r="N43" i="4"/>
  <c r="BB41" i="4"/>
  <c r="AY41" i="4"/>
  <c r="Z40" i="4"/>
  <c r="Y40" i="4"/>
  <c r="X40" i="4"/>
  <c r="W40" i="4"/>
  <c r="AB45" i="4"/>
  <c r="AD45" i="4"/>
  <c r="AA45" i="4"/>
  <c r="AM40" i="4"/>
  <c r="AP40" i="4"/>
  <c r="AO40" i="4"/>
  <c r="AN40" i="4"/>
  <c r="AA44" i="4"/>
  <c r="AC44" i="4"/>
  <c r="T42" i="4"/>
  <c r="U42" i="4"/>
  <c r="V42" i="4"/>
  <c r="I38" i="4"/>
  <c r="J38" i="4"/>
  <c r="H38" i="4"/>
  <c r="G38" i="4"/>
  <c r="AP39" i="4"/>
  <c r="AM39" i="4"/>
  <c r="O37" i="4"/>
  <c r="P37" i="4"/>
  <c r="Q37" i="4"/>
  <c r="AL40" i="4"/>
  <c r="AI40" i="4"/>
  <c r="AJ40" i="4"/>
  <c r="AK40" i="4"/>
  <c r="O39" i="4"/>
  <c r="P39" i="4"/>
  <c r="Q39" i="4"/>
  <c r="R39" i="4"/>
  <c r="G37" i="4"/>
  <c r="H37" i="4"/>
  <c r="I37" i="4"/>
  <c r="J37" i="4"/>
  <c r="AX50" i="4"/>
  <c r="BG51" i="4"/>
  <c r="AE50" i="4"/>
  <c r="AS49" i="4"/>
  <c r="BI47" i="4"/>
  <c r="AG46" i="4"/>
  <c r="AW44" i="4"/>
  <c r="AC43" i="4"/>
  <c r="BD50" i="4"/>
  <c r="AB49" i="4"/>
  <c r="C51" i="4"/>
  <c r="AA49" i="4"/>
  <c r="AP51" i="4"/>
  <c r="R49" i="4"/>
  <c r="F48" i="4"/>
  <c r="BB46" i="4"/>
  <c r="AH45" i="4"/>
  <c r="V44" i="4"/>
  <c r="J43" i="4"/>
  <c r="Q51" i="4"/>
  <c r="M50" i="4"/>
  <c r="I49" i="4"/>
  <c r="E48" i="4"/>
  <c r="AS46" i="4"/>
  <c r="I45" i="4"/>
  <c r="AW43" i="4"/>
  <c r="AV51" i="4"/>
  <c r="L50" i="4"/>
  <c r="AZ48" i="4"/>
  <c r="AF47" i="4"/>
  <c r="BD45" i="4"/>
  <c r="AJ44" i="4"/>
  <c r="K50" i="4"/>
  <c r="AU47" i="4"/>
  <c r="AM45" i="4"/>
  <c r="AE43" i="4"/>
  <c r="T49" i="4"/>
  <c r="BG47" i="4"/>
  <c r="AA39" i="4"/>
  <c r="R37" i="4"/>
  <c r="AR40" i="4"/>
  <c r="Q50" i="4"/>
  <c r="AT42" i="4"/>
  <c r="AQ42" i="4"/>
  <c r="AV37" i="4"/>
  <c r="AW37" i="4"/>
  <c r="AX37" i="4"/>
  <c r="AU37" i="4"/>
  <c r="E41" i="4"/>
  <c r="D41" i="4"/>
  <c r="F41" i="4"/>
  <c r="C41" i="4"/>
  <c r="E39" i="4"/>
  <c r="D39" i="4"/>
  <c r="C39" i="4"/>
  <c r="F39" i="4"/>
  <c r="M51" i="4"/>
  <c r="L51" i="4"/>
  <c r="N51" i="4"/>
  <c r="AA47" i="4"/>
  <c r="AD47" i="4"/>
  <c r="AF44" i="4"/>
  <c r="AH44" i="4"/>
  <c r="AE44" i="4"/>
  <c r="R40" i="4"/>
  <c r="Q40" i="4"/>
  <c r="P40" i="4"/>
  <c r="O40" i="4"/>
  <c r="BE38" i="4"/>
  <c r="BD38" i="4"/>
  <c r="BC38" i="4"/>
  <c r="BF38" i="4"/>
  <c r="U51" i="4"/>
  <c r="T51" i="4"/>
  <c r="V51" i="4"/>
  <c r="BC44" i="4"/>
  <c r="BF44" i="4"/>
  <c r="BD44" i="4"/>
  <c r="W43" i="4"/>
  <c r="Y43" i="4"/>
  <c r="AE49" i="4"/>
  <c r="AF49" i="4"/>
  <c r="BD41" i="4"/>
  <c r="BE41" i="4"/>
  <c r="BF41" i="4"/>
  <c r="BC41" i="4"/>
  <c r="BI37" i="4"/>
  <c r="BJ37" i="4"/>
  <c r="BH37" i="4"/>
  <c r="BG37" i="4"/>
  <c r="BH38" i="4"/>
  <c r="BI38" i="4"/>
  <c r="BJ38" i="4"/>
  <c r="AP41" i="4"/>
  <c r="AM41" i="4"/>
  <c r="AN41" i="4"/>
  <c r="AO41" i="4"/>
  <c r="AA40" i="4"/>
  <c r="AB40" i="4"/>
  <c r="AC40" i="4"/>
  <c r="H39" i="4"/>
  <c r="I39" i="4"/>
  <c r="J39" i="4"/>
  <c r="AP50" i="4"/>
  <c r="AY51" i="4"/>
  <c r="BE50" i="4"/>
  <c r="AK49" i="4"/>
  <c r="BA47" i="4"/>
  <c r="Y46" i="4"/>
  <c r="AO44" i="4"/>
  <c r="AK41" i="4"/>
  <c r="AV50" i="4"/>
  <c r="BD48" i="4"/>
  <c r="W50" i="4"/>
  <c r="AH51" i="4"/>
  <c r="J49" i="4"/>
  <c r="BF47" i="4"/>
  <c r="AL46" i="4"/>
  <c r="N44" i="4"/>
  <c r="BJ42" i="4"/>
  <c r="I51" i="4"/>
  <c r="E50" i="4"/>
  <c r="BI48" i="4"/>
  <c r="BE47" i="4"/>
  <c r="U46" i="4"/>
  <c r="BI44" i="4"/>
  <c r="AO43" i="4"/>
  <c r="X51" i="4"/>
  <c r="D50" i="4"/>
  <c r="AR48" i="4"/>
  <c r="H47" i="4"/>
  <c r="AV45" i="4"/>
  <c r="AB44" i="4"/>
  <c r="AZ42" i="4"/>
  <c r="AU49" i="4"/>
  <c r="W47" i="4"/>
  <c r="O45" i="4"/>
  <c r="G43" i="4"/>
  <c r="L49" i="4"/>
  <c r="AW41" i="4"/>
  <c r="AN39" i="4"/>
  <c r="E45" i="4"/>
  <c r="K47" i="4"/>
  <c r="M47" i="4"/>
  <c r="N47" i="4"/>
  <c r="L47" i="4"/>
  <c r="AM47" i="4"/>
  <c r="AO47" i="4"/>
  <c r="U49" i="4"/>
  <c r="V49" i="4"/>
  <c r="U47" i="4"/>
  <c r="V47" i="4"/>
  <c r="S47" i="4"/>
  <c r="T47" i="4"/>
  <c r="AR45" i="4"/>
  <c r="AT45" i="4"/>
  <c r="AQ45" i="4"/>
  <c r="Q44" i="4"/>
  <c r="R44" i="4"/>
  <c r="O44" i="4"/>
  <c r="BC42" i="4"/>
  <c r="BF42" i="4"/>
  <c r="BD42" i="4"/>
  <c r="AD41" i="4"/>
  <c r="AB41" i="4"/>
  <c r="AA41" i="4"/>
  <c r="BI39" i="4"/>
  <c r="BJ39" i="4"/>
  <c r="BH39" i="4"/>
  <c r="BG39" i="4"/>
  <c r="AV38" i="4"/>
  <c r="AX38" i="4"/>
  <c r="AU38" i="4"/>
  <c r="X44" i="4"/>
  <c r="W44" i="4"/>
  <c r="W45" i="4"/>
  <c r="Y45" i="4"/>
  <c r="AI50" i="4"/>
  <c r="AJ50" i="4"/>
  <c r="X49" i="4"/>
  <c r="W49" i="4"/>
  <c r="N37" i="4"/>
  <c r="M37" i="4"/>
  <c r="L37" i="4"/>
  <c r="K37" i="4"/>
  <c r="BA37" i="4"/>
  <c r="AZ37" i="4"/>
  <c r="BB37" i="4"/>
  <c r="AY37" i="4"/>
  <c r="AR38" i="4"/>
  <c r="AS38" i="4"/>
  <c r="AT38" i="4"/>
  <c r="AQ38" i="4"/>
  <c r="W41" i="4"/>
  <c r="X41" i="4"/>
  <c r="Y41" i="4"/>
  <c r="Z41" i="4"/>
  <c r="S40" i="4"/>
  <c r="T40" i="4"/>
  <c r="U40" i="4"/>
  <c r="V40" i="4"/>
  <c r="AZ38" i="4"/>
  <c r="BA38" i="4"/>
  <c r="BB38" i="4"/>
  <c r="AY38" i="4"/>
  <c r="BJ51" i="4"/>
  <c r="AH50" i="4"/>
  <c r="AQ51" i="4"/>
  <c r="AC49" i="4"/>
  <c r="AS47" i="4"/>
  <c r="BI45" i="4"/>
  <c r="AG44" i="4"/>
  <c r="AC41" i="4"/>
  <c r="AN50" i="4"/>
  <c r="AV48" i="4"/>
  <c r="Z51" i="4"/>
  <c r="BJ48" i="4"/>
  <c r="AP47" i="4"/>
  <c r="AD46" i="4"/>
  <c r="R45" i="4"/>
  <c r="F44" i="4"/>
  <c r="BB42" i="4"/>
  <c r="BI50" i="4"/>
  <c r="BE49" i="4"/>
  <c r="AW47" i="4"/>
  <c r="M46" i="4"/>
  <c r="BA44" i="4"/>
  <c r="AG43" i="4"/>
  <c r="P51" i="4"/>
  <c r="AJ48" i="4"/>
  <c r="BH46" i="4"/>
  <c r="AN45" i="4"/>
  <c r="T44" i="4"/>
  <c r="AR42" i="4"/>
  <c r="AM49" i="4"/>
  <c r="O47" i="4"/>
  <c r="G45" i="4"/>
  <c r="BG42" i="4"/>
  <c r="AJ47" i="4"/>
  <c r="AY45" i="4"/>
  <c r="AS40" i="4"/>
  <c r="U39" i="4"/>
  <c r="T39" i="4"/>
  <c r="V39" i="4"/>
  <c r="S39" i="4"/>
  <c r="BF49" i="4"/>
  <c r="BC49" i="4"/>
  <c r="Y38" i="4"/>
  <c r="Z38" i="4"/>
  <c r="X38" i="4"/>
  <c r="E49" i="4"/>
  <c r="D49" i="4"/>
  <c r="AJ45" i="4"/>
  <c r="AI45" i="4"/>
  <c r="AL45" i="4"/>
  <c r="I44" i="4"/>
  <c r="G44" i="4"/>
  <c r="J44" i="4"/>
  <c r="AP42" i="4"/>
  <c r="AN42" i="4"/>
  <c r="U41" i="4"/>
  <c r="T41" i="4"/>
  <c r="S41" i="4"/>
  <c r="V41" i="4"/>
  <c r="AZ39" i="4"/>
  <c r="AY39" i="4"/>
  <c r="AM38" i="4"/>
  <c r="AP38" i="4"/>
  <c r="AO38" i="4"/>
  <c r="M49" i="4"/>
  <c r="N49" i="4"/>
  <c r="AY43" i="4"/>
  <c r="AZ43" i="4"/>
  <c r="BB43" i="4"/>
  <c r="AB50" i="4"/>
  <c r="AA50" i="4"/>
  <c r="J40" i="4"/>
  <c r="I40" i="4"/>
  <c r="H40" i="4"/>
  <c r="G40" i="4"/>
  <c r="AR37" i="4"/>
  <c r="AT37" i="4"/>
  <c r="AQ37" i="4"/>
  <c r="AD38" i="4"/>
  <c r="AA38" i="4"/>
  <c r="AB38" i="4"/>
  <c r="AC38" i="4"/>
  <c r="P41" i="4"/>
  <c r="Q41" i="4"/>
  <c r="R41" i="4"/>
  <c r="L40" i="4"/>
  <c r="M40" i="4"/>
  <c r="N40" i="4"/>
  <c r="AL38" i="4"/>
  <c r="AI38" i="4"/>
  <c r="BB51" i="4"/>
  <c r="BI51" i="4"/>
  <c r="AI51" i="4"/>
  <c r="BE48" i="4"/>
  <c r="AK47" i="4"/>
  <c r="BA45" i="4"/>
  <c r="Y44" i="4"/>
  <c r="AO42" i="4"/>
  <c r="AF50" i="4"/>
  <c r="G50" i="4"/>
  <c r="C49" i="4"/>
  <c r="R51" i="4"/>
  <c r="F50" i="4"/>
  <c r="AT48" i="4"/>
  <c r="AH47" i="4"/>
  <c r="V46" i="4"/>
  <c r="J45" i="4"/>
  <c r="BF43" i="4"/>
  <c r="BE51" i="4"/>
  <c r="BA50" i="4"/>
  <c r="AW49" i="4"/>
  <c r="AS48" i="4"/>
  <c r="Y47" i="4"/>
  <c r="E46" i="4"/>
  <c r="AS44" i="4"/>
  <c r="I43" i="4"/>
  <c r="H51" i="4"/>
  <c r="AV49" i="4"/>
  <c r="L48" i="4"/>
  <c r="AZ46" i="4"/>
  <c r="BD43" i="4"/>
  <c r="AE51" i="4"/>
  <c r="AM51" i="4"/>
  <c r="AB47" i="4"/>
  <c r="AZ41" i="4"/>
  <c r="AU44" i="4"/>
  <c r="AO39" i="4"/>
  <c r="AF37" i="4"/>
  <c r="BA39" i="4"/>
  <c r="AJ43" i="4"/>
  <c r="AL43" i="4"/>
  <c r="AI43" i="4"/>
  <c r="V37" i="4"/>
  <c r="U37" i="4"/>
  <c r="T37" i="4"/>
  <c r="E43" i="4"/>
  <c r="F43" i="4"/>
  <c r="C43" i="4"/>
  <c r="D40" i="4"/>
  <c r="E40" i="4"/>
  <c r="F40" i="4"/>
  <c r="AH48" i="4"/>
  <c r="AE48" i="4"/>
  <c r="BD46" i="4"/>
  <c r="BF46" i="4"/>
  <c r="U45" i="4"/>
  <c r="S45" i="4"/>
  <c r="V45" i="4"/>
  <c r="BJ43" i="4"/>
  <c r="BG43" i="4"/>
  <c r="BH43" i="4"/>
  <c r="AH42" i="4"/>
  <c r="AF42" i="4"/>
  <c r="AE42" i="4"/>
  <c r="AQ39" i="4"/>
  <c r="AT39" i="4"/>
  <c r="AS39" i="4"/>
  <c r="AP48" i="4"/>
  <c r="AM48" i="4"/>
  <c r="T43" i="4"/>
  <c r="V43" i="4"/>
  <c r="S43" i="4"/>
  <c r="U43" i="4"/>
  <c r="AI42" i="4"/>
  <c r="AJ42" i="4"/>
  <c r="AK42" i="4"/>
  <c r="AE45" i="4"/>
  <c r="AG45" i="4"/>
  <c r="O43" i="4"/>
  <c r="Q43" i="4"/>
  <c r="AI39" i="4"/>
  <c r="AL39" i="4"/>
  <c r="AK39" i="4"/>
  <c r="AJ39" i="4"/>
  <c r="AL37" i="4"/>
  <c r="AI37" i="4"/>
  <c r="AK37" i="4"/>
  <c r="K38" i="4"/>
  <c r="L38" i="4"/>
  <c r="M38" i="4"/>
  <c r="N38" i="4"/>
  <c r="H41" i="4"/>
  <c r="I41" i="4"/>
  <c r="J41" i="4"/>
  <c r="BD39" i="4"/>
  <c r="BE39" i="4"/>
  <c r="BF39" i="4"/>
  <c r="BC39" i="4"/>
  <c r="S38" i="4"/>
  <c r="T38" i="4"/>
  <c r="U38" i="4"/>
  <c r="AT51" i="4"/>
  <c r="BA51" i="4"/>
  <c r="AW48" i="4"/>
  <c r="AC47" i="4"/>
  <c r="AS45" i="4"/>
  <c r="BI43" i="4"/>
  <c r="AG42" i="4"/>
  <c r="BH49" i="4"/>
  <c r="AF48" i="4"/>
  <c r="BG49" i="4"/>
  <c r="BC48" i="4"/>
  <c r="J51" i="4"/>
  <c r="AL48" i="4"/>
  <c r="Z47" i="4"/>
  <c r="N46" i="4"/>
  <c r="BJ44" i="4"/>
  <c r="AX43" i="4"/>
  <c r="AW51" i="4"/>
  <c r="AS50" i="4"/>
  <c r="AO49" i="4"/>
  <c r="AK48" i="4"/>
  <c r="Q47" i="4"/>
  <c r="BE45" i="4"/>
  <c r="AK44" i="4"/>
  <c r="BI42" i="4"/>
  <c r="BH50" i="4"/>
  <c r="AN49" i="4"/>
  <c r="D48" i="4"/>
  <c r="AR46" i="4"/>
  <c r="X45" i="4"/>
  <c r="AV43" i="4"/>
  <c r="AQ46" i="4"/>
  <c r="AI44" i="4"/>
  <c r="AA48" i="4"/>
  <c r="G39" i="4"/>
  <c r="AF46" i="4"/>
  <c r="AQ43" i="4"/>
  <c r="AH41" i="4"/>
  <c r="AK38" i="4"/>
  <c r="F49" i="4"/>
  <c r="AH46" i="4"/>
  <c r="AW38" i="4"/>
  <c r="AN46" i="4"/>
  <c r="AP46" i="4"/>
  <c r="AM46" i="4"/>
  <c r="AU40" i="4"/>
  <c r="AX40" i="4"/>
  <c r="AW40" i="4"/>
  <c r="AQ41" i="4"/>
  <c r="AT41" i="4"/>
  <c r="AR41" i="4"/>
  <c r="AY48" i="4"/>
  <c r="BB48" i="4"/>
  <c r="AN37" i="4"/>
  <c r="AO37" i="4"/>
  <c r="AP37" i="4"/>
  <c r="AM37" i="4"/>
  <c r="D51" i="4"/>
  <c r="E51" i="4"/>
  <c r="C47" i="4"/>
  <c r="E47" i="4"/>
  <c r="F47" i="4"/>
  <c r="D47" i="4"/>
  <c r="O48" i="4"/>
  <c r="P48" i="4"/>
  <c r="Q48" i="4"/>
  <c r="Z48" i="4"/>
  <c r="W48" i="4"/>
  <c r="X48" i="4"/>
  <c r="AX46" i="4"/>
  <c r="AV46" i="4"/>
  <c r="AU46" i="4"/>
  <c r="M45" i="4"/>
  <c r="N45" i="4"/>
  <c r="K45" i="4"/>
  <c r="X42" i="4"/>
  <c r="Z42" i="4"/>
  <c r="W42" i="4"/>
  <c r="BD40" i="4"/>
  <c r="BC40" i="4"/>
  <c r="BF40" i="4"/>
  <c r="AC39" i="4"/>
  <c r="AB39" i="4"/>
  <c r="P50" i="4"/>
  <c r="R50" i="4"/>
  <c r="G48" i="4"/>
  <c r="H48" i="4"/>
  <c r="I48" i="4"/>
  <c r="J48" i="4"/>
  <c r="AU42" i="4"/>
  <c r="AX42" i="4"/>
  <c r="AV42" i="4"/>
  <c r="L42" i="4"/>
  <c r="M42" i="4"/>
  <c r="N42" i="4"/>
  <c r="AE38" i="4"/>
  <c r="AH38" i="4"/>
  <c r="AG38" i="4"/>
  <c r="AF38" i="4"/>
  <c r="AA37" i="4"/>
  <c r="AD37" i="4"/>
  <c r="AC37" i="4"/>
  <c r="AB37" i="4"/>
  <c r="BD37" i="4"/>
  <c r="BE37" i="4"/>
  <c r="BF37" i="4"/>
  <c r="BH40" i="4"/>
  <c r="BI40" i="4"/>
  <c r="BJ40" i="4"/>
  <c r="BG40" i="4"/>
  <c r="AV39" i="4"/>
  <c r="AW39" i="4"/>
  <c r="AX39" i="4"/>
  <c r="AU39" i="4"/>
  <c r="D38" i="4"/>
  <c r="E38" i="4"/>
  <c r="F38" i="4"/>
  <c r="AS51" i="4"/>
  <c r="Y50" i="4"/>
  <c r="AO48" i="4"/>
  <c r="BE46" i="4"/>
  <c r="AK45" i="4"/>
  <c r="BA43" i="4"/>
  <c r="Y42" i="4"/>
  <c r="AZ49" i="4"/>
  <c r="BH47" i="4"/>
  <c r="AY49" i="4"/>
  <c r="AU48" i="4"/>
  <c r="BB50" i="4"/>
  <c r="AD48" i="4"/>
  <c r="R47" i="4"/>
  <c r="F46" i="4"/>
  <c r="BB44" i="4"/>
  <c r="AP43" i="4"/>
  <c r="AO51" i="4"/>
  <c r="AK50" i="4"/>
  <c r="AG49" i="4"/>
  <c r="AC48" i="4"/>
  <c r="I47" i="4"/>
  <c r="M44" i="4"/>
  <c r="BA42" i="4"/>
  <c r="P49" i="4"/>
  <c r="AJ46" i="4"/>
  <c r="BH44" i="4"/>
  <c r="BG50" i="4"/>
  <c r="S46" i="4"/>
  <c r="K44" i="4"/>
  <c r="S42" i="4"/>
  <c r="BG38" i="4"/>
  <c r="X46" i="4"/>
  <c r="AR39" i="4"/>
  <c r="AM42" i="4"/>
  <c r="AD40" i="4"/>
  <c r="AG37" i="4"/>
  <c r="BB45" i="4"/>
  <c r="Z44" i="4"/>
  <c r="AS37" i="4"/>
  <c r="AR70" i="4"/>
  <c r="W69" i="4"/>
  <c r="AP70" i="4"/>
  <c r="AQ68" i="4"/>
  <c r="AN68" i="4"/>
  <c r="AT68" i="4"/>
  <c r="P57" i="4"/>
  <c r="AI57" i="4"/>
  <c r="AB70" i="4"/>
  <c r="AC62" i="4"/>
  <c r="AJ67" i="4"/>
  <c r="K66" i="4"/>
  <c r="AF67" i="4"/>
  <c r="Z70" i="4"/>
  <c r="AD66" i="4"/>
  <c r="AJ66" i="4"/>
  <c r="AL67" i="4"/>
  <c r="V66" i="4"/>
  <c r="AK68" i="4"/>
  <c r="AB66" i="4"/>
  <c r="N67" i="4"/>
  <c r="AJ62" i="4"/>
  <c r="E66" i="4"/>
  <c r="AN66" i="4"/>
  <c r="M68" i="4"/>
  <c r="AU69" i="4"/>
  <c r="BD70" i="4"/>
  <c r="AJ58" i="4"/>
  <c r="AG67" i="4"/>
  <c r="Y67" i="4"/>
  <c r="AV69" i="4"/>
  <c r="L66" i="4"/>
  <c r="AI68" i="4"/>
  <c r="AL69" i="4"/>
  <c r="AV70" i="4"/>
  <c r="AF66" i="4"/>
  <c r="BB64" i="4"/>
  <c r="AI64" i="4"/>
  <c r="AK70" i="4"/>
  <c r="I67" i="4"/>
  <c r="AN69" i="4"/>
  <c r="BG70" i="4"/>
  <c r="S68" i="4"/>
  <c r="AP68" i="4"/>
  <c r="AF70" i="4"/>
  <c r="P66" i="4"/>
  <c r="Z63" i="4"/>
  <c r="AP66" i="4"/>
  <c r="AC70" i="4"/>
  <c r="AC66" i="4"/>
  <c r="X69" i="4"/>
  <c r="AY70" i="4"/>
  <c r="AI66" i="4"/>
  <c r="AH68" i="4"/>
  <c r="AR69" i="4"/>
  <c r="AD70" i="4"/>
  <c r="E69" i="4"/>
  <c r="M70" i="4"/>
  <c r="U66" i="4"/>
  <c r="AN67" i="4"/>
  <c r="AI70" i="4"/>
  <c r="AA66" i="4"/>
  <c r="R68" i="4"/>
  <c r="AV68" i="4"/>
  <c r="J69" i="4"/>
  <c r="D64" i="4"/>
  <c r="C58" i="4"/>
  <c r="AC68" i="4"/>
  <c r="AZ70" i="4"/>
  <c r="P67" i="4"/>
  <c r="AM69" i="4"/>
  <c r="AX70" i="4"/>
  <c r="AD67" i="4"/>
  <c r="X68" i="4"/>
  <c r="AP67" i="4"/>
  <c r="X59" i="4"/>
  <c r="BC70" i="4"/>
  <c r="AD65" i="4"/>
  <c r="AX61" i="4"/>
  <c r="V60" i="4"/>
  <c r="BB56" i="4"/>
  <c r="Y65" i="4"/>
  <c r="X65" i="4"/>
  <c r="H61" i="4"/>
  <c r="BG60" i="4"/>
  <c r="Y60" i="4"/>
  <c r="BG63" i="4"/>
  <c r="L63" i="4"/>
  <c r="AS63" i="4"/>
  <c r="AL63" i="4"/>
  <c r="AU63" i="4"/>
  <c r="X63" i="4"/>
  <c r="AO63" i="4"/>
  <c r="AH63" i="4"/>
  <c r="T63" i="4"/>
  <c r="BA63" i="4"/>
  <c r="AT63" i="4"/>
  <c r="BC63" i="4"/>
  <c r="AB63" i="4"/>
  <c r="BI63" i="4"/>
  <c r="BB63" i="4"/>
  <c r="S63" i="4"/>
  <c r="AJ63" i="4"/>
  <c r="E63" i="4"/>
  <c r="BJ63" i="4"/>
  <c r="I63" i="4"/>
  <c r="C63" i="4"/>
  <c r="AQ63" i="4"/>
  <c r="AR63" i="4"/>
  <c r="M63" i="4"/>
  <c r="F63" i="4"/>
  <c r="O63" i="4"/>
  <c r="BD63" i="4"/>
  <c r="Q63" i="4"/>
  <c r="AA63" i="4"/>
  <c r="AZ63" i="4"/>
  <c r="U63" i="4"/>
  <c r="N63" i="4"/>
  <c r="W63" i="4"/>
  <c r="AY63" i="4"/>
  <c r="K63" i="4"/>
  <c r="BH63" i="4"/>
  <c r="AC63" i="4"/>
  <c r="V63" i="4"/>
  <c r="U70" i="4"/>
  <c r="U68" i="4"/>
  <c r="Q67" i="4"/>
  <c r="M66" i="4"/>
  <c r="AJ70" i="4"/>
  <c r="AF69" i="4"/>
  <c r="X67" i="4"/>
  <c r="T66" i="4"/>
  <c r="AQ70" i="4"/>
  <c r="AE69" i="4"/>
  <c r="AA68" i="4"/>
  <c r="S66" i="4"/>
  <c r="AH70" i="4"/>
  <c r="AD69" i="4"/>
  <c r="Z68" i="4"/>
  <c r="V67" i="4"/>
  <c r="V65" i="4"/>
  <c r="AN70" i="4"/>
  <c r="AJ69" i="4"/>
  <c r="AF68" i="4"/>
  <c r="AB67" i="4"/>
  <c r="X66" i="4"/>
  <c r="T65" i="4"/>
  <c r="V70" i="4"/>
  <c r="BJ68" i="4"/>
  <c r="AH67" i="4"/>
  <c r="F66" i="4"/>
  <c r="AT64" i="4"/>
  <c r="R63" i="4"/>
  <c r="AH61" i="4"/>
  <c r="N60" i="4"/>
  <c r="AT56" i="4"/>
  <c r="I65" i="4"/>
  <c r="AW63" i="4"/>
  <c r="P65" i="4"/>
  <c r="AV63" i="4"/>
  <c r="AB62" i="4"/>
  <c r="BH60" i="4"/>
  <c r="H59" i="4"/>
  <c r="C70" i="4"/>
  <c r="S64" i="4"/>
  <c r="AA60" i="4"/>
  <c r="AH64" i="4"/>
  <c r="BI67" i="4"/>
  <c r="U59" i="4"/>
  <c r="F59" i="4"/>
  <c r="AV64" i="4"/>
  <c r="BC68" i="4"/>
  <c r="AG61" i="4"/>
  <c r="AA61" i="4"/>
  <c r="BG61" i="4"/>
  <c r="D61" i="4"/>
  <c r="AK61" i="4"/>
  <c r="AD61" i="4"/>
  <c r="AM61" i="4"/>
  <c r="P61" i="4"/>
  <c r="J61" i="4"/>
  <c r="AO61" i="4"/>
  <c r="AY61" i="4"/>
  <c r="S61" i="4"/>
  <c r="L61" i="4"/>
  <c r="AS61" i="4"/>
  <c r="AL61" i="4"/>
  <c r="AU61" i="4"/>
  <c r="AW61" i="4"/>
  <c r="AQ61" i="4"/>
  <c r="T61" i="4"/>
  <c r="BA61" i="4"/>
  <c r="AT61" i="4"/>
  <c r="BC61" i="4"/>
  <c r="BE61" i="4"/>
  <c r="AB61" i="4"/>
  <c r="BI61" i="4"/>
  <c r="BB61" i="4"/>
  <c r="AJ61" i="4"/>
  <c r="E61" i="4"/>
  <c r="BJ61" i="4"/>
  <c r="G61" i="4"/>
  <c r="AV61" i="4"/>
  <c r="AP61" i="4"/>
  <c r="I61" i="4"/>
  <c r="AR61" i="4"/>
  <c r="M61" i="4"/>
  <c r="F61" i="4"/>
  <c r="O61" i="4"/>
  <c r="Q61" i="4"/>
  <c r="K61" i="4"/>
  <c r="AZ61" i="4"/>
  <c r="U61" i="4"/>
  <c r="N61" i="4"/>
  <c r="W61" i="4"/>
  <c r="V69" i="4"/>
  <c r="N65" i="4"/>
  <c r="AB69" i="4"/>
  <c r="T67" i="4"/>
  <c r="L65" i="4"/>
  <c r="F70" i="4"/>
  <c r="Z67" i="4"/>
  <c r="BF65" i="4"/>
  <c r="AD64" i="4"/>
  <c r="J63" i="4"/>
  <c r="Z61" i="4"/>
  <c r="BF59" i="4"/>
  <c r="AL56" i="4"/>
  <c r="BI64" i="4"/>
  <c r="AG63" i="4"/>
  <c r="H65" i="4"/>
  <c r="AN63" i="4"/>
  <c r="L62" i="4"/>
  <c r="AZ60" i="4"/>
  <c r="AE67" i="4"/>
  <c r="AM63" i="4"/>
  <c r="AD63" i="4"/>
  <c r="BE66" i="4"/>
  <c r="H64" i="4"/>
  <c r="AR57" i="4"/>
  <c r="W64" i="4"/>
  <c r="U60" i="4"/>
  <c r="AT59" i="4"/>
  <c r="D59" i="4"/>
  <c r="Y59" i="4"/>
  <c r="N59" i="4"/>
  <c r="BH59" i="4"/>
  <c r="AC59" i="4"/>
  <c r="AE59" i="4"/>
  <c r="AV59" i="4"/>
  <c r="AA59" i="4"/>
  <c r="AG59" i="4"/>
  <c r="V59" i="4"/>
  <c r="AK59" i="4"/>
  <c r="AM59" i="4"/>
  <c r="AO59" i="4"/>
  <c r="K59" i="4"/>
  <c r="L59" i="4"/>
  <c r="AD59" i="4"/>
  <c r="AS59" i="4"/>
  <c r="AU59" i="4"/>
  <c r="AW59" i="4"/>
  <c r="C59" i="4"/>
  <c r="AY59" i="4"/>
  <c r="T59" i="4"/>
  <c r="S59" i="4"/>
  <c r="AL59" i="4"/>
  <c r="BA59" i="4"/>
  <c r="BE59" i="4"/>
  <c r="AI59" i="4"/>
  <c r="AB59" i="4"/>
  <c r="AQ59" i="4"/>
  <c r="BI59" i="4"/>
  <c r="BB59" i="4"/>
  <c r="P59" i="4"/>
  <c r="AH59" i="4"/>
  <c r="BG59" i="4"/>
  <c r="AJ59" i="4"/>
  <c r="E59" i="4"/>
  <c r="BJ59" i="4"/>
  <c r="G59" i="4"/>
  <c r="I59" i="4"/>
  <c r="AR59" i="4"/>
  <c r="M59" i="4"/>
  <c r="O59" i="4"/>
  <c r="AO58" i="4"/>
  <c r="V58" i="4"/>
  <c r="U58" i="4"/>
  <c r="BJ58" i="4"/>
  <c r="G58" i="4"/>
  <c r="W58" i="4"/>
  <c r="AG58" i="4"/>
  <c r="H58" i="4"/>
  <c r="AH58" i="4"/>
  <c r="AA58" i="4"/>
  <c r="AR58" i="4"/>
  <c r="AC58" i="4"/>
  <c r="AE58" i="4"/>
  <c r="BC58" i="4"/>
  <c r="O58" i="4"/>
  <c r="AW58" i="4"/>
  <c r="P58" i="4"/>
  <c r="AP58" i="4"/>
  <c r="AI58" i="4"/>
  <c r="AZ58" i="4"/>
  <c r="AK58" i="4"/>
  <c r="AM58" i="4"/>
  <c r="AU58" i="4"/>
  <c r="BE58" i="4"/>
  <c r="X58" i="4"/>
  <c r="AX58" i="4"/>
  <c r="AQ58" i="4"/>
  <c r="BH58" i="4"/>
  <c r="AS58" i="4"/>
  <c r="N58" i="4"/>
  <c r="AF58" i="4"/>
  <c r="BF58" i="4"/>
  <c r="BA58" i="4"/>
  <c r="AD58" i="4"/>
  <c r="AN58" i="4"/>
  <c r="BG58" i="4"/>
  <c r="L58" i="4"/>
  <c r="BI58" i="4"/>
  <c r="AL58" i="4"/>
  <c r="I58" i="4"/>
  <c r="AV58" i="4"/>
  <c r="E58" i="4"/>
  <c r="AT58" i="4"/>
  <c r="Q58" i="4"/>
  <c r="J58" i="4"/>
  <c r="BD58" i="4"/>
  <c r="R58" i="4"/>
  <c r="K58" i="4"/>
  <c r="E70" i="4"/>
  <c r="E68" i="4"/>
  <c r="BI66" i="4"/>
  <c r="BE65" i="4"/>
  <c r="T70" i="4"/>
  <c r="P69" i="4"/>
  <c r="H67" i="4"/>
  <c r="D66" i="4"/>
  <c r="AA70" i="4"/>
  <c r="O69" i="4"/>
  <c r="K68" i="4"/>
  <c r="BC65" i="4"/>
  <c r="R70" i="4"/>
  <c r="N69" i="4"/>
  <c r="J68" i="4"/>
  <c r="F67" i="4"/>
  <c r="F65" i="4"/>
  <c r="X70" i="4"/>
  <c r="T69" i="4"/>
  <c r="P68" i="4"/>
  <c r="L67" i="4"/>
  <c r="H66" i="4"/>
  <c r="D65" i="4"/>
  <c r="AX69" i="4"/>
  <c r="AL68" i="4"/>
  <c r="J67" i="4"/>
  <c r="AX65" i="4"/>
  <c r="V64" i="4"/>
  <c r="BB62" i="4"/>
  <c r="R61" i="4"/>
  <c r="AX59" i="4"/>
  <c r="BE69" i="4"/>
  <c r="BA64" i="4"/>
  <c r="Y63" i="4"/>
  <c r="AZ64" i="4"/>
  <c r="AF63" i="4"/>
  <c r="D62" i="4"/>
  <c r="L60" i="4"/>
  <c r="AB58" i="4"/>
  <c r="W67" i="4"/>
  <c r="AE63" i="4"/>
  <c r="W59" i="4"/>
  <c r="AS65" i="4"/>
  <c r="D63" i="4"/>
  <c r="AI69" i="4"/>
  <c r="C61" i="4"/>
  <c r="Q59" i="4"/>
  <c r="AB65" i="4"/>
  <c r="Q57" i="4"/>
  <c r="BF57" i="4"/>
  <c r="AJ57" i="4"/>
  <c r="I57" i="4"/>
  <c r="AP57" i="4"/>
  <c r="AZ57" i="4"/>
  <c r="BG57" i="4"/>
  <c r="AC57" i="4"/>
  <c r="O57" i="4"/>
  <c r="AN57" i="4"/>
  <c r="Y57" i="4"/>
  <c r="AX57" i="4"/>
  <c r="V57" i="4"/>
  <c r="BH57" i="4"/>
  <c r="AD57" i="4"/>
  <c r="AK57" i="4"/>
  <c r="W57" i="4"/>
  <c r="AV57" i="4"/>
  <c r="AG57" i="4"/>
  <c r="BB57" i="4"/>
  <c r="AS57" i="4"/>
  <c r="AE57" i="4"/>
  <c r="BD57" i="4"/>
  <c r="AO57" i="4"/>
  <c r="D57" i="4"/>
  <c r="BA57" i="4"/>
  <c r="AW57" i="4"/>
  <c r="J57" i="4"/>
  <c r="L57" i="4"/>
  <c r="BI57" i="4"/>
  <c r="AU57" i="4"/>
  <c r="H57" i="4"/>
  <c r="BE57" i="4"/>
  <c r="R57" i="4"/>
  <c r="T57" i="4"/>
  <c r="E57" i="4"/>
  <c r="AL57" i="4"/>
  <c r="F57" i="4"/>
  <c r="BC57" i="4"/>
  <c r="AT57" i="4"/>
  <c r="Z57" i="4"/>
  <c r="S57" i="4"/>
  <c r="AA57" i="4"/>
  <c r="AB57" i="4"/>
  <c r="K57" i="4"/>
  <c r="M57" i="4"/>
  <c r="AL62" i="4"/>
  <c r="AK62" i="4"/>
  <c r="H62" i="4"/>
  <c r="AO62" i="4"/>
  <c r="AH62" i="4"/>
  <c r="AQ62" i="4"/>
  <c r="T62" i="4"/>
  <c r="N62" i="4"/>
  <c r="AS62" i="4"/>
  <c r="AD62" i="4"/>
  <c r="W62" i="4"/>
  <c r="P62" i="4"/>
  <c r="AW62" i="4"/>
  <c r="AP62" i="4"/>
  <c r="AY62" i="4"/>
  <c r="BA62" i="4"/>
  <c r="O62" i="4"/>
  <c r="AU62" i="4"/>
  <c r="X62" i="4"/>
  <c r="BE62" i="4"/>
  <c r="AX62" i="4"/>
  <c r="BG62" i="4"/>
  <c r="BI62" i="4"/>
  <c r="AM62" i="4"/>
  <c r="G62" i="4"/>
  <c r="AF62" i="4"/>
  <c r="BF62" i="4"/>
  <c r="E62" i="4"/>
  <c r="AE62" i="4"/>
  <c r="AN62" i="4"/>
  <c r="I62" i="4"/>
  <c r="K62" i="4"/>
  <c r="AZ62" i="4"/>
  <c r="BJ62" i="4"/>
  <c r="M62" i="4"/>
  <c r="BC62" i="4"/>
  <c r="AV62" i="4"/>
  <c r="Q62" i="4"/>
  <c r="J62" i="4"/>
  <c r="S62" i="4"/>
  <c r="U62" i="4"/>
  <c r="BD62" i="4"/>
  <c r="Y62" i="4"/>
  <c r="R62" i="4"/>
  <c r="AA62" i="4"/>
  <c r="BI70" i="4"/>
  <c r="BI68" i="4"/>
  <c r="BE67" i="4"/>
  <c r="BA66" i="4"/>
  <c r="AW65" i="4"/>
  <c r="L70" i="4"/>
  <c r="H69" i="4"/>
  <c r="BH66" i="4"/>
  <c r="BD65" i="4"/>
  <c r="S70" i="4"/>
  <c r="G69" i="4"/>
  <c r="BG66" i="4"/>
  <c r="AU65" i="4"/>
  <c r="J70" i="4"/>
  <c r="F69" i="4"/>
  <c r="BJ67" i="4"/>
  <c r="BJ65" i="4"/>
  <c r="BF64" i="4"/>
  <c r="P70" i="4"/>
  <c r="L69" i="4"/>
  <c r="H68" i="4"/>
  <c r="D67" i="4"/>
  <c r="BH65" i="4"/>
  <c r="AP69" i="4"/>
  <c r="AD68" i="4"/>
  <c r="BJ66" i="4"/>
  <c r="AH65" i="4"/>
  <c r="N64" i="4"/>
  <c r="AT62" i="4"/>
  <c r="BJ60" i="4"/>
  <c r="AP59" i="4"/>
  <c r="AK64" i="4"/>
  <c r="AR64" i="4"/>
  <c r="P63" i="4"/>
  <c r="BD61" i="4"/>
  <c r="D60" i="4"/>
  <c r="T58" i="4"/>
  <c r="G67" i="4"/>
  <c r="G63" i="4"/>
  <c r="AY58" i="4"/>
  <c r="V61" i="4"/>
  <c r="AO64" i="4"/>
  <c r="BH61" i="4"/>
  <c r="Q56" i="4"/>
  <c r="AQ67" i="4"/>
  <c r="AQ57" i="4"/>
  <c r="M58" i="4"/>
  <c r="Y69" i="4"/>
  <c r="I69" i="4"/>
  <c r="K69" i="4"/>
  <c r="AY69" i="4"/>
  <c r="M69" i="4"/>
  <c r="AG69" i="4"/>
  <c r="BF69" i="4"/>
  <c r="AA69" i="4"/>
  <c r="U69" i="4"/>
  <c r="AQ69" i="4"/>
  <c r="AC69" i="4"/>
  <c r="BG69" i="4"/>
  <c r="AK69" i="4"/>
  <c r="AS69" i="4"/>
  <c r="C69" i="4"/>
  <c r="BA69" i="4"/>
  <c r="S69" i="4"/>
  <c r="BI69" i="4"/>
  <c r="Q70" i="4"/>
  <c r="O70" i="4"/>
  <c r="Y70" i="4"/>
  <c r="N70" i="4"/>
  <c r="AM70" i="4"/>
  <c r="AG70" i="4"/>
  <c r="AO70" i="4"/>
  <c r="W70" i="4"/>
  <c r="AW70" i="4"/>
  <c r="AE70" i="4"/>
  <c r="G70" i="4"/>
  <c r="BE70" i="4"/>
  <c r="AU70" i="4"/>
  <c r="BH68" i="4"/>
  <c r="T68" i="4"/>
  <c r="D68" i="4"/>
  <c r="I68" i="4"/>
  <c r="BB68" i="4"/>
  <c r="G68" i="4"/>
  <c r="Q68" i="4"/>
  <c r="W68" i="4"/>
  <c r="Y68" i="4"/>
  <c r="C68" i="4"/>
  <c r="AM68" i="4"/>
  <c r="AG68" i="4"/>
  <c r="AU68" i="4"/>
  <c r="O68" i="4"/>
  <c r="AO68" i="4"/>
  <c r="AR68" i="4"/>
  <c r="V68" i="4"/>
  <c r="AW68" i="4"/>
  <c r="AE68" i="4"/>
  <c r="BE68" i="4"/>
  <c r="BA70" i="4"/>
  <c r="BA68" i="4"/>
  <c r="AW67" i="4"/>
  <c r="AS66" i="4"/>
  <c r="AO65" i="4"/>
  <c r="D70" i="4"/>
  <c r="BD67" i="4"/>
  <c r="AZ66" i="4"/>
  <c r="AV65" i="4"/>
  <c r="K70" i="4"/>
  <c r="BG68" i="4"/>
  <c r="AY66" i="4"/>
  <c r="AM65" i="4"/>
  <c r="BJ69" i="4"/>
  <c r="BF68" i="4"/>
  <c r="BB67" i="4"/>
  <c r="BB65" i="4"/>
  <c r="AX64" i="4"/>
  <c r="H70" i="4"/>
  <c r="D69" i="4"/>
  <c r="BD66" i="4"/>
  <c r="AZ65" i="4"/>
  <c r="BB70" i="4"/>
  <c r="AH69" i="4"/>
  <c r="N68" i="4"/>
  <c r="BB66" i="4"/>
  <c r="Z65" i="4"/>
  <c r="BF63" i="4"/>
  <c r="V62" i="4"/>
  <c r="BB60" i="4"/>
  <c r="Z59" i="4"/>
  <c r="AO69" i="4"/>
  <c r="AC64" i="4"/>
  <c r="AJ68" i="4"/>
  <c r="AJ64" i="4"/>
  <c r="H63" i="4"/>
  <c r="AN61" i="4"/>
  <c r="BD59" i="4"/>
  <c r="D58" i="4"/>
  <c r="W65" i="4"/>
  <c r="AI62" i="4"/>
  <c r="S58" i="4"/>
  <c r="R60" i="4"/>
  <c r="AK63" i="4"/>
  <c r="BD60" i="4"/>
  <c r="BB58" i="4"/>
  <c r="BA56" i="4"/>
  <c r="AE56" i="4"/>
  <c r="D56" i="4"/>
  <c r="AI56" i="4"/>
  <c r="AH56" i="4"/>
  <c r="AX56" i="4"/>
  <c r="Y56" i="4"/>
  <c r="BJ56" i="4"/>
  <c r="T56" i="4"/>
  <c r="E56" i="4"/>
  <c r="F56" i="4"/>
  <c r="AG56" i="4"/>
  <c r="H56" i="4"/>
  <c r="C56" i="4"/>
  <c r="AB56" i="4"/>
  <c r="M56" i="4"/>
  <c r="N56" i="4"/>
  <c r="K56" i="4"/>
  <c r="AO56" i="4"/>
  <c r="P56" i="4"/>
  <c r="L56" i="4"/>
  <c r="AR56" i="4"/>
  <c r="U56" i="4"/>
  <c r="V56" i="4"/>
  <c r="O56" i="4"/>
  <c r="AJ56" i="4"/>
  <c r="S56" i="4"/>
  <c r="AW56" i="4"/>
  <c r="X56" i="4"/>
  <c r="J56" i="4"/>
  <c r="AZ56" i="4"/>
  <c r="AC56" i="4"/>
  <c r="AM56" i="4"/>
  <c r="G56" i="4"/>
  <c r="W56" i="4"/>
  <c r="BE56" i="4"/>
  <c r="AP56" i="4"/>
  <c r="R56" i="4"/>
  <c r="AF56" i="4"/>
  <c r="AQ56" i="4"/>
  <c r="AD56" i="4"/>
  <c r="BF56" i="4"/>
  <c r="BH56" i="4"/>
  <c r="AK56" i="4"/>
  <c r="BC56" i="4"/>
  <c r="AU56" i="4"/>
  <c r="AN56" i="4"/>
  <c r="AY56" i="4"/>
  <c r="AS56" i="4"/>
  <c r="Z56" i="4"/>
  <c r="I56" i="4"/>
  <c r="AA56" i="4"/>
  <c r="AV56" i="4"/>
  <c r="BG56" i="4"/>
  <c r="AU64" i="4"/>
  <c r="C64" i="4"/>
  <c r="P64" i="4"/>
  <c r="AW64" i="4"/>
  <c r="BG64" i="4"/>
  <c r="AB64" i="4"/>
  <c r="AS64" i="4"/>
  <c r="AL64" i="4"/>
  <c r="O64" i="4"/>
  <c r="X64" i="4"/>
  <c r="BE64" i="4"/>
  <c r="AM64" i="4"/>
  <c r="AF64" i="4"/>
  <c r="K64" i="4"/>
  <c r="AN64" i="4"/>
  <c r="I64" i="4"/>
  <c r="BD64" i="4"/>
  <c r="Q64" i="4"/>
  <c r="J64" i="4"/>
  <c r="AA64" i="4"/>
  <c r="BH64" i="4"/>
  <c r="M64" i="4"/>
  <c r="F64" i="4"/>
  <c r="G64" i="4"/>
  <c r="Y64" i="4"/>
  <c r="R64" i="4"/>
  <c r="AE64" i="4"/>
  <c r="AG64" i="4"/>
  <c r="Z64" i="4"/>
  <c r="BC67" i="4"/>
  <c r="O67" i="4"/>
  <c r="BG67" i="4"/>
  <c r="E67" i="4"/>
  <c r="AM67" i="4"/>
  <c r="AX67" i="4"/>
  <c r="C67" i="4"/>
  <c r="M67" i="4"/>
  <c r="AU67" i="4"/>
  <c r="AA67" i="4"/>
  <c r="U67" i="4"/>
  <c r="AY67" i="4"/>
  <c r="AC67" i="4"/>
  <c r="AK67" i="4"/>
  <c r="R67" i="4"/>
  <c r="S67" i="4"/>
  <c r="K67" i="4"/>
  <c r="AS67" i="4"/>
  <c r="AI67" i="4"/>
  <c r="BA67" i="4"/>
  <c r="AX66" i="4"/>
  <c r="J66" i="4"/>
  <c r="BF66" i="4"/>
  <c r="C66" i="4"/>
  <c r="AM66" i="4"/>
  <c r="R66" i="4"/>
  <c r="AT66" i="4"/>
  <c r="I66" i="4"/>
  <c r="Z66" i="4"/>
  <c r="G66" i="4"/>
  <c r="Q66" i="4"/>
  <c r="AH66" i="4"/>
  <c r="O66" i="4"/>
  <c r="AE66" i="4"/>
  <c r="Y66" i="4"/>
  <c r="AU66" i="4"/>
  <c r="BC66" i="4"/>
  <c r="AG66" i="4"/>
  <c r="N66" i="4"/>
  <c r="AO66" i="4"/>
  <c r="AW66" i="4"/>
  <c r="AS70" i="4"/>
  <c r="AS68" i="4"/>
  <c r="AO67" i="4"/>
  <c r="AK66" i="4"/>
  <c r="BH70" i="4"/>
  <c r="BD69" i="4"/>
  <c r="AV67" i="4"/>
  <c r="AR66" i="4"/>
  <c r="AN65" i="4"/>
  <c r="BC69" i="4"/>
  <c r="AY68" i="4"/>
  <c r="AQ66" i="4"/>
  <c r="BF70" i="4"/>
  <c r="BB69" i="4"/>
  <c r="AX68" i="4"/>
  <c r="AT67" i="4"/>
  <c r="AT65" i="4"/>
  <c r="AP64" i="4"/>
  <c r="BH69" i="4"/>
  <c r="BD68" i="4"/>
  <c r="AZ67" i="4"/>
  <c r="AV66" i="4"/>
  <c r="AR65" i="4"/>
  <c r="AT70" i="4"/>
  <c r="Z69" i="4"/>
  <c r="F68" i="4"/>
  <c r="AL66" i="4"/>
  <c r="AX63" i="4"/>
  <c r="F62" i="4"/>
  <c r="AT60" i="4"/>
  <c r="R59" i="4"/>
  <c r="Q69" i="4"/>
  <c r="U64" i="4"/>
  <c r="AB68" i="4"/>
  <c r="T64" i="4"/>
  <c r="BH62" i="4"/>
  <c r="AF61" i="4"/>
  <c r="AN59" i="4"/>
  <c r="AF57" i="4"/>
  <c r="AY64" i="4"/>
  <c r="C62" i="4"/>
  <c r="AM57" i="4"/>
  <c r="Z58" i="4"/>
  <c r="AG62" i="4"/>
  <c r="AZ59" i="4"/>
  <c r="AI63" i="4"/>
  <c r="AI61" i="4"/>
  <c r="AH57" i="4"/>
  <c r="AA65" i="4"/>
  <c r="BI65" i="4"/>
  <c r="AF65" i="4"/>
  <c r="AP65" i="4"/>
  <c r="S65" i="4"/>
  <c r="AQ65" i="4"/>
  <c r="G65" i="4"/>
  <c r="AY65" i="4"/>
  <c r="E65" i="4"/>
  <c r="O65" i="4"/>
  <c r="C65" i="4"/>
  <c r="BA65" i="4"/>
  <c r="M65" i="4"/>
  <c r="K65" i="4"/>
  <c r="U65" i="4"/>
  <c r="AE65" i="4"/>
  <c r="Q65" i="4"/>
  <c r="J65" i="4"/>
  <c r="AI65" i="4"/>
  <c r="AC65" i="4"/>
  <c r="BG65" i="4"/>
  <c r="AK65" i="4"/>
  <c r="AR60" i="4"/>
  <c r="AC60" i="4"/>
  <c r="BC60" i="4"/>
  <c r="AG60" i="4"/>
  <c r="Z60" i="4"/>
  <c r="AI60" i="4"/>
  <c r="F60" i="4"/>
  <c r="AK60" i="4"/>
  <c r="H60" i="4"/>
  <c r="AO60" i="4"/>
  <c r="AH60" i="4"/>
  <c r="AQ60" i="4"/>
  <c r="AS60" i="4"/>
  <c r="P60" i="4"/>
  <c r="AW60" i="4"/>
  <c r="AP60" i="4"/>
  <c r="AY60" i="4"/>
  <c r="BA60" i="4"/>
  <c r="X60" i="4"/>
  <c r="BE60" i="4"/>
  <c r="AX60" i="4"/>
  <c r="BI60" i="4"/>
  <c r="O60" i="4"/>
  <c r="AF60" i="4"/>
  <c r="BF60" i="4"/>
  <c r="C60" i="4"/>
  <c r="AJ60" i="4"/>
  <c r="AL60" i="4"/>
  <c r="E60" i="4"/>
  <c r="AM60" i="4"/>
  <c r="G60" i="4"/>
  <c r="AN60" i="4"/>
  <c r="I60" i="4"/>
  <c r="K60" i="4"/>
  <c r="T60" i="4"/>
  <c r="M60" i="4"/>
  <c r="AE60" i="4"/>
  <c r="W60" i="4"/>
  <c r="AV60" i="4"/>
  <c r="Q60" i="4"/>
  <c r="J60" i="4"/>
  <c r="S60" i="4"/>
  <c r="AT69" i="4"/>
  <c r="AL65" i="4"/>
  <c r="AZ69" i="4"/>
  <c r="AR67" i="4"/>
  <c r="AJ65" i="4"/>
  <c r="AL70" i="4"/>
  <c r="R69" i="4"/>
  <c r="BF67" i="4"/>
  <c r="BJ64" i="4"/>
  <c r="AP63" i="4"/>
  <c r="BF61" i="4"/>
  <c r="AD60" i="4"/>
  <c r="J59" i="4"/>
  <c r="AG65" i="4"/>
  <c r="E64" i="4"/>
  <c r="L68" i="4"/>
  <c r="L64" i="4"/>
  <c r="AR62" i="4"/>
  <c r="X61" i="4"/>
  <c r="AF59" i="4"/>
  <c r="X57" i="4"/>
  <c r="AQ64" i="4"/>
  <c r="AE61" i="4"/>
  <c r="G57" i="4"/>
  <c r="I70" i="4"/>
  <c r="AC61" i="4"/>
  <c r="BD56" i="4"/>
  <c r="AU60" i="4"/>
  <c r="AY57" i="4"/>
  <c r="N57" i="4"/>
  <c r="BJ57" i="4"/>
  <c r="C74" i="3"/>
  <c r="G74" i="3"/>
  <c r="O78" i="3"/>
  <c r="D27" i="4" l="1"/>
  <c r="L27" i="4" s="1"/>
  <c r="P27" i="4" s="1"/>
  <c r="T27" i="4" s="1"/>
  <c r="D23" i="4"/>
  <c r="L23" i="4" s="1"/>
  <c r="P23" i="4" s="1"/>
  <c r="T23" i="4" s="1"/>
  <c r="D25" i="4"/>
  <c r="L25" i="4" s="1"/>
  <c r="P25" i="4" s="1"/>
  <c r="T25" i="4" s="1"/>
  <c r="D17" i="4"/>
  <c r="L17" i="4" s="1"/>
  <c r="P17" i="4" s="1"/>
  <c r="T17" i="4" s="1"/>
  <c r="D21" i="4"/>
  <c r="L21" i="4" s="1"/>
  <c r="P21" i="4" s="1"/>
  <c r="T21" i="4" s="1"/>
  <c r="C14" i="4"/>
  <c r="C20" i="4"/>
  <c r="K20" i="4" s="1"/>
  <c r="C17" i="4"/>
  <c r="K17" i="4" s="1"/>
  <c r="D24" i="4"/>
  <c r="D28" i="4"/>
  <c r="C27" i="4"/>
  <c r="D18" i="4"/>
  <c r="D20" i="4"/>
  <c r="D26" i="4"/>
  <c r="D22" i="4"/>
  <c r="C18" i="4"/>
  <c r="K18" i="4" s="1"/>
  <c r="C24" i="4"/>
  <c r="K24" i="4" s="1"/>
  <c r="C19" i="4"/>
  <c r="C28" i="4"/>
  <c r="K28" i="4" s="1"/>
  <c r="C21" i="4"/>
  <c r="K21" i="4" s="1"/>
  <c r="C16" i="4"/>
  <c r="K16" i="4" s="1"/>
  <c r="D16" i="4"/>
  <c r="D19" i="4"/>
  <c r="L19" i="4" s="1"/>
  <c r="P19" i="4" s="1"/>
  <c r="T19" i="4" s="1"/>
  <c r="C25" i="4"/>
  <c r="K25" i="4" s="1"/>
  <c r="C22" i="4"/>
  <c r="K22" i="4" s="1"/>
  <c r="C26" i="4"/>
  <c r="K26" i="4" s="1"/>
  <c r="D14" i="4"/>
  <c r="L14" i="4" s="1"/>
  <c r="P14" i="4" s="1"/>
  <c r="T14" i="4" s="1"/>
  <c r="C23" i="4"/>
  <c r="P33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R74" i="3"/>
  <c r="S74" i="3"/>
  <c r="D74" i="3"/>
  <c r="E74" i="3"/>
  <c r="E28" i="4" l="1"/>
  <c r="M28" i="4" s="1"/>
  <c r="L28" i="4"/>
  <c r="P28" i="4" s="1"/>
  <c r="T28" i="4" s="1"/>
  <c r="E25" i="4"/>
  <c r="M25" i="4" s="1"/>
  <c r="E24" i="4"/>
  <c r="M24" i="4" s="1"/>
  <c r="L24" i="4"/>
  <c r="P24" i="4" s="1"/>
  <c r="T24" i="4" s="1"/>
  <c r="K27" i="4"/>
  <c r="E27" i="4"/>
  <c r="M27" i="4" s="1"/>
  <c r="E22" i="4"/>
  <c r="M22" i="4" s="1"/>
  <c r="L22" i="4"/>
  <c r="P22" i="4" s="1"/>
  <c r="T22" i="4" s="1"/>
  <c r="E16" i="4"/>
  <c r="M16" i="4" s="1"/>
  <c r="L16" i="4"/>
  <c r="P16" i="4" s="1"/>
  <c r="T16" i="4" s="1"/>
  <c r="E26" i="4"/>
  <c r="M26" i="4" s="1"/>
  <c r="L26" i="4"/>
  <c r="P26" i="4" s="1"/>
  <c r="T26" i="4" s="1"/>
  <c r="K14" i="4"/>
  <c r="E14" i="4"/>
  <c r="M14" i="4" s="1"/>
  <c r="E20" i="4"/>
  <c r="M20" i="4" s="1"/>
  <c r="L20" i="4"/>
  <c r="P20" i="4" s="1"/>
  <c r="T20" i="4" s="1"/>
  <c r="K19" i="4"/>
  <c r="E19" i="4"/>
  <c r="M19" i="4" s="1"/>
  <c r="K23" i="4"/>
  <c r="E23" i="4"/>
  <c r="M23" i="4" s="1"/>
  <c r="E18" i="4"/>
  <c r="M18" i="4" s="1"/>
  <c r="L18" i="4"/>
  <c r="P18" i="4" s="1"/>
  <c r="T18" i="4" s="1"/>
  <c r="E17" i="4"/>
  <c r="M17" i="4" s="1"/>
  <c r="E21" i="4"/>
  <c r="M21" i="4" s="1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S88" i="3"/>
  <c r="S87" i="3"/>
  <c r="S86" i="3"/>
  <c r="S85" i="3"/>
  <c r="S84" i="3"/>
  <c r="S83" i="3"/>
  <c r="S82" i="3"/>
  <c r="S81" i="3"/>
  <c r="S80" i="3"/>
  <c r="S79" i="3"/>
  <c r="S78" i="3"/>
  <c r="S77" i="3"/>
  <c r="S76" i="3"/>
  <c r="Q24" i="4" l="1"/>
  <c r="U24" i="4" s="1"/>
  <c r="T33" i="4"/>
  <c r="Q26" i="4"/>
  <c r="U26" i="4" s="1"/>
  <c r="Q28" i="4"/>
  <c r="Q16" i="4"/>
  <c r="U16" i="4" s="1"/>
  <c r="Q14" i="4"/>
  <c r="U14" i="4" s="1"/>
  <c r="Q27" i="4"/>
  <c r="U27" i="4" s="1"/>
  <c r="Q20" i="4"/>
  <c r="U20" i="4" s="1"/>
  <c r="Q18" i="4"/>
  <c r="U18" i="4" s="1"/>
  <c r="Q21" i="4"/>
  <c r="U21" i="4" s="1"/>
  <c r="Q17" i="4"/>
  <c r="U17" i="4" s="1"/>
  <c r="Q23" i="4"/>
  <c r="U23" i="4" s="1"/>
  <c r="Q22" i="4"/>
  <c r="U22" i="4" s="1"/>
  <c r="Q19" i="4"/>
  <c r="U19" i="4" s="1"/>
  <c r="Q25" i="4"/>
  <c r="O25" i="4" s="1"/>
  <c r="S25" i="4" s="1"/>
  <c r="C20" i="5" s="1"/>
  <c r="K20" i="5" s="1"/>
  <c r="U28" i="4"/>
  <c r="AD88" i="3"/>
  <c r="AD108" i="3" s="1"/>
  <c r="AC88" i="3"/>
  <c r="AC108" i="3" s="1"/>
  <c r="AB88" i="3"/>
  <c r="AB108" i="3" s="1"/>
  <c r="AA88" i="3"/>
  <c r="AA108" i="3" s="1"/>
  <c r="Z88" i="3"/>
  <c r="S108" i="3"/>
  <c r="R88" i="3"/>
  <c r="R108" i="3" s="1"/>
  <c r="Q88" i="3"/>
  <c r="P88" i="3"/>
  <c r="P108" i="3" s="1"/>
  <c r="O88" i="3"/>
  <c r="O108" i="3" s="1"/>
  <c r="G88" i="3"/>
  <c r="G108" i="3" s="1"/>
  <c r="F88" i="3"/>
  <c r="F108" i="3" s="1"/>
  <c r="E108" i="3"/>
  <c r="D108" i="3"/>
  <c r="C88" i="3"/>
  <c r="C108" i="3" s="1"/>
  <c r="AD87" i="3"/>
  <c r="AD107" i="3" s="1"/>
  <c r="AC87" i="3"/>
  <c r="AC107" i="3" s="1"/>
  <c r="AB87" i="3"/>
  <c r="AB107" i="3" s="1"/>
  <c r="AA87" i="3"/>
  <c r="AA107" i="3" s="1"/>
  <c r="Z87" i="3"/>
  <c r="S107" i="3"/>
  <c r="R87" i="3"/>
  <c r="R107" i="3" s="1"/>
  <c r="Q87" i="3"/>
  <c r="P87" i="3"/>
  <c r="P107" i="3" s="1"/>
  <c r="O87" i="3"/>
  <c r="O107" i="3" s="1"/>
  <c r="G87" i="3"/>
  <c r="G107" i="3" s="1"/>
  <c r="F87" i="3"/>
  <c r="F107" i="3" s="1"/>
  <c r="E107" i="3"/>
  <c r="D107" i="3"/>
  <c r="C87" i="3"/>
  <c r="C107" i="3" s="1"/>
  <c r="AD86" i="3"/>
  <c r="AD106" i="3" s="1"/>
  <c r="AC86" i="3"/>
  <c r="AC106" i="3" s="1"/>
  <c r="AB86" i="3"/>
  <c r="AB106" i="3" s="1"/>
  <c r="AA86" i="3"/>
  <c r="AA106" i="3" s="1"/>
  <c r="Z86" i="3"/>
  <c r="S106" i="3"/>
  <c r="R86" i="3"/>
  <c r="R106" i="3" s="1"/>
  <c r="Q86" i="3"/>
  <c r="P86" i="3"/>
  <c r="P106" i="3" s="1"/>
  <c r="O86" i="3"/>
  <c r="O106" i="3" s="1"/>
  <c r="G86" i="3"/>
  <c r="G106" i="3" s="1"/>
  <c r="F86" i="3"/>
  <c r="F106" i="3" s="1"/>
  <c r="E106" i="3"/>
  <c r="D106" i="3"/>
  <c r="C86" i="3"/>
  <c r="C106" i="3" s="1"/>
  <c r="AD85" i="3"/>
  <c r="AD105" i="3" s="1"/>
  <c r="AC85" i="3"/>
  <c r="AC105" i="3" s="1"/>
  <c r="AB85" i="3"/>
  <c r="AA85" i="3"/>
  <c r="AA105" i="3" s="1"/>
  <c r="Z85" i="3"/>
  <c r="S105" i="3"/>
  <c r="R85" i="3"/>
  <c r="R105" i="3" s="1"/>
  <c r="Q85" i="3"/>
  <c r="Q105" i="3" s="1"/>
  <c r="P85" i="3"/>
  <c r="P105" i="3" s="1"/>
  <c r="O85" i="3"/>
  <c r="O105" i="3" s="1"/>
  <c r="G85" i="3"/>
  <c r="G105" i="3" s="1"/>
  <c r="F85" i="3"/>
  <c r="F105" i="3" s="1"/>
  <c r="E105" i="3"/>
  <c r="D105" i="3"/>
  <c r="C85" i="3"/>
  <c r="C105" i="3" s="1"/>
  <c r="AD84" i="3"/>
  <c r="AD104" i="3" s="1"/>
  <c r="AC84" i="3"/>
  <c r="AC104" i="3" s="1"/>
  <c r="AB84" i="3"/>
  <c r="AB104" i="3" s="1"/>
  <c r="AA84" i="3"/>
  <c r="AA104" i="3" s="1"/>
  <c r="Z84" i="3"/>
  <c r="S104" i="3"/>
  <c r="R84" i="3"/>
  <c r="R104" i="3" s="1"/>
  <c r="Q84" i="3"/>
  <c r="Q104" i="3" s="1"/>
  <c r="P84" i="3"/>
  <c r="P104" i="3" s="1"/>
  <c r="O84" i="3"/>
  <c r="O104" i="3" s="1"/>
  <c r="G84" i="3"/>
  <c r="G104" i="3" s="1"/>
  <c r="F84" i="3"/>
  <c r="F104" i="3" s="1"/>
  <c r="E104" i="3"/>
  <c r="D104" i="3"/>
  <c r="C84" i="3"/>
  <c r="C104" i="3" s="1"/>
  <c r="AD83" i="3"/>
  <c r="AD103" i="3" s="1"/>
  <c r="AC83" i="3"/>
  <c r="AC103" i="3" s="1"/>
  <c r="AB83" i="3"/>
  <c r="AA83" i="3"/>
  <c r="AA103" i="3" s="1"/>
  <c r="Z83" i="3"/>
  <c r="S103" i="3"/>
  <c r="R83" i="3"/>
  <c r="R103" i="3" s="1"/>
  <c r="Q83" i="3"/>
  <c r="Q103" i="3" s="1"/>
  <c r="P83" i="3"/>
  <c r="P103" i="3" s="1"/>
  <c r="O83" i="3"/>
  <c r="O103" i="3" s="1"/>
  <c r="G83" i="3"/>
  <c r="G103" i="3" s="1"/>
  <c r="F83" i="3"/>
  <c r="F103" i="3" s="1"/>
  <c r="D103" i="3"/>
  <c r="C83" i="3"/>
  <c r="C103" i="3" s="1"/>
  <c r="AD82" i="3"/>
  <c r="AD102" i="3" s="1"/>
  <c r="AC82" i="3"/>
  <c r="AC102" i="3" s="1"/>
  <c r="AB82" i="3"/>
  <c r="AB102" i="3" s="1"/>
  <c r="AA82" i="3"/>
  <c r="AA102" i="3" s="1"/>
  <c r="Z82" i="3"/>
  <c r="S102" i="3"/>
  <c r="R82" i="3"/>
  <c r="R102" i="3" s="1"/>
  <c r="Q82" i="3"/>
  <c r="Q102" i="3" s="1"/>
  <c r="P82" i="3"/>
  <c r="P102" i="3" s="1"/>
  <c r="O82" i="3"/>
  <c r="O102" i="3" s="1"/>
  <c r="G82" i="3"/>
  <c r="G102" i="3" s="1"/>
  <c r="F82" i="3"/>
  <c r="F102" i="3" s="1"/>
  <c r="D102" i="3"/>
  <c r="C82" i="3"/>
  <c r="C102" i="3" s="1"/>
  <c r="AD81" i="3"/>
  <c r="AD101" i="3" s="1"/>
  <c r="AC81" i="3"/>
  <c r="AC101" i="3" s="1"/>
  <c r="AB81" i="3"/>
  <c r="AB101" i="3" s="1"/>
  <c r="AA81" i="3"/>
  <c r="AA101" i="3" s="1"/>
  <c r="Z81" i="3"/>
  <c r="S101" i="3"/>
  <c r="R81" i="3"/>
  <c r="R101" i="3" s="1"/>
  <c r="Q81" i="3"/>
  <c r="Q101" i="3" s="1"/>
  <c r="P81" i="3"/>
  <c r="P101" i="3" s="1"/>
  <c r="O81" i="3"/>
  <c r="O101" i="3" s="1"/>
  <c r="G81" i="3"/>
  <c r="G101" i="3" s="1"/>
  <c r="F81" i="3"/>
  <c r="F101" i="3" s="1"/>
  <c r="D101" i="3"/>
  <c r="C81" i="3"/>
  <c r="C101" i="3" s="1"/>
  <c r="AD80" i="3"/>
  <c r="AD100" i="3" s="1"/>
  <c r="AC80" i="3"/>
  <c r="AC100" i="3" s="1"/>
  <c r="AB80" i="3"/>
  <c r="AB100" i="3" s="1"/>
  <c r="AA80" i="3"/>
  <c r="AA100" i="3" s="1"/>
  <c r="Z80" i="3"/>
  <c r="S100" i="3"/>
  <c r="R80" i="3"/>
  <c r="R100" i="3" s="1"/>
  <c r="Q80" i="3"/>
  <c r="P80" i="3"/>
  <c r="P100" i="3" s="1"/>
  <c r="O80" i="3"/>
  <c r="O100" i="3" s="1"/>
  <c r="G80" i="3"/>
  <c r="G100" i="3" s="1"/>
  <c r="F80" i="3"/>
  <c r="F100" i="3" s="1"/>
  <c r="E100" i="3"/>
  <c r="D100" i="3"/>
  <c r="C80" i="3"/>
  <c r="C100" i="3" s="1"/>
  <c r="AD79" i="3"/>
  <c r="AD99" i="3" s="1"/>
  <c r="AC79" i="3"/>
  <c r="AC99" i="3" s="1"/>
  <c r="AB79" i="3"/>
  <c r="AB99" i="3" s="1"/>
  <c r="AA79" i="3"/>
  <c r="AA99" i="3" s="1"/>
  <c r="Z79" i="3"/>
  <c r="S99" i="3"/>
  <c r="R79" i="3"/>
  <c r="R99" i="3" s="1"/>
  <c r="Q79" i="3"/>
  <c r="P79" i="3"/>
  <c r="P99" i="3" s="1"/>
  <c r="O79" i="3"/>
  <c r="O99" i="3" s="1"/>
  <c r="G79" i="3"/>
  <c r="G99" i="3" s="1"/>
  <c r="F79" i="3"/>
  <c r="F99" i="3" s="1"/>
  <c r="E99" i="3"/>
  <c r="D99" i="3"/>
  <c r="C79" i="3"/>
  <c r="C99" i="3" s="1"/>
  <c r="AD78" i="3"/>
  <c r="AD98" i="3" s="1"/>
  <c r="AC78" i="3"/>
  <c r="AC98" i="3" s="1"/>
  <c r="AB78" i="3"/>
  <c r="AB98" i="3" s="1"/>
  <c r="AA78" i="3"/>
  <c r="AA98" i="3" s="1"/>
  <c r="Z78" i="3"/>
  <c r="S98" i="3"/>
  <c r="R78" i="3"/>
  <c r="R98" i="3" s="1"/>
  <c r="Q78" i="3"/>
  <c r="P78" i="3"/>
  <c r="P98" i="3" s="1"/>
  <c r="O98" i="3"/>
  <c r="G78" i="3"/>
  <c r="G98" i="3" s="1"/>
  <c r="F78" i="3"/>
  <c r="F98" i="3" s="1"/>
  <c r="E98" i="3"/>
  <c r="D98" i="3"/>
  <c r="C78" i="3"/>
  <c r="C98" i="3" s="1"/>
  <c r="AD77" i="3"/>
  <c r="AD97" i="3" s="1"/>
  <c r="AC77" i="3"/>
  <c r="AC97" i="3" s="1"/>
  <c r="AB77" i="3"/>
  <c r="AA77" i="3"/>
  <c r="AA97" i="3" s="1"/>
  <c r="Z77" i="3"/>
  <c r="S97" i="3"/>
  <c r="R77" i="3"/>
  <c r="R97" i="3" s="1"/>
  <c r="Q77" i="3"/>
  <c r="Q97" i="3" s="1"/>
  <c r="P77" i="3"/>
  <c r="P97" i="3" s="1"/>
  <c r="O77" i="3"/>
  <c r="O97" i="3" s="1"/>
  <c r="G77" i="3"/>
  <c r="G97" i="3" s="1"/>
  <c r="F77" i="3"/>
  <c r="F97" i="3" s="1"/>
  <c r="E97" i="3"/>
  <c r="D97" i="3"/>
  <c r="C77" i="3"/>
  <c r="C97" i="3" s="1"/>
  <c r="AD76" i="3"/>
  <c r="AD96" i="3" s="1"/>
  <c r="AC76" i="3"/>
  <c r="AC96" i="3" s="1"/>
  <c r="AB76" i="3"/>
  <c r="AB96" i="3" s="1"/>
  <c r="AA76" i="3"/>
  <c r="AA96" i="3" s="1"/>
  <c r="Z76" i="3"/>
  <c r="S96" i="3"/>
  <c r="R76" i="3"/>
  <c r="R96" i="3" s="1"/>
  <c r="Q76" i="3"/>
  <c r="Q96" i="3" s="1"/>
  <c r="P76" i="3"/>
  <c r="P96" i="3" s="1"/>
  <c r="O76" i="3"/>
  <c r="O96" i="3" s="1"/>
  <c r="G76" i="3"/>
  <c r="G96" i="3" s="1"/>
  <c r="F76" i="3"/>
  <c r="F96" i="3" s="1"/>
  <c r="E96" i="3"/>
  <c r="D96" i="3"/>
  <c r="C76" i="3"/>
  <c r="AD74" i="3"/>
  <c r="AD94" i="3" s="1"/>
  <c r="AC74" i="3"/>
  <c r="AC94" i="3" s="1"/>
  <c r="AB74" i="3"/>
  <c r="AA74" i="3"/>
  <c r="AA94" i="3" s="1"/>
  <c r="Z74" i="3"/>
  <c r="S94" i="3"/>
  <c r="R94" i="3"/>
  <c r="Q74" i="3"/>
  <c r="Q94" i="3" s="1"/>
  <c r="P74" i="3"/>
  <c r="P94" i="3" s="1"/>
  <c r="O74" i="3"/>
  <c r="O94" i="3" s="1"/>
  <c r="G94" i="3"/>
  <c r="F74" i="3"/>
  <c r="F94" i="3" s="1"/>
  <c r="D94" i="3"/>
  <c r="C94" i="3"/>
  <c r="AN33" i="3"/>
  <c r="AN34" i="3"/>
  <c r="AN35" i="3"/>
  <c r="AN36" i="3"/>
  <c r="AN37" i="3"/>
  <c r="AN38" i="3"/>
  <c r="AN39" i="3"/>
  <c r="AN40" i="3"/>
  <c r="AN41" i="3"/>
  <c r="AN42" i="3"/>
  <c r="AN43" i="3"/>
  <c r="AN44" i="3"/>
  <c r="AN45" i="3"/>
  <c r="AN46" i="3"/>
  <c r="AN32" i="3"/>
  <c r="AM33" i="3"/>
  <c r="AM34" i="3"/>
  <c r="AM35" i="3"/>
  <c r="AM36" i="3"/>
  <c r="AO36" i="3" s="1"/>
  <c r="AM37" i="3"/>
  <c r="AM38" i="3"/>
  <c r="AM39" i="3"/>
  <c r="AM40" i="3"/>
  <c r="AM41" i="3"/>
  <c r="AM42" i="3"/>
  <c r="AM43" i="3"/>
  <c r="AM44" i="3"/>
  <c r="AO44" i="3" s="1"/>
  <c r="AM45" i="3"/>
  <c r="AM46" i="3"/>
  <c r="AM32" i="3"/>
  <c r="AF33" i="3"/>
  <c r="AF34" i="3"/>
  <c r="AF35" i="3"/>
  <c r="AF36" i="3"/>
  <c r="AF37" i="3"/>
  <c r="AF38" i="3"/>
  <c r="AF39" i="3"/>
  <c r="AF40" i="3"/>
  <c r="AF41" i="3"/>
  <c r="AF42" i="3"/>
  <c r="AF43" i="3"/>
  <c r="AF44" i="3"/>
  <c r="AF45" i="3"/>
  <c r="AF46" i="3"/>
  <c r="AF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46" i="3"/>
  <c r="AE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32" i="3"/>
  <c r="W33" i="3"/>
  <c r="W34" i="3"/>
  <c r="W35" i="3"/>
  <c r="W36" i="3"/>
  <c r="W37" i="3"/>
  <c r="W38" i="3"/>
  <c r="W39" i="3"/>
  <c r="W40" i="3"/>
  <c r="W41" i="3"/>
  <c r="W42" i="3"/>
  <c r="W43" i="3"/>
  <c r="W44" i="3"/>
  <c r="W45" i="3"/>
  <c r="W46" i="3"/>
  <c r="W32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32" i="3"/>
  <c r="O33" i="3"/>
  <c r="Q33" i="3" s="1"/>
  <c r="O34" i="3"/>
  <c r="O35" i="3"/>
  <c r="O36" i="3"/>
  <c r="O37" i="3"/>
  <c r="O38" i="3"/>
  <c r="O39" i="3"/>
  <c r="O40" i="3"/>
  <c r="O41" i="3"/>
  <c r="Q41" i="3" s="1"/>
  <c r="O42" i="3"/>
  <c r="O43" i="3"/>
  <c r="Q43" i="3" s="1"/>
  <c r="O44" i="3"/>
  <c r="O45" i="3"/>
  <c r="O46" i="3"/>
  <c r="O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32" i="3"/>
  <c r="G33" i="3"/>
  <c r="G34" i="3"/>
  <c r="G35" i="3"/>
  <c r="I35" i="3" s="1"/>
  <c r="G36" i="3"/>
  <c r="G37" i="3"/>
  <c r="G38" i="3"/>
  <c r="G39" i="3"/>
  <c r="G40" i="3"/>
  <c r="G41" i="3"/>
  <c r="G42" i="3"/>
  <c r="G43" i="3"/>
  <c r="I43" i="3" s="1"/>
  <c r="G44" i="3"/>
  <c r="G45" i="3"/>
  <c r="G46" i="3"/>
  <c r="G32" i="3"/>
  <c r="AM54" i="3"/>
  <c r="AM55" i="3"/>
  <c r="AM56" i="3"/>
  <c r="AM57" i="3"/>
  <c r="AM58" i="3"/>
  <c r="AM59" i="3"/>
  <c r="AM60" i="3"/>
  <c r="AM61" i="3"/>
  <c r="AM62" i="3"/>
  <c r="AM63" i="3"/>
  <c r="AM64" i="3"/>
  <c r="AM65" i="3"/>
  <c r="AM66" i="3"/>
  <c r="AM67" i="3"/>
  <c r="AN54" i="3"/>
  <c r="AN55" i="3"/>
  <c r="AN56" i="3"/>
  <c r="AN57" i="3"/>
  <c r="AN58" i="3"/>
  <c r="AN59" i="3"/>
  <c r="AN60" i="3"/>
  <c r="AN61" i="3"/>
  <c r="AN62" i="3"/>
  <c r="AN63" i="3"/>
  <c r="AN64" i="3"/>
  <c r="AN65" i="3"/>
  <c r="AN66" i="3"/>
  <c r="AN67" i="3"/>
  <c r="AN53" i="3"/>
  <c r="AM53" i="3"/>
  <c r="AO53" i="3" s="1"/>
  <c r="AF54" i="3"/>
  <c r="AF55" i="3"/>
  <c r="AF56" i="3"/>
  <c r="AF57" i="3"/>
  <c r="AF58" i="3"/>
  <c r="AF59" i="3"/>
  <c r="AF60" i="3"/>
  <c r="AF61" i="3"/>
  <c r="AF62" i="3"/>
  <c r="AF63" i="3"/>
  <c r="AF64" i="3"/>
  <c r="AF65" i="3"/>
  <c r="AF66" i="3"/>
  <c r="AF67" i="3"/>
  <c r="AF53" i="3"/>
  <c r="AE54" i="3"/>
  <c r="AE55" i="3"/>
  <c r="AE56" i="3"/>
  <c r="AE57" i="3"/>
  <c r="AE58" i="3"/>
  <c r="AE59" i="3"/>
  <c r="AE60" i="3"/>
  <c r="AG60" i="3" s="1"/>
  <c r="AE61" i="3"/>
  <c r="AE62" i="3"/>
  <c r="AE63" i="3"/>
  <c r="AE64" i="3"/>
  <c r="AE65" i="3"/>
  <c r="AE66" i="3"/>
  <c r="AE67" i="3"/>
  <c r="AE53" i="3"/>
  <c r="AG53" i="3" s="1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53" i="3"/>
  <c r="W54" i="3"/>
  <c r="W55" i="3"/>
  <c r="W56" i="3"/>
  <c r="W57" i="3"/>
  <c r="W58" i="3"/>
  <c r="W59" i="3"/>
  <c r="W60" i="3"/>
  <c r="W61" i="3"/>
  <c r="W62" i="3"/>
  <c r="W63" i="3"/>
  <c r="W64" i="3"/>
  <c r="W65" i="3"/>
  <c r="W66" i="3"/>
  <c r="W67" i="3"/>
  <c r="W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53" i="3"/>
  <c r="AN12" i="3"/>
  <c r="AN13" i="3"/>
  <c r="AN14" i="3"/>
  <c r="AN15" i="3"/>
  <c r="AN16" i="3"/>
  <c r="AN17" i="3"/>
  <c r="AN18" i="3"/>
  <c r="AN19" i="3"/>
  <c r="AN20" i="3"/>
  <c r="AN21" i="3"/>
  <c r="AN22" i="3"/>
  <c r="AN23" i="3"/>
  <c r="AN24" i="3"/>
  <c r="AN25" i="3"/>
  <c r="AN11" i="3"/>
  <c r="AM21" i="3"/>
  <c r="AM22" i="3"/>
  <c r="AM23" i="3"/>
  <c r="AM24" i="3"/>
  <c r="AM25" i="3"/>
  <c r="AM12" i="3"/>
  <c r="AM13" i="3"/>
  <c r="AM14" i="3"/>
  <c r="AM15" i="3"/>
  <c r="AM16" i="3"/>
  <c r="AM17" i="3"/>
  <c r="AM18" i="3"/>
  <c r="AM19" i="3"/>
  <c r="AM20" i="3"/>
  <c r="AM11" i="3"/>
  <c r="AF12" i="3"/>
  <c r="AF13" i="3"/>
  <c r="AF14" i="3"/>
  <c r="AF15" i="3"/>
  <c r="AF16" i="3"/>
  <c r="AF17" i="3"/>
  <c r="AF18" i="3"/>
  <c r="AF19" i="3"/>
  <c r="AF20" i="3"/>
  <c r="AF21" i="3"/>
  <c r="AF22" i="3"/>
  <c r="AF23" i="3"/>
  <c r="AF24" i="3"/>
  <c r="AF25" i="3"/>
  <c r="AF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11" i="3"/>
  <c r="W12" i="3"/>
  <c r="W13" i="3"/>
  <c r="W14" i="3"/>
  <c r="Y14" i="3" s="1"/>
  <c r="W15" i="3"/>
  <c r="W16" i="3"/>
  <c r="W17" i="3"/>
  <c r="W18" i="3"/>
  <c r="W19" i="3"/>
  <c r="W20" i="3"/>
  <c r="W21" i="3"/>
  <c r="W22" i="3"/>
  <c r="Y22" i="3" s="1"/>
  <c r="W23" i="3"/>
  <c r="W24" i="3"/>
  <c r="W25" i="3"/>
  <c r="W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11" i="3"/>
  <c r="O12" i="3"/>
  <c r="O13" i="3"/>
  <c r="O14" i="3"/>
  <c r="O15" i="3"/>
  <c r="O16" i="3"/>
  <c r="Q16" i="3" s="1"/>
  <c r="O17" i="3"/>
  <c r="O18" i="3"/>
  <c r="O19" i="3"/>
  <c r="O20" i="3"/>
  <c r="O21" i="3"/>
  <c r="O22" i="3"/>
  <c r="O23" i="3"/>
  <c r="O24" i="3"/>
  <c r="O25" i="3"/>
  <c r="O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11" i="3"/>
  <c r="O21" i="4" l="1"/>
  <c r="S21" i="4" s="1"/>
  <c r="C16" i="5" s="1"/>
  <c r="K16" i="5" s="1"/>
  <c r="I65" i="3"/>
  <c r="I57" i="3"/>
  <c r="Q63" i="3"/>
  <c r="Q55" i="3"/>
  <c r="Y35" i="3"/>
  <c r="AO32" i="3"/>
  <c r="AO39" i="3"/>
  <c r="I74" i="3"/>
  <c r="AO43" i="3"/>
  <c r="AO35" i="3"/>
  <c r="O19" i="4"/>
  <c r="S19" i="4" s="1"/>
  <c r="C14" i="5" s="1"/>
  <c r="K14" i="5" s="1"/>
  <c r="O27" i="4"/>
  <c r="S27" i="4" s="1"/>
  <c r="C22" i="5" s="1"/>
  <c r="K22" i="5" s="1"/>
  <c r="O14" i="4"/>
  <c r="S14" i="4" s="1"/>
  <c r="C9" i="5" s="1"/>
  <c r="K9" i="5" s="1"/>
  <c r="U25" i="4"/>
  <c r="O17" i="4"/>
  <c r="S17" i="4" s="1"/>
  <c r="C12" i="5" s="1"/>
  <c r="K12" i="5" s="1"/>
  <c r="O23" i="4"/>
  <c r="S23" i="4" s="1"/>
  <c r="C18" i="5" s="1"/>
  <c r="K18" i="5" s="1"/>
  <c r="O18" i="4"/>
  <c r="S18" i="4" s="1"/>
  <c r="C13" i="5" s="1"/>
  <c r="K13" i="5" s="1"/>
  <c r="O20" i="4"/>
  <c r="S20" i="4" s="1"/>
  <c r="C15" i="5" s="1"/>
  <c r="K15" i="5" s="1"/>
  <c r="O26" i="4"/>
  <c r="S26" i="4" s="1"/>
  <c r="C21" i="5" s="1"/>
  <c r="K21" i="5" s="1"/>
  <c r="O28" i="4"/>
  <c r="S28" i="4" s="1"/>
  <c r="C23" i="5" s="1"/>
  <c r="K23" i="5" s="1"/>
  <c r="O22" i="4"/>
  <c r="S22" i="4" s="1"/>
  <c r="C17" i="5" s="1"/>
  <c r="K17" i="5" s="1"/>
  <c r="O24" i="4"/>
  <c r="S24" i="4" s="1"/>
  <c r="C19" i="5" s="1"/>
  <c r="K19" i="5" s="1"/>
  <c r="O16" i="4"/>
  <c r="S16" i="4" s="1"/>
  <c r="C96" i="3"/>
  <c r="J76" i="3" s="1"/>
  <c r="I76" i="3"/>
  <c r="Q53" i="3"/>
  <c r="I64" i="3"/>
  <c r="Q62" i="3"/>
  <c r="I56" i="3"/>
  <c r="Q54" i="3"/>
  <c r="AO64" i="3"/>
  <c r="Q60" i="3"/>
  <c r="AO40" i="3"/>
  <c r="U80" i="3"/>
  <c r="Y66" i="3"/>
  <c r="Y58" i="3"/>
  <c r="I32" i="3"/>
  <c r="I39" i="3"/>
  <c r="Q45" i="3"/>
  <c r="Q37" i="3"/>
  <c r="I53" i="3"/>
  <c r="I60" i="3"/>
  <c r="Q66" i="3"/>
  <c r="Q58" i="3"/>
  <c r="I46" i="3"/>
  <c r="I38" i="3"/>
  <c r="AG39" i="3"/>
  <c r="AO45" i="3"/>
  <c r="AO37" i="3"/>
  <c r="Y63" i="3"/>
  <c r="Y55" i="3"/>
  <c r="AG44" i="3"/>
  <c r="Y67" i="3"/>
  <c r="Y59" i="3"/>
  <c r="AG65" i="3"/>
  <c r="AG57" i="3"/>
  <c r="Q46" i="3"/>
  <c r="Q38" i="3"/>
  <c r="Y45" i="3"/>
  <c r="Y37" i="3"/>
  <c r="AG43" i="3"/>
  <c r="AG35" i="3"/>
  <c r="AG36" i="3"/>
  <c r="Y57" i="3"/>
  <c r="I83" i="3"/>
  <c r="U88" i="3"/>
  <c r="Y64" i="3"/>
  <c r="Y56" i="3"/>
  <c r="AG62" i="3"/>
  <c r="AG54" i="3"/>
  <c r="AO67" i="3"/>
  <c r="AO59" i="3"/>
  <c r="AG40" i="3"/>
  <c r="I33" i="3"/>
  <c r="I11" i="3"/>
  <c r="Y40" i="3"/>
  <c r="I67" i="3"/>
  <c r="I59" i="3"/>
  <c r="I66" i="3"/>
  <c r="I58" i="3"/>
  <c r="Q65" i="3"/>
  <c r="Q57" i="3"/>
  <c r="Y65" i="3"/>
  <c r="AG63" i="3"/>
  <c r="AG55" i="3"/>
  <c r="AO62" i="3"/>
  <c r="AO54" i="3"/>
  <c r="I41" i="3"/>
  <c r="Q40" i="3"/>
  <c r="Y32" i="3"/>
  <c r="Y39" i="3"/>
  <c r="AG46" i="3"/>
  <c r="AG38" i="3"/>
  <c r="AO46" i="3"/>
  <c r="AO38" i="3"/>
  <c r="U79" i="3"/>
  <c r="I82" i="3"/>
  <c r="U87" i="3"/>
  <c r="E102" i="3"/>
  <c r="J82" i="3" s="1"/>
  <c r="Q24" i="3"/>
  <c r="Q23" i="3"/>
  <c r="Q15" i="3"/>
  <c r="AO61" i="3"/>
  <c r="AF74" i="3"/>
  <c r="U78" i="3"/>
  <c r="I81" i="3"/>
  <c r="AF83" i="3"/>
  <c r="U86" i="3"/>
  <c r="Z94" i="3"/>
  <c r="AG25" i="3"/>
  <c r="AG17" i="3"/>
  <c r="I63" i="3"/>
  <c r="I55" i="3"/>
  <c r="Y61" i="3"/>
  <c r="AG67" i="3"/>
  <c r="AG59" i="3"/>
  <c r="Y43" i="3"/>
  <c r="AO42" i="3"/>
  <c r="AO34" i="3"/>
  <c r="V81" i="3"/>
  <c r="J84" i="3"/>
  <c r="Q99" i="3"/>
  <c r="V79" i="3" s="1"/>
  <c r="I21" i="3"/>
  <c r="I13" i="3"/>
  <c r="Q20" i="3"/>
  <c r="Q12" i="3"/>
  <c r="Y11" i="3"/>
  <c r="Y18" i="3"/>
  <c r="I62" i="3"/>
  <c r="I54" i="3"/>
  <c r="Y53" i="3"/>
  <c r="Y60" i="3"/>
  <c r="I44" i="3"/>
  <c r="I36" i="3"/>
  <c r="Q35" i="3"/>
  <c r="Y42" i="3"/>
  <c r="Y34" i="3"/>
  <c r="AG41" i="3"/>
  <c r="AG33" i="3"/>
  <c r="AO41" i="3"/>
  <c r="AO33" i="3"/>
  <c r="Q107" i="3"/>
  <c r="V87" i="3" s="1"/>
  <c r="AO22" i="3"/>
  <c r="I61" i="3"/>
  <c r="Q67" i="3"/>
  <c r="Q59" i="3"/>
  <c r="AO56" i="3"/>
  <c r="AG32" i="3"/>
  <c r="Y24" i="3"/>
  <c r="Y16" i="3"/>
  <c r="AG22" i="3"/>
  <c r="AG14" i="3"/>
  <c r="AO21" i="3"/>
  <c r="AG19" i="3"/>
  <c r="AO20" i="3"/>
  <c r="AO12" i="3"/>
  <c r="AO24" i="3"/>
  <c r="Y25" i="3"/>
  <c r="Z99" i="3"/>
  <c r="AM79" i="3" s="1"/>
  <c r="D14" i="5" s="1"/>
  <c r="L14" i="5" s="1"/>
  <c r="Z107" i="3"/>
  <c r="I18" i="3"/>
  <c r="Q25" i="3"/>
  <c r="Q17" i="3"/>
  <c r="Y23" i="3"/>
  <c r="Y15" i="3"/>
  <c r="AO17" i="3"/>
  <c r="Z98" i="3"/>
  <c r="Z106" i="3"/>
  <c r="AO16" i="3"/>
  <c r="Z97" i="3"/>
  <c r="Z105" i="3"/>
  <c r="I24" i="3"/>
  <c r="I16" i="3"/>
  <c r="Y21" i="3"/>
  <c r="Y13" i="3"/>
  <c r="AG20" i="3"/>
  <c r="AG12" i="3"/>
  <c r="Z96" i="3"/>
  <c r="Z104" i="3"/>
  <c r="I23" i="3"/>
  <c r="I15" i="3"/>
  <c r="Q22" i="3"/>
  <c r="Q14" i="3"/>
  <c r="Y20" i="3"/>
  <c r="Y12" i="3"/>
  <c r="AO14" i="3"/>
  <c r="AF77" i="3"/>
  <c r="Z103" i="3"/>
  <c r="AF85" i="3"/>
  <c r="AF76" i="3"/>
  <c r="AF84" i="3"/>
  <c r="Z101" i="3"/>
  <c r="AG81" i="3" s="1"/>
  <c r="I20" i="3"/>
  <c r="I12" i="3"/>
  <c r="Q19" i="3"/>
  <c r="Y17" i="3"/>
  <c r="AG24" i="3"/>
  <c r="AG16" i="3"/>
  <c r="AO25" i="3"/>
  <c r="Z100" i="3"/>
  <c r="AG80" i="3" s="1"/>
  <c r="Z108" i="3"/>
  <c r="Z102" i="3"/>
  <c r="J77" i="3"/>
  <c r="V82" i="3"/>
  <c r="J85" i="3"/>
  <c r="J80" i="3"/>
  <c r="V85" i="3"/>
  <c r="V76" i="3"/>
  <c r="J79" i="3"/>
  <c r="V84" i="3"/>
  <c r="J87" i="3"/>
  <c r="V74" i="3"/>
  <c r="J78" i="3"/>
  <c r="V83" i="3"/>
  <c r="J86" i="3"/>
  <c r="AG88" i="3"/>
  <c r="V77" i="3"/>
  <c r="J88" i="3"/>
  <c r="E94" i="3"/>
  <c r="J74" i="3" s="1"/>
  <c r="AB97" i="3"/>
  <c r="Q100" i="3"/>
  <c r="V80" i="3" s="1"/>
  <c r="E103" i="3"/>
  <c r="J83" i="3" s="1"/>
  <c r="AB105" i="3"/>
  <c r="Q108" i="3"/>
  <c r="V88" i="3" s="1"/>
  <c r="AB94" i="3"/>
  <c r="AG74" i="3" s="1"/>
  <c r="Q98" i="3"/>
  <c r="V78" i="3" s="1"/>
  <c r="E101" i="3"/>
  <c r="J81" i="3" s="1"/>
  <c r="AB103" i="3"/>
  <c r="AG83" i="3" s="1"/>
  <c r="Q106" i="3"/>
  <c r="V86" i="3" s="1"/>
  <c r="U74" i="3"/>
  <c r="U76" i="3"/>
  <c r="I77" i="3"/>
  <c r="U77" i="3"/>
  <c r="I78" i="3"/>
  <c r="AF78" i="3"/>
  <c r="I79" i="3"/>
  <c r="AF79" i="3"/>
  <c r="I80" i="3"/>
  <c r="AF80" i="3"/>
  <c r="U81" i="3"/>
  <c r="AF81" i="3"/>
  <c r="U82" i="3"/>
  <c r="AF82" i="3"/>
  <c r="U83" i="3"/>
  <c r="I84" i="3"/>
  <c r="U84" i="3"/>
  <c r="I85" i="3"/>
  <c r="U85" i="3"/>
  <c r="I86" i="3"/>
  <c r="AF86" i="3"/>
  <c r="I87" i="3"/>
  <c r="AF87" i="3"/>
  <c r="I88" i="3"/>
  <c r="AF88" i="3"/>
  <c r="I25" i="3"/>
  <c r="I17" i="3"/>
  <c r="Q21" i="3"/>
  <c r="Q13" i="3"/>
  <c r="AG21" i="3"/>
  <c r="AG13" i="3"/>
  <c r="AO19" i="3"/>
  <c r="AO23" i="3"/>
  <c r="AO15" i="3"/>
  <c r="Q64" i="3"/>
  <c r="Q56" i="3"/>
  <c r="AG64" i="3"/>
  <c r="AG56" i="3"/>
  <c r="AO66" i="3"/>
  <c r="AO58" i="3"/>
  <c r="I40" i="3"/>
  <c r="Q42" i="3"/>
  <c r="Q34" i="3"/>
  <c r="Y44" i="3"/>
  <c r="Y36" i="3"/>
  <c r="AG45" i="3"/>
  <c r="AG37" i="3"/>
  <c r="AO18" i="3"/>
  <c r="AO65" i="3"/>
  <c r="AO57" i="3"/>
  <c r="I22" i="3"/>
  <c r="I14" i="3"/>
  <c r="Q11" i="3"/>
  <c r="Q18" i="3"/>
  <c r="AG11" i="3"/>
  <c r="AG18" i="3"/>
  <c r="Q61" i="3"/>
  <c r="AG61" i="3"/>
  <c r="AO63" i="3"/>
  <c r="AO55" i="3"/>
  <c r="I45" i="3"/>
  <c r="I37" i="3"/>
  <c r="Q32" i="3"/>
  <c r="Q39" i="3"/>
  <c r="Y41" i="3"/>
  <c r="Y33" i="3"/>
  <c r="AG42" i="3"/>
  <c r="AG34" i="3"/>
  <c r="I19" i="3"/>
  <c r="Y19" i="3"/>
  <c r="AG23" i="3"/>
  <c r="AG15" i="3"/>
  <c r="AO11" i="3"/>
  <c r="AO13" i="3"/>
  <c r="Y62" i="3"/>
  <c r="Y54" i="3"/>
  <c r="AG66" i="3"/>
  <c r="AG58" i="3"/>
  <c r="AO60" i="3"/>
  <c r="I42" i="3"/>
  <c r="I34" i="3"/>
  <c r="Q44" i="3"/>
  <c r="Q36" i="3"/>
  <c r="Y46" i="3"/>
  <c r="Y38" i="3"/>
  <c r="C11" i="5" l="1"/>
  <c r="S33" i="4"/>
  <c r="U33" i="4"/>
  <c r="AL93" i="3"/>
  <c r="AM82" i="3"/>
  <c r="AM88" i="3"/>
  <c r="AG77" i="3"/>
  <c r="AM80" i="3"/>
  <c r="D15" i="5" s="1"/>
  <c r="L15" i="5" s="1"/>
  <c r="AM81" i="3"/>
  <c r="AG79" i="3"/>
  <c r="AM87" i="3"/>
  <c r="AM85" i="3"/>
  <c r="AN79" i="3"/>
  <c r="E14" i="5" s="1"/>
  <c r="M14" i="5" s="1"/>
  <c r="AM74" i="3"/>
  <c r="AG76" i="3"/>
  <c r="AM76" i="3"/>
  <c r="AM77" i="3"/>
  <c r="AG82" i="3"/>
  <c r="AG85" i="3"/>
  <c r="AG78" i="3"/>
  <c r="AM78" i="3"/>
  <c r="AM83" i="3"/>
  <c r="AG86" i="3"/>
  <c r="AM86" i="3"/>
  <c r="AG87" i="3"/>
  <c r="AG84" i="3"/>
  <c r="AM84" i="3"/>
  <c r="C28" i="5" l="1"/>
  <c r="K11" i="5"/>
  <c r="K28" i="5" s="1"/>
  <c r="AN82" i="3"/>
  <c r="E17" i="5" s="1"/>
  <c r="M17" i="5" s="1"/>
  <c r="D17" i="5"/>
  <c r="L17" i="5" s="1"/>
  <c r="AN83" i="3"/>
  <c r="E18" i="5" s="1"/>
  <c r="M18" i="5" s="1"/>
  <c r="D18" i="5"/>
  <c r="L18" i="5" s="1"/>
  <c r="AN85" i="3"/>
  <c r="E20" i="5" s="1"/>
  <c r="M20" i="5" s="1"/>
  <c r="D20" i="5"/>
  <c r="L20" i="5" s="1"/>
  <c r="AN88" i="3"/>
  <c r="E23" i="5" s="1"/>
  <c r="M23" i="5" s="1"/>
  <c r="D23" i="5"/>
  <c r="L23" i="5" s="1"/>
  <c r="AN87" i="3"/>
  <c r="E22" i="5" s="1"/>
  <c r="M22" i="5" s="1"/>
  <c r="D22" i="5"/>
  <c r="L22" i="5" s="1"/>
  <c r="AN74" i="3"/>
  <c r="E9" i="5" s="1"/>
  <c r="M9" i="5" s="1"/>
  <c r="D9" i="5"/>
  <c r="L9" i="5" s="1"/>
  <c r="AN84" i="3"/>
  <c r="E19" i="5" s="1"/>
  <c r="M19" i="5" s="1"/>
  <c r="D19" i="5"/>
  <c r="L19" i="5" s="1"/>
  <c r="AN78" i="3"/>
  <c r="E13" i="5" s="1"/>
  <c r="M13" i="5" s="1"/>
  <c r="D13" i="5"/>
  <c r="L13" i="5" s="1"/>
  <c r="AN77" i="3"/>
  <c r="E12" i="5" s="1"/>
  <c r="M12" i="5" s="1"/>
  <c r="D12" i="5"/>
  <c r="L12" i="5" s="1"/>
  <c r="AN81" i="3"/>
  <c r="E16" i="5" s="1"/>
  <c r="M16" i="5" s="1"/>
  <c r="D16" i="5"/>
  <c r="L16" i="5" s="1"/>
  <c r="AN86" i="3"/>
  <c r="E21" i="5" s="1"/>
  <c r="M21" i="5" s="1"/>
  <c r="D21" i="5"/>
  <c r="L21" i="5" s="1"/>
  <c r="AN76" i="3"/>
  <c r="E11" i="5" s="1"/>
  <c r="M11" i="5" s="1"/>
  <c r="M28" i="5" s="1"/>
  <c r="D11" i="5"/>
  <c r="L11" i="5" s="1"/>
  <c r="AN80" i="3"/>
  <c r="E15" i="5" s="1"/>
  <c r="M15" i="5" s="1"/>
  <c r="AM93" i="3"/>
  <c r="L28" i="5" l="1"/>
  <c r="D28" i="5"/>
  <c r="E28" i="5"/>
  <c r="AN93" i="3"/>
</calcChain>
</file>

<file path=xl/sharedStrings.xml><?xml version="1.0" encoding="utf-8"?>
<sst xmlns="http://schemas.openxmlformats.org/spreadsheetml/2006/main" count="604" uniqueCount="108">
  <si>
    <t>Integral 10</t>
  </si>
  <si>
    <t>Integral 9</t>
  </si>
  <si>
    <t>Integral 8</t>
  </si>
  <si>
    <t>Integral 7</t>
  </si>
  <si>
    <t>NMR-2</t>
  </si>
  <si>
    <t>NMR-1</t>
  </si>
  <si>
    <t>NMR-3</t>
  </si>
  <si>
    <t>NMR-4</t>
  </si>
  <si>
    <t>AVERAGE</t>
  </si>
  <si>
    <t>RSD</t>
  </si>
  <si>
    <t>Integral 11</t>
  </si>
  <si>
    <t>Integral 12</t>
  </si>
  <si>
    <t>Integral 13</t>
  </si>
  <si>
    <t>Integral 14</t>
  </si>
  <si>
    <t>TMS</t>
  </si>
  <si>
    <t>DMSO</t>
  </si>
  <si>
    <t>Methoxy</t>
  </si>
  <si>
    <t>Aromatics</t>
  </si>
  <si>
    <t>Averages over all spectra (same sample):</t>
  </si>
  <si>
    <t>overall RSD over all samples (measurement and sampling):</t>
  </si>
  <si>
    <t>averaged RSD over all spectra (measurement only):</t>
  </si>
  <si>
    <t>averaged RSD over all spectra (sampling only):</t>
  </si>
  <si>
    <t>TOP-02</t>
  </si>
  <si>
    <t>TOP-01</t>
  </si>
  <si>
    <t>STD DEV</t>
  </si>
  <si>
    <t>TOP-03</t>
  </si>
  <si>
    <t>TOP-04</t>
  </si>
  <si>
    <t>TOP-05</t>
  </si>
  <si>
    <t>BOTTOM-01</t>
  </si>
  <si>
    <t>BOTTOM-02</t>
  </si>
  <si>
    <t>BOTTOM-03</t>
  </si>
  <si>
    <t>BOTTOM-04</t>
  </si>
  <si>
    <t>BOTTOM-05</t>
  </si>
  <si>
    <t>MIDDLE-01</t>
  </si>
  <si>
    <t>MIDDLE-02</t>
  </si>
  <si>
    <t>MIDDLE-03</t>
  </si>
  <si>
    <t>MIDDLE-04</t>
  </si>
  <si>
    <t>Bottom_Samples</t>
  </si>
  <si>
    <t>MIDDLE_Samples</t>
  </si>
  <si>
    <t>TOP_Samples</t>
  </si>
  <si>
    <t>ALL_Samples</t>
  </si>
  <si>
    <t>Grand average RSD values:</t>
  </si>
  <si>
    <t>Overall</t>
  </si>
  <si>
    <t>Sampling</t>
  </si>
  <si>
    <t>MIDDLE-05</t>
  </si>
  <si>
    <t>With baseline correction, differences between spectra, up to little more than a week</t>
  </si>
  <si>
    <t>Integral region</t>
  </si>
  <si>
    <t>Aldehyde</t>
  </si>
  <si>
    <t>OCH/O-CH2</t>
  </si>
  <si>
    <t>Top 1-5: four corners and middle. NMR-1 to NMR-4: spectra from the same solution</t>
  </si>
  <si>
    <t>Aldehyde Integral 1</t>
  </si>
  <si>
    <t>Aldehyde Integral 2</t>
  </si>
  <si>
    <t>Aromatic region  Integral 3</t>
  </si>
  <si>
    <t>OCH/O-CH2 Integral 4</t>
  </si>
  <si>
    <t>Methoxy Integral 5</t>
  </si>
  <si>
    <t>Individual relative std deviations over all spectra (same sample):</t>
  </si>
  <si>
    <t>Measurement</t>
  </si>
  <si>
    <t>Total</t>
  </si>
  <si>
    <t>Data</t>
  </si>
  <si>
    <t>Means</t>
  </si>
  <si>
    <t>Grand mean</t>
  </si>
  <si>
    <t>Sample means</t>
  </si>
  <si>
    <t>Total error terms</t>
  </si>
  <si>
    <t>Within-group error terms</t>
  </si>
  <si>
    <t>ANOVA</t>
  </si>
  <si>
    <t>Sums of squares</t>
  </si>
  <si>
    <t>Within</t>
  </si>
  <si>
    <t>Between</t>
  </si>
  <si>
    <t>Mean squares</t>
  </si>
  <si>
    <t>Absolute std deviations</t>
  </si>
  <si>
    <t>Relative std deviations</t>
  </si>
  <si>
    <t>Lignin qNMR Lignin Sampling Uncertainty using ANOVA (Summary in cells C5:E7)</t>
  </si>
  <si>
    <t>Approach based on equations 1 and 2 in the text</t>
  </si>
  <si>
    <t>Lignin qNMR Lignin Sampling Uncertainty based on eq 1 an 2 (Summary in cells AN89:AL91)</t>
  </si>
  <si>
    <r>
      <t xml:space="preserve">Approach based on:    A.M.H. van der Veen, J. Pauwels, </t>
    </r>
    <r>
      <rPr>
        <i/>
        <sz val="11"/>
        <color theme="1"/>
        <rFont val="Calibri"/>
        <family val="2"/>
        <scheme val="minor"/>
      </rPr>
      <t>Accred. Qual. Assur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2000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>, 464</t>
    </r>
  </si>
  <si>
    <t>Degrees of freedom</t>
  </si>
  <si>
    <t>Lignin qNMR Lignin Sampling Uncertainty (Summary in cells B26:D28)</t>
  </si>
  <si>
    <t>Middle</t>
  </si>
  <si>
    <t>Bottom</t>
  </si>
  <si>
    <t>Sample 1</t>
  </si>
  <si>
    <t>Sample 2</t>
  </si>
  <si>
    <t>Sample 3</t>
  </si>
  <si>
    <t>Sample 4</t>
  </si>
  <si>
    <t>Sample 5</t>
  </si>
  <si>
    <t xml:space="preserve">Top </t>
  </si>
  <si>
    <t>Frequency</t>
  </si>
  <si>
    <t>Average</t>
  </si>
  <si>
    <t>Std dev</t>
  </si>
  <si>
    <t>Average:</t>
  </si>
  <si>
    <t>Stdev:</t>
  </si>
  <si>
    <t>Histogram</t>
  </si>
  <si>
    <t>Critical Dixon value:</t>
  </si>
  <si>
    <t>Q_min</t>
  </si>
  <si>
    <t>Q_max</t>
  </si>
  <si>
    <t>Outlier?</t>
  </si>
  <si>
    <t>Average and standard deviation of normalized data</t>
  </si>
  <si>
    <t>Normalized data and Dixon test</t>
  </si>
  <si>
    <t>Distribution of the pooled normalized data</t>
  </si>
  <si>
    <t>Cumulative % Observed</t>
  </si>
  <si>
    <t>Cumulative % Normal</t>
  </si>
  <si>
    <t>Difference</t>
  </si>
  <si>
    <t>0% to 100% line:</t>
  </si>
  <si>
    <t>Averaged values from both approaches using different internal standards</t>
  </si>
  <si>
    <t>Reference peak for caluclating intensity ratios: 8.40–8.65 ppm</t>
  </si>
  <si>
    <t>Reference peak for caluclating intensity ratios: 1.56–1.60 ppm</t>
  </si>
  <si>
    <t>Reference peak: 1.56–1.60 ppm</t>
  </si>
  <si>
    <t>Reference peak: 8.40–8.65 ppm</t>
  </si>
  <si>
    <t>RMS average of both ref peaks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</si>
</sst>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"/>
    <numFmt numFmtId="165" formatCode="0.0%"/>
    <numFmt numFmtId="166" formatCode="0.00000"/>
    <numFmt numFmtId="167" formatCode="0.000%"/>
    <numFmt numFmtId="168" formatCode="0.000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/>
    <xf numFmtId="9" fontId="0" fillId="0" borderId="2" xfId="1" applyFont="1" applyFill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right" vertical="center"/>
    </xf>
    <xf numFmtId="165" fontId="0" fillId="0" borderId="2" xfId="1" applyNumberFormat="1" applyFont="1" applyFill="1" applyBorder="1" applyAlignment="1">
      <alignment horizontal="center"/>
    </xf>
    <xf numFmtId="164" fontId="0" fillId="0" borderId="2" xfId="0" applyNumberFormat="1" applyBorder="1"/>
    <xf numFmtId="164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165" fontId="4" fillId="0" borderId="2" xfId="1" applyNumberFormat="1" applyFont="1" applyFill="1" applyBorder="1" applyAlignment="1">
      <alignment horizontal="center"/>
    </xf>
    <xf numFmtId="166" fontId="0" fillId="0" borderId="2" xfId="0" applyNumberFormat="1" applyBorder="1" applyAlignment="1">
      <alignment horizontal="center"/>
    </xf>
    <xf numFmtId="0" fontId="2" fillId="0" borderId="2" xfId="0" applyFont="1" applyBorder="1" applyAlignment="1">
      <alignment wrapText="1"/>
    </xf>
    <xf numFmtId="165" fontId="0" fillId="0" borderId="2" xfId="1" applyNumberFormat="1" applyFont="1" applyBorder="1" applyAlignment="1">
      <alignment horizontal="center"/>
    </xf>
    <xf numFmtId="9" fontId="0" fillId="0" borderId="2" xfId="1" applyFont="1" applyBorder="1" applyAlignment="1">
      <alignment horizontal="center"/>
    </xf>
    <xf numFmtId="165" fontId="2" fillId="0" borderId="2" xfId="1" applyNumberFormat="1" applyFont="1" applyFill="1" applyBorder="1" applyAlignment="1">
      <alignment horizontal="center"/>
    </xf>
    <xf numFmtId="0" fontId="7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2" xfId="1" applyNumberFormat="1" applyFont="1" applyBorder="1" applyAlignment="1">
      <alignment horizontal="center"/>
    </xf>
    <xf numFmtId="165" fontId="7" fillId="0" borderId="2" xfId="1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4" borderId="0" xfId="0" applyFill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167" fontId="0" fillId="0" borderId="0" xfId="1" applyNumberFormat="1" applyFont="1" applyAlignment="1">
      <alignment horizontal="right" vertical="center"/>
    </xf>
    <xf numFmtId="167" fontId="0" fillId="0" borderId="0" xfId="1" applyNumberFormat="1" applyFont="1"/>
    <xf numFmtId="0" fontId="2" fillId="2" borderId="3" xfId="0" applyFont="1" applyFill="1" applyBorder="1" applyAlignment="1"/>
    <xf numFmtId="0" fontId="2" fillId="2" borderId="5" xfId="0" applyFont="1" applyFill="1" applyBorder="1" applyAlignment="1"/>
    <xf numFmtId="0" fontId="2" fillId="3" borderId="2" xfId="0" applyFont="1" applyFill="1" applyBorder="1" applyAlignment="1">
      <alignment vertical="center"/>
    </xf>
    <xf numFmtId="0" fontId="2" fillId="4" borderId="3" xfId="0" applyFont="1" applyFill="1" applyBorder="1"/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2" xfId="0" applyFont="1" applyFill="1" applyBorder="1" applyAlignment="1">
      <alignment horizontal="center" wrapText="1"/>
    </xf>
    <xf numFmtId="0" fontId="5" fillId="0" borderId="0" xfId="0" applyFont="1" applyBorder="1" applyAlignment="1"/>
    <xf numFmtId="0" fontId="2" fillId="4" borderId="1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2" xfId="0" applyFont="1" applyFill="1" applyBorder="1"/>
    <xf numFmtId="0" fontId="2" fillId="3" borderId="3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8" fillId="0" borderId="14" xfId="0" applyFont="1" applyFill="1" applyBorder="1" applyAlignment="1">
      <alignment horizontal="center"/>
    </xf>
    <xf numFmtId="0" fontId="0" fillId="0" borderId="0" xfId="0" applyFont="1"/>
    <xf numFmtId="168" fontId="2" fillId="0" borderId="0" xfId="0" applyNumberFormat="1" applyFont="1"/>
    <xf numFmtId="0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10" fontId="0" fillId="0" borderId="13" xfId="0" applyNumberFormat="1" applyFill="1" applyBorder="1" applyAlignment="1">
      <alignment horizontal="center"/>
    </xf>
    <xf numFmtId="0" fontId="9" fillId="0" borderId="0" xfId="0" applyFont="1"/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2" fillId="3" borderId="1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00CC"/>
      <color rgb="FFCCFF99"/>
      <color rgb="FFCCFF66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t-EE"/>
              <a:t>Histogram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4559652116163814E-2"/>
          <c:y val="0.1307771843204914"/>
          <c:w val="0.7866426887015795"/>
          <c:h val="0.6941279542854346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numRef>
              <c:f>'Normality of distribution'!$B$9:$B$30</c:f>
              <c:numCache>
                <c:formatCode>General</c:formatCode>
                <c:ptCount val="22"/>
                <c:pt idx="0">
                  <c:v>-3</c:v>
                </c:pt>
                <c:pt idx="1">
                  <c:v>-2.7</c:v>
                </c:pt>
                <c:pt idx="2">
                  <c:v>-2.4</c:v>
                </c:pt>
                <c:pt idx="3">
                  <c:v>-2.1</c:v>
                </c:pt>
                <c:pt idx="4">
                  <c:v>-1.8</c:v>
                </c:pt>
                <c:pt idx="5">
                  <c:v>-1.5</c:v>
                </c:pt>
                <c:pt idx="6">
                  <c:v>-1.2</c:v>
                </c:pt>
                <c:pt idx="7">
                  <c:v>-0.9</c:v>
                </c:pt>
                <c:pt idx="8">
                  <c:v>-0.6</c:v>
                </c:pt>
                <c:pt idx="9">
                  <c:v>-0.3</c:v>
                </c:pt>
                <c:pt idx="10">
                  <c:v>0</c:v>
                </c:pt>
                <c:pt idx="11">
                  <c:v>0.3</c:v>
                </c:pt>
                <c:pt idx="12">
                  <c:v>0.6</c:v>
                </c:pt>
                <c:pt idx="13">
                  <c:v>0.9</c:v>
                </c:pt>
                <c:pt idx="14">
                  <c:v>1.2</c:v>
                </c:pt>
                <c:pt idx="15">
                  <c:v>1.5</c:v>
                </c:pt>
                <c:pt idx="16">
                  <c:v>1.8</c:v>
                </c:pt>
                <c:pt idx="17">
                  <c:v>2.1</c:v>
                </c:pt>
                <c:pt idx="18">
                  <c:v>2.4</c:v>
                </c:pt>
                <c:pt idx="19">
                  <c:v>2.7</c:v>
                </c:pt>
                <c:pt idx="20">
                  <c:v>3</c:v>
                </c:pt>
                <c:pt idx="21">
                  <c:v>3.3</c:v>
                </c:pt>
              </c:numCache>
            </c:numRef>
          </c:cat>
          <c:val>
            <c:numRef>
              <c:f>'Normality of distribution'!$C$9:$C$30</c:f>
              <c:numCache>
                <c:formatCode>General</c:formatCode>
                <c:ptCount val="22"/>
                <c:pt idx="0">
                  <c:v>1</c:v>
                </c:pt>
                <c:pt idx="1">
                  <c:v>0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28</c:v>
                </c:pt>
                <c:pt idx="6">
                  <c:v>35</c:v>
                </c:pt>
                <c:pt idx="7">
                  <c:v>36</c:v>
                </c:pt>
                <c:pt idx="8">
                  <c:v>49</c:v>
                </c:pt>
                <c:pt idx="9">
                  <c:v>77</c:v>
                </c:pt>
                <c:pt idx="10">
                  <c:v>60</c:v>
                </c:pt>
                <c:pt idx="11">
                  <c:v>69</c:v>
                </c:pt>
                <c:pt idx="12">
                  <c:v>60</c:v>
                </c:pt>
                <c:pt idx="13">
                  <c:v>60</c:v>
                </c:pt>
                <c:pt idx="14">
                  <c:v>46</c:v>
                </c:pt>
                <c:pt idx="15">
                  <c:v>33</c:v>
                </c:pt>
                <c:pt idx="16">
                  <c:v>12</c:v>
                </c:pt>
                <c:pt idx="17">
                  <c:v>13</c:v>
                </c:pt>
                <c:pt idx="18">
                  <c:v>8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E7-465A-BF8B-A58554BED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92066416"/>
        <c:axId val="1084614400"/>
      </c:barChart>
      <c:lineChart>
        <c:grouping val="standard"/>
        <c:varyColors val="0"/>
        <c:ser>
          <c:idx val="1"/>
          <c:order val="1"/>
          <c:tx>
            <c:v>Observed distribution</c:v>
          </c:tx>
          <c:spPr>
            <a:ln>
              <a:solidFill>
                <a:srgbClr val="0000CC"/>
              </a:solidFill>
            </a:ln>
          </c:spPr>
          <c:marker>
            <c:symbol val="none"/>
          </c:marker>
          <c:cat>
            <c:numRef>
              <c:f>'Normality of distribution'!$B$9:$B$30</c:f>
              <c:numCache>
                <c:formatCode>General</c:formatCode>
                <c:ptCount val="22"/>
                <c:pt idx="0">
                  <c:v>-3</c:v>
                </c:pt>
                <c:pt idx="1">
                  <c:v>-2.7</c:v>
                </c:pt>
                <c:pt idx="2">
                  <c:v>-2.4</c:v>
                </c:pt>
                <c:pt idx="3">
                  <c:v>-2.1</c:v>
                </c:pt>
                <c:pt idx="4">
                  <c:v>-1.8</c:v>
                </c:pt>
                <c:pt idx="5">
                  <c:v>-1.5</c:v>
                </c:pt>
                <c:pt idx="6">
                  <c:v>-1.2</c:v>
                </c:pt>
                <c:pt idx="7">
                  <c:v>-0.9</c:v>
                </c:pt>
                <c:pt idx="8">
                  <c:v>-0.6</c:v>
                </c:pt>
                <c:pt idx="9">
                  <c:v>-0.3</c:v>
                </c:pt>
                <c:pt idx="10">
                  <c:v>0</c:v>
                </c:pt>
                <c:pt idx="11">
                  <c:v>0.3</c:v>
                </c:pt>
                <c:pt idx="12">
                  <c:v>0.6</c:v>
                </c:pt>
                <c:pt idx="13">
                  <c:v>0.9</c:v>
                </c:pt>
                <c:pt idx="14">
                  <c:v>1.2</c:v>
                </c:pt>
                <c:pt idx="15">
                  <c:v>1.5</c:v>
                </c:pt>
                <c:pt idx="16">
                  <c:v>1.8</c:v>
                </c:pt>
                <c:pt idx="17">
                  <c:v>2.1</c:v>
                </c:pt>
                <c:pt idx="18">
                  <c:v>2.4</c:v>
                </c:pt>
                <c:pt idx="19">
                  <c:v>2.7</c:v>
                </c:pt>
                <c:pt idx="20">
                  <c:v>3</c:v>
                </c:pt>
                <c:pt idx="21">
                  <c:v>3.3</c:v>
                </c:pt>
              </c:numCache>
            </c:numRef>
          </c:cat>
          <c:val>
            <c:numRef>
              <c:f>'Normality of distribution'!$D$9:$D$30</c:f>
              <c:numCache>
                <c:formatCode>0.00%</c:formatCode>
                <c:ptCount val="22"/>
                <c:pt idx="0">
                  <c:v>1.6666666666666668E-3</c:v>
                </c:pt>
                <c:pt idx="1">
                  <c:v>1.6666666666666668E-3</c:v>
                </c:pt>
                <c:pt idx="2">
                  <c:v>5.0000000000000001E-3</c:v>
                </c:pt>
                <c:pt idx="3">
                  <c:v>1.1666666666666667E-2</c:v>
                </c:pt>
                <c:pt idx="4">
                  <c:v>2.1666666666666667E-2</c:v>
                </c:pt>
                <c:pt idx="5">
                  <c:v>6.8333333333333329E-2</c:v>
                </c:pt>
                <c:pt idx="6">
                  <c:v>0.12666666666666668</c:v>
                </c:pt>
                <c:pt idx="7">
                  <c:v>0.18666666666666668</c:v>
                </c:pt>
                <c:pt idx="8">
                  <c:v>0.26833333333333331</c:v>
                </c:pt>
                <c:pt idx="9">
                  <c:v>0.39666666666666667</c:v>
                </c:pt>
                <c:pt idx="10">
                  <c:v>0.49666666666666665</c:v>
                </c:pt>
                <c:pt idx="11">
                  <c:v>0.61166666666666669</c:v>
                </c:pt>
                <c:pt idx="12">
                  <c:v>0.71166666666666667</c:v>
                </c:pt>
                <c:pt idx="13">
                  <c:v>0.81166666666666665</c:v>
                </c:pt>
                <c:pt idx="14">
                  <c:v>0.88833333333333331</c:v>
                </c:pt>
                <c:pt idx="15">
                  <c:v>0.94333333333333336</c:v>
                </c:pt>
                <c:pt idx="16">
                  <c:v>0.96333333333333337</c:v>
                </c:pt>
                <c:pt idx="17">
                  <c:v>0.98499999999999999</c:v>
                </c:pt>
                <c:pt idx="18">
                  <c:v>0.99833333333333329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E7-465A-BF8B-A58554BED203}"/>
            </c:ext>
          </c:extLst>
        </c:ser>
        <c:ser>
          <c:idx val="2"/>
          <c:order val="2"/>
          <c:tx>
            <c:v>Normal distribution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numRef>
              <c:f>'Normality of distribution'!$B$9:$B$30</c:f>
              <c:numCache>
                <c:formatCode>General</c:formatCode>
                <c:ptCount val="22"/>
                <c:pt idx="0">
                  <c:v>-3</c:v>
                </c:pt>
                <c:pt idx="1">
                  <c:v>-2.7</c:v>
                </c:pt>
                <c:pt idx="2">
                  <c:v>-2.4</c:v>
                </c:pt>
                <c:pt idx="3">
                  <c:v>-2.1</c:v>
                </c:pt>
                <c:pt idx="4">
                  <c:v>-1.8</c:v>
                </c:pt>
                <c:pt idx="5">
                  <c:v>-1.5</c:v>
                </c:pt>
                <c:pt idx="6">
                  <c:v>-1.2</c:v>
                </c:pt>
                <c:pt idx="7">
                  <c:v>-0.9</c:v>
                </c:pt>
                <c:pt idx="8">
                  <c:v>-0.6</c:v>
                </c:pt>
                <c:pt idx="9">
                  <c:v>-0.3</c:v>
                </c:pt>
                <c:pt idx="10">
                  <c:v>0</c:v>
                </c:pt>
                <c:pt idx="11">
                  <c:v>0.3</c:v>
                </c:pt>
                <c:pt idx="12">
                  <c:v>0.6</c:v>
                </c:pt>
                <c:pt idx="13">
                  <c:v>0.9</c:v>
                </c:pt>
                <c:pt idx="14">
                  <c:v>1.2</c:v>
                </c:pt>
                <c:pt idx="15">
                  <c:v>1.5</c:v>
                </c:pt>
                <c:pt idx="16">
                  <c:v>1.8</c:v>
                </c:pt>
                <c:pt idx="17">
                  <c:v>2.1</c:v>
                </c:pt>
                <c:pt idx="18">
                  <c:v>2.4</c:v>
                </c:pt>
                <c:pt idx="19">
                  <c:v>2.7</c:v>
                </c:pt>
                <c:pt idx="20">
                  <c:v>3</c:v>
                </c:pt>
                <c:pt idx="21">
                  <c:v>3.3</c:v>
                </c:pt>
              </c:numCache>
            </c:numRef>
          </c:cat>
          <c:val>
            <c:numRef>
              <c:f>'Normality of distribution'!$E$9:$E$30</c:f>
              <c:numCache>
                <c:formatCode>0.00%</c:formatCode>
                <c:ptCount val="22"/>
                <c:pt idx="0">
                  <c:v>1.0512111756530342E-3</c:v>
                </c:pt>
                <c:pt idx="1">
                  <c:v>2.821525640348997E-3</c:v>
                </c:pt>
                <c:pt idx="2">
                  <c:v>6.9411382593811922E-3</c:v>
                </c:pt>
                <c:pt idx="3">
                  <c:v>1.5668838362216737E-2</c:v>
                </c:pt>
                <c:pt idx="4">
                  <c:v>3.250266758490386E-2</c:v>
                </c:pt>
                <c:pt idx="5">
                  <c:v>6.2062885159570466E-2</c:v>
                </c:pt>
                <c:pt idx="6">
                  <c:v>0.10932091593469168</c:v>
                </c:pt>
                <c:pt idx="7">
                  <c:v>0.17810505559578793</c:v>
                </c:pt>
                <c:pt idx="8">
                  <c:v>0.26925298917519586</c:v>
                </c:pt>
                <c:pt idx="9">
                  <c:v>0.37921736885604151</c:v>
                </c:pt>
                <c:pt idx="10">
                  <c:v>0.5</c:v>
                </c:pt>
                <c:pt idx="11">
                  <c:v>0.62078263114395849</c:v>
                </c:pt>
                <c:pt idx="12">
                  <c:v>0.7307470108248042</c:v>
                </c:pt>
                <c:pt idx="13">
                  <c:v>0.82189494440421207</c:v>
                </c:pt>
                <c:pt idx="14">
                  <c:v>0.89067908406530827</c:v>
                </c:pt>
                <c:pt idx="15">
                  <c:v>0.93793711484042952</c:v>
                </c:pt>
                <c:pt idx="16">
                  <c:v>0.96749733241509617</c:v>
                </c:pt>
                <c:pt idx="17">
                  <c:v>0.98433116163778323</c:v>
                </c:pt>
                <c:pt idx="18">
                  <c:v>0.99305886174061886</c:v>
                </c:pt>
                <c:pt idx="19">
                  <c:v>0.99717847435965101</c:v>
                </c:pt>
                <c:pt idx="20">
                  <c:v>0.99894878882434701</c:v>
                </c:pt>
                <c:pt idx="21">
                  <c:v>0.99964138404396552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85E7-465A-BF8B-A58554BED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065616"/>
        <c:axId val="1185776176"/>
      </c:lineChart>
      <c:catAx>
        <c:axId val="1192066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Normalized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84614400"/>
        <c:crosses val="autoZero"/>
        <c:auto val="1"/>
        <c:lblAlgn val="ctr"/>
        <c:lblOffset val="100"/>
        <c:noMultiLvlLbl val="0"/>
      </c:catAx>
      <c:valAx>
        <c:axId val="108461440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t-EE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92066416"/>
        <c:crosses val="autoZero"/>
        <c:crossBetween val="between"/>
      </c:valAx>
      <c:valAx>
        <c:axId val="1185776176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/>
                </a:pPr>
                <a:r>
                  <a:rPr lang="et-EE"/>
                  <a:t>Cumulative %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crossAx val="1192065616"/>
        <c:crosses val="max"/>
        <c:crossBetween val="between"/>
      </c:valAx>
      <c:catAx>
        <c:axId val="1192065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85776176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0717704701447987"/>
          <c:y val="9.3980140594313838E-2"/>
          <c:w val="0.25436392651456596"/>
          <c:h val="0.23387331828276711"/>
        </c:manualLayout>
      </c:layout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>
      <a:solidFill>
        <a:schemeClr val="bg1">
          <a:lumMod val="50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Linearized Normality plot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title>
    <c:autoTitleDeleted val="0"/>
    <c:plotArea>
      <c:layout>
        <c:manualLayout>
          <c:layoutTarget val="inner"/>
          <c:xMode val="edge"/>
          <c:yMode val="edge"/>
          <c:x val="0.12876159230096237"/>
          <c:y val="0.1388888888888889"/>
          <c:w val="0.81081474190726155"/>
          <c:h val="0.7120450568678915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'Normality of distribution'!$D$9:$D$30</c:f>
              <c:numCache>
                <c:formatCode>0.00%</c:formatCode>
                <c:ptCount val="22"/>
                <c:pt idx="0">
                  <c:v>1.6666666666666668E-3</c:v>
                </c:pt>
                <c:pt idx="1">
                  <c:v>1.6666666666666668E-3</c:v>
                </c:pt>
                <c:pt idx="2">
                  <c:v>5.0000000000000001E-3</c:v>
                </c:pt>
                <c:pt idx="3">
                  <c:v>1.1666666666666667E-2</c:v>
                </c:pt>
                <c:pt idx="4">
                  <c:v>2.1666666666666667E-2</c:v>
                </c:pt>
                <c:pt idx="5">
                  <c:v>6.8333333333333329E-2</c:v>
                </c:pt>
                <c:pt idx="6">
                  <c:v>0.12666666666666668</c:v>
                </c:pt>
                <c:pt idx="7">
                  <c:v>0.18666666666666668</c:v>
                </c:pt>
                <c:pt idx="8">
                  <c:v>0.26833333333333331</c:v>
                </c:pt>
                <c:pt idx="9">
                  <c:v>0.39666666666666667</c:v>
                </c:pt>
                <c:pt idx="10">
                  <c:v>0.49666666666666665</c:v>
                </c:pt>
                <c:pt idx="11">
                  <c:v>0.61166666666666669</c:v>
                </c:pt>
                <c:pt idx="12">
                  <c:v>0.71166666666666667</c:v>
                </c:pt>
                <c:pt idx="13">
                  <c:v>0.81166666666666665</c:v>
                </c:pt>
                <c:pt idx="14">
                  <c:v>0.88833333333333331</c:v>
                </c:pt>
                <c:pt idx="15">
                  <c:v>0.94333333333333336</c:v>
                </c:pt>
                <c:pt idx="16">
                  <c:v>0.96333333333333337</c:v>
                </c:pt>
                <c:pt idx="17">
                  <c:v>0.98499999999999999</c:v>
                </c:pt>
                <c:pt idx="18">
                  <c:v>0.99833333333333329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</c:numCache>
            </c:numRef>
          </c:xVal>
          <c:yVal>
            <c:numRef>
              <c:f>'Normality of distribution'!$E$9:$E$30</c:f>
              <c:numCache>
                <c:formatCode>0.00%</c:formatCode>
                <c:ptCount val="22"/>
                <c:pt idx="0">
                  <c:v>1.0512111756530342E-3</c:v>
                </c:pt>
                <c:pt idx="1">
                  <c:v>2.821525640348997E-3</c:v>
                </c:pt>
                <c:pt idx="2">
                  <c:v>6.9411382593811922E-3</c:v>
                </c:pt>
                <c:pt idx="3">
                  <c:v>1.5668838362216737E-2</c:v>
                </c:pt>
                <c:pt idx="4">
                  <c:v>3.250266758490386E-2</c:v>
                </c:pt>
                <c:pt idx="5">
                  <c:v>6.2062885159570466E-2</c:v>
                </c:pt>
                <c:pt idx="6">
                  <c:v>0.10932091593469168</c:v>
                </c:pt>
                <c:pt idx="7">
                  <c:v>0.17810505559578793</c:v>
                </c:pt>
                <c:pt idx="8">
                  <c:v>0.26925298917519586</c:v>
                </c:pt>
                <c:pt idx="9">
                  <c:v>0.37921736885604151</c:v>
                </c:pt>
                <c:pt idx="10">
                  <c:v>0.5</c:v>
                </c:pt>
                <c:pt idx="11">
                  <c:v>0.62078263114395849</c:v>
                </c:pt>
                <c:pt idx="12">
                  <c:v>0.7307470108248042</c:v>
                </c:pt>
                <c:pt idx="13">
                  <c:v>0.82189494440421207</c:v>
                </c:pt>
                <c:pt idx="14">
                  <c:v>0.89067908406530827</c:v>
                </c:pt>
                <c:pt idx="15">
                  <c:v>0.93793711484042952</c:v>
                </c:pt>
                <c:pt idx="16">
                  <c:v>0.96749733241509617</c:v>
                </c:pt>
                <c:pt idx="17">
                  <c:v>0.98433116163778323</c:v>
                </c:pt>
                <c:pt idx="18">
                  <c:v>0.99305886174061886</c:v>
                </c:pt>
                <c:pt idx="19">
                  <c:v>0.99717847435965101</c:v>
                </c:pt>
                <c:pt idx="20">
                  <c:v>0.99894878882434701</c:v>
                </c:pt>
                <c:pt idx="21">
                  <c:v>0.99964138404396552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3DE-40F9-9A48-092F3FE1119D}"/>
            </c:ext>
          </c:extLst>
        </c:ser>
        <c:ser>
          <c:idx val="1"/>
          <c:order val="1"/>
          <c:spPr>
            <a:ln w="127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'Normality of distribution'!$F$4:$F$5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'Normality of distribution'!$G$4:$G$5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3DE-40F9-9A48-092F3FE111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474736"/>
        <c:axId val="229546608"/>
      </c:scatterChart>
      <c:valAx>
        <c:axId val="155474736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Observed cumulative probability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29546608"/>
        <c:crosses val="autoZero"/>
        <c:crossBetween val="midCat"/>
      </c:valAx>
      <c:valAx>
        <c:axId val="22954660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000" b="0" i="0" baseline="0">
                    <a:effectLst/>
                  </a:rPr>
                  <a:t>Expected </a:t>
                </a:r>
                <a:r>
                  <a:rPr lang="en-US" sz="1000" b="0" i="0" baseline="0">
                    <a:effectLst/>
                  </a:rPr>
                  <a:t>cumulative probability</a:t>
                </a:r>
                <a:endParaRPr lang="et-EE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55474736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6350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333374</xdr:colOff>
      <xdr:row>0</xdr:row>
      <xdr:rowOff>95249</xdr:rowOff>
    </xdr:from>
    <xdr:to>
      <xdr:col>19</xdr:col>
      <xdr:colOff>333375</xdr:colOff>
      <xdr:row>21</xdr:row>
      <xdr:rowOff>123824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943952-4290-4D79-948A-CC13EB9698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142875</xdr:colOff>
      <xdr:row>22</xdr:row>
      <xdr:rowOff>71437</xdr:rowOff>
    </xdr:from>
    <xdr:to>
      <xdr:col>15</xdr:col>
      <xdr:colOff>447675</xdr:colOff>
      <xdr:row>36</xdr:row>
      <xdr:rowOff>138112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6901C59-7F17-4DBF-A7E8-BDEA63CAD4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89DEB-84A7-4369-AE56-4A7FA443E8B6}">
  <dimension ref="A1:BJ109"/>
  <sheetViews>
    <sheetView workbookViewId="0">
      <selection sqref="A1:J1"/>
    </sheetView>
  </sheetViews>
  <sheetFormatPr defaultRowHeight="15" x14ac:dyDescent="0.25"/>
  <cols>
    <col min="1" max="1" width="26.5703125" customWidth="1"/>
    <col min="4" max="4" width="11.140625" customWidth="1"/>
    <col min="20" max="20" width="14.42578125" customWidth="1"/>
  </cols>
  <sheetData>
    <row r="1" spans="1:21" ht="15.75" x14ac:dyDescent="0.25">
      <c r="A1" s="63" t="s">
        <v>71</v>
      </c>
      <c r="B1" s="64"/>
      <c r="C1" s="64"/>
      <c r="D1" s="64"/>
      <c r="E1" s="64"/>
      <c r="F1" s="64"/>
      <c r="G1" s="64"/>
      <c r="H1" s="64"/>
      <c r="I1" s="64"/>
      <c r="J1" s="65"/>
      <c r="L1" t="s">
        <v>74</v>
      </c>
    </row>
    <row r="2" spans="1:21" ht="15.75" x14ac:dyDescent="0.25">
      <c r="A2" s="66" t="s">
        <v>45</v>
      </c>
      <c r="B2" s="67"/>
      <c r="C2" s="67"/>
      <c r="D2" s="67"/>
      <c r="E2" s="67"/>
      <c r="F2" s="67"/>
      <c r="G2" s="67"/>
      <c r="H2" s="67"/>
      <c r="I2" s="67"/>
      <c r="J2" s="68"/>
    </row>
    <row r="3" spans="1:21" ht="15.75" x14ac:dyDescent="0.25">
      <c r="A3" s="66" t="s">
        <v>49</v>
      </c>
      <c r="B3" s="67"/>
      <c r="C3" s="67"/>
      <c r="D3" s="67"/>
      <c r="E3" s="67"/>
      <c r="F3" s="67"/>
      <c r="G3" s="67"/>
      <c r="H3" s="67"/>
      <c r="I3" s="67"/>
      <c r="J3" s="68"/>
    </row>
    <row r="5" spans="1:21" x14ac:dyDescent="0.25">
      <c r="A5" s="25" t="s">
        <v>103</v>
      </c>
    </row>
    <row r="10" spans="1:21" x14ac:dyDescent="0.25">
      <c r="A10" s="24" t="s">
        <v>64</v>
      </c>
      <c r="B10" s="23"/>
      <c r="C10" s="23"/>
      <c r="D10" s="23"/>
      <c r="E10" s="23"/>
    </row>
    <row r="11" spans="1:21" x14ac:dyDescent="0.25">
      <c r="S11" s="35"/>
      <c r="T11" s="29" t="s">
        <v>40</v>
      </c>
      <c r="U11" s="35"/>
    </row>
    <row r="12" spans="1:21" x14ac:dyDescent="0.25">
      <c r="C12" s="24" t="s">
        <v>65</v>
      </c>
      <c r="D12" s="24"/>
      <c r="E12" s="24"/>
      <c r="G12" s="24" t="s">
        <v>75</v>
      </c>
      <c r="H12" s="24"/>
      <c r="I12" s="24"/>
      <c r="K12" s="24" t="s">
        <v>68</v>
      </c>
      <c r="L12" s="24"/>
      <c r="M12" s="24"/>
      <c r="O12" s="24" t="s">
        <v>69</v>
      </c>
      <c r="P12" s="24"/>
      <c r="Q12" s="24"/>
      <c r="S12" s="36"/>
      <c r="T12" s="37" t="s">
        <v>70</v>
      </c>
      <c r="U12" s="38"/>
    </row>
    <row r="13" spans="1:21" x14ac:dyDescent="0.25">
      <c r="C13" s="26" t="s">
        <v>57</v>
      </c>
      <c r="D13" s="26" t="s">
        <v>66</v>
      </c>
      <c r="E13" s="26" t="s">
        <v>67</v>
      </c>
      <c r="F13" s="27"/>
      <c r="G13" s="26" t="s">
        <v>57</v>
      </c>
      <c r="H13" s="26" t="s">
        <v>66</v>
      </c>
      <c r="I13" s="26" t="s">
        <v>67</v>
      </c>
      <c r="J13" s="27"/>
      <c r="K13" s="26" t="s">
        <v>57</v>
      </c>
      <c r="L13" s="26" t="s">
        <v>66</v>
      </c>
      <c r="M13" s="26" t="s">
        <v>67</v>
      </c>
      <c r="N13" s="27"/>
      <c r="O13" s="26" t="s">
        <v>57</v>
      </c>
      <c r="P13" s="26" t="s">
        <v>66</v>
      </c>
      <c r="Q13" s="26" t="s">
        <v>67</v>
      </c>
      <c r="R13" s="27"/>
      <c r="S13" s="39" t="s">
        <v>42</v>
      </c>
      <c r="T13" s="39" t="s">
        <v>56</v>
      </c>
      <c r="U13" s="39" t="s">
        <v>43</v>
      </c>
    </row>
    <row r="14" spans="1:21" x14ac:dyDescent="0.25">
      <c r="A14" t="str">
        <f t="shared" ref="A14:A27" si="0">A37</f>
        <v>Aldehyde Integral 1</v>
      </c>
      <c r="C14" s="27">
        <f>SUMSQ(C56:BJ56)</f>
        <v>2.2106571673333335E-2</v>
      </c>
      <c r="D14" s="27">
        <f>SUMSQ(C37:BJ37)</f>
        <v>3.1855283499999999E-3</v>
      </c>
      <c r="E14" s="27">
        <f>C14-D14</f>
        <v>1.8921043323333334E-2</v>
      </c>
      <c r="F14" s="27"/>
      <c r="G14" s="27">
        <f>60-1</f>
        <v>59</v>
      </c>
      <c r="H14" s="27">
        <f>60-15</f>
        <v>45</v>
      </c>
      <c r="I14" s="27">
        <f>15-1</f>
        <v>14</v>
      </c>
      <c r="J14" s="27"/>
      <c r="K14" s="27">
        <f>C14/G14</f>
        <v>3.7468765548022605E-4</v>
      </c>
      <c r="L14" s="27">
        <f t="shared" ref="L14:L28" si="1">D14/H14</f>
        <v>7.078951888888889E-5</v>
      </c>
      <c r="M14" s="27">
        <f t="shared" ref="M14:M28" si="2">E14/I14</f>
        <v>1.3515030945238096E-3</v>
      </c>
      <c r="N14" s="27"/>
      <c r="O14" s="27">
        <f>SQRT(SUMSQ(P14:Q14))</f>
        <v>2.0215471612600119E-2</v>
      </c>
      <c r="P14" s="27">
        <f>SQRT(L14)</f>
        <v>8.413650746785779E-3</v>
      </c>
      <c r="Q14" s="27">
        <f>SQRT((M14)/4)</f>
        <v>1.8381397488519538E-2</v>
      </c>
      <c r="R14" s="27"/>
      <c r="S14" s="21">
        <f>O14/$C76</f>
        <v>0.43714483819855676</v>
      </c>
      <c r="T14" s="21">
        <f>P14/$C76</f>
        <v>0.18193906453660877</v>
      </c>
      <c r="U14" s="21">
        <f>Q14/$C76</f>
        <v>0.39748432215520918</v>
      </c>
    </row>
    <row r="15" spans="1:21" x14ac:dyDescent="0.25">
      <c r="A15" t="str">
        <f t="shared" si="0"/>
        <v>Aldehyde Integral 2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12"/>
      <c r="T15" s="12"/>
      <c r="U15" s="12"/>
    </row>
    <row r="16" spans="1:21" x14ac:dyDescent="0.25">
      <c r="A16" t="str">
        <f t="shared" si="0"/>
        <v>Aromatic region  Integral 3</v>
      </c>
      <c r="C16" s="27">
        <f t="shared" ref="C16:C28" si="3">SUMSQ(C58:BJ58)</f>
        <v>87.397202188298365</v>
      </c>
      <c r="D16" s="27">
        <f t="shared" ref="D16:D28" si="4">SUMSQ(C39:BJ39)</f>
        <v>27.933525200575023</v>
      </c>
      <c r="E16" s="27">
        <f t="shared" ref="E16:E28" si="5">C16-D16</f>
        <v>59.463676987723346</v>
      </c>
      <c r="F16" s="27"/>
      <c r="G16" s="27">
        <f t="shared" ref="G16:G28" si="6">60-1</f>
        <v>59</v>
      </c>
      <c r="H16" s="27">
        <f t="shared" ref="H16:H28" si="7">60-15</f>
        <v>45</v>
      </c>
      <c r="I16" s="27">
        <f t="shared" ref="I16:I28" si="8">15-1</f>
        <v>14</v>
      </c>
      <c r="J16" s="27"/>
      <c r="K16" s="27">
        <f t="shared" ref="K16:K28" si="9">C16/G16</f>
        <v>1.481308511666074</v>
      </c>
      <c r="L16" s="27">
        <f t="shared" si="1"/>
        <v>0.62074500445722269</v>
      </c>
      <c r="M16" s="27">
        <f t="shared" si="2"/>
        <v>4.2474054991230963</v>
      </c>
      <c r="N16" s="27"/>
      <c r="O16" s="27">
        <f t="shared" ref="O16:O28" si="10">SQRT(SUMSQ(P16:Q16))</f>
        <v>1.2358843506265833</v>
      </c>
      <c r="P16" s="27">
        <f t="shared" ref="P16:P28" si="11">SQRT(L16)</f>
        <v>0.78787372367481756</v>
      </c>
      <c r="Q16" s="27">
        <f t="shared" ref="Q16:Q28" si="12">SQRT((M16-L16)/4)</f>
        <v>0.95218964690153429</v>
      </c>
      <c r="R16" s="27"/>
      <c r="S16" s="12">
        <f t="shared" ref="S16:S28" si="13">O16/$C78</f>
        <v>5.3661608090591048E-2</v>
      </c>
      <c r="T16" s="12">
        <f t="shared" ref="T16:T28" si="14">P16/$C78</f>
        <v>3.42091644442927E-2</v>
      </c>
      <c r="U16" s="12">
        <f t="shared" ref="U16:U28" si="15">Q16/$C78</f>
        <v>4.1343696628283327E-2</v>
      </c>
    </row>
    <row r="17" spans="1:21" x14ac:dyDescent="0.25">
      <c r="A17" t="str">
        <f t="shared" si="0"/>
        <v>OCH/O-CH2 Integral 4</v>
      </c>
      <c r="C17" s="27">
        <f t="shared" si="3"/>
        <v>1.4170775354399998</v>
      </c>
      <c r="D17" s="27">
        <f t="shared" si="4"/>
        <v>0.83642134949999991</v>
      </c>
      <c r="E17" s="27">
        <f t="shared" si="5"/>
        <v>0.5806561859399999</v>
      </c>
      <c r="F17" s="27"/>
      <c r="G17" s="27">
        <f t="shared" si="6"/>
        <v>59</v>
      </c>
      <c r="H17" s="27">
        <f t="shared" si="7"/>
        <v>45</v>
      </c>
      <c r="I17" s="27">
        <f t="shared" si="8"/>
        <v>14</v>
      </c>
      <c r="J17" s="27"/>
      <c r="K17" s="27">
        <f t="shared" si="9"/>
        <v>2.4018263312542368E-2</v>
      </c>
      <c r="L17" s="27">
        <f t="shared" si="1"/>
        <v>1.8587141099999999E-2</v>
      </c>
      <c r="M17" s="27">
        <f t="shared" si="2"/>
        <v>4.1475441852857134E-2</v>
      </c>
      <c r="N17" s="27"/>
      <c r="O17" s="27">
        <f t="shared" si="10"/>
        <v>0.15591413113702773</v>
      </c>
      <c r="P17" s="27">
        <f t="shared" si="11"/>
        <v>0.13633466580440939</v>
      </c>
      <c r="Q17" s="27">
        <f t="shared" si="12"/>
        <v>7.5644399582614735E-2</v>
      </c>
      <c r="R17" s="27"/>
      <c r="S17" s="12">
        <f t="shared" si="13"/>
        <v>7.7974375879959229E-2</v>
      </c>
      <c r="T17" s="12">
        <f t="shared" si="14"/>
        <v>6.818246941041381E-2</v>
      </c>
      <c r="U17" s="12">
        <f t="shared" si="15"/>
        <v>3.7830598184104239E-2</v>
      </c>
    </row>
    <row r="18" spans="1:21" x14ac:dyDescent="0.25">
      <c r="A18" t="str">
        <f t="shared" si="0"/>
        <v>Methoxy Integral 5</v>
      </c>
      <c r="C18" s="27">
        <f t="shared" si="3"/>
        <v>129865.16792056378</v>
      </c>
      <c r="D18" s="27">
        <f t="shared" si="4"/>
        <v>8217.9535826896245</v>
      </c>
      <c r="E18" s="27">
        <f t="shared" si="5"/>
        <v>121647.21433787415</v>
      </c>
      <c r="F18" s="27"/>
      <c r="G18" s="27">
        <f t="shared" si="6"/>
        <v>59</v>
      </c>
      <c r="H18" s="27">
        <f t="shared" si="7"/>
        <v>45</v>
      </c>
      <c r="I18" s="27">
        <f t="shared" si="8"/>
        <v>14</v>
      </c>
      <c r="J18" s="27"/>
      <c r="K18" s="27">
        <f t="shared" si="9"/>
        <v>2201.1045410265046</v>
      </c>
      <c r="L18" s="27">
        <f t="shared" si="1"/>
        <v>182.62119072643611</v>
      </c>
      <c r="M18" s="27">
        <f t="shared" si="2"/>
        <v>8689.0867384195826</v>
      </c>
      <c r="N18" s="27"/>
      <c r="O18" s="27">
        <f t="shared" si="10"/>
        <v>48.054527129602704</v>
      </c>
      <c r="P18" s="27">
        <f t="shared" si="11"/>
        <v>13.513740811723308</v>
      </c>
      <c r="Q18" s="27">
        <f t="shared" si="12"/>
        <v>46.115251131521404</v>
      </c>
      <c r="R18" s="27"/>
      <c r="S18" s="21">
        <f t="shared" si="13"/>
        <v>0.37885378081446347</v>
      </c>
      <c r="T18" s="21">
        <f t="shared" si="14"/>
        <v>0.10654005158890052</v>
      </c>
      <c r="U18" s="21">
        <f t="shared" si="15"/>
        <v>0.36356485617403667</v>
      </c>
    </row>
    <row r="19" spans="1:21" x14ac:dyDescent="0.25">
      <c r="A19" t="str">
        <f t="shared" si="0"/>
        <v>DMSO</v>
      </c>
      <c r="C19" s="27">
        <f t="shared" si="3"/>
        <v>1126.7456480647654</v>
      </c>
      <c r="D19" s="27">
        <f t="shared" si="4"/>
        <v>71.766015750175001</v>
      </c>
      <c r="E19" s="27">
        <f t="shared" si="5"/>
        <v>1054.9796323145904</v>
      </c>
      <c r="F19" s="27"/>
      <c r="G19" s="27">
        <f t="shared" si="6"/>
        <v>59</v>
      </c>
      <c r="H19" s="27">
        <f t="shared" si="7"/>
        <v>45</v>
      </c>
      <c r="I19" s="27">
        <f t="shared" si="8"/>
        <v>14</v>
      </c>
      <c r="J19" s="27"/>
      <c r="K19" s="27">
        <f t="shared" si="9"/>
        <v>19.097383865504497</v>
      </c>
      <c r="L19" s="27">
        <f t="shared" si="1"/>
        <v>1.594800350003889</v>
      </c>
      <c r="M19" s="27">
        <f t="shared" si="2"/>
        <v>75.355688022470744</v>
      </c>
      <c r="N19" s="27"/>
      <c r="O19" s="27">
        <f t="shared" si="10"/>
        <v>4.4760498509423012</v>
      </c>
      <c r="P19" s="27">
        <f t="shared" si="11"/>
        <v>1.2628540493674987</v>
      </c>
      <c r="Q19" s="27">
        <f t="shared" si="12"/>
        <v>4.2942079500318462</v>
      </c>
      <c r="R19" s="27"/>
      <c r="S19" s="21">
        <f t="shared" si="13"/>
        <v>0.10367778726970939</v>
      </c>
      <c r="T19" s="21">
        <f t="shared" si="14"/>
        <v>2.9251218785119461E-2</v>
      </c>
      <c r="U19" s="21">
        <f t="shared" si="15"/>
        <v>9.9465822133676607E-2</v>
      </c>
    </row>
    <row r="20" spans="1:21" x14ac:dyDescent="0.25">
      <c r="A20" t="str">
        <f t="shared" si="0"/>
        <v>Integral 7</v>
      </c>
      <c r="C20" s="27">
        <f t="shared" si="3"/>
        <v>3.6502201498333324E-2</v>
      </c>
      <c r="D20" s="27">
        <f t="shared" si="4"/>
        <v>1.9710092824999994E-2</v>
      </c>
      <c r="E20" s="27">
        <f t="shared" si="5"/>
        <v>1.679210867333333E-2</v>
      </c>
      <c r="F20" s="27"/>
      <c r="G20" s="27">
        <f t="shared" si="6"/>
        <v>59</v>
      </c>
      <c r="H20" s="27">
        <f t="shared" si="7"/>
        <v>45</v>
      </c>
      <c r="I20" s="27">
        <f t="shared" si="8"/>
        <v>14</v>
      </c>
      <c r="J20" s="27"/>
      <c r="K20" s="27">
        <f t="shared" si="9"/>
        <v>6.1868138132768345E-4</v>
      </c>
      <c r="L20" s="27">
        <f t="shared" si="1"/>
        <v>4.3800206277777766E-4</v>
      </c>
      <c r="M20" s="27">
        <f t="shared" si="2"/>
        <v>1.1994363338095235E-3</v>
      </c>
      <c r="N20" s="27"/>
      <c r="O20" s="27">
        <f t="shared" si="10"/>
        <v>2.5067122502108498E-2</v>
      </c>
      <c r="P20" s="27">
        <f t="shared" si="11"/>
        <v>2.0928498818065706E-2</v>
      </c>
      <c r="Q20" s="27">
        <f t="shared" si="12"/>
        <v>1.3797049240976727E-2</v>
      </c>
      <c r="R20" s="27"/>
      <c r="S20" s="12">
        <f t="shared" si="13"/>
        <v>4.6382360409875367E-2</v>
      </c>
      <c r="T20" s="12">
        <f t="shared" si="14"/>
        <v>3.8724555438524051E-2</v>
      </c>
      <c r="U20" s="12">
        <f t="shared" si="15"/>
        <v>2.5529045483140396E-2</v>
      </c>
    </row>
    <row r="21" spans="1:21" x14ac:dyDescent="0.25">
      <c r="A21" t="str">
        <f t="shared" si="0"/>
        <v>Integral 8</v>
      </c>
      <c r="C21" s="27">
        <f t="shared" si="3"/>
        <v>0.44915839736000007</v>
      </c>
      <c r="D21" s="27">
        <f t="shared" si="4"/>
        <v>0.20775956400000001</v>
      </c>
      <c r="E21" s="27">
        <f t="shared" si="5"/>
        <v>0.24139883336000006</v>
      </c>
      <c r="F21" s="27"/>
      <c r="G21" s="27">
        <f t="shared" si="6"/>
        <v>59</v>
      </c>
      <c r="H21" s="27">
        <f t="shared" si="7"/>
        <v>45</v>
      </c>
      <c r="I21" s="27">
        <f t="shared" si="8"/>
        <v>14</v>
      </c>
      <c r="J21" s="27"/>
      <c r="K21" s="27">
        <f t="shared" si="9"/>
        <v>7.612854192542374E-3</v>
      </c>
      <c r="L21" s="27">
        <f t="shared" si="1"/>
        <v>4.6168792E-3</v>
      </c>
      <c r="M21" s="27">
        <f t="shared" si="2"/>
        <v>1.7242773811428577E-2</v>
      </c>
      <c r="N21" s="27"/>
      <c r="O21" s="27">
        <f t="shared" si="10"/>
        <v>8.8166619833455931E-2</v>
      </c>
      <c r="P21" s="27">
        <f t="shared" si="11"/>
        <v>6.7947621003240435E-2</v>
      </c>
      <c r="Q21" s="27">
        <f t="shared" si="12"/>
        <v>5.618250308465389E-2</v>
      </c>
      <c r="R21" s="27"/>
      <c r="S21" s="12">
        <f t="shared" si="13"/>
        <v>3.5017157688284888E-2</v>
      </c>
      <c r="T21" s="12">
        <f t="shared" si="14"/>
        <v>2.6986773040735546E-2</v>
      </c>
      <c r="U21" s="12">
        <f t="shared" si="15"/>
        <v>2.2314018316162563E-2</v>
      </c>
    </row>
    <row r="22" spans="1:21" x14ac:dyDescent="0.25">
      <c r="A22" t="str">
        <f t="shared" si="0"/>
        <v>Integral 9</v>
      </c>
      <c r="C22" s="27">
        <f t="shared" si="3"/>
        <v>7.6775144898333314E-2</v>
      </c>
      <c r="D22" s="27">
        <f t="shared" si="4"/>
        <v>4.4635248674999996E-2</v>
      </c>
      <c r="E22" s="27">
        <f t="shared" si="5"/>
        <v>3.2139896223333318E-2</v>
      </c>
      <c r="F22" s="27"/>
      <c r="G22" s="27">
        <f t="shared" si="6"/>
        <v>59</v>
      </c>
      <c r="H22" s="27">
        <f t="shared" si="7"/>
        <v>45</v>
      </c>
      <c r="I22" s="27">
        <f t="shared" si="8"/>
        <v>14</v>
      </c>
      <c r="J22" s="27"/>
      <c r="K22" s="27">
        <f t="shared" si="9"/>
        <v>1.3012736423446325E-3</v>
      </c>
      <c r="L22" s="27">
        <f t="shared" si="1"/>
        <v>9.9189441499999997E-4</v>
      </c>
      <c r="M22" s="27">
        <f t="shared" si="2"/>
        <v>2.295706873095237E-3</v>
      </c>
      <c r="N22" s="27"/>
      <c r="O22" s="27">
        <f t="shared" si="10"/>
        <v>3.6302169763304908E-2</v>
      </c>
      <c r="P22" s="27">
        <f t="shared" si="11"/>
        <v>3.1494355287892462E-2</v>
      </c>
      <c r="Q22" s="27">
        <f t="shared" si="12"/>
        <v>1.8054171665402134E-2</v>
      </c>
      <c r="R22" s="27"/>
      <c r="S22" s="12">
        <f t="shared" si="13"/>
        <v>5.4357571729320812E-2</v>
      </c>
      <c r="T22" s="12">
        <f t="shared" si="14"/>
        <v>4.7158522143236049E-2</v>
      </c>
      <c r="U22" s="12">
        <f t="shared" si="15"/>
        <v>2.7033671477884248E-2</v>
      </c>
    </row>
    <row r="23" spans="1:21" x14ac:dyDescent="0.25">
      <c r="A23" t="str">
        <f t="shared" si="0"/>
        <v>Integral 10</v>
      </c>
      <c r="C23" s="27">
        <f t="shared" si="3"/>
        <v>0.18393224085833329</v>
      </c>
      <c r="D23" s="27">
        <f t="shared" si="4"/>
        <v>0.11905221997499998</v>
      </c>
      <c r="E23" s="27">
        <f t="shared" si="5"/>
        <v>6.4880020883333306E-2</v>
      </c>
      <c r="F23" s="27"/>
      <c r="G23" s="27">
        <f t="shared" si="6"/>
        <v>59</v>
      </c>
      <c r="H23" s="27">
        <f t="shared" si="7"/>
        <v>45</v>
      </c>
      <c r="I23" s="27">
        <f t="shared" si="8"/>
        <v>14</v>
      </c>
      <c r="J23" s="27"/>
      <c r="K23" s="27">
        <f t="shared" si="9"/>
        <v>3.1174956077683609E-3</v>
      </c>
      <c r="L23" s="27">
        <f t="shared" si="1"/>
        <v>2.6456048883333329E-3</v>
      </c>
      <c r="M23" s="27">
        <f t="shared" si="2"/>
        <v>4.6342872059523792E-3</v>
      </c>
      <c r="N23" s="27"/>
      <c r="O23" s="27">
        <f t="shared" si="10"/>
        <v>5.6060462607243039E-2</v>
      </c>
      <c r="P23" s="27">
        <f t="shared" si="11"/>
        <v>5.1435443891671949E-2</v>
      </c>
      <c r="Q23" s="27">
        <f t="shared" si="12"/>
        <v>2.229732224740813E-2</v>
      </c>
      <c r="R23" s="27"/>
      <c r="S23" s="12">
        <f t="shared" si="13"/>
        <v>5.3702176287395632E-2</v>
      </c>
      <c r="T23" s="12">
        <f t="shared" si="14"/>
        <v>4.9271717478373729E-2</v>
      </c>
      <c r="U23" s="12">
        <f t="shared" si="15"/>
        <v>2.1359344435956783E-2</v>
      </c>
    </row>
    <row r="24" spans="1:21" x14ac:dyDescent="0.25">
      <c r="A24" t="str">
        <f t="shared" si="0"/>
        <v>Integral 11</v>
      </c>
      <c r="C24" s="27">
        <f t="shared" si="3"/>
        <v>8.5252969098333339E-2</v>
      </c>
      <c r="D24" s="27">
        <f t="shared" si="4"/>
        <v>6.1579129725000022E-2</v>
      </c>
      <c r="E24" s="27">
        <f t="shared" si="5"/>
        <v>2.3673839373333318E-2</v>
      </c>
      <c r="F24" s="27"/>
      <c r="G24" s="27">
        <f t="shared" si="6"/>
        <v>59</v>
      </c>
      <c r="H24" s="27">
        <f t="shared" si="7"/>
        <v>45</v>
      </c>
      <c r="I24" s="27">
        <f t="shared" si="8"/>
        <v>14</v>
      </c>
      <c r="J24" s="27"/>
      <c r="K24" s="27">
        <f t="shared" si="9"/>
        <v>1.4449655779378533E-3</v>
      </c>
      <c r="L24" s="27">
        <f t="shared" si="1"/>
        <v>1.3684251050000004E-3</v>
      </c>
      <c r="M24" s="27">
        <f t="shared" si="2"/>
        <v>1.6909885266666656E-3</v>
      </c>
      <c r="N24" s="27"/>
      <c r="O24" s="27">
        <f t="shared" si="10"/>
        <v>3.8066599013001759E-2</v>
      </c>
      <c r="P24" s="27">
        <f t="shared" si="11"/>
        <v>3.6992230332868553E-2</v>
      </c>
      <c r="Q24" s="27">
        <f t="shared" si="12"/>
        <v>8.9800253572396051E-3</v>
      </c>
      <c r="R24" s="27"/>
      <c r="S24" s="12">
        <f t="shared" si="13"/>
        <v>6.4435220082499384E-2</v>
      </c>
      <c r="T24" s="12">
        <f t="shared" si="14"/>
        <v>6.2616639380543779E-2</v>
      </c>
      <c r="U24" s="12">
        <f t="shared" si="15"/>
        <v>1.5200462485301783E-2</v>
      </c>
    </row>
    <row r="25" spans="1:21" x14ac:dyDescent="0.25">
      <c r="A25" t="str">
        <f t="shared" si="0"/>
        <v>Integral 12</v>
      </c>
      <c r="C25" s="27">
        <f t="shared" si="3"/>
        <v>5.378737539333333E-2</v>
      </c>
      <c r="D25" s="27">
        <f t="shared" si="4"/>
        <v>3.7224075349999983E-2</v>
      </c>
      <c r="E25" s="27">
        <f t="shared" si="5"/>
        <v>1.6563300043333347E-2</v>
      </c>
      <c r="F25" s="27"/>
      <c r="G25" s="27">
        <f t="shared" si="6"/>
        <v>59</v>
      </c>
      <c r="H25" s="27">
        <f t="shared" si="7"/>
        <v>45</v>
      </c>
      <c r="I25" s="27">
        <f t="shared" si="8"/>
        <v>14</v>
      </c>
      <c r="J25" s="27"/>
      <c r="K25" s="27">
        <f t="shared" si="9"/>
        <v>9.1165043039548017E-4</v>
      </c>
      <c r="L25" s="27">
        <f t="shared" si="1"/>
        <v>8.2720167444444404E-4</v>
      </c>
      <c r="M25" s="27">
        <f t="shared" si="2"/>
        <v>1.1830928602380962E-3</v>
      </c>
      <c r="N25" s="27"/>
      <c r="O25" s="27">
        <f t="shared" si="10"/>
        <v>3.0268374103887E-2</v>
      </c>
      <c r="P25" s="27">
        <f t="shared" si="11"/>
        <v>2.876111392913084E-2</v>
      </c>
      <c r="Q25" s="27">
        <f t="shared" si="12"/>
        <v>9.4325392365159581E-3</v>
      </c>
      <c r="R25" s="27"/>
      <c r="S25" s="12">
        <f t="shared" si="13"/>
        <v>7.5361263268735712E-2</v>
      </c>
      <c r="T25" s="12">
        <f t="shared" si="14"/>
        <v>7.1608533424231346E-2</v>
      </c>
      <c r="U25" s="12">
        <f t="shared" si="15"/>
        <v>2.3484844949252588E-2</v>
      </c>
    </row>
    <row r="26" spans="1:21" x14ac:dyDescent="0.25">
      <c r="A26" t="str">
        <f t="shared" si="0"/>
        <v>Integral 13</v>
      </c>
      <c r="C26" s="27">
        <f t="shared" si="3"/>
        <v>0.27641733232499999</v>
      </c>
      <c r="D26" s="27">
        <f t="shared" si="4"/>
        <v>0.14642962687499994</v>
      </c>
      <c r="E26" s="27">
        <f t="shared" si="5"/>
        <v>0.12998770545000005</v>
      </c>
      <c r="F26" s="27"/>
      <c r="G26" s="27">
        <f t="shared" si="6"/>
        <v>59</v>
      </c>
      <c r="H26" s="27">
        <f t="shared" si="7"/>
        <v>45</v>
      </c>
      <c r="I26" s="27">
        <f t="shared" si="8"/>
        <v>14</v>
      </c>
      <c r="J26" s="27"/>
      <c r="K26" s="27">
        <f t="shared" si="9"/>
        <v>4.6850395309322029E-3</v>
      </c>
      <c r="L26" s="27">
        <f t="shared" si="1"/>
        <v>3.253991708333332E-3</v>
      </c>
      <c r="M26" s="27">
        <f t="shared" si="2"/>
        <v>9.2848361035714321E-3</v>
      </c>
      <c r="N26" s="27"/>
      <c r="O26" s="27">
        <f t="shared" si="10"/>
        <v>6.9005092617450026E-2</v>
      </c>
      <c r="P26" s="27">
        <f t="shared" si="11"/>
        <v>5.7043770109744076E-2</v>
      </c>
      <c r="Q26" s="27">
        <f t="shared" si="12"/>
        <v>3.8829255707642979E-2</v>
      </c>
      <c r="R26" s="27"/>
      <c r="S26" s="12">
        <f t="shared" si="13"/>
        <v>4.3566777806858761E-2</v>
      </c>
      <c r="T26" s="12">
        <f t="shared" si="14"/>
        <v>3.6014925324631616E-2</v>
      </c>
      <c r="U26" s="12">
        <f t="shared" si="15"/>
        <v>2.4515082751918445E-2</v>
      </c>
    </row>
    <row r="27" spans="1:21" x14ac:dyDescent="0.25">
      <c r="A27" t="str">
        <f t="shared" si="0"/>
        <v>Integral 14</v>
      </c>
      <c r="C27" s="27">
        <f t="shared" si="3"/>
        <v>2.7203053693333354E-2</v>
      </c>
      <c r="D27" s="27">
        <f t="shared" si="4"/>
        <v>1.7783879000000013E-2</v>
      </c>
      <c r="E27" s="27">
        <f t="shared" si="5"/>
        <v>9.419174693333341E-3</v>
      </c>
      <c r="F27" s="27"/>
      <c r="G27" s="27">
        <f t="shared" si="6"/>
        <v>59</v>
      </c>
      <c r="H27" s="27">
        <f t="shared" si="7"/>
        <v>45</v>
      </c>
      <c r="I27" s="27">
        <f t="shared" si="8"/>
        <v>14</v>
      </c>
      <c r="J27" s="27"/>
      <c r="K27" s="27">
        <f t="shared" si="9"/>
        <v>4.6106870666666699E-4</v>
      </c>
      <c r="L27" s="27">
        <f t="shared" si="1"/>
        <v>3.9519731111111139E-4</v>
      </c>
      <c r="M27" s="27">
        <f t="shared" si="2"/>
        <v>6.7279819238095292E-4</v>
      </c>
      <c r="N27" s="27"/>
      <c r="O27" s="27">
        <f t="shared" si="10"/>
        <v>2.1554524616158248E-2</v>
      </c>
      <c r="P27" s="27">
        <f t="shared" si="11"/>
        <v>1.9879570194325416E-2</v>
      </c>
      <c r="Q27" s="27">
        <f t="shared" si="12"/>
        <v>8.3306794631326665E-3</v>
      </c>
      <c r="R27" s="27"/>
      <c r="S27" s="12">
        <f t="shared" si="13"/>
        <v>6.2205462781212355E-2</v>
      </c>
      <c r="T27" s="12">
        <f t="shared" si="14"/>
        <v>5.7371613888556064E-2</v>
      </c>
      <c r="U27" s="12">
        <f t="shared" si="15"/>
        <v>2.4041994918210012E-2</v>
      </c>
    </row>
    <row r="28" spans="1:21" x14ac:dyDescent="0.25">
      <c r="A28" t="str">
        <f>A51</f>
        <v>TMS</v>
      </c>
      <c r="C28" s="27">
        <f t="shared" si="3"/>
        <v>27.534679996340007</v>
      </c>
      <c r="D28" s="27">
        <f t="shared" si="4"/>
        <v>0.23477464140000001</v>
      </c>
      <c r="E28" s="27">
        <f t="shared" si="5"/>
        <v>27.299905354940005</v>
      </c>
      <c r="F28" s="27"/>
      <c r="G28" s="27">
        <f t="shared" si="6"/>
        <v>59</v>
      </c>
      <c r="H28" s="27">
        <f t="shared" si="7"/>
        <v>45</v>
      </c>
      <c r="I28" s="27">
        <f t="shared" si="8"/>
        <v>14</v>
      </c>
      <c r="J28" s="27"/>
      <c r="K28" s="27">
        <f t="shared" si="9"/>
        <v>0.46668949146338995</v>
      </c>
      <c r="L28" s="27">
        <f t="shared" si="1"/>
        <v>5.2172142533333339E-3</v>
      </c>
      <c r="M28" s="27">
        <f t="shared" si="2"/>
        <v>1.9499932396385717</v>
      </c>
      <c r="N28" s="27"/>
      <c r="O28" s="27">
        <f t="shared" si="10"/>
        <v>0.70100728997610506</v>
      </c>
      <c r="P28" s="27">
        <f t="shared" si="11"/>
        <v>7.2230286260912283E-2</v>
      </c>
      <c r="Q28" s="27">
        <f t="shared" si="12"/>
        <v>0.69727613349827888</v>
      </c>
      <c r="R28" s="27"/>
      <c r="S28" s="21">
        <f t="shared" si="13"/>
        <v>0.63075902644220982</v>
      </c>
      <c r="T28" s="21">
        <f t="shared" si="14"/>
        <v>6.4992055992924319E-2</v>
      </c>
      <c r="U28" s="21">
        <f t="shared" si="15"/>
        <v>0.62740177087424354</v>
      </c>
    </row>
    <row r="31" spans="1:21" x14ac:dyDescent="0.25">
      <c r="S31" s="33"/>
      <c r="T31" s="30" t="s">
        <v>41</v>
      </c>
      <c r="U31" s="34"/>
    </row>
    <row r="32" spans="1:21" x14ac:dyDescent="0.25">
      <c r="S32" s="22" t="s">
        <v>42</v>
      </c>
      <c r="T32" s="22" t="s">
        <v>56</v>
      </c>
      <c r="U32" s="22" t="s">
        <v>43</v>
      </c>
    </row>
    <row r="33" spans="1:62" x14ac:dyDescent="0.25">
      <c r="S33" s="17">
        <f>SQRT(SUMSQ(S16:S17,S20:S27)/COUNT(S16:S17,S20:S27))</f>
        <v>5.8115890103862929E-2</v>
      </c>
      <c r="T33" s="17">
        <f>SQRT(SUMSQ(T16:T17,T20:T27)/COUNT(T16:T17,T20:T27))</f>
        <v>5.131844117541335E-2</v>
      </c>
      <c r="U33" s="17">
        <f>SQRT(SUMSQ(U16:U17,U20:U27)/COUNT(U16:U17,U20:U27))</f>
        <v>2.7274058698512627E-2</v>
      </c>
    </row>
    <row r="35" spans="1:62" x14ac:dyDescent="0.25">
      <c r="A35" s="24" t="s">
        <v>63</v>
      </c>
      <c r="B35" s="23"/>
      <c r="C35" s="23"/>
      <c r="D35" s="23"/>
      <c r="E35" s="23"/>
    </row>
    <row r="37" spans="1:62" x14ac:dyDescent="0.25">
      <c r="A37" t="str">
        <f t="shared" ref="A37:A50" si="16">A56</f>
        <v>Aldehyde Integral 1</v>
      </c>
      <c r="C37">
        <f>C95-$F76</f>
        <v>-4.4575000000000031E-3</v>
      </c>
      <c r="D37">
        <f t="shared" ref="D37:F37" si="17">D95-$F76</f>
        <v>7.1249999999999786E-4</v>
      </c>
      <c r="E37">
        <f t="shared" si="17"/>
        <v>8.1724999999999992E-3</v>
      </c>
      <c r="F37">
        <f t="shared" si="17"/>
        <v>-4.4275000000000009E-3</v>
      </c>
      <c r="G37">
        <f>G95-$J76</f>
        <v>1.6699999999999909E-3</v>
      </c>
      <c r="H37">
        <f t="shared" ref="H37:J37" si="18">H95-$J76</f>
        <v>6.3699999999999937E-3</v>
      </c>
      <c r="I37">
        <f t="shared" si="18"/>
        <v>-3.4800000000000109E-3</v>
      </c>
      <c r="J37">
        <f t="shared" si="18"/>
        <v>-4.5600000000000085E-3</v>
      </c>
      <c r="K37">
        <f t="shared" ref="K37:M37" si="19">K95-$N76</f>
        <v>2.9325000000000045E-3</v>
      </c>
      <c r="L37">
        <f t="shared" si="19"/>
        <v>5.2725000000000063E-3</v>
      </c>
      <c r="M37">
        <f t="shared" si="19"/>
        <v>1.7925000000000024E-3</v>
      </c>
      <c r="N37">
        <f>N95-$N76</f>
        <v>-9.9974999999999994E-3</v>
      </c>
      <c r="O37">
        <f t="shared" ref="O37:Q37" si="20">O95-$R76</f>
        <v>-4.0724999999999997E-3</v>
      </c>
      <c r="P37">
        <f t="shared" si="20"/>
        <v>1.0537499999999998E-2</v>
      </c>
      <c r="Q37">
        <f t="shared" si="20"/>
        <v>-9.0250000000000052E-4</v>
      </c>
      <c r="R37">
        <f>R95-$R76</f>
        <v>-5.562499999999998E-3</v>
      </c>
      <c r="S37">
        <f t="shared" ref="S37:U37" si="21">S95-$V76</f>
        <v>-4.4450000000000045E-3</v>
      </c>
      <c r="T37">
        <f t="shared" si="21"/>
        <v>5.6849999999999956E-3</v>
      </c>
      <c r="U37">
        <f t="shared" si="21"/>
        <v>6.4349999999999963E-3</v>
      </c>
      <c r="V37">
        <f>V95-$V76</f>
        <v>-7.6750000000000082E-3</v>
      </c>
      <c r="W37">
        <f t="shared" ref="W37:Y37" si="22">W95-$Z76</f>
        <v>1.4002499999999999E-2</v>
      </c>
      <c r="X37">
        <f t="shared" si="22"/>
        <v>-1.4397500000000001E-2</v>
      </c>
      <c r="Y37">
        <f t="shared" si="22"/>
        <v>-7.9975000000000011E-3</v>
      </c>
      <c r="Z37">
        <f>Z95-$Z76</f>
        <v>8.3924999999999989E-3</v>
      </c>
      <c r="AA37">
        <f t="shared" ref="AA37:AC37" si="23">AA95-$AD76</f>
        <v>-1.1117500000000002E-2</v>
      </c>
      <c r="AB37">
        <f t="shared" si="23"/>
        <v>-5.2374999999999991E-3</v>
      </c>
      <c r="AC37">
        <f t="shared" si="23"/>
        <v>5.5824999999999972E-3</v>
      </c>
      <c r="AD37">
        <f>AD95-$AD76</f>
        <v>1.0772500000000004E-2</v>
      </c>
      <c r="AE37">
        <f t="shared" ref="AE37:AG37" si="24">AE95-$AH76</f>
        <v>-1.0324999999999987E-3</v>
      </c>
      <c r="AF37">
        <f t="shared" si="24"/>
        <v>1.9175000000000025E-3</v>
      </c>
      <c r="AG37">
        <f t="shared" si="24"/>
        <v>-8.7324999999999972E-3</v>
      </c>
      <c r="AH37">
        <f>AH95-$AH76</f>
        <v>7.8475000000000003E-3</v>
      </c>
      <c r="AI37">
        <f t="shared" ref="AI37:AK37" si="25">AI95-$AL76</f>
        <v>1.109750000000001E-2</v>
      </c>
      <c r="AJ37">
        <f t="shared" si="25"/>
        <v>-4.1724999999999957E-3</v>
      </c>
      <c r="AK37">
        <f t="shared" si="25"/>
        <v>-4.6124999999999985E-3</v>
      </c>
      <c r="AL37">
        <f>AL95-$AL76</f>
        <v>-2.3124999999999951E-3</v>
      </c>
      <c r="AM37">
        <f t="shared" ref="AM37:AO37" si="26">AM95-$AP76</f>
        <v>8.9499999999999996E-4</v>
      </c>
      <c r="AN37">
        <f t="shared" si="26"/>
        <v>-9.6250000000000016E-3</v>
      </c>
      <c r="AO37">
        <f t="shared" si="26"/>
        <v>7.7450000000000019E-3</v>
      </c>
      <c r="AP37">
        <f>AP95-$AP76</f>
        <v>9.8499999999999976E-4</v>
      </c>
      <c r="AQ37">
        <f t="shared" ref="AQ37:AS37" si="27">AQ95-$AT76</f>
        <v>1.3802500000000002E-2</v>
      </c>
      <c r="AR37">
        <f t="shared" si="27"/>
        <v>5.8824999999999988E-3</v>
      </c>
      <c r="AS37">
        <f t="shared" si="27"/>
        <v>-1.3487499999999999E-2</v>
      </c>
      <c r="AT37">
        <f>AT95-$AT76</f>
        <v>-6.1974999999999981E-3</v>
      </c>
      <c r="AU37">
        <f t="shared" ref="AU37:AW37" si="28">AU95-$AX76</f>
        <v>-2.5475000000000012E-3</v>
      </c>
      <c r="AV37">
        <f t="shared" si="28"/>
        <v>-3.5574999999999982E-3</v>
      </c>
      <c r="AW37">
        <f t="shared" si="28"/>
        <v>-1.9775000000000001E-3</v>
      </c>
      <c r="AX37">
        <f>AX95-$AX76</f>
        <v>8.0824999999999994E-3</v>
      </c>
      <c r="AY37">
        <f t="shared" ref="AY37:BA37" si="29">AY95-$BB76</f>
        <v>7.5775000000000009E-3</v>
      </c>
      <c r="AZ37">
        <f t="shared" si="29"/>
        <v>-1.4312499999999999E-2</v>
      </c>
      <c r="BA37">
        <f t="shared" si="29"/>
        <v>1.0107499999999991E-2</v>
      </c>
      <c r="BB37">
        <f>BB95-$BB76</f>
        <v>-3.3725000000000005E-3</v>
      </c>
      <c r="BC37">
        <f t="shared" ref="BC37:BE37" si="30">BC95-$BF76</f>
        <v>-7.4999999999998679E-5</v>
      </c>
      <c r="BD37">
        <f t="shared" si="30"/>
        <v>1.0774999999999993E-2</v>
      </c>
      <c r="BE37">
        <f t="shared" si="30"/>
        <v>-3.3250000000000016E-3</v>
      </c>
      <c r="BF37">
        <f>BF95-$BF76</f>
        <v>-7.3749999999999996E-3</v>
      </c>
      <c r="BG37">
        <f t="shared" ref="BG37:BI37" si="31">BG95-$BJ76</f>
        <v>-9.3499999999999833E-4</v>
      </c>
      <c r="BH37">
        <f t="shared" si="31"/>
        <v>-1.0350000000000012E-3</v>
      </c>
      <c r="BI37">
        <f t="shared" si="31"/>
        <v>-7.8449999999999978E-3</v>
      </c>
      <c r="BJ37">
        <f>BJ95-$BJ76</f>
        <v>9.8149999999999973E-3</v>
      </c>
    </row>
    <row r="38" spans="1:62" x14ac:dyDescent="0.25">
      <c r="A38" t="str">
        <f t="shared" si="16"/>
        <v>Aldehyde Integral 2</v>
      </c>
      <c r="C38">
        <f t="shared" ref="C38:F38" si="32">C96-$F77</f>
        <v>0</v>
      </c>
      <c r="D38">
        <f t="shared" si="32"/>
        <v>0</v>
      </c>
      <c r="E38">
        <f t="shared" si="32"/>
        <v>0</v>
      </c>
      <c r="F38">
        <f t="shared" si="32"/>
        <v>0</v>
      </c>
      <c r="G38">
        <f t="shared" ref="G38:J38" si="33">G96-$J77</f>
        <v>0</v>
      </c>
      <c r="H38">
        <f t="shared" si="33"/>
        <v>0</v>
      </c>
      <c r="I38">
        <f t="shared" si="33"/>
        <v>0</v>
      </c>
      <c r="J38">
        <f t="shared" si="33"/>
        <v>0</v>
      </c>
      <c r="K38">
        <f t="shared" ref="K38:N38" si="34">K96-$N77</f>
        <v>0</v>
      </c>
      <c r="L38">
        <f t="shared" si="34"/>
        <v>0</v>
      </c>
      <c r="M38">
        <f t="shared" si="34"/>
        <v>0</v>
      </c>
      <c r="N38">
        <f t="shared" si="34"/>
        <v>0</v>
      </c>
      <c r="O38">
        <f t="shared" ref="O38:R38" si="35">O96-$R77</f>
        <v>0</v>
      </c>
      <c r="P38">
        <f t="shared" si="35"/>
        <v>0</v>
      </c>
      <c r="Q38">
        <f t="shared" si="35"/>
        <v>0</v>
      </c>
      <c r="R38">
        <f t="shared" si="35"/>
        <v>0</v>
      </c>
      <c r="S38">
        <f t="shared" ref="S38:V38" si="36">S96-$V77</f>
        <v>0</v>
      </c>
      <c r="T38">
        <f t="shared" si="36"/>
        <v>0</v>
      </c>
      <c r="U38">
        <f t="shared" si="36"/>
        <v>0</v>
      </c>
      <c r="V38">
        <f t="shared" si="36"/>
        <v>0</v>
      </c>
      <c r="W38">
        <f t="shared" ref="W38:Z38" si="37">W96-$Z77</f>
        <v>0</v>
      </c>
      <c r="X38">
        <f t="shared" si="37"/>
        <v>0</v>
      </c>
      <c r="Y38">
        <f t="shared" si="37"/>
        <v>0</v>
      </c>
      <c r="Z38">
        <f t="shared" si="37"/>
        <v>0</v>
      </c>
      <c r="AA38">
        <f t="shared" ref="AA38:AD38" si="38">AA96-$AD77</f>
        <v>0</v>
      </c>
      <c r="AB38">
        <f t="shared" si="38"/>
        <v>0</v>
      </c>
      <c r="AC38">
        <f t="shared" si="38"/>
        <v>0</v>
      </c>
      <c r="AD38">
        <f t="shared" si="38"/>
        <v>0</v>
      </c>
      <c r="AE38">
        <f t="shared" ref="AE38:AH38" si="39">AE96-$AH77</f>
        <v>0</v>
      </c>
      <c r="AF38">
        <f t="shared" si="39"/>
        <v>0</v>
      </c>
      <c r="AG38">
        <f t="shared" si="39"/>
        <v>0</v>
      </c>
      <c r="AH38">
        <f t="shared" si="39"/>
        <v>0</v>
      </c>
      <c r="AI38">
        <f t="shared" ref="AI38:AL38" si="40">AI96-$AL77</f>
        <v>0</v>
      </c>
      <c r="AJ38">
        <f t="shared" si="40"/>
        <v>0</v>
      </c>
      <c r="AK38">
        <f t="shared" si="40"/>
        <v>0</v>
      </c>
      <c r="AL38">
        <f t="shared" si="40"/>
        <v>0</v>
      </c>
      <c r="AM38">
        <f t="shared" ref="AM38:AP38" si="41">AM96-$AP77</f>
        <v>0</v>
      </c>
      <c r="AN38">
        <f t="shared" si="41"/>
        <v>0</v>
      </c>
      <c r="AO38">
        <f t="shared" si="41"/>
        <v>0</v>
      </c>
      <c r="AP38">
        <f t="shared" si="41"/>
        <v>0</v>
      </c>
      <c r="AQ38">
        <f t="shared" ref="AQ38:AT38" si="42">AQ96-$AT77</f>
        <v>0</v>
      </c>
      <c r="AR38">
        <f t="shared" si="42"/>
        <v>0</v>
      </c>
      <c r="AS38">
        <f t="shared" si="42"/>
        <v>0</v>
      </c>
      <c r="AT38">
        <f t="shared" si="42"/>
        <v>0</v>
      </c>
      <c r="AU38">
        <f t="shared" ref="AU38:AX38" si="43">AU96-$AX77</f>
        <v>0</v>
      </c>
      <c r="AV38">
        <f t="shared" si="43"/>
        <v>0</v>
      </c>
      <c r="AW38">
        <f t="shared" si="43"/>
        <v>0</v>
      </c>
      <c r="AX38">
        <f t="shared" si="43"/>
        <v>0</v>
      </c>
      <c r="AY38">
        <f t="shared" ref="AY38:BB38" si="44">AY96-$BB77</f>
        <v>0</v>
      </c>
      <c r="AZ38">
        <f t="shared" si="44"/>
        <v>0</v>
      </c>
      <c r="BA38">
        <f t="shared" si="44"/>
        <v>0</v>
      </c>
      <c r="BB38">
        <f t="shared" si="44"/>
        <v>0</v>
      </c>
      <c r="BC38">
        <f t="shared" ref="BC38:BF38" si="45">BC96-$BF77</f>
        <v>0</v>
      </c>
      <c r="BD38">
        <f t="shared" si="45"/>
        <v>0</v>
      </c>
      <c r="BE38">
        <f t="shared" si="45"/>
        <v>0</v>
      </c>
      <c r="BF38">
        <f t="shared" si="45"/>
        <v>0</v>
      </c>
      <c r="BG38">
        <f t="shared" ref="BG38:BJ38" si="46">BG96-$BJ77</f>
        <v>0</v>
      </c>
      <c r="BH38">
        <f t="shared" si="46"/>
        <v>0</v>
      </c>
      <c r="BI38">
        <f t="shared" si="46"/>
        <v>0</v>
      </c>
      <c r="BJ38">
        <f t="shared" si="46"/>
        <v>0</v>
      </c>
    </row>
    <row r="39" spans="1:62" x14ac:dyDescent="0.25">
      <c r="A39" t="str">
        <f t="shared" si="16"/>
        <v>Aromatic region  Integral 3</v>
      </c>
      <c r="C39">
        <f t="shared" ref="C39:F39" si="47">C97-$F78</f>
        <v>9.991499999999931E-2</v>
      </c>
      <c r="D39">
        <f t="shared" si="47"/>
        <v>-1.1078849999999996</v>
      </c>
      <c r="E39">
        <f t="shared" si="47"/>
        <v>0.9080350000000017</v>
      </c>
      <c r="F39">
        <f t="shared" si="47"/>
        <v>9.9934999999998553E-2</v>
      </c>
      <c r="G39">
        <f t="shared" ref="G39:J39" si="48">G97-$J78</f>
        <v>-0.59182750000000084</v>
      </c>
      <c r="H39">
        <f t="shared" si="48"/>
        <v>0.76736250000000084</v>
      </c>
      <c r="I39">
        <f t="shared" si="48"/>
        <v>-0.43164750000000041</v>
      </c>
      <c r="J39">
        <f t="shared" si="48"/>
        <v>0.25611250000000041</v>
      </c>
      <c r="K39">
        <f t="shared" ref="K39:N39" si="49">K97-$N78</f>
        <v>8.1969999999998322E-2</v>
      </c>
      <c r="L39">
        <f t="shared" si="49"/>
        <v>-0.35219000000000378</v>
      </c>
      <c r="M39">
        <f t="shared" si="49"/>
        <v>0.2549299999999981</v>
      </c>
      <c r="N39">
        <f t="shared" si="49"/>
        <v>1.5289999999996695E-2</v>
      </c>
      <c r="O39">
        <f t="shared" ref="O39:R39" si="50">O97-$R78</f>
        <v>-0.70166000000000395</v>
      </c>
      <c r="P39">
        <f t="shared" si="50"/>
        <v>-0.46250000000000213</v>
      </c>
      <c r="Q39">
        <f t="shared" si="50"/>
        <v>1.1542499999999976</v>
      </c>
      <c r="R39">
        <f t="shared" si="50"/>
        <v>9.909999999997865E-3</v>
      </c>
      <c r="S39">
        <f t="shared" ref="S39:V39" si="51">S97-$V78</f>
        <v>0.79742749999999774</v>
      </c>
      <c r="T39">
        <f t="shared" si="51"/>
        <v>-0.55051250000000351</v>
      </c>
      <c r="U39">
        <f t="shared" si="51"/>
        <v>0.62491749999999868</v>
      </c>
      <c r="V39">
        <f t="shared" si="51"/>
        <v>-0.87183250000000356</v>
      </c>
      <c r="W39">
        <f t="shared" ref="W39:Z39" si="52">W97-$Z78</f>
        <v>-0.60529500000000169</v>
      </c>
      <c r="X39">
        <f t="shared" si="52"/>
        <v>-0.3130650000000017</v>
      </c>
      <c r="Y39">
        <f t="shared" si="52"/>
        <v>-6.7855000000001553E-2</v>
      </c>
      <c r="Z39">
        <f t="shared" si="52"/>
        <v>0.9862150000000014</v>
      </c>
      <c r="AA39">
        <f t="shared" ref="AA39:AD39" si="53">AA97-$AD78</f>
        <v>1.0775325000000002</v>
      </c>
      <c r="AB39">
        <f t="shared" si="53"/>
        <v>-0.10976749999999669</v>
      </c>
      <c r="AC39">
        <f t="shared" si="53"/>
        <v>0.16375250000000108</v>
      </c>
      <c r="AD39">
        <f t="shared" si="53"/>
        <v>-1.1315174999999975</v>
      </c>
      <c r="AE39">
        <f t="shared" ref="AE39:AH39" si="54">AE97-$AH78</f>
        <v>0.15393999999999863</v>
      </c>
      <c r="AF39">
        <f t="shared" si="54"/>
        <v>1.3080700000000007</v>
      </c>
      <c r="AG39">
        <f t="shared" si="54"/>
        <v>-0.1058400000000006</v>
      </c>
      <c r="AH39">
        <f t="shared" si="54"/>
        <v>-1.3561699999999988</v>
      </c>
      <c r="AI39">
        <f t="shared" ref="AI39:AL39" si="55">AI97-$AL78</f>
        <v>0.2409875000000028</v>
      </c>
      <c r="AJ39">
        <f t="shared" si="55"/>
        <v>-0.41336249999999808</v>
      </c>
      <c r="AK39">
        <f t="shared" si="55"/>
        <v>-0.20834249999999699</v>
      </c>
      <c r="AL39">
        <f t="shared" si="55"/>
        <v>0.38071750000000293</v>
      </c>
      <c r="AM39">
        <f t="shared" ref="AM39:AP39" si="56">AM97-$AP78</f>
        <v>7.6849999999986096E-3</v>
      </c>
      <c r="AN39">
        <f t="shared" si="56"/>
        <v>-0.12168500000000293</v>
      </c>
      <c r="AO39">
        <f t="shared" si="56"/>
        <v>-1.7935000000001367E-2</v>
      </c>
      <c r="AP39">
        <f t="shared" si="56"/>
        <v>0.13193499999999858</v>
      </c>
      <c r="AQ39">
        <f t="shared" ref="AQ39:AT39" si="57">AQ97-$AT78</f>
        <v>-0.80183750000000131</v>
      </c>
      <c r="AR39">
        <f t="shared" si="57"/>
        <v>0.49837249999999855</v>
      </c>
      <c r="AS39">
        <f t="shared" si="57"/>
        <v>0.52457249999999789</v>
      </c>
      <c r="AT39">
        <f t="shared" si="57"/>
        <v>-0.22110750000000223</v>
      </c>
      <c r="AU39">
        <f t="shared" ref="AU39:AX39" si="58">AU97-$AX78</f>
        <v>-0.1936875000000029</v>
      </c>
      <c r="AV39">
        <f t="shared" si="58"/>
        <v>-0.21452750000000265</v>
      </c>
      <c r="AW39">
        <f t="shared" si="58"/>
        <v>-9.0447499999999792E-2</v>
      </c>
      <c r="AX39">
        <f t="shared" si="58"/>
        <v>0.49866249999999823</v>
      </c>
      <c r="AY39">
        <f t="shared" ref="AY39:BB39" si="59">AY97-$BB78</f>
        <v>0.96250750000000096</v>
      </c>
      <c r="AZ39">
        <f t="shared" si="59"/>
        <v>-0.92647249999999914</v>
      </c>
      <c r="BA39">
        <f t="shared" si="59"/>
        <v>-9.6062499999998607E-2</v>
      </c>
      <c r="BB39">
        <f t="shared" si="59"/>
        <v>6.0027500000000344E-2</v>
      </c>
      <c r="BC39">
        <f t="shared" ref="BC39:BF39" si="60">BC97-$BF78</f>
        <v>-2.2526225000000011</v>
      </c>
      <c r="BD39">
        <f t="shared" si="60"/>
        <v>0.36009750000000196</v>
      </c>
      <c r="BE39">
        <f t="shared" si="60"/>
        <v>0.58531750000000216</v>
      </c>
      <c r="BF39">
        <f t="shared" si="60"/>
        <v>1.3072075000000005</v>
      </c>
      <c r="BG39">
        <f t="shared" ref="BG39:BJ39" si="61">BG97-$BJ78</f>
        <v>-1.050672500000001</v>
      </c>
      <c r="BH39">
        <f t="shared" si="61"/>
        <v>0.77530750000000026</v>
      </c>
      <c r="BI39">
        <f t="shared" si="61"/>
        <v>1.2749999999783768E-4</v>
      </c>
      <c r="BJ39">
        <f t="shared" si="61"/>
        <v>0.27523749999999936</v>
      </c>
    </row>
    <row r="40" spans="1:62" x14ac:dyDescent="0.25">
      <c r="A40" t="str">
        <f t="shared" si="16"/>
        <v>OCH/O-CH2 Integral 4</v>
      </c>
      <c r="C40">
        <f t="shared" ref="C40:F40" si="62">C98-$F79</f>
        <v>-6.4870000000000205E-2</v>
      </c>
      <c r="D40">
        <f t="shared" si="62"/>
        <v>-1.8200000000001548E-3</v>
      </c>
      <c r="E40">
        <f t="shared" si="62"/>
        <v>0.1315599999999999</v>
      </c>
      <c r="F40">
        <f t="shared" si="62"/>
        <v>-6.4870000000000205E-2</v>
      </c>
      <c r="G40">
        <f t="shared" ref="G40:J40" si="63">G98-$J79</f>
        <v>-0.14716750000000012</v>
      </c>
      <c r="H40">
        <f t="shared" si="63"/>
        <v>-5.4837500000000095E-2</v>
      </c>
      <c r="I40">
        <f t="shared" si="63"/>
        <v>9.6422500000000078E-2</v>
      </c>
      <c r="J40">
        <f t="shared" si="63"/>
        <v>0.10558250000000013</v>
      </c>
      <c r="K40">
        <f t="shared" ref="K40:N40" si="64">K98-$N79</f>
        <v>6.9830000000000059E-2</v>
      </c>
      <c r="L40">
        <f t="shared" si="64"/>
        <v>-1.7959999999999976E-2</v>
      </c>
      <c r="M40">
        <f t="shared" si="64"/>
        <v>1.5230000000000299E-2</v>
      </c>
      <c r="N40">
        <f t="shared" si="64"/>
        <v>-6.7099999999999937E-2</v>
      </c>
      <c r="O40">
        <f t="shared" ref="O40:R40" si="65">O98-$R79</f>
        <v>1.1725000000000207E-3</v>
      </c>
      <c r="P40">
        <f t="shared" si="65"/>
        <v>8.0225000000000435E-3</v>
      </c>
      <c r="Q40">
        <f t="shared" si="65"/>
        <v>-3.3917500000000045E-2</v>
      </c>
      <c r="R40">
        <f t="shared" si="65"/>
        <v>2.4722499999999759E-2</v>
      </c>
      <c r="S40">
        <f t="shared" ref="S40:V40" si="66">S98-$V79</f>
        <v>-2.8169999999999806E-2</v>
      </c>
      <c r="T40">
        <f t="shared" si="66"/>
        <v>-5.8679999999999843E-2</v>
      </c>
      <c r="U40">
        <f t="shared" si="66"/>
        <v>3.5190000000000055E-2</v>
      </c>
      <c r="V40">
        <f t="shared" si="66"/>
        <v>5.1660000000000039E-2</v>
      </c>
      <c r="W40">
        <f t="shared" ref="W40:Z40" si="67">W98-$Z79</f>
        <v>-2.289999999999992E-2</v>
      </c>
      <c r="X40">
        <f t="shared" si="67"/>
        <v>-0.11612999999999984</v>
      </c>
      <c r="Y40">
        <f t="shared" si="67"/>
        <v>-7.0669999999999789E-2</v>
      </c>
      <c r="Z40">
        <f t="shared" si="67"/>
        <v>0.20970000000000022</v>
      </c>
      <c r="AA40">
        <f t="shared" ref="AA40:AD40" si="68">AA98-$AD79</f>
        <v>-0.24868000000000001</v>
      </c>
      <c r="AB40">
        <f t="shared" si="68"/>
        <v>-1.0050000000000114E-2</v>
      </c>
      <c r="AC40">
        <f t="shared" si="68"/>
        <v>6.2329999999999997E-2</v>
      </c>
      <c r="AD40">
        <f t="shared" si="68"/>
        <v>0.19639999999999991</v>
      </c>
      <c r="AE40">
        <f t="shared" ref="AE40:AH40" si="69">AE98-$AH79</f>
        <v>-3.8212499999999983E-2</v>
      </c>
      <c r="AF40">
        <f t="shared" si="69"/>
        <v>5.4275000000001405E-3</v>
      </c>
      <c r="AG40">
        <f t="shared" si="69"/>
        <v>-7.6832499999999859E-2</v>
      </c>
      <c r="AH40">
        <f t="shared" si="69"/>
        <v>0.10961750000000015</v>
      </c>
      <c r="AI40">
        <f t="shared" ref="AI40:AL40" si="70">AI98-$AL79</f>
        <v>-8.5250000000000048E-2</v>
      </c>
      <c r="AJ40">
        <f t="shared" si="70"/>
        <v>2.6189999999999936E-2</v>
      </c>
      <c r="AK40">
        <f t="shared" si="70"/>
        <v>-3.6380000000000079E-2</v>
      </c>
      <c r="AL40">
        <f t="shared" si="70"/>
        <v>9.5439999999999969E-2</v>
      </c>
      <c r="AM40">
        <f t="shared" ref="AM40:AP40" si="71">AM98-$AP79</f>
        <v>-0.12216499999999986</v>
      </c>
      <c r="AN40">
        <f t="shared" si="71"/>
        <v>-7.0605000000000029E-2</v>
      </c>
      <c r="AO40">
        <f t="shared" si="71"/>
        <v>-0.12444499999999969</v>
      </c>
      <c r="AP40">
        <f t="shared" si="71"/>
        <v>0.31721500000000002</v>
      </c>
      <c r="AQ40">
        <f t="shared" ref="AQ40:AT40" si="72">AQ98-$AT79</f>
        <v>-0.12068250000000003</v>
      </c>
      <c r="AR40">
        <f t="shared" si="72"/>
        <v>1.3257499999999922E-2</v>
      </c>
      <c r="AS40">
        <f t="shared" si="72"/>
        <v>8.082749999999983E-2</v>
      </c>
      <c r="AT40">
        <f t="shared" si="72"/>
        <v>2.659749999999983E-2</v>
      </c>
      <c r="AU40">
        <f t="shared" ref="AU40:AX40" si="73">AU98-$AX79</f>
        <v>-3.7895000000000234E-2</v>
      </c>
      <c r="AV40">
        <f t="shared" si="73"/>
        <v>-4.4565000000000188E-2</v>
      </c>
      <c r="AW40">
        <f t="shared" si="73"/>
        <v>-5.1765000000000283E-2</v>
      </c>
      <c r="AX40">
        <f t="shared" si="73"/>
        <v>0.13422499999999982</v>
      </c>
      <c r="AY40">
        <f t="shared" ref="AY40:BB40" si="74">AY98-$BB79</f>
        <v>2.7190000000000047E-2</v>
      </c>
      <c r="AZ40">
        <f t="shared" si="74"/>
        <v>-0.24974000000000007</v>
      </c>
      <c r="BA40">
        <f t="shared" si="74"/>
        <v>9.5889999999999809E-2</v>
      </c>
      <c r="BB40">
        <f t="shared" si="74"/>
        <v>0.12665999999999977</v>
      </c>
      <c r="BC40">
        <f t="shared" ref="BC40:BF40" si="75">BC98-$BF79</f>
        <v>-0.28700999999999977</v>
      </c>
      <c r="BD40">
        <f t="shared" si="75"/>
        <v>-3.0169999999999586E-2</v>
      </c>
      <c r="BE40">
        <f t="shared" si="75"/>
        <v>5.8100000000003149E-3</v>
      </c>
      <c r="BF40">
        <f t="shared" si="75"/>
        <v>0.31137000000000015</v>
      </c>
      <c r="BG40">
        <f t="shared" ref="BG40:BJ40" si="76">BG98-$BJ79</f>
        <v>-0.11827999999999994</v>
      </c>
      <c r="BH40">
        <f t="shared" si="76"/>
        <v>0.24228000000000005</v>
      </c>
      <c r="BI40">
        <f t="shared" si="76"/>
        <v>-0.13051999999999997</v>
      </c>
      <c r="BJ40">
        <f t="shared" si="76"/>
        <v>6.5200000000000813E-3</v>
      </c>
    </row>
    <row r="41" spans="1:62" x14ac:dyDescent="0.25">
      <c r="A41" t="str">
        <f t="shared" si="16"/>
        <v>Methoxy Integral 5</v>
      </c>
      <c r="C41">
        <f t="shared" ref="C41:F41" si="77">C99-$F80</f>
        <v>1.0150624999999991</v>
      </c>
      <c r="D41">
        <f t="shared" si="77"/>
        <v>-2.2248974999999973</v>
      </c>
      <c r="E41">
        <f t="shared" si="77"/>
        <v>0.1947825000000023</v>
      </c>
      <c r="F41">
        <f t="shared" si="77"/>
        <v>1.0150524999999959</v>
      </c>
      <c r="G41">
        <f t="shared" ref="G41:J41" si="78">G99-$J80</f>
        <v>-3.9532075000000049</v>
      </c>
      <c r="H41">
        <f t="shared" si="78"/>
        <v>-0.7474174999999974</v>
      </c>
      <c r="I41">
        <f t="shared" si="78"/>
        <v>0.57670249999999612</v>
      </c>
      <c r="J41">
        <f t="shared" si="78"/>
        <v>4.1239224999999919</v>
      </c>
      <c r="K41">
        <f t="shared" ref="K41:N41" si="79">K99-$N80</f>
        <v>-2.7714899999999858</v>
      </c>
      <c r="L41">
        <f t="shared" si="79"/>
        <v>-4.6679499999999905</v>
      </c>
      <c r="M41">
        <f t="shared" si="79"/>
        <v>6.3818900000000127</v>
      </c>
      <c r="N41">
        <f t="shared" si="79"/>
        <v>1.0575500000000204</v>
      </c>
      <c r="O41">
        <f t="shared" ref="O41:R41" si="80">O99-$R80</f>
        <v>-2.0279875000000089</v>
      </c>
      <c r="P41">
        <f t="shared" si="80"/>
        <v>-1.4175000000022919E-3</v>
      </c>
      <c r="Q41">
        <f t="shared" si="80"/>
        <v>2.8138024999999942</v>
      </c>
      <c r="R41">
        <f t="shared" si="80"/>
        <v>-0.78439749999999719</v>
      </c>
      <c r="S41">
        <f t="shared" ref="S41:V41" si="81">S99-$V80</f>
        <v>-1.8094549999999998</v>
      </c>
      <c r="T41">
        <f t="shared" si="81"/>
        <v>-2.6284650000000056</v>
      </c>
      <c r="U41">
        <f t="shared" si="81"/>
        <v>1.5301649999999967</v>
      </c>
      <c r="V41">
        <f t="shared" si="81"/>
        <v>2.9077549999999945</v>
      </c>
      <c r="W41">
        <f t="shared" ref="W41:Z41" si="82">W99-$Z80</f>
        <v>-4.6025175000000047</v>
      </c>
      <c r="X41">
        <f t="shared" si="82"/>
        <v>-3.3698775000000012</v>
      </c>
      <c r="Y41">
        <f t="shared" si="82"/>
        <v>-0.43954750000000331</v>
      </c>
      <c r="Z41">
        <f t="shared" si="82"/>
        <v>8.4119425000000092</v>
      </c>
      <c r="AA41">
        <f t="shared" ref="AA41:AD41" si="83">AA99-$AD80</f>
        <v>-5.3646724999999833</v>
      </c>
      <c r="AB41">
        <f t="shared" si="83"/>
        <v>3.4620275000000049</v>
      </c>
      <c r="AC41">
        <f t="shared" si="83"/>
        <v>-1.6562324999999873</v>
      </c>
      <c r="AD41">
        <f t="shared" si="83"/>
        <v>3.5588775000000226</v>
      </c>
      <c r="AE41">
        <f t="shared" ref="AE41:AH41" si="84">AE99-$AH80</f>
        <v>-1.1306524999999965</v>
      </c>
      <c r="AF41">
        <f t="shared" si="84"/>
        <v>4.2544275000000198</v>
      </c>
      <c r="AG41">
        <f t="shared" si="84"/>
        <v>-3.7218024999999955</v>
      </c>
      <c r="AH41">
        <f t="shared" si="84"/>
        <v>0.5980275000000006</v>
      </c>
      <c r="AI41">
        <f t="shared" ref="AI41:AL41" si="85">AI99-$AL80</f>
        <v>-4.9895575000000179</v>
      </c>
      <c r="AJ41">
        <f t="shared" si="85"/>
        <v>2.3577425000000005</v>
      </c>
      <c r="AK41">
        <f t="shared" si="85"/>
        <v>-2.719277500000004</v>
      </c>
      <c r="AL41">
        <f t="shared" si="85"/>
        <v>5.3510924999999929</v>
      </c>
      <c r="AM41">
        <f t="shared" ref="AM41:AP41" si="86">AM99-$AP80</f>
        <v>-6.3183099999999968</v>
      </c>
      <c r="AN41">
        <f t="shared" si="86"/>
        <v>-1.4666100000000029</v>
      </c>
      <c r="AO41">
        <f t="shared" si="86"/>
        <v>-8.7599999999994793E-2</v>
      </c>
      <c r="AP41">
        <f t="shared" si="86"/>
        <v>7.8725200000000086</v>
      </c>
      <c r="AQ41">
        <f t="shared" ref="AQ41:AT41" si="87">AQ99-$AT80</f>
        <v>-9.0362425000000144</v>
      </c>
      <c r="AR41">
        <f t="shared" si="87"/>
        <v>-0.95484250000001225</v>
      </c>
      <c r="AS41">
        <f t="shared" si="87"/>
        <v>5.7825574999999958</v>
      </c>
      <c r="AT41">
        <f t="shared" si="87"/>
        <v>4.208527499999974</v>
      </c>
      <c r="AU41">
        <f t="shared" ref="AU41:AX41" si="88">AU99-$AX80</f>
        <v>-1.2207050000000095</v>
      </c>
      <c r="AV41">
        <f t="shared" si="88"/>
        <v>-0.15373499999999751</v>
      </c>
      <c r="AW41">
        <f t="shared" si="88"/>
        <v>-1.0650449999999978</v>
      </c>
      <c r="AX41">
        <f t="shared" si="88"/>
        <v>2.4394849999999906</v>
      </c>
      <c r="AY41">
        <f t="shared" ref="AY41:BB41" si="89">AY99-$BB80</f>
        <v>9.7092500000002246E-2</v>
      </c>
      <c r="AZ41">
        <f t="shared" si="89"/>
        <v>-5.3861374999999896</v>
      </c>
      <c r="BA41">
        <f t="shared" si="89"/>
        <v>1.8926325000000048</v>
      </c>
      <c r="BB41">
        <f t="shared" si="89"/>
        <v>3.3964125000000109</v>
      </c>
      <c r="BC41">
        <f t="shared" ref="BC41:BF41" si="90">BC99-$BF80</f>
        <v>-3.0517375000000015</v>
      </c>
      <c r="BD41">
        <f t="shared" si="90"/>
        <v>-1.4707075000000032</v>
      </c>
      <c r="BE41">
        <f t="shared" si="90"/>
        <v>0.58023249999999393</v>
      </c>
      <c r="BF41">
        <f t="shared" si="90"/>
        <v>3.9422124999999966</v>
      </c>
      <c r="BG41">
        <f t="shared" ref="BG41:BJ41" si="91">BG99-$BJ80</f>
        <v>74.86533750000001</v>
      </c>
      <c r="BH41">
        <f t="shared" si="91"/>
        <v>-21.596422499999989</v>
      </c>
      <c r="BI41">
        <f t="shared" si="91"/>
        <v>-28.187352499999989</v>
      </c>
      <c r="BJ41">
        <f t="shared" si="91"/>
        <v>-25.08156249999999</v>
      </c>
    </row>
    <row r="42" spans="1:62" x14ac:dyDescent="0.25">
      <c r="A42" t="str">
        <f t="shared" si="16"/>
        <v>DMSO</v>
      </c>
      <c r="C42">
        <f t="shared" ref="C42:F42" si="92">C100-$F81</f>
        <v>1.6921600000000012</v>
      </c>
      <c r="D42">
        <f t="shared" si="92"/>
        <v>-2.0564800000000005</v>
      </c>
      <c r="E42">
        <f t="shared" si="92"/>
        <v>-1.3278000000000034</v>
      </c>
      <c r="F42">
        <f t="shared" si="92"/>
        <v>1.6921200000000027</v>
      </c>
      <c r="G42">
        <f t="shared" ref="G42:J42" si="93">G100-$J81</f>
        <v>-0.18077750000000492</v>
      </c>
      <c r="H42">
        <f t="shared" si="93"/>
        <v>-1.110750000000138E-2</v>
      </c>
      <c r="I42">
        <f t="shared" si="93"/>
        <v>0.15428249999999366</v>
      </c>
      <c r="J42">
        <f t="shared" si="93"/>
        <v>3.7602499999998429E-2</v>
      </c>
      <c r="K42">
        <f t="shared" ref="K42:N42" si="94">K100-$N81</f>
        <v>0.62107250000000391</v>
      </c>
      <c r="L42">
        <f t="shared" si="94"/>
        <v>-0.9651774999999958</v>
      </c>
      <c r="M42">
        <f t="shared" si="94"/>
        <v>1.167522500000004</v>
      </c>
      <c r="N42">
        <f t="shared" si="94"/>
        <v>-0.82341749999999081</v>
      </c>
      <c r="O42">
        <f t="shared" ref="O42:R42" si="95">O100-$R81</f>
        <v>-0.2113624999999999</v>
      </c>
      <c r="P42">
        <f t="shared" si="95"/>
        <v>5.2977499999997235E-2</v>
      </c>
      <c r="Q42">
        <f t="shared" si="95"/>
        <v>0.9147674999999964</v>
      </c>
      <c r="R42">
        <f t="shared" si="95"/>
        <v>-0.75638250000000085</v>
      </c>
      <c r="S42">
        <f t="shared" ref="S42:V42" si="96">S100-$V81</f>
        <v>0.72400499999999113</v>
      </c>
      <c r="T42">
        <f t="shared" si="96"/>
        <v>-0.96383500000000311</v>
      </c>
      <c r="U42">
        <f t="shared" si="96"/>
        <v>1.1073649999999944</v>
      </c>
      <c r="V42">
        <f t="shared" si="96"/>
        <v>-0.86753500000000372</v>
      </c>
      <c r="W42">
        <f t="shared" ref="W42:Z42" si="97">W100-$Z81</f>
        <v>-1.1617175000000017</v>
      </c>
      <c r="X42">
        <f t="shared" si="97"/>
        <v>-1.0849375000000023</v>
      </c>
      <c r="Y42">
        <f t="shared" si="97"/>
        <v>-0.41502750000000077</v>
      </c>
      <c r="Z42">
        <f t="shared" si="97"/>
        <v>2.6616824999999977</v>
      </c>
      <c r="AA42">
        <f t="shared" ref="AA42:AD42" si="98">AA100-$AD81</f>
        <v>-0.50523999999999347</v>
      </c>
      <c r="AB42">
        <f t="shared" si="98"/>
        <v>0.91574000000000666</v>
      </c>
      <c r="AC42">
        <f t="shared" si="98"/>
        <v>-0.89297999999999433</v>
      </c>
      <c r="AD42">
        <f t="shared" si="98"/>
        <v>0.48248000000000957</v>
      </c>
      <c r="AE42">
        <f t="shared" ref="AE42:AH42" si="99">AE100-$AH81</f>
        <v>0.44933750000000572</v>
      </c>
      <c r="AF42">
        <f t="shared" si="99"/>
        <v>1.7149075000000025</v>
      </c>
      <c r="AG42">
        <f t="shared" si="99"/>
        <v>-0.4015124999999955</v>
      </c>
      <c r="AH42">
        <f t="shared" si="99"/>
        <v>-1.7627324999999985</v>
      </c>
      <c r="AI42">
        <f t="shared" ref="AI42:AL42" si="100">AI100-$AL81</f>
        <v>-0.67050499999999857</v>
      </c>
      <c r="AJ42">
        <f t="shared" si="100"/>
        <v>0.69766500000000775</v>
      </c>
      <c r="AK42">
        <f t="shared" si="100"/>
        <v>-0.94649499999999875</v>
      </c>
      <c r="AL42">
        <f t="shared" si="100"/>
        <v>0.91933500000000379</v>
      </c>
      <c r="AM42">
        <f t="shared" ref="AM42:AP42" si="101">AM100-$AP81</f>
        <v>-1.7224849999999989</v>
      </c>
      <c r="AN42">
        <f t="shared" si="101"/>
        <v>-0.3216549999999998</v>
      </c>
      <c r="AO42">
        <f t="shared" si="101"/>
        <v>-0.56593500000000319</v>
      </c>
      <c r="AP42">
        <f t="shared" si="101"/>
        <v>2.6100749999999948</v>
      </c>
      <c r="AQ42">
        <f t="shared" ref="AQ42:AT42" si="102">AQ100-$AT81</f>
        <v>-1.4468974999999986</v>
      </c>
      <c r="AR42">
        <f t="shared" si="102"/>
        <v>-0.14004749999999433</v>
      </c>
      <c r="AS42">
        <f t="shared" si="102"/>
        <v>1.0882125000000045</v>
      </c>
      <c r="AT42">
        <f t="shared" si="102"/>
        <v>0.49873250000000269</v>
      </c>
      <c r="AU42">
        <f t="shared" ref="AU42:AX42" si="103">AU100-$AX81</f>
        <v>0.38658000000000214</v>
      </c>
      <c r="AV42">
        <f t="shared" si="103"/>
        <v>0.24896999999999991</v>
      </c>
      <c r="AW42">
        <f t="shared" si="103"/>
        <v>-1.0793699999999973</v>
      </c>
      <c r="AX42">
        <f t="shared" si="103"/>
        <v>0.44382000000000232</v>
      </c>
      <c r="AY42">
        <f t="shared" ref="AY42:BB42" si="104">AY100-$BB81</f>
        <v>0.93755750000000404</v>
      </c>
      <c r="AZ42">
        <f t="shared" si="104"/>
        <v>-1.9483524999999986</v>
      </c>
      <c r="BA42">
        <f t="shared" si="104"/>
        <v>0.22537750000000756</v>
      </c>
      <c r="BB42">
        <f t="shared" si="104"/>
        <v>0.78541750000000121</v>
      </c>
      <c r="BC42">
        <f t="shared" ref="BC42:BF42" si="105">BC100-$BF81</f>
        <v>-0.64035749999999325</v>
      </c>
      <c r="BD42">
        <f t="shared" si="105"/>
        <v>-0.41691749999999672</v>
      </c>
      <c r="BE42">
        <f t="shared" si="105"/>
        <v>-0.27715749999999417</v>
      </c>
      <c r="BF42">
        <f t="shared" si="105"/>
        <v>1.3344325000000055</v>
      </c>
      <c r="BG42">
        <f t="shared" ref="BG42:BJ42" si="106">BG100-$BJ81</f>
        <v>1.1832124999999962</v>
      </c>
      <c r="BH42">
        <f t="shared" si="106"/>
        <v>1.5362624999999994</v>
      </c>
      <c r="BI42">
        <f t="shared" si="106"/>
        <v>-1.6609375000000028</v>
      </c>
      <c r="BJ42">
        <f t="shared" si="106"/>
        <v>-1.0585374999999999</v>
      </c>
    </row>
    <row r="43" spans="1:62" x14ac:dyDescent="0.25">
      <c r="A43" t="str">
        <f t="shared" si="16"/>
        <v>Integral 7</v>
      </c>
      <c r="C43">
        <f t="shared" ref="C43:F43" si="107">C101-$F82</f>
        <v>-2.4630000000000041E-2</v>
      </c>
      <c r="D43">
        <f t="shared" si="107"/>
        <v>1.8419999999999881E-2</v>
      </c>
      <c r="E43">
        <f t="shared" si="107"/>
        <v>3.0839999999999979E-2</v>
      </c>
      <c r="F43">
        <f t="shared" si="107"/>
        <v>-2.4630000000000041E-2</v>
      </c>
      <c r="G43">
        <f t="shared" ref="G43:J43" si="108">G101-$J82</f>
        <v>4.2050000000000143E-3</v>
      </c>
      <c r="H43">
        <f t="shared" si="108"/>
        <v>1.1215000000000086E-2</v>
      </c>
      <c r="I43">
        <f t="shared" si="108"/>
        <v>-1.7364999999999964E-2</v>
      </c>
      <c r="J43">
        <f t="shared" si="108"/>
        <v>1.9450000000000855E-3</v>
      </c>
      <c r="K43">
        <f t="shared" ref="K43:N43" si="109">K101-$N82</f>
        <v>4.6599999999999975E-3</v>
      </c>
      <c r="L43">
        <f t="shared" si="109"/>
        <v>-1.3019999999999921E-2</v>
      </c>
      <c r="M43">
        <f t="shared" si="109"/>
        <v>1.4670000000000072E-2</v>
      </c>
      <c r="N43">
        <f t="shared" si="109"/>
        <v>-6.3099999999999268E-3</v>
      </c>
      <c r="O43">
        <f t="shared" ref="O43:R43" si="110">O101-$R82</f>
        <v>-3.056749999999997E-2</v>
      </c>
      <c r="P43">
        <f t="shared" si="110"/>
        <v>3.6712500000000037E-2</v>
      </c>
      <c r="Q43">
        <f t="shared" si="110"/>
        <v>-8.1974999999999687E-3</v>
      </c>
      <c r="R43">
        <f t="shared" si="110"/>
        <v>2.0525000000000126E-3</v>
      </c>
      <c r="S43">
        <f t="shared" ref="S43:V43" si="111">S101-$V82</f>
        <v>6.0000000000004494E-4</v>
      </c>
      <c r="T43">
        <f t="shared" si="111"/>
        <v>-1.0159999999999947E-2</v>
      </c>
      <c r="U43">
        <f t="shared" si="111"/>
        <v>3.0669999999999975E-2</v>
      </c>
      <c r="V43">
        <f t="shared" si="111"/>
        <v>-2.1109999999999962E-2</v>
      </c>
      <c r="W43">
        <f t="shared" ref="W43:Z43" si="112">W101-$Z82</f>
        <v>-2.8099999999999792E-3</v>
      </c>
      <c r="X43">
        <f t="shared" si="112"/>
        <v>1.6789999999999972E-2</v>
      </c>
      <c r="Y43">
        <f t="shared" si="112"/>
        <v>-3.1730000000000036E-2</v>
      </c>
      <c r="Z43">
        <f t="shared" si="112"/>
        <v>1.7750000000000044E-2</v>
      </c>
      <c r="AA43">
        <f t="shared" ref="AA43:AD43" si="113">AA101-$AD82</f>
        <v>-1.0625000000000107E-2</v>
      </c>
      <c r="AB43">
        <f t="shared" si="113"/>
        <v>1.3644999999999907E-2</v>
      </c>
      <c r="AC43">
        <f t="shared" si="113"/>
        <v>1.2684999999999946E-2</v>
      </c>
      <c r="AD43">
        <f t="shared" si="113"/>
        <v>-1.570500000000008E-2</v>
      </c>
      <c r="AE43">
        <f t="shared" ref="AE43:AH43" si="114">AE101-$AH82</f>
        <v>6.4874999999999794E-3</v>
      </c>
      <c r="AF43">
        <f t="shared" si="114"/>
        <v>9.927499999999978E-3</v>
      </c>
      <c r="AG43">
        <f t="shared" si="114"/>
        <v>-6.2824999999999687E-3</v>
      </c>
      <c r="AH43">
        <f t="shared" si="114"/>
        <v>-1.0132499999999989E-2</v>
      </c>
      <c r="AI43">
        <f t="shared" ref="AI43:AL43" si="115">AI101-$AL82</f>
        <v>-2.1492500000000025E-2</v>
      </c>
      <c r="AJ43">
        <f t="shared" si="115"/>
        <v>1.1157499999999931E-2</v>
      </c>
      <c r="AK43">
        <f t="shared" si="115"/>
        <v>-1.1250000000007088E-4</v>
      </c>
      <c r="AL43">
        <f t="shared" si="115"/>
        <v>1.0447499999999943E-2</v>
      </c>
      <c r="AM43">
        <f t="shared" ref="AM43:AP43" si="116">AM101-$AP82</f>
        <v>-4.2630000000000057E-2</v>
      </c>
      <c r="AN43">
        <f t="shared" si="116"/>
        <v>-5.6800000000000184E-3</v>
      </c>
      <c r="AO43">
        <f t="shared" si="116"/>
        <v>1.3079999999999981E-2</v>
      </c>
      <c r="AP43">
        <f t="shared" si="116"/>
        <v>3.5229999999999984E-2</v>
      </c>
      <c r="AQ43">
        <f t="shared" ref="AQ43:AT43" si="117">AQ101-$AT82</f>
        <v>-1.4172499999999921E-2</v>
      </c>
      <c r="AR43">
        <f t="shared" si="117"/>
        <v>-1.2332499999999968E-2</v>
      </c>
      <c r="AS43">
        <f t="shared" si="117"/>
        <v>1.5767500000000045E-2</v>
      </c>
      <c r="AT43">
        <f t="shared" si="117"/>
        <v>1.0737500000000066E-2</v>
      </c>
      <c r="AU43">
        <f t="shared" ref="AU43:AX43" si="118">AU101-$AX82</f>
        <v>2.8627500000000028E-2</v>
      </c>
      <c r="AV43">
        <f t="shared" si="118"/>
        <v>1.2757499999999977E-2</v>
      </c>
      <c r="AW43">
        <f t="shared" si="118"/>
        <v>-2.270250000000007E-2</v>
      </c>
      <c r="AX43">
        <f t="shared" si="118"/>
        <v>-1.8682500000000046E-2</v>
      </c>
      <c r="AY43">
        <f t="shared" ref="AY43:BB43" si="119">AY101-$BB82</f>
        <v>-2.0274999999999599E-3</v>
      </c>
      <c r="AZ43">
        <f t="shared" si="119"/>
        <v>-1.227500000000048E-3</v>
      </c>
      <c r="BA43">
        <f t="shared" si="119"/>
        <v>3.782500000000022E-3</v>
      </c>
      <c r="BB43">
        <f t="shared" si="119"/>
        <v>-5.2750000000001407E-4</v>
      </c>
      <c r="BC43">
        <f t="shared" ref="BC43:BF43" si="120">BC101-$BF82</f>
        <v>1.6015000000000001E-2</v>
      </c>
      <c r="BD43">
        <f t="shared" si="120"/>
        <v>-2.658499999999997E-2</v>
      </c>
      <c r="BE43">
        <f t="shared" si="120"/>
        <v>-1.85499999999994E-3</v>
      </c>
      <c r="BF43">
        <f t="shared" si="120"/>
        <v>1.2425000000000019E-2</v>
      </c>
      <c r="BG43">
        <f t="shared" ref="BG43:BJ43" si="121">BG101-$BJ82</f>
        <v>-9.867499999999918E-3</v>
      </c>
      <c r="BH43">
        <f t="shared" si="121"/>
        <v>4.0452500000000002E-2</v>
      </c>
      <c r="BI43">
        <f t="shared" si="121"/>
        <v>-1.4047499999999991E-2</v>
      </c>
      <c r="BJ43">
        <f t="shared" si="121"/>
        <v>-1.6537499999999983E-2</v>
      </c>
    </row>
    <row r="44" spans="1:62" x14ac:dyDescent="0.25">
      <c r="A44" t="str">
        <f t="shared" si="16"/>
        <v>Integral 8</v>
      </c>
      <c r="C44">
        <f t="shared" ref="C44:F44" si="122">C102-$F83</f>
        <v>-4.4932500000000264E-2</v>
      </c>
      <c r="D44">
        <f t="shared" si="122"/>
        <v>4.1275000000000617E-3</v>
      </c>
      <c r="E44">
        <f t="shared" si="122"/>
        <v>8.5747500000000088E-2</v>
      </c>
      <c r="F44">
        <f t="shared" si="122"/>
        <v>-4.4942499999999885E-2</v>
      </c>
      <c r="G44">
        <f t="shared" ref="G44:J44" si="123">G102-$J83</f>
        <v>-1.1277499999999829E-2</v>
      </c>
      <c r="H44">
        <f t="shared" si="123"/>
        <v>1.858250000000039E-2</v>
      </c>
      <c r="I44">
        <f t="shared" si="123"/>
        <v>-3.2287499999999802E-2</v>
      </c>
      <c r="J44">
        <f t="shared" si="123"/>
        <v>2.498250000000013E-2</v>
      </c>
      <c r="K44">
        <f t="shared" ref="K44:N44" si="124">K102-$N83</f>
        <v>2.1764999999999812E-2</v>
      </c>
      <c r="L44">
        <f t="shared" si="124"/>
        <v>-4.4695000000000373E-2</v>
      </c>
      <c r="M44">
        <f t="shared" si="124"/>
        <v>6.6224999999999756E-2</v>
      </c>
      <c r="N44">
        <f t="shared" si="124"/>
        <v>-4.3295000000000083E-2</v>
      </c>
      <c r="O44">
        <f t="shared" ref="O44:R44" si="125">O102-$R83</f>
        <v>-7.835750000000008E-2</v>
      </c>
      <c r="P44">
        <f t="shared" si="125"/>
        <v>7.1722499999999911E-2</v>
      </c>
      <c r="Q44">
        <f t="shared" si="125"/>
        <v>2.54525000000001E-2</v>
      </c>
      <c r="R44">
        <f t="shared" si="125"/>
        <v>-1.8817499999999932E-2</v>
      </c>
      <c r="S44">
        <f t="shared" ref="S44:V44" si="126">S102-$V83</f>
        <v>2.6520000000000099E-2</v>
      </c>
      <c r="T44">
        <f t="shared" si="126"/>
        <v>-4.9230000000000107E-2</v>
      </c>
      <c r="U44">
        <f t="shared" si="126"/>
        <v>9.474999999999989E-2</v>
      </c>
      <c r="V44">
        <f t="shared" si="126"/>
        <v>-7.2039999999999882E-2</v>
      </c>
      <c r="W44">
        <f t="shared" ref="W44:Z44" si="127">W102-$Z83</f>
        <v>-2.9247499999999871E-2</v>
      </c>
      <c r="X44">
        <f t="shared" si="127"/>
        <v>9.0924999999999478E-3</v>
      </c>
      <c r="Y44">
        <f t="shared" si="127"/>
        <v>-6.937749999999987E-2</v>
      </c>
      <c r="Z44">
        <f t="shared" si="127"/>
        <v>8.9532499999999793E-2</v>
      </c>
      <c r="AA44">
        <f t="shared" ref="AA44:AD44" si="128">AA102-$AD83</f>
        <v>-4.7109999999999985E-2</v>
      </c>
      <c r="AB44">
        <f t="shared" si="128"/>
        <v>5.1320000000000032E-2</v>
      </c>
      <c r="AC44">
        <f t="shared" si="128"/>
        <v>5.8199999999999363E-3</v>
      </c>
      <c r="AD44">
        <f t="shared" si="128"/>
        <v>-1.0029999999999983E-2</v>
      </c>
      <c r="AE44">
        <f t="shared" ref="AE44:AH44" si="129">AE102-$AH83</f>
        <v>1.2322500000000236E-2</v>
      </c>
      <c r="AF44">
        <f t="shared" si="129"/>
        <v>7.2082500000000493E-2</v>
      </c>
      <c r="AG44">
        <f t="shared" si="129"/>
        <v>-4.6207499999999513E-2</v>
      </c>
      <c r="AH44">
        <f t="shared" si="129"/>
        <v>-3.8197499999999884E-2</v>
      </c>
      <c r="AI44">
        <f t="shared" ref="AI44:AL44" si="130">AI102-$AL83</f>
        <v>-6.1819999999999986E-2</v>
      </c>
      <c r="AJ44">
        <f t="shared" si="130"/>
        <v>6.3590000000000035E-2</v>
      </c>
      <c r="AK44">
        <f t="shared" si="130"/>
        <v>-4.3689999999999785E-2</v>
      </c>
      <c r="AL44">
        <f t="shared" si="130"/>
        <v>4.1920000000000179E-2</v>
      </c>
      <c r="AM44">
        <f t="shared" ref="AM44:AP44" si="131">AM102-$AP83</f>
        <v>-0.14247999999999994</v>
      </c>
      <c r="AN44">
        <f t="shared" si="131"/>
        <v>-1.7040000000000166E-2</v>
      </c>
      <c r="AO44">
        <f t="shared" si="131"/>
        <v>1.3869999999999827E-2</v>
      </c>
      <c r="AP44">
        <f t="shared" si="131"/>
        <v>0.14564999999999984</v>
      </c>
      <c r="AQ44">
        <f t="shared" ref="AQ44:AT44" si="132">AQ102-$AT83</f>
        <v>-8.7744999999999962E-2</v>
      </c>
      <c r="AR44">
        <f t="shared" si="132"/>
        <v>-1.9354999999999567E-2</v>
      </c>
      <c r="AS44">
        <f t="shared" si="132"/>
        <v>6.7155000000000076E-2</v>
      </c>
      <c r="AT44">
        <f t="shared" si="132"/>
        <v>3.9945000000000341E-2</v>
      </c>
      <c r="AU44">
        <f t="shared" ref="AU44:AX44" si="133">AU102-$AX83</f>
        <v>6.4622500000000027E-2</v>
      </c>
      <c r="AV44">
        <f t="shared" si="133"/>
        <v>2.8802499999999842E-2</v>
      </c>
      <c r="AW44">
        <f t="shared" si="133"/>
        <v>-7.2497500000000326E-2</v>
      </c>
      <c r="AX44">
        <f t="shared" si="133"/>
        <v>-2.0927499999999988E-2</v>
      </c>
      <c r="AY44">
        <f t="shared" ref="AY44:BB44" si="134">AY102-$BB83</f>
        <v>2.6772499999999866E-2</v>
      </c>
      <c r="AZ44">
        <f t="shared" si="134"/>
        <v>-8.2007500000000011E-2</v>
      </c>
      <c r="BA44">
        <f t="shared" si="134"/>
        <v>1.91024999999998E-2</v>
      </c>
      <c r="BB44">
        <f t="shared" si="134"/>
        <v>3.6132499999999901E-2</v>
      </c>
      <c r="BC44">
        <f t="shared" ref="BC44:BF44" si="135">BC102-$BF83</f>
        <v>1.4300000000000423E-3</v>
      </c>
      <c r="BD44">
        <f t="shared" si="135"/>
        <v>-5.1350000000000229E-2</v>
      </c>
      <c r="BE44">
        <f t="shared" si="135"/>
        <v>2.3599999999999177E-3</v>
      </c>
      <c r="BF44">
        <f t="shared" si="135"/>
        <v>4.7559999999999825E-2</v>
      </c>
      <c r="BG44">
        <f t="shared" ref="BG44:BJ44" si="136">BG102-$BJ83</f>
        <v>-4.1252500000000136E-2</v>
      </c>
      <c r="BH44">
        <f t="shared" si="136"/>
        <v>0.16247750000000005</v>
      </c>
      <c r="BI44">
        <f t="shared" si="136"/>
        <v>-7.3432500000000012E-2</v>
      </c>
      <c r="BJ44">
        <f t="shared" si="136"/>
        <v>-4.7792499999999905E-2</v>
      </c>
    </row>
    <row r="45" spans="1:62" x14ac:dyDescent="0.25">
      <c r="A45" t="str">
        <f t="shared" si="16"/>
        <v>Integral 9</v>
      </c>
      <c r="C45">
        <f t="shared" ref="C45:F45" si="137">C103-$F84</f>
        <v>-4.4137500000000052E-2</v>
      </c>
      <c r="D45">
        <f t="shared" si="137"/>
        <v>4.1142499999999971E-2</v>
      </c>
      <c r="E45">
        <f t="shared" si="137"/>
        <v>4.7142499999999976E-2</v>
      </c>
      <c r="F45">
        <f t="shared" si="137"/>
        <v>-4.4147500000000006E-2</v>
      </c>
      <c r="G45">
        <f t="shared" ref="G45:J45" si="138">G103-$J84</f>
        <v>1.0064999999999991E-2</v>
      </c>
      <c r="H45">
        <f t="shared" si="138"/>
        <v>2.0144999999999968E-2</v>
      </c>
      <c r="I45">
        <f t="shared" si="138"/>
        <v>-3.1854999999999967E-2</v>
      </c>
      <c r="J45">
        <f t="shared" si="138"/>
        <v>1.6450000000000076E-3</v>
      </c>
      <c r="K45">
        <f t="shared" ref="K45:N45" si="139">K103-$N84</f>
        <v>1.0319999999999996E-2</v>
      </c>
      <c r="L45">
        <f t="shared" si="139"/>
        <v>-1.2720000000000065E-2</v>
      </c>
      <c r="M45">
        <f t="shared" si="139"/>
        <v>1.4439999999999897E-2</v>
      </c>
      <c r="N45">
        <f t="shared" si="139"/>
        <v>-1.2040000000000051E-2</v>
      </c>
      <c r="O45">
        <f t="shared" ref="O45:R45" si="140">O103-$R84</f>
        <v>-4.6542499999999931E-2</v>
      </c>
      <c r="P45">
        <f t="shared" si="140"/>
        <v>6.0887500000000094E-2</v>
      </c>
      <c r="Q45">
        <f t="shared" si="140"/>
        <v>-1.867249999999987E-2</v>
      </c>
      <c r="R45">
        <f t="shared" si="140"/>
        <v>4.3275000000000396E-3</v>
      </c>
      <c r="S45">
        <f t="shared" ref="S45:V45" si="141">S103-$V84</f>
        <v>7.0799999999999752E-3</v>
      </c>
      <c r="T45">
        <f t="shared" si="141"/>
        <v>-1.3010000000000077E-2</v>
      </c>
      <c r="U45">
        <f t="shared" si="141"/>
        <v>4.6339999999999937E-2</v>
      </c>
      <c r="V45">
        <f t="shared" si="141"/>
        <v>-4.0410000000000057E-2</v>
      </c>
      <c r="W45">
        <f t="shared" ref="W45:Z45" si="142">W103-$Z84</f>
        <v>1.5787499999999954E-2</v>
      </c>
      <c r="X45">
        <f t="shared" si="142"/>
        <v>2.9197499999999987E-2</v>
      </c>
      <c r="Y45">
        <f t="shared" si="142"/>
        <v>-5.9502500000000014E-2</v>
      </c>
      <c r="Z45">
        <f t="shared" si="142"/>
        <v>1.4517499999999961E-2</v>
      </c>
      <c r="AA45">
        <f t="shared" ref="AA45:AD45" si="143">AA103-$AD84</f>
        <v>-1.8950000000000022E-2</v>
      </c>
      <c r="AB45">
        <f t="shared" si="143"/>
        <v>2.3560000000000025E-2</v>
      </c>
      <c r="AC45">
        <f t="shared" si="143"/>
        <v>1.419999999999999E-2</v>
      </c>
      <c r="AD45">
        <f t="shared" si="143"/>
        <v>-1.8809999999999993E-2</v>
      </c>
      <c r="AE45">
        <f t="shared" ref="AE45:AH45" si="144">AE103-$AH84</f>
        <v>1.2257500000000032E-2</v>
      </c>
      <c r="AF45">
        <f t="shared" si="144"/>
        <v>9.3175000000000896E-3</v>
      </c>
      <c r="AG45">
        <f t="shared" si="144"/>
        <v>-1.8724999999999437E-3</v>
      </c>
      <c r="AH45">
        <f t="shared" si="144"/>
        <v>-1.9702499999999956E-2</v>
      </c>
      <c r="AI45">
        <f t="shared" ref="AI45:AL45" si="145">AI103-$AL84</f>
        <v>-2.1452500000000096E-2</v>
      </c>
      <c r="AJ45">
        <f t="shared" si="145"/>
        <v>1.8217499999999887E-2</v>
      </c>
      <c r="AK45">
        <f t="shared" si="145"/>
        <v>-7.4125000000000441E-3</v>
      </c>
      <c r="AL45">
        <f t="shared" si="145"/>
        <v>1.0647499999999921E-2</v>
      </c>
      <c r="AM45">
        <f t="shared" ref="AM45:AP45" si="146">AM103-$AP84</f>
        <v>-5.0924999999999998E-2</v>
      </c>
      <c r="AN45">
        <f t="shared" si="146"/>
        <v>-6.0050000000000381E-3</v>
      </c>
      <c r="AO45">
        <f t="shared" si="146"/>
        <v>1.8444999999999934E-2</v>
      </c>
      <c r="AP45">
        <f t="shared" si="146"/>
        <v>3.8484999999999991E-2</v>
      </c>
      <c r="AQ45">
        <f t="shared" ref="AQ45:AT45" si="147">AQ103-$AT84</f>
        <v>-1.6444999999999932E-2</v>
      </c>
      <c r="AR45">
        <f t="shared" si="147"/>
        <v>-1.4774999999999983E-2</v>
      </c>
      <c r="AS45">
        <f t="shared" si="147"/>
        <v>1.6055000000000041E-2</v>
      </c>
      <c r="AT45">
        <f t="shared" si="147"/>
        <v>1.5165000000000095E-2</v>
      </c>
      <c r="AU45">
        <f t="shared" ref="AU45:AX45" si="148">AU103-$AX84</f>
        <v>4.648500000000011E-2</v>
      </c>
      <c r="AV45">
        <f t="shared" si="148"/>
        <v>1.8105000000000038E-2</v>
      </c>
      <c r="AW45">
        <f t="shared" si="148"/>
        <v>-3.3384999999999887E-2</v>
      </c>
      <c r="AX45">
        <f t="shared" si="148"/>
        <v>-3.1204999999999927E-2</v>
      </c>
      <c r="AY45">
        <f t="shared" ref="AY45:BB45" si="149">AY103-$BB84</f>
        <v>-1.9000000000002348E-4</v>
      </c>
      <c r="AZ45">
        <f t="shared" si="149"/>
        <v>3.3199999999999896E-3</v>
      </c>
      <c r="BA45">
        <f t="shared" si="149"/>
        <v>-4.8999999999999044E-4</v>
      </c>
      <c r="BB45">
        <f t="shared" si="149"/>
        <v>-2.6399999999999757E-3</v>
      </c>
      <c r="BC45">
        <f t="shared" ref="BC45:BF45" si="150">BC103-$BF84</f>
        <v>2.5930000000000009E-2</v>
      </c>
      <c r="BD45">
        <f t="shared" si="150"/>
        <v>-2.959999999999996E-2</v>
      </c>
      <c r="BE45">
        <f t="shared" si="150"/>
        <v>-4.4199999999999795E-3</v>
      </c>
      <c r="BF45">
        <f t="shared" si="150"/>
        <v>8.0900000000000416E-3</v>
      </c>
      <c r="BG45">
        <f t="shared" ref="BG45:BJ45" si="151">BG103-$BJ84</f>
        <v>2.1499999999996522E-4</v>
      </c>
      <c r="BH45">
        <f t="shared" si="151"/>
        <v>5.6894999999999918E-2</v>
      </c>
      <c r="BI45">
        <f t="shared" si="151"/>
        <v>-2.8115000000000001E-2</v>
      </c>
      <c r="BJ45">
        <f t="shared" si="151"/>
        <v>-2.8994999999999993E-2</v>
      </c>
    </row>
    <row r="46" spans="1:62" x14ac:dyDescent="0.25">
      <c r="A46" t="str">
        <f t="shared" si="16"/>
        <v>Integral 10</v>
      </c>
      <c r="C46">
        <f t="shared" ref="C46:F46" si="152">C104-$F85</f>
        <v>-7.2069999999999856E-2</v>
      </c>
      <c r="D46">
        <f t="shared" si="152"/>
        <v>6.8400000000000016E-2</v>
      </c>
      <c r="E46">
        <f t="shared" si="152"/>
        <v>7.5720000000000232E-2</v>
      </c>
      <c r="F46">
        <f t="shared" si="152"/>
        <v>-7.2049999999999836E-2</v>
      </c>
      <c r="G46">
        <f t="shared" ref="G46:J46" si="153">G104-$J85</f>
        <v>9.3900000000000095E-3</v>
      </c>
      <c r="H46">
        <f t="shared" si="153"/>
        <v>3.2939999999999969E-2</v>
      </c>
      <c r="I46">
        <f t="shared" si="153"/>
        <v>-5.3810000000000024E-2</v>
      </c>
      <c r="J46">
        <f t="shared" si="153"/>
        <v>1.1479999999999935E-2</v>
      </c>
      <c r="K46">
        <f t="shared" ref="K46:N46" si="154">K104-$N85</f>
        <v>1.114499999999996E-2</v>
      </c>
      <c r="L46">
        <f t="shared" si="154"/>
        <v>-2.3125000000000062E-2</v>
      </c>
      <c r="M46">
        <f t="shared" si="154"/>
        <v>2.819499999999997E-2</v>
      </c>
      <c r="N46">
        <f t="shared" si="154"/>
        <v>-1.621500000000009E-2</v>
      </c>
      <c r="O46">
        <f t="shared" ref="O46:R46" si="155">O104-$R85</f>
        <v>-8.0122499999999874E-2</v>
      </c>
      <c r="P46">
        <f t="shared" si="155"/>
        <v>0.10158750000000016</v>
      </c>
      <c r="Q46">
        <f t="shared" si="155"/>
        <v>-3.0412499999999731E-2</v>
      </c>
      <c r="R46">
        <f t="shared" si="155"/>
        <v>8.9475000000001081E-3</v>
      </c>
      <c r="S46">
        <f t="shared" ref="S46:V46" si="156">S104-$V85</f>
        <v>7.0824999999998806E-3</v>
      </c>
      <c r="T46">
        <f t="shared" si="156"/>
        <v>-2.6387500000000008E-2</v>
      </c>
      <c r="U46">
        <f t="shared" si="156"/>
        <v>7.4232499999999924E-2</v>
      </c>
      <c r="V46">
        <f t="shared" si="156"/>
        <v>-5.4927500000000129E-2</v>
      </c>
      <c r="W46">
        <f t="shared" ref="W46:Z46" si="157">W104-$Z85</f>
        <v>1.8827499999999997E-2</v>
      </c>
      <c r="X46">
        <f t="shared" si="157"/>
        <v>4.5997499999999913E-2</v>
      </c>
      <c r="Y46">
        <f t="shared" si="157"/>
        <v>-9.5522499999999955E-2</v>
      </c>
      <c r="Z46">
        <f t="shared" si="157"/>
        <v>3.0697500000000044E-2</v>
      </c>
      <c r="AA46">
        <f t="shared" ref="AA46:AD46" si="158">AA104-$AD85</f>
        <v>-4.3397500000000089E-2</v>
      </c>
      <c r="AB46">
        <f t="shared" si="158"/>
        <v>3.8482499999999975E-2</v>
      </c>
      <c r="AC46">
        <f t="shared" si="158"/>
        <v>2.3022499999999946E-2</v>
      </c>
      <c r="AD46">
        <f t="shared" si="158"/>
        <v>-1.8107500000000165E-2</v>
      </c>
      <c r="AE46">
        <f t="shared" ref="AE46:AH46" si="159">AE104-$AH85</f>
        <v>1.0639999999999983E-2</v>
      </c>
      <c r="AF46">
        <f t="shared" si="159"/>
        <v>7.5600000000000112E-3</v>
      </c>
      <c r="AG46">
        <f t="shared" si="159"/>
        <v>-3.7599999999999856E-3</v>
      </c>
      <c r="AH46">
        <f t="shared" si="159"/>
        <v>-1.4440000000000008E-2</v>
      </c>
      <c r="AI46">
        <f t="shared" ref="AI46:AL46" si="160">AI104-$AL85</f>
        <v>-3.8569999999999993E-2</v>
      </c>
      <c r="AJ46">
        <f t="shared" si="160"/>
        <v>2.845999999999993E-2</v>
      </c>
      <c r="AK46">
        <f t="shared" si="160"/>
        <v>-1.4700000000000157E-2</v>
      </c>
      <c r="AL46">
        <f t="shared" si="160"/>
        <v>2.4809999999999999E-2</v>
      </c>
      <c r="AM46">
        <f t="shared" ref="AM46:AP46" si="161">AM104-$AP85</f>
        <v>-8.9755000000000029E-2</v>
      </c>
      <c r="AN46">
        <f t="shared" si="161"/>
        <v>-1.7104999999999926E-2</v>
      </c>
      <c r="AO46">
        <f t="shared" si="161"/>
        <v>3.1295000000000073E-2</v>
      </c>
      <c r="AP46">
        <f t="shared" si="161"/>
        <v>7.5564999999999882E-2</v>
      </c>
      <c r="AQ46">
        <f t="shared" ref="AQ46:AT46" si="162">AQ104-$AT85</f>
        <v>-3.4424999999999928E-2</v>
      </c>
      <c r="AR46">
        <f t="shared" si="162"/>
        <v>-2.7234999999999898E-2</v>
      </c>
      <c r="AS46">
        <f t="shared" si="162"/>
        <v>2.8985000000000039E-2</v>
      </c>
      <c r="AT46">
        <f t="shared" si="162"/>
        <v>3.267500000000001E-2</v>
      </c>
      <c r="AU46">
        <f t="shared" ref="AU46:AX46" si="163">AU104-$AX85</f>
        <v>6.9050000000000056E-2</v>
      </c>
      <c r="AV46">
        <f t="shared" si="163"/>
        <v>2.6850000000000041E-2</v>
      </c>
      <c r="AW46">
        <f t="shared" si="163"/>
        <v>-5.1109999999999989E-2</v>
      </c>
      <c r="AX46">
        <f t="shared" si="163"/>
        <v>-4.4789999999999885E-2</v>
      </c>
      <c r="AY46">
        <f t="shared" ref="AY46:BB46" si="164">AY104-$BB85</f>
        <v>-4.930000000000101E-3</v>
      </c>
      <c r="AZ46">
        <f t="shared" si="164"/>
        <v>4.8000000000003595E-4</v>
      </c>
      <c r="BA46">
        <f t="shared" si="164"/>
        <v>2.1999999999999797E-3</v>
      </c>
      <c r="BB46">
        <f t="shared" si="164"/>
        <v>2.2499999999998632E-3</v>
      </c>
      <c r="BC46">
        <f t="shared" ref="BC46:BF46" si="165">BC104-$BF85</f>
        <v>3.1075000000000186E-2</v>
      </c>
      <c r="BD46">
        <f t="shared" si="165"/>
        <v>-4.7924999999999884E-2</v>
      </c>
      <c r="BE46">
        <f t="shared" si="165"/>
        <v>-3.0649999999998734E-3</v>
      </c>
      <c r="BF46">
        <f t="shared" si="165"/>
        <v>1.9915000000000127E-2</v>
      </c>
      <c r="BG46">
        <f t="shared" ref="BG46:BJ46" si="166">BG104-$BJ85</f>
        <v>-1.3582499999999831E-2</v>
      </c>
      <c r="BH46">
        <f t="shared" si="166"/>
        <v>9.4027500000000153E-2</v>
      </c>
      <c r="BI46">
        <f t="shared" si="166"/>
        <v>-4.7052499999999831E-2</v>
      </c>
      <c r="BJ46">
        <f t="shared" si="166"/>
        <v>-3.3392499999999714E-2</v>
      </c>
    </row>
    <row r="47" spans="1:62" x14ac:dyDescent="0.25">
      <c r="A47" t="str">
        <f t="shared" si="16"/>
        <v>Integral 11</v>
      </c>
      <c r="C47">
        <f t="shared" ref="C47:F47" si="167">C105-$F86</f>
        <v>-5.1229999999999998E-2</v>
      </c>
      <c r="D47">
        <f t="shared" si="167"/>
        <v>5.4059999999999997E-2</v>
      </c>
      <c r="E47">
        <f t="shared" si="167"/>
        <v>4.8449999999999993E-2</v>
      </c>
      <c r="F47">
        <f t="shared" si="167"/>
        <v>-5.1279999999999992E-2</v>
      </c>
      <c r="G47">
        <f t="shared" ref="G47:J47" si="168">G105-$J86</f>
        <v>9.3524999999998748E-3</v>
      </c>
      <c r="H47">
        <f t="shared" si="168"/>
        <v>2.6542499999999913E-2</v>
      </c>
      <c r="I47">
        <f t="shared" si="168"/>
        <v>-4.3897500000000034E-2</v>
      </c>
      <c r="J47">
        <f t="shared" si="168"/>
        <v>8.0024999999999125E-3</v>
      </c>
      <c r="K47">
        <f t="shared" ref="K47:N47" si="169">K105-$N86</f>
        <v>5.5724999999999802E-3</v>
      </c>
      <c r="L47">
        <f t="shared" si="169"/>
        <v>-1.7397499999999955E-2</v>
      </c>
      <c r="M47">
        <f t="shared" si="169"/>
        <v>1.8502499999999977E-2</v>
      </c>
      <c r="N47">
        <f t="shared" si="169"/>
        <v>-6.6775000000000029E-3</v>
      </c>
      <c r="O47">
        <f t="shared" ref="O47:R47" si="170">O105-$R86</f>
        <v>-5.8675000000000033E-2</v>
      </c>
      <c r="P47">
        <f t="shared" si="170"/>
        <v>7.9515000000000002E-2</v>
      </c>
      <c r="Q47">
        <f t="shared" si="170"/>
        <v>-2.9074999999999962E-2</v>
      </c>
      <c r="R47">
        <f t="shared" si="170"/>
        <v>8.2349999999999923E-3</v>
      </c>
      <c r="S47">
        <f t="shared" ref="S47:V47" si="171">S105-$V86</f>
        <v>4.4425000000000159E-3</v>
      </c>
      <c r="T47">
        <f t="shared" si="171"/>
        <v>-1.8077499999999969E-2</v>
      </c>
      <c r="U47">
        <f t="shared" si="171"/>
        <v>5.2682500000000076E-2</v>
      </c>
      <c r="V47">
        <f t="shared" si="171"/>
        <v>-3.9047500000000013E-2</v>
      </c>
      <c r="W47">
        <f t="shared" ref="W47:Z47" si="172">W105-$Z86</f>
        <v>1.9685000000000064E-2</v>
      </c>
      <c r="X47">
        <f t="shared" si="172"/>
        <v>3.654500000000005E-2</v>
      </c>
      <c r="Y47">
        <f t="shared" si="172"/>
        <v>-7.2204999999999964E-2</v>
      </c>
      <c r="Z47">
        <f t="shared" si="172"/>
        <v>1.5975000000000072E-2</v>
      </c>
      <c r="AA47">
        <f t="shared" ref="AA47:AD47" si="173">AA105-$AD86</f>
        <v>-3.424499999999997E-2</v>
      </c>
      <c r="AB47">
        <f t="shared" si="173"/>
        <v>2.9095000000000093E-2</v>
      </c>
      <c r="AC47">
        <f t="shared" si="173"/>
        <v>1.7405000000000115E-2</v>
      </c>
      <c r="AD47">
        <f t="shared" si="173"/>
        <v>-1.2254999999999905E-2</v>
      </c>
      <c r="AE47">
        <f t="shared" ref="AE47:AH47" si="174">AE105-$AH86</f>
        <v>6.624999999999992E-3</v>
      </c>
      <c r="AF47">
        <f t="shared" si="174"/>
        <v>-5.6750000000000966E-3</v>
      </c>
      <c r="AG47">
        <f t="shared" si="174"/>
        <v>3.1449999999999534E-3</v>
      </c>
      <c r="AH47">
        <f t="shared" si="174"/>
        <v>-4.0950000000000708E-3</v>
      </c>
      <c r="AI47">
        <f t="shared" ref="AI47:AL47" si="175">AI105-$AL86</f>
        <v>-2.6919999999999944E-2</v>
      </c>
      <c r="AJ47">
        <f t="shared" si="175"/>
        <v>1.5469999999999984E-2</v>
      </c>
      <c r="AK47">
        <f t="shared" si="175"/>
        <v>-7.9899999999999416E-3</v>
      </c>
      <c r="AL47">
        <f t="shared" si="175"/>
        <v>1.9440000000000013E-2</v>
      </c>
      <c r="AM47">
        <f t="shared" ref="AM47:AP47" si="176">AM105-$AP86</f>
        <v>-5.8339999999999947E-2</v>
      </c>
      <c r="AN47">
        <f t="shared" si="176"/>
        <v>-1.4239999999999919E-2</v>
      </c>
      <c r="AO47">
        <f t="shared" si="176"/>
        <v>2.5320000000000009E-2</v>
      </c>
      <c r="AP47">
        <f t="shared" si="176"/>
        <v>4.726000000000008E-2</v>
      </c>
      <c r="AQ47">
        <f t="shared" ref="AQ47:AT47" si="177">AQ105-$AT86</f>
        <v>-2.050250000000009E-2</v>
      </c>
      <c r="AR47">
        <f t="shared" si="177"/>
        <v>-2.0802500000000057E-2</v>
      </c>
      <c r="AS47">
        <f t="shared" si="177"/>
        <v>1.7037499999999928E-2</v>
      </c>
      <c r="AT47">
        <f t="shared" si="177"/>
        <v>2.4267499999999886E-2</v>
      </c>
      <c r="AU47">
        <f t="shared" ref="AU47:AX47" si="178">AU105-$AX86</f>
        <v>4.9679999999999946E-2</v>
      </c>
      <c r="AV47">
        <f t="shared" si="178"/>
        <v>1.9569999999999976E-2</v>
      </c>
      <c r="AW47">
        <f t="shared" si="178"/>
        <v>-3.456999999999999E-2</v>
      </c>
      <c r="AX47">
        <f t="shared" si="178"/>
        <v>-3.4680000000000044E-2</v>
      </c>
      <c r="AY47">
        <f t="shared" ref="AY47:BB47" si="179">AY105-$BB86</f>
        <v>-1.0427500000000034E-2</v>
      </c>
      <c r="AZ47">
        <f t="shared" si="179"/>
        <v>8.012499999999978E-3</v>
      </c>
      <c r="BA47">
        <f t="shared" si="179"/>
        <v>2.7924999999999756E-3</v>
      </c>
      <c r="BB47">
        <f t="shared" si="179"/>
        <v>-3.7750000000003059E-4</v>
      </c>
      <c r="BC47">
        <f t="shared" ref="BC47:BF47" si="180">BC105-$BF86</f>
        <v>2.1287499999999904E-2</v>
      </c>
      <c r="BD47">
        <f t="shared" si="180"/>
        <v>-3.6162500000000097E-2</v>
      </c>
      <c r="BE47">
        <f t="shared" si="180"/>
        <v>-1.1625000000000663E-3</v>
      </c>
      <c r="BF47">
        <f t="shared" si="180"/>
        <v>1.6037499999999927E-2</v>
      </c>
      <c r="BG47">
        <f t="shared" ref="BG47:BJ47" si="181">BG105-$BJ86</f>
        <v>2.9674999999999008E-3</v>
      </c>
      <c r="BH47">
        <f t="shared" si="181"/>
        <v>5.8567499999999884E-2</v>
      </c>
      <c r="BI47">
        <f t="shared" si="181"/>
        <v>-3.6192500000000072E-2</v>
      </c>
      <c r="BJ47">
        <f t="shared" si="181"/>
        <v>-2.5342500000000046E-2</v>
      </c>
    </row>
    <row r="48" spans="1:62" x14ac:dyDescent="0.25">
      <c r="A48" t="str">
        <f t="shared" si="16"/>
        <v>Integral 12</v>
      </c>
      <c r="C48">
        <f t="shared" ref="C48:F48" si="182">C106-$F87</f>
        <v>-4.1764999999999941E-2</v>
      </c>
      <c r="D48">
        <f t="shared" si="182"/>
        <v>4.5205000000000051E-2</v>
      </c>
      <c r="E48">
        <f t="shared" si="182"/>
        <v>3.8275000000000059E-2</v>
      </c>
      <c r="F48">
        <f t="shared" si="182"/>
        <v>-4.1714999999999947E-2</v>
      </c>
      <c r="G48">
        <f t="shared" ref="G48:J48" si="183">G106-$J87</f>
        <v>7.8550000000000564E-3</v>
      </c>
      <c r="H48">
        <f t="shared" si="183"/>
        <v>2.0905000000000062E-2</v>
      </c>
      <c r="I48">
        <f t="shared" si="183"/>
        <v>-3.5544999999999938E-2</v>
      </c>
      <c r="J48">
        <f t="shared" si="183"/>
        <v>6.785000000000041E-3</v>
      </c>
      <c r="K48">
        <f t="shared" ref="K48:N48" si="184">K106-$N87</f>
        <v>5.287499999999945E-3</v>
      </c>
      <c r="L48">
        <f t="shared" si="184"/>
        <v>-1.0812500000000058E-2</v>
      </c>
      <c r="M48">
        <f t="shared" si="184"/>
        <v>1.1017499999999958E-2</v>
      </c>
      <c r="N48">
        <f t="shared" si="184"/>
        <v>-5.4925000000000113E-3</v>
      </c>
      <c r="O48">
        <f t="shared" ref="O48:R48" si="185">O106-$R87</f>
        <v>-4.6227499999999977E-2</v>
      </c>
      <c r="P48">
        <f t="shared" si="185"/>
        <v>6.2462500000000032E-2</v>
      </c>
      <c r="Q48">
        <f t="shared" si="185"/>
        <v>-2.3467499999999974E-2</v>
      </c>
      <c r="R48">
        <f t="shared" si="185"/>
        <v>7.2325000000000306E-3</v>
      </c>
      <c r="S48">
        <f t="shared" ref="S48:V48" si="186">S106-$V87</f>
        <v>5.9274999999999745E-3</v>
      </c>
      <c r="T48">
        <f t="shared" si="186"/>
        <v>-1.3922500000000004E-2</v>
      </c>
      <c r="U48">
        <f t="shared" si="186"/>
        <v>3.8507499999999972E-2</v>
      </c>
      <c r="V48">
        <f t="shared" si="186"/>
        <v>-3.0512499999999998E-2</v>
      </c>
      <c r="W48">
        <f t="shared" ref="W48:Z48" si="187">W106-$Z87</f>
        <v>1.8712500000000021E-2</v>
      </c>
      <c r="X48">
        <f t="shared" si="187"/>
        <v>2.9452499999999993E-2</v>
      </c>
      <c r="Y48">
        <f t="shared" si="187"/>
        <v>-5.9017500000000001E-2</v>
      </c>
      <c r="Z48">
        <f t="shared" si="187"/>
        <v>1.0852499999999987E-2</v>
      </c>
      <c r="AA48">
        <f t="shared" ref="AA48:AD48" si="188">AA106-$AD87</f>
        <v>-2.6675000000000004E-2</v>
      </c>
      <c r="AB48">
        <f t="shared" si="188"/>
        <v>2.1874999999999978E-2</v>
      </c>
      <c r="AC48">
        <f t="shared" si="188"/>
        <v>1.2384999999999979E-2</v>
      </c>
      <c r="AD48">
        <f t="shared" si="188"/>
        <v>-7.5850000000000084E-3</v>
      </c>
      <c r="AE48">
        <f t="shared" ref="AE48:AH48" si="189">AE106-$AH87</f>
        <v>5.9824999999999462E-3</v>
      </c>
      <c r="AF48">
        <f t="shared" si="189"/>
        <v>-4.2675000000000352E-3</v>
      </c>
      <c r="AG48">
        <f t="shared" si="189"/>
        <v>4.1324999999999834E-3</v>
      </c>
      <c r="AH48">
        <f t="shared" si="189"/>
        <v>-5.8475000000000055E-3</v>
      </c>
      <c r="AI48">
        <f t="shared" ref="AI48:AL48" si="190">AI106-$AL87</f>
        <v>-1.7862500000000003E-2</v>
      </c>
      <c r="AJ48">
        <f t="shared" si="190"/>
        <v>1.3367499999999977E-2</v>
      </c>
      <c r="AK48">
        <f t="shared" si="190"/>
        <v>-7.8624999999999945E-3</v>
      </c>
      <c r="AL48">
        <f t="shared" si="190"/>
        <v>1.2357500000000021E-2</v>
      </c>
      <c r="AM48">
        <f t="shared" ref="AM48:AP48" si="191">AM106-$AP87</f>
        <v>-4.2610000000000037E-2</v>
      </c>
      <c r="AN48">
        <f t="shared" si="191"/>
        <v>-9.8400000000000154E-3</v>
      </c>
      <c r="AO48">
        <f t="shared" si="191"/>
        <v>1.8549999999999955E-2</v>
      </c>
      <c r="AP48">
        <f t="shared" si="191"/>
        <v>3.3899999999999986E-2</v>
      </c>
      <c r="AQ48">
        <f t="shared" ref="AQ48:AT48" si="192">AQ106-$AT87</f>
        <v>-1.4424999999999966E-2</v>
      </c>
      <c r="AR48">
        <f t="shared" si="192"/>
        <v>-1.4724999999999988E-2</v>
      </c>
      <c r="AS48">
        <f t="shared" si="192"/>
        <v>1.1435000000000028E-2</v>
      </c>
      <c r="AT48">
        <f t="shared" si="192"/>
        <v>1.7715000000000036E-2</v>
      </c>
      <c r="AU48">
        <f t="shared" ref="AU48:AX48" si="193">AU106-$AX87</f>
        <v>3.8157500000000011E-2</v>
      </c>
      <c r="AV48">
        <f t="shared" si="193"/>
        <v>1.2377499999999986E-2</v>
      </c>
      <c r="AW48">
        <f t="shared" si="193"/>
        <v>-2.5382499999999975E-2</v>
      </c>
      <c r="AX48">
        <f t="shared" si="193"/>
        <v>-2.5152500000000022E-2</v>
      </c>
      <c r="AY48">
        <f t="shared" ref="AY48:BB48" si="194">AY106-$BB87</f>
        <v>-6.5525000000000166E-3</v>
      </c>
      <c r="AZ48">
        <f t="shared" si="194"/>
        <v>4.3075000000000196E-3</v>
      </c>
      <c r="BA48">
        <f t="shared" si="194"/>
        <v>1.527500000000015E-3</v>
      </c>
      <c r="BB48">
        <f t="shared" si="194"/>
        <v>7.1749999999998204E-4</v>
      </c>
      <c r="BC48">
        <f t="shared" ref="BC48:BF48" si="195">BC106-$BF87</f>
        <v>8.6175000000000002E-3</v>
      </c>
      <c r="BD48">
        <f t="shared" si="195"/>
        <v>-2.2952499999999987E-2</v>
      </c>
      <c r="BE48">
        <f t="shared" si="195"/>
        <v>1.5574999999999894E-3</v>
      </c>
      <c r="BF48">
        <f t="shared" si="195"/>
        <v>1.2777499999999997E-2</v>
      </c>
      <c r="BG48">
        <f t="shared" ref="BG48:BJ48" si="196">BG106-$BJ87</f>
        <v>2.5724999999999776E-3</v>
      </c>
      <c r="BH48">
        <f t="shared" si="196"/>
        <v>4.8892500000000005E-2</v>
      </c>
      <c r="BI48">
        <f t="shared" si="196"/>
        <v>-3.2487500000000002E-2</v>
      </c>
      <c r="BJ48">
        <f t="shared" si="196"/>
        <v>-1.8977500000000036E-2</v>
      </c>
    </row>
    <row r="49" spans="1:62" x14ac:dyDescent="0.25">
      <c r="A49" t="str">
        <f t="shared" si="16"/>
        <v>Integral 13</v>
      </c>
      <c r="C49">
        <f t="shared" ref="C49:F49" si="197">C107-$F88</f>
        <v>-7.1572500000000039E-2</v>
      </c>
      <c r="D49">
        <f t="shared" si="197"/>
        <v>5.7427499999999965E-2</v>
      </c>
      <c r="E49">
        <f t="shared" si="197"/>
        <v>8.5687499999999917E-2</v>
      </c>
      <c r="F49">
        <f t="shared" si="197"/>
        <v>-7.1542500000000064E-2</v>
      </c>
      <c r="G49">
        <f t="shared" ref="G49:J49" si="198">G107-$J88</f>
        <v>-9.7500000000017017E-4</v>
      </c>
      <c r="H49">
        <f t="shared" si="198"/>
        <v>3.1504999999999894E-2</v>
      </c>
      <c r="I49">
        <f t="shared" si="198"/>
        <v>-4.5935000000000059E-2</v>
      </c>
      <c r="J49">
        <f t="shared" si="198"/>
        <v>1.5404999999999891E-2</v>
      </c>
      <c r="K49">
        <f t="shared" ref="K49:N49" si="199">K107-$N88</f>
        <v>2.5567500000000187E-2</v>
      </c>
      <c r="L49">
        <f t="shared" si="199"/>
        <v>-2.2172499999999928E-2</v>
      </c>
      <c r="M49">
        <f t="shared" si="199"/>
        <v>3.3877500000000005E-2</v>
      </c>
      <c r="N49">
        <f t="shared" si="199"/>
        <v>-3.727249999999982E-2</v>
      </c>
      <c r="O49">
        <f t="shared" ref="O49:R49" si="200">O107-$R88</f>
        <v>-7.8969999999999763E-2</v>
      </c>
      <c r="P49">
        <f t="shared" si="200"/>
        <v>9.1420000000000057E-2</v>
      </c>
      <c r="Q49">
        <f t="shared" si="200"/>
        <v>-8.8699999999999335E-3</v>
      </c>
      <c r="R49">
        <f t="shared" si="200"/>
        <v>-3.5799999999999166E-3</v>
      </c>
      <c r="S49">
        <f t="shared" ref="S49:V49" si="201">S107-$V88</f>
        <v>2.4007499999999737E-2</v>
      </c>
      <c r="T49">
        <f t="shared" si="201"/>
        <v>-3.6642500000000355E-2</v>
      </c>
      <c r="U49">
        <f t="shared" si="201"/>
        <v>8.3127499999999799E-2</v>
      </c>
      <c r="V49">
        <f t="shared" si="201"/>
        <v>-7.0492500000000291E-2</v>
      </c>
      <c r="W49">
        <f t="shared" ref="W49:Z49" si="202">W107-$Z88</f>
        <v>1.8682499999999713E-2</v>
      </c>
      <c r="X49">
        <f t="shared" si="202"/>
        <v>2.5362499999999732E-2</v>
      </c>
      <c r="Y49">
        <f t="shared" si="202"/>
        <v>-9.4177500000000247E-2</v>
      </c>
      <c r="Z49">
        <f t="shared" si="202"/>
        <v>5.0132499999999691E-2</v>
      </c>
      <c r="AA49">
        <f t="shared" ref="AA49:AD49" si="203">AA107-$AD88</f>
        <v>-4.7709999999999919E-2</v>
      </c>
      <c r="AB49">
        <f t="shared" si="203"/>
        <v>5.0429999999999975E-2</v>
      </c>
      <c r="AC49">
        <f t="shared" si="203"/>
        <v>5.6099999999998929E-3</v>
      </c>
      <c r="AD49">
        <f t="shared" si="203"/>
        <v>-8.3299999999999486E-3</v>
      </c>
      <c r="AE49">
        <f t="shared" ref="AE49:AH49" si="204">AE107-$AH88</f>
        <v>1.9767499999999938E-2</v>
      </c>
      <c r="AF49">
        <f t="shared" si="204"/>
        <v>3.5607500000000014E-2</v>
      </c>
      <c r="AG49">
        <f t="shared" si="204"/>
        <v>-1.176250000000012E-2</v>
      </c>
      <c r="AH49">
        <f t="shared" si="204"/>
        <v>-4.3612500000000054E-2</v>
      </c>
      <c r="AI49">
        <f t="shared" ref="AI49:AL49" si="205">AI107-$AL88</f>
        <v>-3.4177499999999972E-2</v>
      </c>
      <c r="AJ49">
        <f t="shared" si="205"/>
        <v>4.6982499999999927E-2</v>
      </c>
      <c r="AK49">
        <f t="shared" si="205"/>
        <v>-3.8197500000000106E-2</v>
      </c>
      <c r="AL49">
        <f t="shared" si="205"/>
        <v>2.5392499999999929E-2</v>
      </c>
      <c r="AM49">
        <f t="shared" ref="AM49:AP49" si="206">AM107-$AP88</f>
        <v>-9.8967500000000097E-2</v>
      </c>
      <c r="AN49">
        <f t="shared" si="206"/>
        <v>-1.5147500000000091E-2</v>
      </c>
      <c r="AO49">
        <f t="shared" si="206"/>
        <v>1.93025E-2</v>
      </c>
      <c r="AP49">
        <f t="shared" si="206"/>
        <v>9.4812499999999966E-2</v>
      </c>
      <c r="AQ49">
        <f t="shared" ref="AQ49:AT49" si="207">AQ107-$AT88</f>
        <v>-5.4585000000000106E-2</v>
      </c>
      <c r="AR49">
        <f t="shared" si="207"/>
        <v>-1.9215000000000204E-2</v>
      </c>
      <c r="AS49">
        <f t="shared" si="207"/>
        <v>3.9034999999999931E-2</v>
      </c>
      <c r="AT49">
        <f t="shared" si="207"/>
        <v>3.4764999999999935E-2</v>
      </c>
      <c r="AU49">
        <f t="shared" ref="AU49:AX49" si="208">AU107-$AX88</f>
        <v>7.0354999999999723E-2</v>
      </c>
      <c r="AV49">
        <f t="shared" si="208"/>
        <v>2.3314999999999753E-2</v>
      </c>
      <c r="AW49">
        <f t="shared" si="208"/>
        <v>-6.1615000000000197E-2</v>
      </c>
      <c r="AX49">
        <f t="shared" si="208"/>
        <v>-3.2055000000000167E-2</v>
      </c>
      <c r="AY49">
        <f t="shared" ref="AY49:BB49" si="209">AY107-$BB88</f>
        <v>2.0377499999999937E-2</v>
      </c>
      <c r="AZ49">
        <f t="shared" si="209"/>
        <v>-3.7422500000000136E-2</v>
      </c>
      <c r="BA49">
        <f t="shared" si="209"/>
        <v>3.5574999999998802E-3</v>
      </c>
      <c r="BB49">
        <f t="shared" si="209"/>
        <v>1.3487499999999875E-2</v>
      </c>
      <c r="BC49">
        <f t="shared" ref="BC49:BF49" si="210">BC107-$BF88</f>
        <v>1.0254999999999903E-2</v>
      </c>
      <c r="BD49">
        <f t="shared" si="210"/>
        <v>-2.9414999999999969E-2</v>
      </c>
      <c r="BE49">
        <f t="shared" si="210"/>
        <v>-1.3350000000000861E-3</v>
      </c>
      <c r="BF49">
        <f t="shared" si="210"/>
        <v>2.049499999999993E-2</v>
      </c>
      <c r="BG49">
        <f t="shared" ref="BG49:BJ49" si="211">BG107-$BJ88</f>
        <v>-1.4592499999999786E-2</v>
      </c>
      <c r="BH49">
        <f t="shared" si="211"/>
        <v>0.13027750000000027</v>
      </c>
      <c r="BI49">
        <f t="shared" si="211"/>
        <v>-7.3722499999999913E-2</v>
      </c>
      <c r="BJ49">
        <f t="shared" si="211"/>
        <v>-4.1962499999999903E-2</v>
      </c>
    </row>
    <row r="50" spans="1:62" x14ac:dyDescent="0.25">
      <c r="A50" t="str">
        <f t="shared" si="16"/>
        <v>Integral 14</v>
      </c>
      <c r="C50">
        <f t="shared" ref="C50:F50" si="212">C108-$F89</f>
        <v>-3.0245000000000022E-2</v>
      </c>
      <c r="D50">
        <f t="shared" si="212"/>
        <v>3.3025000000000027E-2</v>
      </c>
      <c r="E50">
        <f t="shared" si="212"/>
        <v>2.7444999999999997E-2</v>
      </c>
      <c r="F50">
        <f t="shared" si="212"/>
        <v>-3.0225000000000002E-2</v>
      </c>
      <c r="G50">
        <f t="shared" ref="G50:J50" si="213">G108-$J89</f>
        <v>6.3024999999999887E-3</v>
      </c>
      <c r="H50">
        <f t="shared" si="213"/>
        <v>1.327250000000002E-2</v>
      </c>
      <c r="I50">
        <f t="shared" si="213"/>
        <v>-2.1897500000000014E-2</v>
      </c>
      <c r="J50">
        <f t="shared" si="213"/>
        <v>2.3225000000000051E-3</v>
      </c>
      <c r="K50">
        <f t="shared" ref="K50:N50" si="214">K108-$N89</f>
        <v>7.2599999999999887E-3</v>
      </c>
      <c r="L50">
        <f t="shared" si="214"/>
        <v>-8.2100000000000506E-3</v>
      </c>
      <c r="M50">
        <f t="shared" si="214"/>
        <v>8.1799999999999651E-3</v>
      </c>
      <c r="N50">
        <f t="shared" si="214"/>
        <v>-7.2300000000000142E-3</v>
      </c>
      <c r="O50">
        <f t="shared" ref="O50:R50" si="215">O108-$R89</f>
        <v>-3.0335000000000056E-2</v>
      </c>
      <c r="P50">
        <f t="shared" si="215"/>
        <v>3.9754999999999985E-2</v>
      </c>
      <c r="Q50">
        <f t="shared" si="215"/>
        <v>-1.4485000000000026E-2</v>
      </c>
      <c r="R50">
        <f t="shared" si="215"/>
        <v>5.0649999999999862E-3</v>
      </c>
      <c r="S50">
        <f t="shared" ref="S50:V50" si="216">S108-$V89</f>
        <v>4.1625000000000134E-3</v>
      </c>
      <c r="T50">
        <f t="shared" si="216"/>
        <v>-9.5375000000000321E-3</v>
      </c>
      <c r="U50">
        <f t="shared" si="216"/>
        <v>2.8462500000000002E-2</v>
      </c>
      <c r="V50">
        <f t="shared" si="216"/>
        <v>-2.3087500000000039E-2</v>
      </c>
      <c r="W50">
        <f t="shared" ref="W50:Z50" si="217">W108-$Z89</f>
        <v>1.4567499999999955E-2</v>
      </c>
      <c r="X50">
        <f t="shared" si="217"/>
        <v>1.8317499999999987E-2</v>
      </c>
      <c r="Y50">
        <f t="shared" si="217"/>
        <v>-3.8512500000000005E-2</v>
      </c>
      <c r="Z50">
        <f t="shared" si="217"/>
        <v>5.6275000000000075E-3</v>
      </c>
      <c r="AA50">
        <f t="shared" ref="AA50:AD50" si="218">AA108-$AD89</f>
        <v>-1.9117500000000009E-2</v>
      </c>
      <c r="AB50">
        <f t="shared" si="218"/>
        <v>1.7392499999999977E-2</v>
      </c>
      <c r="AC50">
        <f t="shared" si="218"/>
        <v>5.3325000000000178E-3</v>
      </c>
      <c r="AD50">
        <f t="shared" si="218"/>
        <v>-3.6074999999999857E-3</v>
      </c>
      <c r="AE50">
        <f t="shared" ref="AE50:AH50" si="219">AE108-$AH89</f>
        <v>4.429999999999934E-3</v>
      </c>
      <c r="AF50">
        <f t="shared" si="219"/>
        <v>-6.4000000000002943E-4</v>
      </c>
      <c r="AG50">
        <f t="shared" si="219"/>
        <v>1.0599999999999499E-3</v>
      </c>
      <c r="AH50">
        <f t="shared" si="219"/>
        <v>-4.8500000000000765E-3</v>
      </c>
      <c r="AI50">
        <f t="shared" ref="AI50:AL50" si="220">AI108-$AL89</f>
        <v>-1.1050000000000004E-2</v>
      </c>
      <c r="AJ50">
        <f t="shared" si="220"/>
        <v>1.1550000000000005E-2</v>
      </c>
      <c r="AK50">
        <f t="shared" si="220"/>
        <v>-1.0199999999999987E-2</v>
      </c>
      <c r="AL50">
        <f t="shared" si="220"/>
        <v>9.6999999999999864E-3</v>
      </c>
      <c r="AM50">
        <f t="shared" ref="AM50:AP50" si="221">AM108-$AP89</f>
        <v>-2.9457500000000025E-2</v>
      </c>
      <c r="AN50">
        <f t="shared" si="221"/>
        <v>-5.5375000000000285E-3</v>
      </c>
      <c r="AO50">
        <f t="shared" si="221"/>
        <v>1.2032499999999946E-2</v>
      </c>
      <c r="AP50">
        <f t="shared" si="221"/>
        <v>2.2962499999999997E-2</v>
      </c>
      <c r="AQ50">
        <f t="shared" ref="AQ50:AT50" si="222">AQ108-$AT89</f>
        <v>-1.2025000000000008E-2</v>
      </c>
      <c r="AR50">
        <f t="shared" si="222"/>
        <v>-9.0749999999999997E-3</v>
      </c>
      <c r="AS50">
        <f t="shared" si="222"/>
        <v>7.7450000000000019E-3</v>
      </c>
      <c r="AT50">
        <f t="shared" si="222"/>
        <v>1.3355000000000006E-2</v>
      </c>
      <c r="AU50">
        <f t="shared" ref="AU50:AX50" si="223">AU108-$AX89</f>
        <v>2.8152500000000025E-2</v>
      </c>
      <c r="AV50">
        <f t="shared" si="223"/>
        <v>8.4124999999999894E-3</v>
      </c>
      <c r="AW50">
        <f t="shared" si="223"/>
        <v>-1.7357500000000026E-2</v>
      </c>
      <c r="AX50">
        <f t="shared" si="223"/>
        <v>-1.9207499999999988E-2</v>
      </c>
      <c r="AY50">
        <f t="shared" ref="AY50:BB50" si="224">AY108-$BB89</f>
        <v>-7.9750000000000654E-4</v>
      </c>
      <c r="AZ50">
        <f t="shared" si="224"/>
        <v>1.0625000000000218E-3</v>
      </c>
      <c r="BA50">
        <f t="shared" si="224"/>
        <v>-1.2575000000000225E-3</v>
      </c>
      <c r="BB50">
        <f t="shared" si="224"/>
        <v>9.9250000000000727E-4</v>
      </c>
      <c r="BC50">
        <f t="shared" ref="BC50:BF50" si="225">BC108-$BF89</f>
        <v>1.3594999999999968E-2</v>
      </c>
      <c r="BD50">
        <f t="shared" si="225"/>
        <v>-1.7545000000000033E-2</v>
      </c>
      <c r="BE50">
        <f t="shared" si="225"/>
        <v>-4.3500000000007422E-4</v>
      </c>
      <c r="BF50">
        <f t="shared" si="225"/>
        <v>4.3849999999999723E-3</v>
      </c>
      <c r="BG50">
        <f t="shared" ref="BG50:BJ50" si="226">BG108-$BJ89</f>
        <v>-5.1725000000000798E-3</v>
      </c>
      <c r="BH50">
        <f t="shared" si="226"/>
        <v>3.4037499999999943E-2</v>
      </c>
      <c r="BI50">
        <f t="shared" si="226"/>
        <v>-1.8042500000000072E-2</v>
      </c>
      <c r="BJ50">
        <f t="shared" si="226"/>
        <v>-1.0822500000000068E-2</v>
      </c>
    </row>
    <row r="51" spans="1:62" x14ac:dyDescent="0.25">
      <c r="A51" t="str">
        <f>A70</f>
        <v>TMS</v>
      </c>
      <c r="C51">
        <f t="shared" ref="C51:F51" si="227">C109-$F90</f>
        <v>9.0657499999999835E-2</v>
      </c>
      <c r="D51">
        <f t="shared" si="227"/>
        <v>-0.10725249999999997</v>
      </c>
      <c r="E51">
        <f t="shared" si="227"/>
        <v>-7.4042500000000011E-2</v>
      </c>
      <c r="F51">
        <f t="shared" si="227"/>
        <v>9.0637500000000149E-2</v>
      </c>
      <c r="G51">
        <f t="shared" ref="G51:J51" si="228">G109-$J90</f>
        <v>-7.0575000000000054E-2</v>
      </c>
      <c r="H51">
        <f t="shared" si="228"/>
        <v>1.1544999999999916E-2</v>
      </c>
      <c r="I51">
        <f t="shared" si="228"/>
        <v>6.5455000000000041E-2</v>
      </c>
      <c r="J51">
        <f t="shared" si="228"/>
        <v>-6.424999999999903E-3</v>
      </c>
      <c r="K51">
        <f t="shared" ref="K51:N51" si="229">K109-$N90</f>
        <v>5.8200000000000252E-2</v>
      </c>
      <c r="L51">
        <f t="shared" si="229"/>
        <v>-5.7699999999998308E-3</v>
      </c>
      <c r="M51">
        <f t="shared" si="229"/>
        <v>2.4780000000000246E-2</v>
      </c>
      <c r="N51">
        <f t="shared" si="229"/>
        <v>-7.7209999999999779E-2</v>
      </c>
      <c r="O51">
        <f t="shared" ref="O51:R51" si="230">O109-$R90</f>
        <v>7.0574999999999388E-3</v>
      </c>
      <c r="P51">
        <f t="shared" si="230"/>
        <v>-2.3402499999999993E-2</v>
      </c>
      <c r="Q51">
        <f t="shared" si="230"/>
        <v>4.4447499999999973E-2</v>
      </c>
      <c r="R51">
        <f t="shared" si="230"/>
        <v>-2.8102500000000141E-2</v>
      </c>
      <c r="S51">
        <f t="shared" ref="S51:V51" si="231">S109-$V90</f>
        <v>4.3532499999999974E-2</v>
      </c>
      <c r="T51">
        <f t="shared" si="231"/>
        <v>-1.306750000000001E-2</v>
      </c>
      <c r="U51">
        <f t="shared" si="231"/>
        <v>7.1762499999999729E-2</v>
      </c>
      <c r="V51">
        <f t="shared" si="231"/>
        <v>-0.10222750000000014</v>
      </c>
      <c r="W51">
        <f t="shared" ref="W51:Z51" si="232">W109-$Z90</f>
        <v>-2.1772499999999972E-2</v>
      </c>
      <c r="X51">
        <f t="shared" si="232"/>
        <v>-2.2782499999999928E-2</v>
      </c>
      <c r="Y51">
        <f t="shared" si="232"/>
        <v>2.3037500000000044E-2</v>
      </c>
      <c r="Z51">
        <f t="shared" si="232"/>
        <v>2.1517500000000078E-2</v>
      </c>
      <c r="AA51">
        <f t="shared" ref="AA51:AD51" si="233">AA109-$AD90</f>
        <v>1.3487499999999986E-2</v>
      </c>
      <c r="AB51">
        <f t="shared" si="233"/>
        <v>2.6007499999999961E-2</v>
      </c>
      <c r="AC51">
        <f t="shared" si="233"/>
        <v>-2.5752500000000067E-2</v>
      </c>
      <c r="AD51">
        <f t="shared" si="233"/>
        <v>-1.3742499999999991E-2</v>
      </c>
      <c r="AE51">
        <f t="shared" ref="AE51:AH51" si="234">AE109-$AH90</f>
        <v>1.2160000000000004E-2</v>
      </c>
      <c r="AF51">
        <f t="shared" si="234"/>
        <v>2.1440000000000015E-2</v>
      </c>
      <c r="AG51">
        <f t="shared" si="234"/>
        <v>-2.2300000000000098E-3</v>
      </c>
      <c r="AH51">
        <f t="shared" si="234"/>
        <v>-3.1370000000000009E-2</v>
      </c>
      <c r="AI51">
        <f t="shared" ref="AI51:AL51" si="235">AI109-$AL90</f>
        <v>-9.6999999999999864E-3</v>
      </c>
      <c r="AJ51">
        <f t="shared" si="235"/>
        <v>1.105000000000006E-2</v>
      </c>
      <c r="AK51">
        <f t="shared" si="235"/>
        <v>-1.0809999999999986E-2</v>
      </c>
      <c r="AL51">
        <f t="shared" si="235"/>
        <v>9.4600000000000239E-3</v>
      </c>
      <c r="AM51">
        <f t="shared" ref="AM51:AP51" si="236">AM109-$AP90</f>
        <v>5.657499999999982E-3</v>
      </c>
      <c r="AN51">
        <f t="shared" si="236"/>
        <v>1.6947499999999949E-2</v>
      </c>
      <c r="AO51">
        <f t="shared" si="236"/>
        <v>-1.7272500000000024E-2</v>
      </c>
      <c r="AP51">
        <f t="shared" si="236"/>
        <v>-5.3325000000000178E-3</v>
      </c>
      <c r="AQ51">
        <f t="shared" ref="AQ51:AT51" si="237">AQ109-$AT90</f>
        <v>-2.2824999999999651E-3</v>
      </c>
      <c r="AR51">
        <f t="shared" si="237"/>
        <v>2.0937500000000053E-2</v>
      </c>
      <c r="AS51">
        <f t="shared" si="237"/>
        <v>-8.6249999999998828E-4</v>
      </c>
      <c r="AT51">
        <f t="shared" si="237"/>
        <v>-1.7792499999999878E-2</v>
      </c>
      <c r="AU51">
        <f t="shared" ref="AU51:AX51" si="238">AU109-$AX90</f>
        <v>2.7659999999999796E-2</v>
      </c>
      <c r="AV51">
        <f t="shared" si="238"/>
        <v>-2.3300000000001653E-3</v>
      </c>
      <c r="AW51">
        <f t="shared" si="238"/>
        <v>-1.2920000000000043E-2</v>
      </c>
      <c r="AX51">
        <f t="shared" si="238"/>
        <v>-1.2410000000000032E-2</v>
      </c>
      <c r="AY51">
        <f t="shared" ref="AY51:BB51" si="239">AY109-$BB90</f>
        <v>4.5094999999999996E-2</v>
      </c>
      <c r="AZ51">
        <f t="shared" si="239"/>
        <v>-3.8445000000000062E-2</v>
      </c>
      <c r="BA51">
        <f t="shared" si="239"/>
        <v>3.1550000000000189E-3</v>
      </c>
      <c r="BB51">
        <f t="shared" si="239"/>
        <v>-9.8050000000000637E-3</v>
      </c>
      <c r="BC51">
        <f t="shared" ref="BC51:BF51" si="240">BC109-$BF90</f>
        <v>-7.972500000000049E-3</v>
      </c>
      <c r="BD51">
        <f t="shared" si="240"/>
        <v>6.3374999999999959E-3</v>
      </c>
      <c r="BE51">
        <f t="shared" si="240"/>
        <v>-2.3024999999999851E-3</v>
      </c>
      <c r="BF51">
        <f t="shared" si="240"/>
        <v>3.9375000000000382E-3</v>
      </c>
      <c r="BG51">
        <f t="shared" ref="BG51:BJ51" si="241">BG109-$BJ90</f>
        <v>0.33414999999999995</v>
      </c>
      <c r="BH51">
        <f t="shared" si="241"/>
        <v>-0.10526000000000002</v>
      </c>
      <c r="BI51">
        <f t="shared" si="241"/>
        <v>-0.11331000000000002</v>
      </c>
      <c r="BJ51">
        <f t="shared" si="241"/>
        <v>-0.11558000000000002</v>
      </c>
    </row>
    <row r="54" spans="1:62" x14ac:dyDescent="0.25">
      <c r="A54" s="24" t="s">
        <v>62</v>
      </c>
      <c r="B54" s="23"/>
      <c r="C54" s="23"/>
      <c r="D54" s="23"/>
      <c r="E54" s="23"/>
    </row>
    <row r="56" spans="1:62" x14ac:dyDescent="0.25">
      <c r="A56" t="str">
        <f t="shared" ref="A56:A69" si="242">A76</f>
        <v>Aldehyde Integral 1</v>
      </c>
      <c r="C56">
        <f>C95-$C76</f>
        <v>1.042566666666668E-2</v>
      </c>
      <c r="D56">
        <f t="shared" ref="D56:BJ60" si="243">D95-$C76</f>
        <v>1.5595666666666681E-2</v>
      </c>
      <c r="E56">
        <f t="shared" si="243"/>
        <v>2.3055666666666683E-2</v>
      </c>
      <c r="F56">
        <f t="shared" si="243"/>
        <v>1.0455666666666683E-2</v>
      </c>
      <c r="G56">
        <f t="shared" si="243"/>
        <v>7.2356666666666819E-3</v>
      </c>
      <c r="H56">
        <f t="shared" si="243"/>
        <v>1.1935666666666685E-2</v>
      </c>
      <c r="I56">
        <f t="shared" si="243"/>
        <v>2.0856666666666801E-3</v>
      </c>
      <c r="J56">
        <f t="shared" si="243"/>
        <v>1.0056666666666825E-3</v>
      </c>
      <c r="K56">
        <f t="shared" si="243"/>
        <v>3.9556666666666837E-3</v>
      </c>
      <c r="L56">
        <f t="shared" si="243"/>
        <v>6.2956666666666855E-3</v>
      </c>
      <c r="M56">
        <f t="shared" si="243"/>
        <v>2.8156666666666816E-3</v>
      </c>
      <c r="N56">
        <f t="shared" si="243"/>
        <v>-8.9743333333333203E-3</v>
      </c>
      <c r="O56">
        <f t="shared" si="243"/>
        <v>-2.6433333333331782E-4</v>
      </c>
      <c r="P56">
        <f t="shared" si="243"/>
        <v>1.434566666666668E-2</v>
      </c>
      <c r="Q56">
        <f t="shared" si="243"/>
        <v>2.9056666666666814E-3</v>
      </c>
      <c r="R56">
        <f t="shared" si="243"/>
        <v>-1.7543333333333161E-3</v>
      </c>
      <c r="S56">
        <f t="shared" si="243"/>
        <v>-8.484333333333316E-3</v>
      </c>
      <c r="T56">
        <f t="shared" si="243"/>
        <v>1.6456666666666842E-3</v>
      </c>
      <c r="U56">
        <f t="shared" si="243"/>
        <v>2.3956666666666848E-3</v>
      </c>
      <c r="V56">
        <f t="shared" si="243"/>
        <v>-1.171433333333332E-2</v>
      </c>
      <c r="W56">
        <f t="shared" si="243"/>
        <v>-4.7394333333333316E-2</v>
      </c>
      <c r="X56">
        <f t="shared" si="243"/>
        <v>-7.5794333333333325E-2</v>
      </c>
      <c r="Y56">
        <f t="shared" si="243"/>
        <v>-6.9394333333333322E-2</v>
      </c>
      <c r="Z56">
        <f t="shared" si="243"/>
        <v>-5.300433333333332E-2</v>
      </c>
      <c r="AA56">
        <f t="shared" si="243"/>
        <v>-2.9243333333333205E-3</v>
      </c>
      <c r="AB56">
        <f t="shared" si="243"/>
        <v>2.9556666666666828E-3</v>
      </c>
      <c r="AC56">
        <f t="shared" si="243"/>
        <v>1.3775666666666679E-2</v>
      </c>
      <c r="AD56">
        <f t="shared" si="243"/>
        <v>1.8965666666666686E-2</v>
      </c>
      <c r="AE56">
        <f t="shared" si="243"/>
        <v>7.5666666666682203E-5</v>
      </c>
      <c r="AF56">
        <f t="shared" si="243"/>
        <v>3.0256666666666834E-3</v>
      </c>
      <c r="AG56">
        <f t="shared" si="243"/>
        <v>-7.6243333333333163E-3</v>
      </c>
      <c r="AH56">
        <f t="shared" si="243"/>
        <v>8.9556666666666812E-3</v>
      </c>
      <c r="AI56">
        <f t="shared" si="243"/>
        <v>2.2325666666666688E-2</v>
      </c>
      <c r="AJ56">
        <f t="shared" si="243"/>
        <v>7.0556666666666823E-3</v>
      </c>
      <c r="AK56">
        <f t="shared" si="243"/>
        <v>6.6156666666666794E-3</v>
      </c>
      <c r="AL56">
        <f t="shared" si="243"/>
        <v>8.9156666666666828E-3</v>
      </c>
      <c r="AM56">
        <f t="shared" si="243"/>
        <v>7.5756666666666819E-3</v>
      </c>
      <c r="AN56">
        <f t="shared" si="243"/>
        <v>-2.9443333333333196E-3</v>
      </c>
      <c r="AO56">
        <f t="shared" si="243"/>
        <v>1.4425666666666684E-2</v>
      </c>
      <c r="AP56">
        <f t="shared" si="243"/>
        <v>7.6656666666666817E-3</v>
      </c>
      <c r="AQ56">
        <f t="shared" si="243"/>
        <v>1.2356666666666835E-3</v>
      </c>
      <c r="AR56">
        <f t="shared" si="243"/>
        <v>-6.6843333333333199E-3</v>
      </c>
      <c r="AS56">
        <f t="shared" si="243"/>
        <v>-2.6054333333333318E-2</v>
      </c>
      <c r="AT56">
        <f t="shared" si="243"/>
        <v>-1.8764333333333317E-2</v>
      </c>
      <c r="AU56">
        <f t="shared" si="243"/>
        <v>-2.534333333333319E-3</v>
      </c>
      <c r="AV56">
        <f t="shared" si="243"/>
        <v>-3.544333333333316E-3</v>
      </c>
      <c r="AW56">
        <f t="shared" si="243"/>
        <v>-1.9643333333333179E-3</v>
      </c>
      <c r="AX56">
        <f t="shared" si="243"/>
        <v>8.0956666666666816E-3</v>
      </c>
      <c r="AY56">
        <f t="shared" si="243"/>
        <v>2.0365666666666685E-2</v>
      </c>
      <c r="AZ56">
        <f t="shared" si="243"/>
        <v>-1.5243333333333151E-3</v>
      </c>
      <c r="BA56">
        <f t="shared" si="243"/>
        <v>2.2895666666666675E-2</v>
      </c>
      <c r="BB56">
        <f t="shared" si="243"/>
        <v>9.4156666666666833E-3</v>
      </c>
      <c r="BC56">
        <f t="shared" si="243"/>
        <v>1.0465666666666686E-2</v>
      </c>
      <c r="BD56">
        <f t="shared" si="243"/>
        <v>2.1315666666666677E-2</v>
      </c>
      <c r="BE56">
        <f t="shared" si="243"/>
        <v>7.2156666666666827E-3</v>
      </c>
      <c r="BF56">
        <f t="shared" si="243"/>
        <v>3.1656666666666847E-3</v>
      </c>
      <c r="BG56">
        <f t="shared" si="243"/>
        <v>1.2356666666666835E-3</v>
      </c>
      <c r="BH56">
        <f t="shared" si="243"/>
        <v>1.1356666666666806E-3</v>
      </c>
      <c r="BI56">
        <f t="shared" si="243"/>
        <v>-5.674333333333316E-3</v>
      </c>
      <c r="BJ56">
        <f t="shared" si="243"/>
        <v>1.1985666666666679E-2</v>
      </c>
    </row>
    <row r="57" spans="1:62" x14ac:dyDescent="0.25">
      <c r="A57" t="str">
        <f t="shared" si="242"/>
        <v>Aldehyde Integral 2</v>
      </c>
      <c r="C57">
        <f>C96-$C77</f>
        <v>0</v>
      </c>
      <c r="D57">
        <f t="shared" ref="C57:R70" si="244">D96-$C77</f>
        <v>0</v>
      </c>
      <c r="E57">
        <f t="shared" si="244"/>
        <v>0</v>
      </c>
      <c r="F57">
        <f t="shared" si="244"/>
        <v>0</v>
      </c>
      <c r="G57">
        <f t="shared" si="244"/>
        <v>0</v>
      </c>
      <c r="H57">
        <f t="shared" si="244"/>
        <v>0</v>
      </c>
      <c r="I57">
        <f t="shared" si="244"/>
        <v>0</v>
      </c>
      <c r="J57">
        <f t="shared" si="244"/>
        <v>0</v>
      </c>
      <c r="K57">
        <f t="shared" si="244"/>
        <v>0</v>
      </c>
      <c r="L57">
        <f t="shared" si="244"/>
        <v>0</v>
      </c>
      <c r="M57">
        <f t="shared" si="244"/>
        <v>0</v>
      </c>
      <c r="N57">
        <f t="shared" si="244"/>
        <v>0</v>
      </c>
      <c r="O57">
        <f t="shared" si="244"/>
        <v>0</v>
      </c>
      <c r="P57">
        <f t="shared" si="244"/>
        <v>0</v>
      </c>
      <c r="Q57">
        <f t="shared" si="244"/>
        <v>0</v>
      </c>
      <c r="R57">
        <f t="shared" si="244"/>
        <v>0</v>
      </c>
      <c r="S57">
        <f t="shared" si="243"/>
        <v>0</v>
      </c>
      <c r="T57">
        <f t="shared" si="243"/>
        <v>0</v>
      </c>
      <c r="U57">
        <f t="shared" si="243"/>
        <v>0</v>
      </c>
      <c r="V57">
        <f t="shared" si="243"/>
        <v>0</v>
      </c>
      <c r="W57">
        <f t="shared" si="243"/>
        <v>0</v>
      </c>
      <c r="X57">
        <f t="shared" si="243"/>
        <v>0</v>
      </c>
      <c r="Y57">
        <f t="shared" si="243"/>
        <v>0</v>
      </c>
      <c r="Z57">
        <f t="shared" si="243"/>
        <v>0</v>
      </c>
      <c r="AA57">
        <f t="shared" si="243"/>
        <v>0</v>
      </c>
      <c r="AB57">
        <f t="shared" si="243"/>
        <v>0</v>
      </c>
      <c r="AC57">
        <f t="shared" si="243"/>
        <v>0</v>
      </c>
      <c r="AD57">
        <f t="shared" si="243"/>
        <v>0</v>
      </c>
      <c r="AE57">
        <f t="shared" si="243"/>
        <v>0</v>
      </c>
      <c r="AF57">
        <f t="shared" si="243"/>
        <v>0</v>
      </c>
      <c r="AG57">
        <f t="shared" si="243"/>
        <v>0</v>
      </c>
      <c r="AH57">
        <f t="shared" si="243"/>
        <v>0</v>
      </c>
      <c r="AI57">
        <f t="shared" si="243"/>
        <v>0</v>
      </c>
      <c r="AJ57">
        <f t="shared" si="243"/>
        <v>0</v>
      </c>
      <c r="AK57">
        <f t="shared" si="243"/>
        <v>0</v>
      </c>
      <c r="AL57">
        <f t="shared" si="243"/>
        <v>0</v>
      </c>
      <c r="AM57">
        <f t="shared" si="243"/>
        <v>0</v>
      </c>
      <c r="AN57">
        <f t="shared" si="243"/>
        <v>0</v>
      </c>
      <c r="AO57">
        <f t="shared" si="243"/>
        <v>0</v>
      </c>
      <c r="AP57">
        <f t="shared" si="243"/>
        <v>0</v>
      </c>
      <c r="AQ57">
        <f t="shared" si="243"/>
        <v>0</v>
      </c>
      <c r="AR57">
        <f t="shared" si="243"/>
        <v>0</v>
      </c>
      <c r="AS57">
        <f t="shared" si="243"/>
        <v>0</v>
      </c>
      <c r="AT57">
        <f t="shared" si="243"/>
        <v>0</v>
      </c>
      <c r="AU57">
        <f t="shared" si="243"/>
        <v>0</v>
      </c>
      <c r="AV57">
        <f t="shared" si="243"/>
        <v>0</v>
      </c>
      <c r="AW57">
        <f t="shared" si="243"/>
        <v>0</v>
      </c>
      <c r="AX57">
        <f t="shared" si="243"/>
        <v>0</v>
      </c>
      <c r="AY57">
        <f t="shared" si="243"/>
        <v>0</v>
      </c>
      <c r="AZ57">
        <f t="shared" si="243"/>
        <v>0</v>
      </c>
      <c r="BA57">
        <f t="shared" si="243"/>
        <v>0</v>
      </c>
      <c r="BB57">
        <f t="shared" si="243"/>
        <v>0</v>
      </c>
      <c r="BC57">
        <f t="shared" si="243"/>
        <v>0</v>
      </c>
      <c r="BD57">
        <f t="shared" si="243"/>
        <v>0</v>
      </c>
      <c r="BE57">
        <f t="shared" si="243"/>
        <v>0</v>
      </c>
      <c r="BF57">
        <f t="shared" si="243"/>
        <v>0</v>
      </c>
      <c r="BG57">
        <f t="shared" si="243"/>
        <v>0</v>
      </c>
      <c r="BH57">
        <f t="shared" si="243"/>
        <v>0</v>
      </c>
      <c r="BI57">
        <f t="shared" si="243"/>
        <v>0</v>
      </c>
      <c r="BJ57">
        <f t="shared" si="243"/>
        <v>0</v>
      </c>
    </row>
    <row r="58" spans="1:62" x14ac:dyDescent="0.25">
      <c r="A58" t="str">
        <f t="shared" si="242"/>
        <v>Aromatic region  Integral 3</v>
      </c>
      <c r="C58">
        <f t="shared" si="244"/>
        <v>0.87050816666667075</v>
      </c>
      <c r="D58">
        <f t="shared" si="243"/>
        <v>-0.33729183333332813</v>
      </c>
      <c r="E58">
        <f t="shared" si="243"/>
        <v>1.6786281666666731</v>
      </c>
      <c r="F58">
        <f>F97-$C78</f>
        <v>0.87052816666666999</v>
      </c>
      <c r="G58">
        <f t="shared" si="243"/>
        <v>-1.7293618333333285</v>
      </c>
      <c r="H58">
        <f t="shared" si="243"/>
        <v>-0.37017183333332682</v>
      </c>
      <c r="I58">
        <f t="shared" si="243"/>
        <v>-1.5691818333333281</v>
      </c>
      <c r="J58">
        <f t="shared" si="243"/>
        <v>-0.88142183333332724</v>
      </c>
      <c r="K58">
        <f t="shared" si="243"/>
        <v>0.77239816666667238</v>
      </c>
      <c r="L58">
        <f t="shared" si="243"/>
        <v>0.33823816666667028</v>
      </c>
      <c r="M58">
        <f t="shared" si="243"/>
        <v>0.94535816666667216</v>
      </c>
      <c r="N58">
        <f t="shared" si="243"/>
        <v>0.70571816666667075</v>
      </c>
      <c r="O58">
        <f t="shared" si="243"/>
        <v>-0.36618183333332865</v>
      </c>
      <c r="P58">
        <f t="shared" si="243"/>
        <v>-0.12702183333332684</v>
      </c>
      <c r="Q58">
        <f t="shared" si="243"/>
        <v>1.4897281666666728</v>
      </c>
      <c r="R58">
        <f t="shared" si="243"/>
        <v>0.34538816666667316</v>
      </c>
      <c r="S58">
        <f t="shared" si="243"/>
        <v>8.3798166666671392E-2</v>
      </c>
      <c r="T58">
        <f t="shared" si="243"/>
        <v>-1.2641418333333299</v>
      </c>
      <c r="U58">
        <f t="shared" si="243"/>
        <v>-8.8711833333327661E-2</v>
      </c>
      <c r="V58">
        <f t="shared" si="243"/>
        <v>-1.5854618333333299</v>
      </c>
      <c r="W58">
        <f t="shared" si="243"/>
        <v>-0.27024183333332985</v>
      </c>
      <c r="X58">
        <f t="shared" si="243"/>
        <v>2.1988166666670139E-2</v>
      </c>
      <c r="Y58">
        <f t="shared" si="243"/>
        <v>0.26719816666667029</v>
      </c>
      <c r="Z58">
        <f t="shared" si="243"/>
        <v>1.3212681666666732</v>
      </c>
      <c r="AA58">
        <f t="shared" si="243"/>
        <v>-1.33696183333333</v>
      </c>
      <c r="AB58">
        <f t="shared" si="243"/>
        <v>-2.5242618333333269</v>
      </c>
      <c r="AC58">
        <f t="shared" si="243"/>
        <v>-2.2507418333333291</v>
      </c>
      <c r="AD58">
        <f t="shared" si="243"/>
        <v>-3.5460118333333277</v>
      </c>
      <c r="AE58">
        <f t="shared" si="243"/>
        <v>1.3245381666666702</v>
      </c>
      <c r="AF58">
        <f t="shared" si="243"/>
        <v>2.4786681666666723</v>
      </c>
      <c r="AG58">
        <f t="shared" si="243"/>
        <v>1.064758166666671</v>
      </c>
      <c r="AH58">
        <f t="shared" si="243"/>
        <v>-0.18557183333332716</v>
      </c>
      <c r="AI58">
        <f t="shared" si="243"/>
        <v>-0.32528183333332805</v>
      </c>
      <c r="AJ58">
        <f t="shared" si="243"/>
        <v>-0.97963183333332893</v>
      </c>
      <c r="AK58">
        <f t="shared" si="243"/>
        <v>-0.77461183333332784</v>
      </c>
      <c r="AL58">
        <f t="shared" si="243"/>
        <v>-0.18555183333332792</v>
      </c>
      <c r="AM58">
        <f t="shared" si="243"/>
        <v>-1.0153018333333286</v>
      </c>
      <c r="AN58">
        <f t="shared" si="243"/>
        <v>-1.1446718333333301</v>
      </c>
      <c r="AO58">
        <f t="shared" si="243"/>
        <v>-1.0409218333333285</v>
      </c>
      <c r="AP58">
        <f t="shared" si="243"/>
        <v>-0.8910518333333286</v>
      </c>
      <c r="AQ58">
        <f t="shared" si="243"/>
        <v>3.7618166666671726E-2</v>
      </c>
      <c r="AR58">
        <f t="shared" si="243"/>
        <v>1.3378281666666716</v>
      </c>
      <c r="AS58">
        <f t="shared" si="243"/>
        <v>1.3640281666666709</v>
      </c>
      <c r="AT58">
        <f t="shared" si="243"/>
        <v>0.61834816666667081</v>
      </c>
      <c r="AU58">
        <f t="shared" si="243"/>
        <v>0.85166816666666989</v>
      </c>
      <c r="AV58">
        <f t="shared" si="243"/>
        <v>0.83082816666667014</v>
      </c>
      <c r="AW58">
        <f t="shared" si="243"/>
        <v>0.954908166666673</v>
      </c>
      <c r="AX58">
        <f t="shared" si="243"/>
        <v>1.544018166666671</v>
      </c>
      <c r="AY58">
        <f t="shared" si="243"/>
        <v>1.0072281666666711</v>
      </c>
      <c r="AZ58">
        <f t="shared" si="243"/>
        <v>-0.88175183333332896</v>
      </c>
      <c r="BA58">
        <f t="shared" si="243"/>
        <v>-5.1341833333328424E-2</v>
      </c>
      <c r="BB58">
        <f t="shared" si="243"/>
        <v>0.10474816666667053</v>
      </c>
      <c r="BC58">
        <f t="shared" si="243"/>
        <v>-2.7176818333333301</v>
      </c>
      <c r="BD58">
        <f t="shared" si="243"/>
        <v>-0.10496183333332709</v>
      </c>
      <c r="BE58">
        <f t="shared" si="243"/>
        <v>0.12025816666667311</v>
      </c>
      <c r="BF58">
        <f t="shared" si="243"/>
        <v>0.84214816666667147</v>
      </c>
      <c r="BG58">
        <f t="shared" si="243"/>
        <v>3.7618166666671726E-2</v>
      </c>
      <c r="BH58">
        <f t="shared" si="243"/>
        <v>1.863598166666673</v>
      </c>
      <c r="BI58">
        <f t="shared" si="243"/>
        <v>1.0884181666666706</v>
      </c>
      <c r="BJ58">
        <f t="shared" si="243"/>
        <v>1.3635281666666721</v>
      </c>
    </row>
    <row r="59" spans="1:62" x14ac:dyDescent="0.25">
      <c r="A59" t="str">
        <f t="shared" si="242"/>
        <v>OCH/O-CH2 Integral 4</v>
      </c>
      <c r="C59">
        <f t="shared" si="244"/>
        <v>-0.12385599999999997</v>
      </c>
      <c r="D59">
        <f t="shared" si="243"/>
        <v>-6.0805999999999916E-2</v>
      </c>
      <c r="E59">
        <f t="shared" si="243"/>
        <v>7.2574000000000138E-2</v>
      </c>
      <c r="F59">
        <f t="shared" si="243"/>
        <v>-0.12385599999999997</v>
      </c>
      <c r="G59">
        <f t="shared" si="243"/>
        <v>-0.20380599999999993</v>
      </c>
      <c r="H59">
        <f t="shared" si="243"/>
        <v>-0.11147599999999991</v>
      </c>
      <c r="I59">
        <f t="shared" si="243"/>
        <v>3.9784000000000264E-2</v>
      </c>
      <c r="J59">
        <f t="shared" si="243"/>
        <v>4.8944000000000321E-2</v>
      </c>
      <c r="K59">
        <f t="shared" si="243"/>
        <v>0.12286400000000008</v>
      </c>
      <c r="L59">
        <f t="shared" si="243"/>
        <v>3.507400000000005E-2</v>
      </c>
      <c r="M59">
        <f t="shared" si="243"/>
        <v>6.8264000000000324E-2</v>
      </c>
      <c r="N59">
        <f t="shared" si="243"/>
        <v>-1.4065999999999912E-2</v>
      </c>
      <c r="O59">
        <f t="shared" si="243"/>
        <v>2.4124000000000256E-2</v>
      </c>
      <c r="P59">
        <f t="shared" si="243"/>
        <v>3.0974000000000279E-2</v>
      </c>
      <c r="Q59">
        <f t="shared" si="243"/>
        <v>-1.0965999999999809E-2</v>
      </c>
      <c r="R59">
        <f t="shared" si="243"/>
        <v>4.7673999999999994E-2</v>
      </c>
      <c r="S59">
        <f t="shared" si="243"/>
        <v>3.020400000000012E-2</v>
      </c>
      <c r="T59">
        <f t="shared" si="243"/>
        <v>-3.0599999999991745E-4</v>
      </c>
      <c r="U59">
        <f t="shared" si="243"/>
        <v>9.3563999999999981E-2</v>
      </c>
      <c r="V59">
        <f t="shared" si="243"/>
        <v>0.11003399999999997</v>
      </c>
      <c r="W59">
        <f t="shared" si="243"/>
        <v>4.6243999999999952E-2</v>
      </c>
      <c r="X59">
        <f t="shared" si="243"/>
        <v>-4.6985999999999972E-2</v>
      </c>
      <c r="Y59">
        <f t="shared" si="243"/>
        <v>-1.5259999999999163E-3</v>
      </c>
      <c r="Z59">
        <f t="shared" si="243"/>
        <v>0.27884400000000009</v>
      </c>
      <c r="AA59">
        <f t="shared" si="243"/>
        <v>-0.49443599999999988</v>
      </c>
      <c r="AB59">
        <f t="shared" si="243"/>
        <v>-0.25580599999999998</v>
      </c>
      <c r="AC59">
        <f t="shared" si="243"/>
        <v>-0.18342599999999987</v>
      </c>
      <c r="AD59">
        <f t="shared" si="243"/>
        <v>-4.9355999999999955E-2</v>
      </c>
      <c r="AE59">
        <f t="shared" si="243"/>
        <v>-0.16998599999999997</v>
      </c>
      <c r="AF59">
        <f t="shared" si="243"/>
        <v>-0.12634599999999985</v>
      </c>
      <c r="AG59">
        <f t="shared" si="243"/>
        <v>-0.20860599999999985</v>
      </c>
      <c r="AH59">
        <f t="shared" si="243"/>
        <v>-2.2155999999999842E-2</v>
      </c>
      <c r="AI59">
        <f t="shared" si="243"/>
        <v>-0.2028859999999999</v>
      </c>
      <c r="AJ59">
        <f t="shared" si="243"/>
        <v>-9.1445999999999916E-2</v>
      </c>
      <c r="AK59">
        <f t="shared" si="243"/>
        <v>-0.15401599999999993</v>
      </c>
      <c r="AL59">
        <f t="shared" si="243"/>
        <v>-2.2195999999999882E-2</v>
      </c>
      <c r="AM59">
        <f t="shared" si="243"/>
        <v>5.5940000000000989E-3</v>
      </c>
      <c r="AN59">
        <f t="shared" si="243"/>
        <v>5.7153999999999927E-2</v>
      </c>
      <c r="AO59">
        <f t="shared" si="243"/>
        <v>3.3140000000002612E-3</v>
      </c>
      <c r="AP59">
        <f t="shared" si="243"/>
        <v>0.44497399999999998</v>
      </c>
      <c r="AQ59">
        <f t="shared" si="243"/>
        <v>-5.7855999999999908E-2</v>
      </c>
      <c r="AR59">
        <f t="shared" si="243"/>
        <v>7.608400000000004E-2</v>
      </c>
      <c r="AS59">
        <f t="shared" si="243"/>
        <v>0.14365399999999995</v>
      </c>
      <c r="AT59">
        <f t="shared" si="243"/>
        <v>8.9423999999999948E-2</v>
      </c>
      <c r="AU59">
        <f t="shared" si="243"/>
        <v>-7.8859999999998376E-3</v>
      </c>
      <c r="AV59">
        <f t="shared" si="243"/>
        <v>-1.4555999999999791E-2</v>
      </c>
      <c r="AW59">
        <f t="shared" si="243"/>
        <v>-2.1755999999999887E-2</v>
      </c>
      <c r="AX59">
        <f t="shared" si="243"/>
        <v>0.16423400000000021</v>
      </c>
      <c r="AY59">
        <f t="shared" si="243"/>
        <v>5.4564000000000279E-2</v>
      </c>
      <c r="AZ59">
        <f t="shared" si="243"/>
        <v>-0.22236599999999984</v>
      </c>
      <c r="BA59">
        <f t="shared" si="243"/>
        <v>0.12326400000000004</v>
      </c>
      <c r="BB59">
        <f t="shared" si="243"/>
        <v>0.154034</v>
      </c>
      <c r="BC59">
        <f t="shared" si="243"/>
        <v>-0.18811599999999995</v>
      </c>
      <c r="BD59">
        <f t="shared" si="243"/>
        <v>6.8724000000000229E-2</v>
      </c>
      <c r="BE59">
        <f t="shared" si="243"/>
        <v>0.10470400000000013</v>
      </c>
      <c r="BF59">
        <f t="shared" si="243"/>
        <v>0.41026399999999996</v>
      </c>
      <c r="BG59">
        <f t="shared" si="243"/>
        <v>-5.7855999999999908E-2</v>
      </c>
      <c r="BH59">
        <f t="shared" si="243"/>
        <v>0.30270400000000008</v>
      </c>
      <c r="BI59">
        <f t="shared" si="243"/>
        <v>-7.0095999999999936E-2</v>
      </c>
      <c r="BJ59">
        <f t="shared" si="243"/>
        <v>6.6944000000000115E-2</v>
      </c>
    </row>
    <row r="60" spans="1:62" x14ac:dyDescent="0.25">
      <c r="A60" t="str">
        <f t="shared" si="242"/>
        <v>Methoxy Integral 5</v>
      </c>
      <c r="C60">
        <f t="shared" si="244"/>
        <v>-33.648073499999981</v>
      </c>
      <c r="D60">
        <f t="shared" si="243"/>
        <v>-36.888033499999977</v>
      </c>
      <c r="E60">
        <f t="shared" si="243"/>
        <v>-34.468353499999978</v>
      </c>
      <c r="F60">
        <f t="shared" si="243"/>
        <v>-33.648083499999984</v>
      </c>
      <c r="G60">
        <f t="shared" si="243"/>
        <v>-9.5899634999999819</v>
      </c>
      <c r="H60">
        <f t="shared" si="243"/>
        <v>-6.3841734999999744</v>
      </c>
      <c r="I60">
        <f t="shared" si="243"/>
        <v>-5.0600534999999809</v>
      </c>
      <c r="J60">
        <f t="shared" si="243"/>
        <v>-1.5128334999999851</v>
      </c>
      <c r="K60">
        <f t="shared" si="243"/>
        <v>-11.248633499999983</v>
      </c>
      <c r="L60">
        <f t="shared" si="243"/>
        <v>-13.145093499999987</v>
      </c>
      <c r="M60">
        <f t="shared" si="243"/>
        <v>-2.0952534999999841</v>
      </c>
      <c r="N60">
        <f t="shared" si="243"/>
        <v>-7.4195934999999764</v>
      </c>
      <c r="O60">
        <f t="shared" si="243"/>
        <v>-30.119973499999986</v>
      </c>
      <c r="P60">
        <f t="shared" si="243"/>
        <v>-28.09340349999998</v>
      </c>
      <c r="Q60">
        <f t="shared" si="243"/>
        <v>-25.278183499999983</v>
      </c>
      <c r="R60">
        <f t="shared" si="243"/>
        <v>-28.876383499999974</v>
      </c>
      <c r="S60">
        <f t="shared" si="243"/>
        <v>-54.931673499999974</v>
      </c>
      <c r="T60">
        <f t="shared" si="243"/>
        <v>-55.75068349999998</v>
      </c>
      <c r="U60">
        <f t="shared" si="243"/>
        <v>-51.592053499999977</v>
      </c>
      <c r="V60">
        <f t="shared" si="243"/>
        <v>-50.214463499999979</v>
      </c>
      <c r="W60">
        <f t="shared" si="243"/>
        <v>40.302806500000017</v>
      </c>
      <c r="X60">
        <f t="shared" si="243"/>
        <v>41.53544650000002</v>
      </c>
      <c r="Y60">
        <f t="shared" si="243"/>
        <v>44.465776500000018</v>
      </c>
      <c r="Z60">
        <f t="shared" si="243"/>
        <v>53.317266500000031</v>
      </c>
      <c r="AA60">
        <f t="shared" si="243"/>
        <v>107.71356650000003</v>
      </c>
      <c r="AB60">
        <f t="shared" si="243"/>
        <v>116.54026650000002</v>
      </c>
      <c r="AC60">
        <f t="shared" si="243"/>
        <v>111.42200650000002</v>
      </c>
      <c r="AD60">
        <f t="shared" si="243"/>
        <v>116.63711650000003</v>
      </c>
      <c r="AE60">
        <f t="shared" si="243"/>
        <v>31.607336500000017</v>
      </c>
      <c r="AF60">
        <f t="shared" si="243"/>
        <v>36.992416500000033</v>
      </c>
      <c r="AG60">
        <f t="shared" si="243"/>
        <v>29.016186500000018</v>
      </c>
      <c r="AH60">
        <f t="shared" si="243"/>
        <v>33.336016500000014</v>
      </c>
      <c r="AI60">
        <f t="shared" si="243"/>
        <v>22.995386500000009</v>
      </c>
      <c r="AJ60">
        <f t="shared" si="243"/>
        <v>30.342686500000028</v>
      </c>
      <c r="AK60">
        <f t="shared" si="243"/>
        <v>25.265666500000023</v>
      </c>
      <c r="AL60">
        <f t="shared" ref="D60:BJ64" si="245">AL99-$C80</f>
        <v>33.33603650000002</v>
      </c>
      <c r="AM60">
        <f t="shared" si="245"/>
        <v>-32.26671349999998</v>
      </c>
      <c r="AN60">
        <f t="shared" si="245"/>
        <v>-27.415013499999986</v>
      </c>
      <c r="AO60">
        <f t="shared" si="245"/>
        <v>-26.036003499999978</v>
      </c>
      <c r="AP60">
        <f t="shared" si="245"/>
        <v>-18.075883499999975</v>
      </c>
      <c r="AQ60">
        <f t="shared" si="245"/>
        <v>54.203776500000018</v>
      </c>
      <c r="AR60">
        <f t="shared" si="245"/>
        <v>62.28517650000002</v>
      </c>
      <c r="AS60">
        <f t="shared" si="245"/>
        <v>69.022576500000028</v>
      </c>
      <c r="AT60">
        <f t="shared" si="245"/>
        <v>67.448546500000006</v>
      </c>
      <c r="AU60">
        <f t="shared" si="245"/>
        <v>-33.064953499999987</v>
      </c>
      <c r="AV60">
        <f t="shared" si="245"/>
        <v>-31.997983499999975</v>
      </c>
      <c r="AW60">
        <f t="shared" si="245"/>
        <v>-32.909293499999976</v>
      </c>
      <c r="AX60">
        <f t="shared" si="245"/>
        <v>-29.404763499999987</v>
      </c>
      <c r="AY60">
        <f t="shared" si="245"/>
        <v>-33.290583499999983</v>
      </c>
      <c r="AZ60">
        <f t="shared" si="245"/>
        <v>-38.773813499999974</v>
      </c>
      <c r="BA60">
        <f t="shared" si="245"/>
        <v>-31.49504349999998</v>
      </c>
      <c r="BB60">
        <f t="shared" si="245"/>
        <v>-29.991263499999974</v>
      </c>
      <c r="BC60">
        <f t="shared" si="245"/>
        <v>-43.165123499999979</v>
      </c>
      <c r="BD60">
        <f t="shared" si="245"/>
        <v>-41.58409349999998</v>
      </c>
      <c r="BE60">
        <f t="shared" si="245"/>
        <v>-39.533153499999983</v>
      </c>
      <c r="BF60">
        <f t="shared" si="245"/>
        <v>-36.171173499999981</v>
      </c>
      <c r="BG60">
        <f t="shared" si="245"/>
        <v>54.203776500000018</v>
      </c>
      <c r="BH60">
        <f t="shared" si="245"/>
        <v>-42.25798349999998</v>
      </c>
      <c r="BI60">
        <f t="shared" si="245"/>
        <v>-48.848913499999981</v>
      </c>
      <c r="BJ60">
        <f t="shared" si="245"/>
        <v>-45.743123499999982</v>
      </c>
    </row>
    <row r="61" spans="1:62" x14ac:dyDescent="0.25">
      <c r="A61" t="str">
        <f t="shared" si="242"/>
        <v>DMSO</v>
      </c>
      <c r="C61">
        <f t="shared" si="244"/>
        <v>-0.92535849999999442</v>
      </c>
      <c r="D61">
        <f t="shared" si="245"/>
        <v>-4.6739984999999962</v>
      </c>
      <c r="E61">
        <f t="shared" si="245"/>
        <v>-3.9453184999999991</v>
      </c>
      <c r="F61">
        <f t="shared" si="245"/>
        <v>-0.92539849999999291</v>
      </c>
      <c r="G61">
        <f t="shared" si="245"/>
        <v>-2.6589784999999964</v>
      </c>
      <c r="H61">
        <f t="shared" si="245"/>
        <v>-2.4893084999999928</v>
      </c>
      <c r="I61">
        <f t="shared" si="245"/>
        <v>-2.3239184999999978</v>
      </c>
      <c r="J61">
        <f t="shared" si="245"/>
        <v>-2.440598499999993</v>
      </c>
      <c r="K61">
        <f t="shared" si="245"/>
        <v>0.30195150000000126</v>
      </c>
      <c r="L61">
        <f t="shared" si="245"/>
        <v>-1.2842984999999985</v>
      </c>
      <c r="M61">
        <f t="shared" si="245"/>
        <v>0.84840150000000136</v>
      </c>
      <c r="N61">
        <f t="shared" si="245"/>
        <v>-1.1425384999999935</v>
      </c>
      <c r="O61">
        <f t="shared" si="245"/>
        <v>-0.96943849999999543</v>
      </c>
      <c r="P61">
        <f t="shared" si="245"/>
        <v>-0.7050984999999983</v>
      </c>
      <c r="Q61">
        <f t="shared" si="245"/>
        <v>0.15669150000000087</v>
      </c>
      <c r="R61">
        <f t="shared" si="245"/>
        <v>-1.5144584999999964</v>
      </c>
      <c r="S61">
        <f t="shared" si="245"/>
        <v>0.63424150000000168</v>
      </c>
      <c r="T61">
        <f t="shared" si="245"/>
        <v>-1.0535984999999926</v>
      </c>
      <c r="U61">
        <f t="shared" si="245"/>
        <v>1.0176015000000049</v>
      </c>
      <c r="V61">
        <f t="shared" si="245"/>
        <v>-0.95729849999999317</v>
      </c>
      <c r="W61">
        <f t="shared" si="245"/>
        <v>13.036091500000005</v>
      </c>
      <c r="X61">
        <f t="shared" si="245"/>
        <v>13.112871500000004</v>
      </c>
      <c r="Y61">
        <f t="shared" si="245"/>
        <v>13.782781500000006</v>
      </c>
      <c r="Z61">
        <f t="shared" si="245"/>
        <v>16.859491500000004</v>
      </c>
      <c r="AA61">
        <f t="shared" si="245"/>
        <v>2.9335615000000033</v>
      </c>
      <c r="AB61">
        <f t="shared" si="245"/>
        <v>4.3545415000000034</v>
      </c>
      <c r="AC61">
        <f t="shared" si="245"/>
        <v>2.5458215000000024</v>
      </c>
      <c r="AD61">
        <f t="shared" si="245"/>
        <v>3.9212815000000063</v>
      </c>
      <c r="AE61">
        <f t="shared" si="245"/>
        <v>-7.0528499999994665E-2</v>
      </c>
      <c r="AF61">
        <f t="shared" si="245"/>
        <v>1.1950415000000021</v>
      </c>
      <c r="AG61">
        <f t="shared" si="245"/>
        <v>-0.92137849999999588</v>
      </c>
      <c r="AH61">
        <f t="shared" si="245"/>
        <v>-2.2825984999999989</v>
      </c>
      <c r="AI61">
        <f t="shared" si="245"/>
        <v>-3.8724084999999988</v>
      </c>
      <c r="AJ61">
        <f t="shared" si="245"/>
        <v>-2.5042384999999925</v>
      </c>
      <c r="AK61">
        <f t="shared" si="245"/>
        <v>-4.148398499999999</v>
      </c>
      <c r="AL61">
        <f t="shared" si="245"/>
        <v>-2.2825684999999964</v>
      </c>
      <c r="AM61">
        <f t="shared" si="245"/>
        <v>-0.16610849999999289</v>
      </c>
      <c r="AN61">
        <f t="shared" si="245"/>
        <v>1.2347215000000062</v>
      </c>
      <c r="AO61">
        <f t="shared" si="245"/>
        <v>0.99044150000000286</v>
      </c>
      <c r="AP61">
        <f t="shared" si="245"/>
        <v>4.1664515000000009</v>
      </c>
      <c r="AQ61">
        <f t="shared" si="245"/>
        <v>-1.7593184999999991</v>
      </c>
      <c r="AR61">
        <f t="shared" si="245"/>
        <v>-0.45246849999999483</v>
      </c>
      <c r="AS61">
        <f t="shared" si="245"/>
        <v>0.77579150000000396</v>
      </c>
      <c r="AT61">
        <f t="shared" si="245"/>
        <v>0.18631150000000218</v>
      </c>
      <c r="AU61">
        <f t="shared" si="245"/>
        <v>-1.5909884999999946</v>
      </c>
      <c r="AV61">
        <f t="shared" si="245"/>
        <v>-1.7285984999999968</v>
      </c>
      <c r="AW61">
        <f t="shared" si="245"/>
        <v>-3.056938499999994</v>
      </c>
      <c r="AX61">
        <f t="shared" si="245"/>
        <v>-1.5337484999999944</v>
      </c>
      <c r="AY61">
        <f t="shared" si="245"/>
        <v>-2.3051084999999958</v>
      </c>
      <c r="AZ61">
        <f t="shared" si="245"/>
        <v>-5.1910184999999984</v>
      </c>
      <c r="BA61">
        <f t="shared" si="245"/>
        <v>-3.0172884999999923</v>
      </c>
      <c r="BB61">
        <f t="shared" si="245"/>
        <v>-2.4572484999999986</v>
      </c>
      <c r="BC61">
        <f t="shared" si="245"/>
        <v>-1.3737084999999922</v>
      </c>
      <c r="BD61">
        <f t="shared" si="245"/>
        <v>-1.1502684999999957</v>
      </c>
      <c r="BE61">
        <f t="shared" si="245"/>
        <v>-1.0105084999999931</v>
      </c>
      <c r="BF61">
        <f t="shared" si="245"/>
        <v>0.60108150000000649</v>
      </c>
      <c r="BG61">
        <f t="shared" si="245"/>
        <v>-1.7593184999999991</v>
      </c>
      <c r="BH61">
        <f t="shared" si="245"/>
        <v>-1.4062684999999959</v>
      </c>
      <c r="BI61">
        <f t="shared" si="245"/>
        <v>-4.6034684999999982</v>
      </c>
      <c r="BJ61">
        <f t="shared" si="245"/>
        <v>-4.0010684999999953</v>
      </c>
    </row>
    <row r="62" spans="1:62" x14ac:dyDescent="0.25">
      <c r="A62" t="str">
        <f t="shared" si="242"/>
        <v>Integral 7</v>
      </c>
      <c r="C62">
        <f t="shared" si="244"/>
        <v>-3.2645166666666725E-2</v>
      </c>
      <c r="D62">
        <f t="shared" si="245"/>
        <v>1.0404833333333197E-2</v>
      </c>
      <c r="E62">
        <f t="shared" si="245"/>
        <v>2.2824833333333294E-2</v>
      </c>
      <c r="F62">
        <f t="shared" si="245"/>
        <v>-3.2645166666666725E-2</v>
      </c>
      <c r="G62">
        <f t="shared" si="245"/>
        <v>-1.9825166666666783E-2</v>
      </c>
      <c r="H62">
        <f t="shared" si="245"/>
        <v>-1.2815166666666711E-2</v>
      </c>
      <c r="I62">
        <f t="shared" si="245"/>
        <v>-4.1395166666666761E-2</v>
      </c>
      <c r="J62">
        <f t="shared" si="245"/>
        <v>-2.2085166666666711E-2</v>
      </c>
      <c r="K62">
        <f t="shared" si="245"/>
        <v>1.552483333333321E-2</v>
      </c>
      <c r="L62">
        <f t="shared" si="245"/>
        <v>-2.155166666666708E-3</v>
      </c>
      <c r="M62">
        <f t="shared" si="245"/>
        <v>2.5534833333333284E-2</v>
      </c>
      <c r="N62">
        <f t="shared" si="245"/>
        <v>4.5548333333332858E-3</v>
      </c>
      <c r="O62">
        <f t="shared" si="245"/>
        <v>-3.9245166666666775E-2</v>
      </c>
      <c r="P62">
        <f t="shared" si="245"/>
        <v>2.8034833333333231E-2</v>
      </c>
      <c r="Q62">
        <f t="shared" si="245"/>
        <v>-1.6875166666666774E-2</v>
      </c>
      <c r="R62">
        <f t="shared" si="245"/>
        <v>-6.625166666666793E-3</v>
      </c>
      <c r="S62">
        <f t="shared" si="245"/>
        <v>-1.0565166666666737E-2</v>
      </c>
      <c r="T62">
        <f t="shared" si="245"/>
        <v>-2.1325166666666728E-2</v>
      </c>
      <c r="U62">
        <f t="shared" si="245"/>
        <v>1.9504833333333194E-2</v>
      </c>
      <c r="V62">
        <f t="shared" si="245"/>
        <v>-3.2275166666666744E-2</v>
      </c>
      <c r="W62">
        <f t="shared" si="245"/>
        <v>-1.1295166666666745E-2</v>
      </c>
      <c r="X62">
        <f t="shared" si="245"/>
        <v>8.3048333333332058E-3</v>
      </c>
      <c r="Y62">
        <f t="shared" si="245"/>
        <v>-4.0215166666666802E-2</v>
      </c>
      <c r="Z62">
        <f t="shared" si="245"/>
        <v>9.2648333333332777E-3</v>
      </c>
      <c r="AA62">
        <f t="shared" si="245"/>
        <v>-3.9605166666666802E-2</v>
      </c>
      <c r="AB62">
        <f t="shared" si="245"/>
        <v>-1.5335166666666789E-2</v>
      </c>
      <c r="AC62">
        <f t="shared" si="245"/>
        <v>-1.6295166666666749E-2</v>
      </c>
      <c r="AD62">
        <f t="shared" si="245"/>
        <v>-4.4685166666666776E-2</v>
      </c>
      <c r="AE62">
        <f t="shared" si="245"/>
        <v>4.5874833333333198E-2</v>
      </c>
      <c r="AF62">
        <f t="shared" si="245"/>
        <v>4.9314833333333197E-2</v>
      </c>
      <c r="AG62">
        <f t="shared" si="245"/>
        <v>3.310483333333325E-2</v>
      </c>
      <c r="AH62">
        <f t="shared" si="245"/>
        <v>2.925483333333323E-2</v>
      </c>
      <c r="AI62">
        <f t="shared" si="245"/>
        <v>-2.7051666666667584E-3</v>
      </c>
      <c r="AJ62">
        <f t="shared" si="245"/>
        <v>2.9944833333333198E-2</v>
      </c>
      <c r="AK62">
        <f t="shared" si="245"/>
        <v>1.8674833333333196E-2</v>
      </c>
      <c r="AL62">
        <f t="shared" si="245"/>
        <v>2.923483333333321E-2</v>
      </c>
      <c r="AM62">
        <f t="shared" si="245"/>
        <v>-3.1875166666666788E-2</v>
      </c>
      <c r="AN62">
        <f t="shared" si="245"/>
        <v>5.0748333333332507E-3</v>
      </c>
      <c r="AO62">
        <f t="shared" si="245"/>
        <v>2.383483333333325E-2</v>
      </c>
      <c r="AP62">
        <f t="shared" si="245"/>
        <v>4.5984833333333253E-2</v>
      </c>
      <c r="AQ62">
        <f t="shared" si="245"/>
        <v>-7.8351666666667263E-3</v>
      </c>
      <c r="AR62">
        <f t="shared" si="245"/>
        <v>-5.9951666666667736E-3</v>
      </c>
      <c r="AS62">
        <f t="shared" si="245"/>
        <v>2.210483333333324E-2</v>
      </c>
      <c r="AT62">
        <f t="shared" si="245"/>
        <v>1.7074833333333261E-2</v>
      </c>
      <c r="AU62">
        <f t="shared" si="245"/>
        <v>4.2024833333333289E-2</v>
      </c>
      <c r="AV62">
        <f t="shared" si="245"/>
        <v>2.6154833333333238E-2</v>
      </c>
      <c r="AW62">
        <f t="shared" si="245"/>
        <v>-9.3051666666668087E-3</v>
      </c>
      <c r="AX62">
        <f t="shared" si="245"/>
        <v>-5.2851666666667851E-3</v>
      </c>
      <c r="AY62">
        <f t="shared" si="245"/>
        <v>-1.0155166666666715E-2</v>
      </c>
      <c r="AZ62">
        <f t="shared" si="245"/>
        <v>-9.3551666666668032E-3</v>
      </c>
      <c r="BA62">
        <f t="shared" si="245"/>
        <v>-4.3451666666667332E-3</v>
      </c>
      <c r="BB62">
        <f t="shared" si="245"/>
        <v>-8.6551666666667693E-3</v>
      </c>
      <c r="BC62">
        <f t="shared" si="245"/>
        <v>1.1934833333333228E-2</v>
      </c>
      <c r="BD62">
        <f t="shared" si="245"/>
        <v>-3.0665166666666743E-2</v>
      </c>
      <c r="BE62">
        <f t="shared" si="245"/>
        <v>-5.9351666666667136E-3</v>
      </c>
      <c r="BF62">
        <f t="shared" si="245"/>
        <v>8.3448333333332458E-3</v>
      </c>
      <c r="BG62">
        <f t="shared" si="245"/>
        <v>-7.8351666666667263E-3</v>
      </c>
      <c r="BH62">
        <f t="shared" si="245"/>
        <v>4.2484833333333194E-2</v>
      </c>
      <c r="BI62">
        <f t="shared" si="245"/>
        <v>-1.2015166666666799E-2</v>
      </c>
      <c r="BJ62">
        <f t="shared" si="245"/>
        <v>-1.4505166666666791E-2</v>
      </c>
    </row>
    <row r="63" spans="1:62" x14ac:dyDescent="0.25">
      <c r="A63" t="str">
        <f t="shared" si="242"/>
        <v>Integral 8</v>
      </c>
      <c r="C63">
        <f t="shared" si="244"/>
        <v>-2.150199999999991E-2</v>
      </c>
      <c r="D63">
        <f t="shared" si="245"/>
        <v>2.7558000000000415E-2</v>
      </c>
      <c r="E63">
        <f t="shared" si="245"/>
        <v>0.10917800000000044</v>
      </c>
      <c r="F63">
        <f t="shared" si="245"/>
        <v>-2.1511999999999531E-2</v>
      </c>
      <c r="G63">
        <f t="shared" si="245"/>
        <v>-9.4081999999999777E-2</v>
      </c>
      <c r="H63">
        <f t="shared" si="245"/>
        <v>-6.4221999999999557E-2</v>
      </c>
      <c r="I63">
        <f t="shared" si="245"/>
        <v>-0.11509199999999975</v>
      </c>
      <c r="J63">
        <f t="shared" si="245"/>
        <v>-5.7821999999999818E-2</v>
      </c>
      <c r="K63">
        <f t="shared" si="245"/>
        <v>4.6528000000000347E-2</v>
      </c>
      <c r="L63">
        <f t="shared" si="245"/>
        <v>-1.9931999999999839E-2</v>
      </c>
      <c r="M63">
        <f t="shared" si="245"/>
        <v>9.0988000000000291E-2</v>
      </c>
      <c r="N63">
        <f t="shared" si="245"/>
        <v>-1.8531999999999549E-2</v>
      </c>
      <c r="O63">
        <f t="shared" si="245"/>
        <v>-0.10927199999999981</v>
      </c>
      <c r="P63">
        <f t="shared" si="245"/>
        <v>4.0808000000000177E-2</v>
      </c>
      <c r="Q63">
        <f t="shared" si="245"/>
        <v>-5.4619999999996338E-3</v>
      </c>
      <c r="R63">
        <f t="shared" si="245"/>
        <v>-4.9731999999999665E-2</v>
      </c>
      <c r="S63">
        <f t="shared" si="245"/>
        <v>-5.9951999999999561E-2</v>
      </c>
      <c r="T63">
        <f t="shared" si="245"/>
        <v>-0.13570199999999977</v>
      </c>
      <c r="U63">
        <f t="shared" si="245"/>
        <v>8.2780000000002296E-3</v>
      </c>
      <c r="V63">
        <f t="shared" si="245"/>
        <v>-0.15851199999999954</v>
      </c>
      <c r="W63">
        <f t="shared" si="245"/>
        <v>3.9080000000004667E-3</v>
      </c>
      <c r="X63">
        <f t="shared" si="245"/>
        <v>4.2248000000000285E-2</v>
      </c>
      <c r="Y63">
        <f t="shared" si="245"/>
        <v>-3.6221999999999532E-2</v>
      </c>
      <c r="Z63">
        <f t="shared" si="245"/>
        <v>0.12268800000000013</v>
      </c>
      <c r="AA63">
        <f t="shared" si="245"/>
        <v>-0.19983199999999979</v>
      </c>
      <c r="AB63">
        <f t="shared" si="245"/>
        <v>-0.10140199999999977</v>
      </c>
      <c r="AC63">
        <f t="shared" si="245"/>
        <v>-0.14690199999999987</v>
      </c>
      <c r="AD63">
        <f t="shared" si="245"/>
        <v>-0.16275199999999979</v>
      </c>
      <c r="AE63">
        <f t="shared" si="245"/>
        <v>0.13300800000000024</v>
      </c>
      <c r="AF63">
        <f t="shared" si="245"/>
        <v>0.19276800000000049</v>
      </c>
      <c r="AG63">
        <f t="shared" si="245"/>
        <v>7.4478000000000488E-2</v>
      </c>
      <c r="AH63">
        <f t="shared" si="245"/>
        <v>8.2488000000000117E-2</v>
      </c>
      <c r="AI63">
        <f t="shared" si="245"/>
        <v>-2.1231999999999918E-2</v>
      </c>
      <c r="AJ63">
        <f t="shared" si="245"/>
        <v>0.1041780000000001</v>
      </c>
      <c r="AK63">
        <f t="shared" si="245"/>
        <v>-3.1019999999997161E-3</v>
      </c>
      <c r="AL63">
        <f t="shared" si="245"/>
        <v>8.2508000000000248E-2</v>
      </c>
      <c r="AM63">
        <f t="shared" si="245"/>
        <v>-0.12991199999999958</v>
      </c>
      <c r="AN63">
        <f t="shared" si="245"/>
        <v>-4.4719999999998095E-3</v>
      </c>
      <c r="AO63">
        <f t="shared" si="245"/>
        <v>2.6438000000000184E-2</v>
      </c>
      <c r="AP63">
        <f t="shared" si="245"/>
        <v>0.15821800000000019</v>
      </c>
      <c r="AQ63">
        <f t="shared" si="245"/>
        <v>-4.2451999999999934E-2</v>
      </c>
      <c r="AR63">
        <f t="shared" si="245"/>
        <v>2.5938000000000461E-2</v>
      </c>
      <c r="AS63">
        <f t="shared" si="245"/>
        <v>0.1124480000000001</v>
      </c>
      <c r="AT63">
        <f t="shared" si="245"/>
        <v>8.5238000000000369E-2</v>
      </c>
      <c r="AU63">
        <f t="shared" si="245"/>
        <v>8.8908000000000431E-2</v>
      </c>
      <c r="AV63">
        <f t="shared" si="245"/>
        <v>5.3088000000000246E-2</v>
      </c>
      <c r="AW63">
        <f t="shared" si="245"/>
        <v>-4.8211999999999922E-2</v>
      </c>
      <c r="AX63">
        <f t="shared" si="245"/>
        <v>3.3580000000004162E-3</v>
      </c>
      <c r="AY63">
        <f t="shared" si="245"/>
        <v>3.7508000000000319E-2</v>
      </c>
      <c r="AZ63">
        <f t="shared" si="245"/>
        <v>-7.1271999999999558E-2</v>
      </c>
      <c r="BA63">
        <f t="shared" si="245"/>
        <v>2.9838000000000253E-2</v>
      </c>
      <c r="BB63">
        <f t="shared" si="245"/>
        <v>4.6868000000000354E-2</v>
      </c>
      <c r="BC63">
        <f t="shared" si="245"/>
        <v>2.0038000000000444E-2</v>
      </c>
      <c r="BD63">
        <f t="shared" si="245"/>
        <v>-3.2741999999999827E-2</v>
      </c>
      <c r="BE63">
        <f t="shared" si="245"/>
        <v>2.096800000000032E-2</v>
      </c>
      <c r="BF63">
        <f t="shared" si="245"/>
        <v>6.6168000000000227E-2</v>
      </c>
      <c r="BG63">
        <f t="shared" si="245"/>
        <v>-4.2451999999999934E-2</v>
      </c>
      <c r="BH63">
        <f t="shared" si="245"/>
        <v>0.16127800000000025</v>
      </c>
      <c r="BI63">
        <f t="shared" si="245"/>
        <v>-7.463199999999981E-2</v>
      </c>
      <c r="BJ63">
        <f t="shared" si="245"/>
        <v>-4.8991999999999702E-2</v>
      </c>
    </row>
    <row r="64" spans="1:62" x14ac:dyDescent="0.25">
      <c r="A64" t="str">
        <f t="shared" si="242"/>
        <v>Integral 9</v>
      </c>
      <c r="C64">
        <f t="shared" si="244"/>
        <v>-5.8330166666666794E-2</v>
      </c>
      <c r="D64">
        <f t="shared" si="245"/>
        <v>2.6949833333333229E-2</v>
      </c>
      <c r="E64">
        <f t="shared" si="245"/>
        <v>3.2949833333333234E-2</v>
      </c>
      <c r="F64">
        <f t="shared" si="245"/>
        <v>-5.8340166666666748E-2</v>
      </c>
      <c r="G64">
        <f t="shared" si="245"/>
        <v>-2.9080166666666796E-2</v>
      </c>
      <c r="H64">
        <f t="shared" si="245"/>
        <v>-1.9000166666666818E-2</v>
      </c>
      <c r="I64">
        <f t="shared" si="245"/>
        <v>-7.1000166666666753E-2</v>
      </c>
      <c r="J64">
        <f t="shared" si="245"/>
        <v>-3.7500166666666779E-2</v>
      </c>
      <c r="K64">
        <f t="shared" si="245"/>
        <v>2.5429833333333263E-2</v>
      </c>
      <c r="L64">
        <f t="shared" si="245"/>
        <v>2.3898333333332022E-3</v>
      </c>
      <c r="M64">
        <f t="shared" si="245"/>
        <v>2.9549833333333164E-2</v>
      </c>
      <c r="N64">
        <f t="shared" si="245"/>
        <v>3.0698333333332162E-3</v>
      </c>
      <c r="O64">
        <f t="shared" si="245"/>
        <v>-4.9080166666666813E-2</v>
      </c>
      <c r="P64">
        <f t="shared" si="245"/>
        <v>5.8349833333333212E-2</v>
      </c>
      <c r="Q64">
        <f t="shared" si="245"/>
        <v>-2.1210166666666752E-2</v>
      </c>
      <c r="R64">
        <f t="shared" si="245"/>
        <v>1.7898333333331573E-3</v>
      </c>
      <c r="S64">
        <f t="shared" si="245"/>
        <v>-3.0601666666667526E-3</v>
      </c>
      <c r="T64">
        <f t="shared" si="245"/>
        <v>-2.3150166666666805E-2</v>
      </c>
      <c r="U64">
        <f t="shared" si="245"/>
        <v>3.6199833333333209E-2</v>
      </c>
      <c r="V64">
        <f t="shared" si="245"/>
        <v>-5.0550166666666785E-2</v>
      </c>
      <c r="W64">
        <f t="shared" si="245"/>
        <v>5.0098333333331579E-3</v>
      </c>
      <c r="X64">
        <f t="shared" si="245"/>
        <v>1.8419833333333191E-2</v>
      </c>
      <c r="Y64">
        <f t="shared" si="245"/>
        <v>-7.028016666666681E-2</v>
      </c>
      <c r="Z64">
        <f t="shared" si="245"/>
        <v>3.7398333333331646E-3</v>
      </c>
      <c r="AA64">
        <f t="shared" si="245"/>
        <v>-6.1910166666666822E-2</v>
      </c>
      <c r="AB64">
        <f t="shared" si="245"/>
        <v>-1.9400166666666774E-2</v>
      </c>
      <c r="AC64">
        <f t="shared" si="245"/>
        <v>-2.8760166666666809E-2</v>
      </c>
      <c r="AD64">
        <f t="shared" si="245"/>
        <v>-6.1770166666666793E-2</v>
      </c>
      <c r="AE64">
        <f t="shared" si="245"/>
        <v>6.1819833333333185E-2</v>
      </c>
      <c r="AF64">
        <f t="shared" si="245"/>
        <v>5.8879833333333242E-2</v>
      </c>
      <c r="AG64">
        <f t="shared" si="245"/>
        <v>4.7689833333333209E-2</v>
      </c>
      <c r="AH64">
        <f t="shared" si="245"/>
        <v>2.9859833333333197E-2</v>
      </c>
      <c r="AI64">
        <f t="shared" si="245"/>
        <v>-2.2401666666668207E-3</v>
      </c>
      <c r="AJ64">
        <f t="shared" si="245"/>
        <v>3.7429833333333162E-2</v>
      </c>
      <c r="AK64">
        <f t="shared" si="245"/>
        <v>1.1799833333333232E-2</v>
      </c>
      <c r="AL64">
        <f t="shared" si="245"/>
        <v>2.9859833333333197E-2</v>
      </c>
      <c r="AM64">
        <f t="shared" si="245"/>
        <v>-3.8020166666666744E-2</v>
      </c>
      <c r="AN64">
        <f t="shared" si="245"/>
        <v>6.8998333333332162E-3</v>
      </c>
      <c r="AO64">
        <f t="shared" si="245"/>
        <v>3.1349833333333188E-2</v>
      </c>
      <c r="AP64">
        <f t="shared" si="245"/>
        <v>5.1389833333333246E-2</v>
      </c>
      <c r="AQ64">
        <f t="shared" si="245"/>
        <v>4.949833333333209E-3</v>
      </c>
      <c r="AR64">
        <f t="shared" si="245"/>
        <v>6.6198333333331583E-3</v>
      </c>
      <c r="AS64">
        <f t="shared" si="245"/>
        <v>3.7449833333333182E-2</v>
      </c>
      <c r="AT64">
        <f t="shared" si="245"/>
        <v>3.6559833333333236E-2</v>
      </c>
      <c r="AU64">
        <f t="shared" si="245"/>
        <v>6.3439833333333251E-2</v>
      </c>
      <c r="AV64">
        <f t="shared" si="245"/>
        <v>3.5059833333333179E-2</v>
      </c>
      <c r="AW64">
        <f t="shared" si="245"/>
        <v>-1.6430166666666746E-2</v>
      </c>
      <c r="AX64">
        <f t="shared" si="245"/>
        <v>-1.4250166666666786E-2</v>
      </c>
      <c r="AY64">
        <f t="shared" si="245"/>
        <v>-1.4710166666666802E-2</v>
      </c>
      <c r="AZ64">
        <f t="shared" si="245"/>
        <v>-1.1200166666666789E-2</v>
      </c>
      <c r="BA64">
        <f t="shared" si="245"/>
        <v>-1.5010166666666769E-2</v>
      </c>
      <c r="BB64">
        <f t="shared" si="245"/>
        <v>-1.7160166666666754E-2</v>
      </c>
      <c r="BC64">
        <f t="shared" si="245"/>
        <v>2.0329833333333158E-2</v>
      </c>
      <c r="BD64">
        <f t="shared" si="245"/>
        <v>-3.520016666666681E-2</v>
      </c>
      <c r="BE64">
        <f t="shared" ref="D64:BJ69" si="246">BE103-$C84</f>
        <v>-1.002016666666683E-2</v>
      </c>
      <c r="BF64">
        <f t="shared" si="246"/>
        <v>2.4898333333331912E-3</v>
      </c>
      <c r="BG64">
        <f t="shared" si="246"/>
        <v>4.949833333333209E-3</v>
      </c>
      <c r="BH64">
        <f t="shared" si="246"/>
        <v>6.1629833333333162E-2</v>
      </c>
      <c r="BI64">
        <f t="shared" si="246"/>
        <v>-2.3380166666666757E-2</v>
      </c>
      <c r="BJ64">
        <f t="shared" si="246"/>
        <v>-2.4260166666666749E-2</v>
      </c>
    </row>
    <row r="65" spans="1:62" x14ac:dyDescent="0.25">
      <c r="A65" t="str">
        <f t="shared" si="242"/>
        <v>Integral 10</v>
      </c>
      <c r="C65">
        <f t="shared" si="244"/>
        <v>-9.7734166666666678E-2</v>
      </c>
      <c r="D65">
        <f t="shared" si="246"/>
        <v>4.2735833333333195E-2</v>
      </c>
      <c r="E65">
        <f t="shared" si="246"/>
        <v>5.005583333333341E-2</v>
      </c>
      <c r="F65">
        <f t="shared" si="246"/>
        <v>-9.7714166666666658E-2</v>
      </c>
      <c r="G65">
        <f t="shared" si="246"/>
        <v>-4.3034166666666707E-2</v>
      </c>
      <c r="H65">
        <f t="shared" si="246"/>
        <v>-1.9484166666666747E-2</v>
      </c>
      <c r="I65">
        <f t="shared" si="246"/>
        <v>-0.10623416666666674</v>
      </c>
      <c r="J65">
        <f t="shared" si="246"/>
        <v>-4.0944166666666781E-2</v>
      </c>
      <c r="K65">
        <f t="shared" si="246"/>
        <v>3.2855833333333306E-2</v>
      </c>
      <c r="L65">
        <f t="shared" si="246"/>
        <v>-1.4141666666667163E-3</v>
      </c>
      <c r="M65">
        <f t="shared" si="246"/>
        <v>4.9905833333333316E-2</v>
      </c>
      <c r="N65">
        <f t="shared" si="246"/>
        <v>5.4958333333332554E-3</v>
      </c>
      <c r="O65">
        <f t="shared" si="246"/>
        <v>-8.9474166666666743E-2</v>
      </c>
      <c r="P65">
        <f t="shared" si="246"/>
        <v>9.2235833333333295E-2</v>
      </c>
      <c r="Q65">
        <f t="shared" si="246"/>
        <v>-3.97641666666666E-2</v>
      </c>
      <c r="R65">
        <f t="shared" si="246"/>
        <v>-4.0416666666676093E-4</v>
      </c>
      <c r="S65">
        <f t="shared" si="246"/>
        <v>1.0558333333332559E-3</v>
      </c>
      <c r="T65">
        <f t="shared" si="246"/>
        <v>-3.2414166666666633E-2</v>
      </c>
      <c r="U65">
        <f t="shared" si="246"/>
        <v>6.8205833333333299E-2</v>
      </c>
      <c r="V65">
        <f t="shared" si="246"/>
        <v>-6.0954166666666754E-2</v>
      </c>
      <c r="W65">
        <f t="shared" si="246"/>
        <v>-5.0041666666666984E-3</v>
      </c>
      <c r="X65">
        <f t="shared" si="246"/>
        <v>2.2165833333333218E-2</v>
      </c>
      <c r="Y65">
        <f t="shared" si="246"/>
        <v>-0.11935416666666665</v>
      </c>
      <c r="Z65">
        <f t="shared" si="246"/>
        <v>6.8658333333333488E-3</v>
      </c>
      <c r="AA65">
        <f t="shared" si="246"/>
        <v>-0.10483416666666667</v>
      </c>
      <c r="AB65">
        <f t="shared" si="246"/>
        <v>-2.2954166666666609E-2</v>
      </c>
      <c r="AC65">
        <f t="shared" si="246"/>
        <v>-3.8414166666666638E-2</v>
      </c>
      <c r="AD65">
        <f t="shared" si="246"/>
        <v>-7.9544166666666749E-2</v>
      </c>
      <c r="AE65">
        <f t="shared" si="246"/>
        <v>7.9465833333333347E-2</v>
      </c>
      <c r="AF65">
        <f t="shared" si="246"/>
        <v>7.6385833333333375E-2</v>
      </c>
      <c r="AG65">
        <f t="shared" si="246"/>
        <v>6.5065833333333378E-2</v>
      </c>
      <c r="AH65">
        <f t="shared" si="246"/>
        <v>5.4385833333333355E-2</v>
      </c>
      <c r="AI65">
        <f t="shared" si="246"/>
        <v>-8.9541666666665964E-3</v>
      </c>
      <c r="AJ65">
        <f t="shared" si="246"/>
        <v>5.8075833333333327E-2</v>
      </c>
      <c r="AK65">
        <f t="shared" si="246"/>
        <v>1.4915833333333239E-2</v>
      </c>
      <c r="AL65">
        <f t="shared" si="246"/>
        <v>5.4425833333333395E-2</v>
      </c>
      <c r="AM65">
        <f t="shared" si="246"/>
        <v>-5.852416666666671E-2</v>
      </c>
      <c r="AN65">
        <f t="shared" si="246"/>
        <v>1.4125833333333393E-2</v>
      </c>
      <c r="AO65">
        <f t="shared" si="246"/>
        <v>6.2525833333333392E-2</v>
      </c>
      <c r="AP65">
        <f t="shared" si="246"/>
        <v>0.1067958333333332</v>
      </c>
      <c r="AQ65">
        <f t="shared" si="246"/>
        <v>-1.3044166666666746E-2</v>
      </c>
      <c r="AR65">
        <f t="shared" si="246"/>
        <v>-5.8541666666667158E-3</v>
      </c>
      <c r="AS65">
        <f t="shared" si="246"/>
        <v>5.0365833333333221E-2</v>
      </c>
      <c r="AT65">
        <f t="shared" si="246"/>
        <v>5.4055833333333192E-2</v>
      </c>
      <c r="AU65">
        <f t="shared" si="246"/>
        <v>9.1685833333333244E-2</v>
      </c>
      <c r="AV65">
        <f t="shared" si="246"/>
        <v>4.9485833333333229E-2</v>
      </c>
      <c r="AW65">
        <f t="shared" si="246"/>
        <v>-2.84741666666668E-2</v>
      </c>
      <c r="AX65">
        <f t="shared" si="246"/>
        <v>-2.2154166666666697E-2</v>
      </c>
      <c r="AY65">
        <f t="shared" si="246"/>
        <v>-2.2704166666666747E-2</v>
      </c>
      <c r="AZ65">
        <f t="shared" si="246"/>
        <v>-1.7294166666666611E-2</v>
      </c>
      <c r="BA65">
        <f t="shared" si="246"/>
        <v>-1.5574166666666667E-2</v>
      </c>
      <c r="BB65">
        <f t="shared" si="246"/>
        <v>-1.5524166666666783E-2</v>
      </c>
      <c r="BC65">
        <f t="shared" si="246"/>
        <v>3.1645833333333373E-2</v>
      </c>
      <c r="BD65">
        <f t="shared" si="246"/>
        <v>-4.7354166666666697E-2</v>
      </c>
      <c r="BE65">
        <f t="shared" si="246"/>
        <v>-2.4941666666666862E-3</v>
      </c>
      <c r="BF65">
        <f t="shared" si="246"/>
        <v>2.0485833333333314E-2</v>
      </c>
      <c r="BG65">
        <f t="shared" si="246"/>
        <v>-1.3044166666666746E-2</v>
      </c>
      <c r="BH65">
        <f t="shared" si="246"/>
        <v>9.4565833333333238E-2</v>
      </c>
      <c r="BI65">
        <f t="shared" si="246"/>
        <v>-4.6514166666666745E-2</v>
      </c>
      <c r="BJ65">
        <f t="shared" si="246"/>
        <v>-3.2854166666666629E-2</v>
      </c>
    </row>
    <row r="66" spans="1:62" x14ac:dyDescent="0.25">
      <c r="A66" t="str">
        <f t="shared" si="242"/>
        <v>Integral 11</v>
      </c>
      <c r="C66">
        <f t="shared" si="244"/>
        <v>-7.7523166666666699E-2</v>
      </c>
      <c r="D66">
        <f t="shared" si="246"/>
        <v>2.7766833333333296E-2</v>
      </c>
      <c r="E66">
        <f t="shared" si="246"/>
        <v>2.2156833333333292E-2</v>
      </c>
      <c r="F66">
        <f t="shared" si="246"/>
        <v>-7.7573166666666693E-2</v>
      </c>
      <c r="G66">
        <f t="shared" si="246"/>
        <v>-2.309316666666672E-2</v>
      </c>
      <c r="H66">
        <f t="shared" si="246"/>
        <v>-5.9031666666666816E-3</v>
      </c>
      <c r="I66">
        <f t="shared" si="246"/>
        <v>-7.6343166666666629E-2</v>
      </c>
      <c r="J66">
        <f t="shared" si="246"/>
        <v>-2.4443166666666682E-2</v>
      </c>
      <c r="K66">
        <f t="shared" si="246"/>
        <v>2.6966833333333273E-2</v>
      </c>
      <c r="L66">
        <f t="shared" si="246"/>
        <v>3.9968333333333383E-3</v>
      </c>
      <c r="M66">
        <f t="shared" si="246"/>
        <v>3.989683333333327E-2</v>
      </c>
      <c r="N66">
        <f t="shared" si="246"/>
        <v>1.471683333333329E-2</v>
      </c>
      <c r="O66">
        <f t="shared" si="246"/>
        <v>-4.7533166666666737E-2</v>
      </c>
      <c r="P66">
        <f t="shared" si="246"/>
        <v>9.0656833333333298E-2</v>
      </c>
      <c r="Q66">
        <f t="shared" si="246"/>
        <v>-1.7933166666666667E-2</v>
      </c>
      <c r="R66">
        <f t="shared" si="246"/>
        <v>1.9376833333333288E-2</v>
      </c>
      <c r="S66">
        <f t="shared" si="246"/>
        <v>9.7868333333333002E-3</v>
      </c>
      <c r="T66">
        <f t="shared" si="246"/>
        <v>-1.2733166666666684E-2</v>
      </c>
      <c r="U66">
        <f t="shared" si="246"/>
        <v>5.8026833333333361E-2</v>
      </c>
      <c r="V66">
        <f t="shared" si="246"/>
        <v>-3.3703166666666728E-2</v>
      </c>
      <c r="W66">
        <f t="shared" si="246"/>
        <v>6.996833333333341E-3</v>
      </c>
      <c r="X66">
        <f t="shared" si="246"/>
        <v>2.3856833333333327E-2</v>
      </c>
      <c r="Y66">
        <f t="shared" si="246"/>
        <v>-8.4893166666666686E-2</v>
      </c>
      <c r="Z66">
        <f t="shared" si="246"/>
        <v>3.2868333333333499E-3</v>
      </c>
      <c r="AA66">
        <f t="shared" si="246"/>
        <v>-5.4563166666666718E-2</v>
      </c>
      <c r="AB66">
        <f t="shared" si="246"/>
        <v>8.7768333333333448E-3</v>
      </c>
      <c r="AC66">
        <f t="shared" si="246"/>
        <v>-2.9131666666666334E-3</v>
      </c>
      <c r="AD66">
        <f t="shared" si="246"/>
        <v>-3.2573166666666653E-2</v>
      </c>
      <c r="AE66">
        <f t="shared" si="246"/>
        <v>4.604683333333337E-2</v>
      </c>
      <c r="AF66">
        <f t="shared" si="246"/>
        <v>3.3746833333333282E-2</v>
      </c>
      <c r="AG66">
        <f t="shared" si="246"/>
        <v>4.2566833333333332E-2</v>
      </c>
      <c r="AH66">
        <f t="shared" si="246"/>
        <v>3.5326833333333307E-2</v>
      </c>
      <c r="AI66">
        <f t="shared" si="246"/>
        <v>-1.1033166666666649E-2</v>
      </c>
      <c r="AJ66">
        <f t="shared" si="246"/>
        <v>3.1356833333333278E-2</v>
      </c>
      <c r="AK66">
        <f t="shared" si="246"/>
        <v>7.8968333333333529E-3</v>
      </c>
      <c r="AL66">
        <f t="shared" si="246"/>
        <v>3.5326833333333307E-2</v>
      </c>
      <c r="AM66">
        <f t="shared" si="246"/>
        <v>-4.391316666666667E-2</v>
      </c>
      <c r="AN66">
        <f t="shared" si="246"/>
        <v>1.8683333333335828E-4</v>
      </c>
      <c r="AO66">
        <f t="shared" si="246"/>
        <v>3.9746833333333287E-2</v>
      </c>
      <c r="AP66">
        <f t="shared" si="246"/>
        <v>6.1686833333333357E-2</v>
      </c>
      <c r="AQ66">
        <f t="shared" si="246"/>
        <v>-6.313166666666703E-3</v>
      </c>
      <c r="AR66">
        <f t="shared" si="246"/>
        <v>-6.61316666666667E-3</v>
      </c>
      <c r="AS66">
        <f t="shared" si="246"/>
        <v>3.1226833333333315E-2</v>
      </c>
      <c r="AT66">
        <f t="shared" si="246"/>
        <v>3.8456833333333273E-2</v>
      </c>
      <c r="AU66">
        <f t="shared" si="246"/>
        <v>6.0536833333333262E-2</v>
      </c>
      <c r="AV66">
        <f t="shared" si="246"/>
        <v>3.0426833333333292E-2</v>
      </c>
      <c r="AW66">
        <f t="shared" si="246"/>
        <v>-2.3713166666666674E-2</v>
      </c>
      <c r="AX66">
        <f t="shared" si="246"/>
        <v>-2.3823166666666729E-2</v>
      </c>
      <c r="AY66">
        <f t="shared" si="246"/>
        <v>-3.2153166666666677E-2</v>
      </c>
      <c r="AZ66">
        <f t="shared" si="246"/>
        <v>-1.3713166666666665E-2</v>
      </c>
      <c r="BA66">
        <f t="shared" si="246"/>
        <v>-1.8933166666666668E-2</v>
      </c>
      <c r="BB66">
        <f t="shared" si="246"/>
        <v>-2.2103166666666674E-2</v>
      </c>
      <c r="BC66">
        <f t="shared" si="246"/>
        <v>1.1376833333333281E-2</v>
      </c>
      <c r="BD66">
        <f t="shared" si="246"/>
        <v>-4.6073166666666721E-2</v>
      </c>
      <c r="BE66">
        <f t="shared" si="246"/>
        <v>-1.1073166666666689E-2</v>
      </c>
      <c r="BF66">
        <f t="shared" si="246"/>
        <v>6.1268333333333036E-3</v>
      </c>
      <c r="BG66">
        <f t="shared" si="246"/>
        <v>-6.313166666666703E-3</v>
      </c>
      <c r="BH66">
        <f t="shared" si="246"/>
        <v>4.928683333333328E-2</v>
      </c>
      <c r="BI66">
        <f t="shared" si="246"/>
        <v>-4.5473166666666676E-2</v>
      </c>
      <c r="BJ66">
        <f t="shared" si="246"/>
        <v>-3.4623166666666649E-2</v>
      </c>
    </row>
    <row r="67" spans="1:62" x14ac:dyDescent="0.25">
      <c r="A67" t="str">
        <f t="shared" si="242"/>
        <v>Integral 12</v>
      </c>
      <c r="C67">
        <f t="shared" si="244"/>
        <v>-5.9993666666666723E-2</v>
      </c>
      <c r="D67">
        <f t="shared" si="246"/>
        <v>2.6976333333333269E-2</v>
      </c>
      <c r="E67">
        <f t="shared" si="246"/>
        <v>2.0046333333333277E-2</v>
      </c>
      <c r="F67">
        <f t="shared" si="246"/>
        <v>-5.9943666666666728E-2</v>
      </c>
      <c r="G67">
        <f t="shared" si="246"/>
        <v>-1.8883666666666743E-2</v>
      </c>
      <c r="H67">
        <f t="shared" si="246"/>
        <v>-5.8336666666667369E-3</v>
      </c>
      <c r="I67">
        <f t="shared" si="246"/>
        <v>-6.2283666666666737E-2</v>
      </c>
      <c r="J67">
        <f t="shared" si="246"/>
        <v>-1.9953666666666758E-2</v>
      </c>
      <c r="K67">
        <f t="shared" si="246"/>
        <v>1.9236333333333244E-2</v>
      </c>
      <c r="L67">
        <f t="shared" si="246"/>
        <v>3.136333333333241E-3</v>
      </c>
      <c r="M67">
        <f t="shared" si="246"/>
        <v>2.4966333333333257E-2</v>
      </c>
      <c r="N67">
        <f t="shared" si="246"/>
        <v>8.456333333333288E-3</v>
      </c>
      <c r="O67">
        <f t="shared" si="246"/>
        <v>-4.4863666666666746E-2</v>
      </c>
      <c r="P67">
        <f t="shared" si="246"/>
        <v>6.3826333333333263E-2</v>
      </c>
      <c r="Q67">
        <f t="shared" si="246"/>
        <v>-2.2103666666666744E-2</v>
      </c>
      <c r="R67">
        <f t="shared" si="246"/>
        <v>8.5963333333332614E-3</v>
      </c>
      <c r="S67">
        <f t="shared" si="246"/>
        <v>1.0376333333333265E-2</v>
      </c>
      <c r="T67">
        <f t="shared" si="246"/>
        <v>-9.4736666666667135E-3</v>
      </c>
      <c r="U67">
        <f t="shared" si="246"/>
        <v>4.2956333333333263E-2</v>
      </c>
      <c r="V67">
        <f t="shared" si="246"/>
        <v>-2.6063666666666707E-2</v>
      </c>
      <c r="W67">
        <f t="shared" si="246"/>
        <v>3.1763333333332811E-3</v>
      </c>
      <c r="X67">
        <f t="shared" si="246"/>
        <v>1.3916333333333253E-2</v>
      </c>
      <c r="Y67">
        <f t="shared" si="246"/>
        <v>-7.455366666666674E-2</v>
      </c>
      <c r="Z67">
        <f t="shared" si="246"/>
        <v>-4.6836666666667526E-3</v>
      </c>
      <c r="AA67">
        <f t="shared" si="246"/>
        <v>-5.1393666666666726E-2</v>
      </c>
      <c r="AB67">
        <f t="shared" si="246"/>
        <v>-2.8436666666667443E-3</v>
      </c>
      <c r="AC67">
        <f t="shared" si="246"/>
        <v>-1.2333666666666743E-2</v>
      </c>
      <c r="AD67">
        <f t="shared" si="246"/>
        <v>-3.230366666666673E-2</v>
      </c>
      <c r="AE67">
        <f t="shared" si="246"/>
        <v>3.6886333333333243E-2</v>
      </c>
      <c r="AF67">
        <f t="shared" si="246"/>
        <v>2.6636333333333262E-2</v>
      </c>
      <c r="AG67">
        <f t="shared" si="246"/>
        <v>3.503633333333328E-2</v>
      </c>
      <c r="AH67">
        <f t="shared" si="246"/>
        <v>2.5056333333333292E-2</v>
      </c>
      <c r="AI67">
        <f t="shared" si="246"/>
        <v>-5.163666666666733E-3</v>
      </c>
      <c r="AJ67">
        <f t="shared" si="246"/>
        <v>2.6066333333333247E-2</v>
      </c>
      <c r="AK67">
        <f t="shared" si="246"/>
        <v>4.8363333333332759E-3</v>
      </c>
      <c r="AL67">
        <f t="shared" si="246"/>
        <v>2.5056333333333292E-2</v>
      </c>
      <c r="AM67">
        <f t="shared" si="246"/>
        <v>-3.1873666666666745E-2</v>
      </c>
      <c r="AN67">
        <f t="shared" si="246"/>
        <v>8.963333333332768E-4</v>
      </c>
      <c r="AO67">
        <f t="shared" si="246"/>
        <v>2.9286333333333248E-2</v>
      </c>
      <c r="AP67">
        <f t="shared" si="246"/>
        <v>4.4636333333333278E-2</v>
      </c>
      <c r="AQ67">
        <f t="shared" si="246"/>
        <v>3.1063333333332666E-3</v>
      </c>
      <c r="AR67">
        <f t="shared" si="246"/>
        <v>2.8063333333332441E-3</v>
      </c>
      <c r="AS67">
        <f t="shared" si="246"/>
        <v>2.8966333333333261E-2</v>
      </c>
      <c r="AT67">
        <f t="shared" si="246"/>
        <v>3.5246333333333268E-2</v>
      </c>
      <c r="AU67">
        <f t="shared" si="246"/>
        <v>5.2236333333333274E-2</v>
      </c>
      <c r="AV67">
        <f t="shared" si="246"/>
        <v>2.6456333333333248E-2</v>
      </c>
      <c r="AW67">
        <f t="shared" si="246"/>
        <v>-1.1303666666666712E-2</v>
      </c>
      <c r="AX67">
        <f t="shared" si="246"/>
        <v>-1.1073666666666759E-2</v>
      </c>
      <c r="AY67">
        <f t="shared" si="246"/>
        <v>-2.2833666666666752E-2</v>
      </c>
      <c r="AZ67">
        <f t="shared" si="246"/>
        <v>-1.1973666666666716E-2</v>
      </c>
      <c r="BA67">
        <f t="shared" si="246"/>
        <v>-1.475366666666672E-2</v>
      </c>
      <c r="BB67">
        <f t="shared" si="246"/>
        <v>-1.5563666666666753E-2</v>
      </c>
      <c r="BC67">
        <f t="shared" si="246"/>
        <v>3.8763333333332595E-3</v>
      </c>
      <c r="BD67">
        <f t="shared" si="246"/>
        <v>-2.7693666666666727E-2</v>
      </c>
      <c r="BE67">
        <f t="shared" si="246"/>
        <v>-3.1836666666667512E-3</v>
      </c>
      <c r="BF67">
        <f t="shared" si="246"/>
        <v>8.0363333333332565E-3</v>
      </c>
      <c r="BG67">
        <f t="shared" si="246"/>
        <v>3.1063333333332666E-3</v>
      </c>
      <c r="BH67">
        <f t="shared" si="246"/>
        <v>4.9426333333333294E-2</v>
      </c>
      <c r="BI67">
        <f t="shared" si="246"/>
        <v>-3.1953666666666714E-2</v>
      </c>
      <c r="BJ67">
        <f t="shared" si="246"/>
        <v>-1.8443666666666747E-2</v>
      </c>
    </row>
    <row r="68" spans="1:62" x14ac:dyDescent="0.25">
      <c r="A68" t="str">
        <f t="shared" si="242"/>
        <v>Integral 13</v>
      </c>
      <c r="C68">
        <f t="shared" si="244"/>
        <v>-8.1822499999999687E-2</v>
      </c>
      <c r="D68">
        <f t="shared" si="246"/>
        <v>4.7177500000000316E-2</v>
      </c>
      <c r="E68">
        <f t="shared" si="246"/>
        <v>7.5437500000000268E-2</v>
      </c>
      <c r="F68">
        <f t="shared" si="246"/>
        <v>-8.1792499999999713E-2</v>
      </c>
      <c r="G68">
        <f t="shared" si="246"/>
        <v>-7.0202499999999723E-2</v>
      </c>
      <c r="H68">
        <f t="shared" si="246"/>
        <v>-3.7722499999999659E-2</v>
      </c>
      <c r="I68">
        <f t="shared" si="246"/>
        <v>-0.11516249999999961</v>
      </c>
      <c r="J68">
        <f t="shared" si="246"/>
        <v>-5.3822499999999662E-2</v>
      </c>
      <c r="K68">
        <f t="shared" si="246"/>
        <v>4.9797500000000383E-2</v>
      </c>
      <c r="L68">
        <f t="shared" si="246"/>
        <v>2.0575000000002674E-3</v>
      </c>
      <c r="M68">
        <f t="shared" si="246"/>
        <v>5.8107500000000201E-2</v>
      </c>
      <c r="N68">
        <f t="shared" si="246"/>
        <v>-1.3042499999999624E-2</v>
      </c>
      <c r="O68">
        <f t="shared" si="246"/>
        <v>-8.4452499999999597E-2</v>
      </c>
      <c r="P68">
        <f t="shared" si="246"/>
        <v>8.5937500000000222E-2</v>
      </c>
      <c r="Q68">
        <f t="shared" si="246"/>
        <v>-1.4352499999999768E-2</v>
      </c>
      <c r="R68">
        <f t="shared" si="246"/>
        <v>-9.0624999999997513E-3</v>
      </c>
      <c r="S68">
        <f t="shared" si="246"/>
        <v>-1.9012499999999655E-2</v>
      </c>
      <c r="T68">
        <f t="shared" si="246"/>
        <v>-7.9662499999999747E-2</v>
      </c>
      <c r="U68">
        <f t="shared" si="246"/>
        <v>4.0107500000000407E-2</v>
      </c>
      <c r="V68">
        <f t="shared" si="246"/>
        <v>-0.11351249999999968</v>
      </c>
      <c r="W68">
        <f t="shared" si="246"/>
        <v>2.1187500000000359E-2</v>
      </c>
      <c r="X68">
        <f t="shared" si="246"/>
        <v>2.7867500000000378E-2</v>
      </c>
      <c r="Y68">
        <f t="shared" si="246"/>
        <v>-9.1672499999999602E-2</v>
      </c>
      <c r="Z68">
        <f t="shared" si="246"/>
        <v>5.2637500000000337E-2</v>
      </c>
      <c r="AA68">
        <f t="shared" si="246"/>
        <v>-0.16356249999999961</v>
      </c>
      <c r="AB68">
        <f t="shared" si="246"/>
        <v>-6.5422499999999717E-2</v>
      </c>
      <c r="AC68">
        <f t="shared" si="246"/>
        <v>-0.1102424999999998</v>
      </c>
      <c r="AD68">
        <f t="shared" si="246"/>
        <v>-0.12418249999999964</v>
      </c>
      <c r="AE68">
        <f t="shared" si="246"/>
        <v>0.10248750000000029</v>
      </c>
      <c r="AF68">
        <f t="shared" si="246"/>
        <v>0.11832750000000036</v>
      </c>
      <c r="AG68">
        <f t="shared" si="246"/>
        <v>7.0957500000000229E-2</v>
      </c>
      <c r="AH68">
        <f t="shared" si="246"/>
        <v>3.9107500000000295E-2</v>
      </c>
      <c r="AI68">
        <f t="shared" si="246"/>
        <v>-2.0502499999999646E-2</v>
      </c>
      <c r="AJ68">
        <f t="shared" si="246"/>
        <v>6.0657500000000253E-2</v>
      </c>
      <c r="AK68">
        <f t="shared" si="246"/>
        <v>-2.4522499999999781E-2</v>
      </c>
      <c r="AL68">
        <f t="shared" si="246"/>
        <v>3.9067500000000255E-2</v>
      </c>
      <c r="AM68">
        <f t="shared" si="246"/>
        <v>-7.5902499999999762E-2</v>
      </c>
      <c r="AN68">
        <f t="shared" si="246"/>
        <v>7.9175000000002438E-3</v>
      </c>
      <c r="AO68">
        <f t="shared" si="246"/>
        <v>4.2367500000000335E-2</v>
      </c>
      <c r="AP68">
        <f t="shared" si="246"/>
        <v>0.1178775000000003</v>
      </c>
      <c r="AQ68">
        <f t="shared" si="246"/>
        <v>-8.8249999999967521E-4</v>
      </c>
      <c r="AR68">
        <f t="shared" si="246"/>
        <v>3.4487500000000226E-2</v>
      </c>
      <c r="AS68">
        <f t="shared" si="246"/>
        <v>9.2737500000000361E-2</v>
      </c>
      <c r="AT68">
        <f t="shared" si="246"/>
        <v>8.8467500000000365E-2</v>
      </c>
      <c r="AU68">
        <f t="shared" si="246"/>
        <v>0.10014750000000028</v>
      </c>
      <c r="AV68">
        <f t="shared" si="246"/>
        <v>5.3107500000000307E-2</v>
      </c>
      <c r="AW68">
        <f t="shared" si="246"/>
        <v>-3.1822499999999643E-2</v>
      </c>
      <c r="AX68">
        <f t="shared" si="246"/>
        <v>-2.262499999999612E-3</v>
      </c>
      <c r="AY68">
        <f t="shared" si="246"/>
        <v>1.1047500000000321E-2</v>
      </c>
      <c r="AZ68">
        <f t="shared" si="246"/>
        <v>-4.6752499999999753E-2</v>
      </c>
      <c r="BA68">
        <f t="shared" si="246"/>
        <v>-5.7724999999997362E-3</v>
      </c>
      <c r="BB68">
        <f t="shared" si="246"/>
        <v>4.1575000000002582E-3</v>
      </c>
      <c r="BC68">
        <f t="shared" si="246"/>
        <v>2.0017500000000243E-2</v>
      </c>
      <c r="BD68">
        <f t="shared" si="246"/>
        <v>-1.9652499999999629E-2</v>
      </c>
      <c r="BE68">
        <f t="shared" si="246"/>
        <v>8.4275000000002542E-3</v>
      </c>
      <c r="BF68">
        <f t="shared" si="246"/>
        <v>3.025750000000027E-2</v>
      </c>
      <c r="BG68">
        <f t="shared" si="246"/>
        <v>-8.8249999999967521E-4</v>
      </c>
      <c r="BH68">
        <f t="shared" si="246"/>
        <v>0.14398750000000038</v>
      </c>
      <c r="BI68">
        <f t="shared" si="246"/>
        <v>-6.0012499999999802E-2</v>
      </c>
      <c r="BJ68">
        <f t="shared" si="246"/>
        <v>-2.8252499999999792E-2</v>
      </c>
    </row>
    <row r="69" spans="1:62" x14ac:dyDescent="0.25">
      <c r="A69" t="str">
        <f t="shared" si="242"/>
        <v>Integral 14</v>
      </c>
      <c r="C69">
        <f t="shared" si="244"/>
        <v>-4.1525333333333359E-2</v>
      </c>
      <c r="D69">
        <f t="shared" si="246"/>
        <v>2.174466666666669E-2</v>
      </c>
      <c r="E69">
        <f t="shared" si="246"/>
        <v>1.6164666666666661E-2</v>
      </c>
      <c r="F69">
        <f t="shared" si="246"/>
        <v>-4.1505333333333339E-2</v>
      </c>
      <c r="G69">
        <f t="shared" si="246"/>
        <v>-1.2485333333333348E-2</v>
      </c>
      <c r="H69">
        <f t="shared" si="246"/>
        <v>-5.5153333333333165E-3</v>
      </c>
      <c r="I69">
        <f t="shared" si="246"/>
        <v>-4.0685333333333351E-2</v>
      </c>
      <c r="J69">
        <f t="shared" si="246"/>
        <v>-1.6465333333333332E-2</v>
      </c>
      <c r="K69">
        <f t="shared" si="246"/>
        <v>1.5864666666666694E-2</v>
      </c>
      <c r="L69">
        <f t="shared" si="246"/>
        <v>3.9466666666665429E-4</v>
      </c>
      <c r="M69">
        <f t="shared" si="246"/>
        <v>1.678466666666667E-2</v>
      </c>
      <c r="N69">
        <f t="shared" si="246"/>
        <v>1.3746666666666907E-3</v>
      </c>
      <c r="O69">
        <f t="shared" si="246"/>
        <v>-2.9865333333333355E-2</v>
      </c>
      <c r="P69">
        <f t="shared" si="246"/>
        <v>4.0224666666666686E-2</v>
      </c>
      <c r="Q69">
        <f t="shared" ref="D69:BJ70" si="247">Q108-$C89</f>
        <v>-1.4015333333333324E-2</v>
      </c>
      <c r="R69">
        <f t="shared" si="247"/>
        <v>5.5346666666666877E-3</v>
      </c>
      <c r="S69">
        <f t="shared" si="247"/>
        <v>5.9846666666666937E-3</v>
      </c>
      <c r="T69">
        <f t="shared" si="247"/>
        <v>-7.7153333333333518E-3</v>
      </c>
      <c r="U69">
        <f t="shared" si="247"/>
        <v>3.0284666666666682E-2</v>
      </c>
      <c r="V69">
        <f t="shared" si="247"/>
        <v>-2.1265333333333358E-2</v>
      </c>
      <c r="W69">
        <f t="shared" si="247"/>
        <v>2.4346666666666406E-3</v>
      </c>
      <c r="X69">
        <f t="shared" si="247"/>
        <v>6.1846666666666716E-3</v>
      </c>
      <c r="Y69">
        <f t="shared" si="247"/>
        <v>-5.064533333333332E-2</v>
      </c>
      <c r="Z69">
        <f t="shared" si="247"/>
        <v>-6.5053333333333074E-3</v>
      </c>
      <c r="AA69">
        <f t="shared" si="247"/>
        <v>-4.622533333333334E-2</v>
      </c>
      <c r="AB69">
        <f t="shared" si="247"/>
        <v>-9.7153333333333536E-3</v>
      </c>
      <c r="AC69">
        <f t="shared" si="247"/>
        <v>-2.1775333333333313E-2</v>
      </c>
      <c r="AD69">
        <f t="shared" si="247"/>
        <v>-3.0715333333333317E-2</v>
      </c>
      <c r="AE69">
        <f t="shared" si="247"/>
        <v>2.5374666666666656E-2</v>
      </c>
      <c r="AF69">
        <f t="shared" si="247"/>
        <v>2.0304666666666693E-2</v>
      </c>
      <c r="AG69">
        <f t="shared" si="247"/>
        <v>2.2004666666666672E-2</v>
      </c>
      <c r="AH69">
        <f t="shared" si="247"/>
        <v>1.6094666666666646E-2</v>
      </c>
      <c r="AI69">
        <f t="shared" si="247"/>
        <v>-4.6953333333333291E-3</v>
      </c>
      <c r="AJ69">
        <f t="shared" si="247"/>
        <v>1.790466666666668E-2</v>
      </c>
      <c r="AK69">
        <f t="shared" si="247"/>
        <v>-3.8453333333333117E-3</v>
      </c>
      <c r="AL69">
        <f t="shared" si="247"/>
        <v>1.6054666666666662E-2</v>
      </c>
      <c r="AM69">
        <f t="shared" si="247"/>
        <v>-1.5465333333333331E-2</v>
      </c>
      <c r="AN69">
        <f t="shared" si="247"/>
        <v>8.4546666666666659E-3</v>
      </c>
      <c r="AO69">
        <f t="shared" si="247"/>
        <v>2.602466666666664E-2</v>
      </c>
      <c r="AP69">
        <f t="shared" si="247"/>
        <v>3.6954666666666691E-2</v>
      </c>
      <c r="AQ69">
        <f t="shared" si="247"/>
        <v>-2.0353333333333334E-3</v>
      </c>
      <c r="AR69">
        <f t="shared" si="247"/>
        <v>9.1466666666667473E-4</v>
      </c>
      <c r="AS69">
        <f t="shared" si="247"/>
        <v>1.7734666666666676E-2</v>
      </c>
      <c r="AT69">
        <f t="shared" si="247"/>
        <v>2.334466666666668E-2</v>
      </c>
      <c r="AU69">
        <f t="shared" si="247"/>
        <v>3.7734666666666694E-2</v>
      </c>
      <c r="AV69">
        <f t="shared" si="247"/>
        <v>1.7994666666666659E-2</v>
      </c>
      <c r="AW69">
        <f t="shared" si="247"/>
        <v>-7.7753333333333563E-3</v>
      </c>
      <c r="AX69">
        <f t="shared" si="247"/>
        <v>-9.6253333333333191E-3</v>
      </c>
      <c r="AY69">
        <f t="shared" si="247"/>
        <v>-6.9853333333333434E-3</v>
      </c>
      <c r="AZ69">
        <f t="shared" si="247"/>
        <v>-5.1253333333333151E-3</v>
      </c>
      <c r="BA69">
        <f t="shared" si="247"/>
        <v>-7.4453333333333593E-3</v>
      </c>
      <c r="BB69">
        <f t="shared" si="247"/>
        <v>-5.1953333333333296E-3</v>
      </c>
      <c r="BC69">
        <f t="shared" si="247"/>
        <v>1.4194666666666689E-2</v>
      </c>
      <c r="BD69">
        <f t="shared" si="247"/>
        <v>-1.6945333333333312E-2</v>
      </c>
      <c r="BE69">
        <f t="shared" si="247"/>
        <v>1.6466666666664631E-4</v>
      </c>
      <c r="BF69">
        <f t="shared" si="247"/>
        <v>4.9846666666666928E-3</v>
      </c>
      <c r="BG69">
        <f t="shared" si="247"/>
        <v>-2.0353333333333334E-3</v>
      </c>
      <c r="BH69">
        <f t="shared" si="247"/>
        <v>3.7174666666666689E-2</v>
      </c>
      <c r="BI69">
        <f t="shared" si="247"/>
        <v>-1.4905333333333326E-2</v>
      </c>
      <c r="BJ69">
        <f t="shared" si="247"/>
        <v>-7.6853333333333218E-3</v>
      </c>
    </row>
    <row r="70" spans="1:62" x14ac:dyDescent="0.25">
      <c r="A70" t="str">
        <f>A90</f>
        <v>TMS</v>
      </c>
      <c r="C70">
        <f t="shared" si="244"/>
        <v>1.473349</v>
      </c>
      <c r="D70">
        <f t="shared" si="247"/>
        <v>1.2754390000000002</v>
      </c>
      <c r="E70">
        <f t="shared" si="247"/>
        <v>1.3086490000000002</v>
      </c>
      <c r="F70">
        <f t="shared" si="247"/>
        <v>1.4733290000000003</v>
      </c>
      <c r="G70">
        <f t="shared" si="247"/>
        <v>0.72497900000000004</v>
      </c>
      <c r="H70">
        <f t="shared" si="247"/>
        <v>0.80709900000000001</v>
      </c>
      <c r="I70">
        <f t="shared" si="247"/>
        <v>0.86100900000000014</v>
      </c>
      <c r="J70">
        <f t="shared" si="247"/>
        <v>0.78912900000000019</v>
      </c>
      <c r="K70">
        <f t="shared" si="247"/>
        <v>0.87487900000000018</v>
      </c>
      <c r="L70">
        <f t="shared" si="247"/>
        <v>0.8109090000000001</v>
      </c>
      <c r="M70">
        <f t="shared" si="247"/>
        <v>0.84145900000000018</v>
      </c>
      <c r="N70">
        <f t="shared" si="247"/>
        <v>0.73946900000000015</v>
      </c>
      <c r="O70">
        <f t="shared" si="247"/>
        <v>0.35113900000000009</v>
      </c>
      <c r="P70">
        <f t="shared" si="247"/>
        <v>0.32067900000000016</v>
      </c>
      <c r="Q70">
        <f t="shared" si="247"/>
        <v>0.38852900000000012</v>
      </c>
      <c r="R70">
        <f t="shared" si="247"/>
        <v>0.31597900000000001</v>
      </c>
      <c r="S70">
        <f t="shared" si="247"/>
        <v>1.0306590000000002</v>
      </c>
      <c r="T70">
        <f t="shared" si="247"/>
        <v>0.97405900000000023</v>
      </c>
      <c r="U70">
        <f t="shared" si="247"/>
        <v>1.058889</v>
      </c>
      <c r="V70">
        <f t="shared" si="247"/>
        <v>0.8848990000000001</v>
      </c>
      <c r="W70">
        <f t="shared" si="247"/>
        <v>-0.24403099999999989</v>
      </c>
      <c r="X70">
        <f t="shared" si="247"/>
        <v>-0.24504099999999984</v>
      </c>
      <c r="Y70">
        <f t="shared" si="247"/>
        <v>-0.19922099999999987</v>
      </c>
      <c r="Z70">
        <f t="shared" si="247"/>
        <v>-0.20074099999999984</v>
      </c>
      <c r="AA70">
        <f t="shared" si="247"/>
        <v>-0.43383099999999986</v>
      </c>
      <c r="AB70">
        <f t="shared" si="247"/>
        <v>-0.42131099999999988</v>
      </c>
      <c r="AC70">
        <f t="shared" si="247"/>
        <v>-0.47307099999999991</v>
      </c>
      <c r="AD70">
        <f t="shared" si="247"/>
        <v>-0.46106099999999983</v>
      </c>
      <c r="AE70">
        <f t="shared" si="247"/>
        <v>-0.7213409999999999</v>
      </c>
      <c r="AF70">
        <f t="shared" si="247"/>
        <v>-0.71206099999999983</v>
      </c>
      <c r="AG70">
        <f t="shared" si="247"/>
        <v>-0.73573099999999991</v>
      </c>
      <c r="AH70">
        <f t="shared" si="247"/>
        <v>-0.76487099999999986</v>
      </c>
      <c r="AI70">
        <f t="shared" si="247"/>
        <v>-0.78402099999999986</v>
      </c>
      <c r="AJ70">
        <f t="shared" si="247"/>
        <v>-0.76327099999999981</v>
      </c>
      <c r="AK70">
        <f t="shared" si="247"/>
        <v>-0.78513099999999991</v>
      </c>
      <c r="AL70">
        <f t="shared" si="247"/>
        <v>-0.7648609999999999</v>
      </c>
      <c r="AM70">
        <f t="shared" si="247"/>
        <v>-0.80485099999999987</v>
      </c>
      <c r="AN70">
        <f t="shared" si="247"/>
        <v>-0.79356099999999996</v>
      </c>
      <c r="AO70">
        <f t="shared" si="247"/>
        <v>-0.82778099999999988</v>
      </c>
      <c r="AP70">
        <f t="shared" si="247"/>
        <v>-0.81584099999999982</v>
      </c>
      <c r="AQ70">
        <f t="shared" si="247"/>
        <v>-9.4800999999999913E-2</v>
      </c>
      <c r="AR70">
        <f t="shared" si="247"/>
        <v>-7.1580999999999895E-2</v>
      </c>
      <c r="AS70">
        <f t="shared" si="247"/>
        <v>-9.3380999999999936E-2</v>
      </c>
      <c r="AT70">
        <f t="shared" si="247"/>
        <v>-0.11031099999999983</v>
      </c>
      <c r="AU70">
        <f t="shared" si="247"/>
        <v>-4.8580999999999985E-2</v>
      </c>
      <c r="AV70">
        <f t="shared" si="247"/>
        <v>-7.8570999999999946E-2</v>
      </c>
      <c r="AW70">
        <f t="shared" si="247"/>
        <v>-8.9160999999999824E-2</v>
      </c>
      <c r="AX70">
        <f t="shared" si="247"/>
        <v>-8.8650999999999813E-2</v>
      </c>
      <c r="AY70">
        <f t="shared" si="247"/>
        <v>-0.28104099999999987</v>
      </c>
      <c r="AZ70">
        <f t="shared" si="247"/>
        <v>-0.36458099999999993</v>
      </c>
      <c r="BA70">
        <f t="shared" si="247"/>
        <v>-0.32298099999999985</v>
      </c>
      <c r="BB70">
        <f t="shared" si="247"/>
        <v>-0.33594099999999993</v>
      </c>
      <c r="BC70">
        <f t="shared" si="247"/>
        <v>-0.42235099999999992</v>
      </c>
      <c r="BD70">
        <f t="shared" si="247"/>
        <v>-0.40804099999999988</v>
      </c>
      <c r="BE70">
        <f t="shared" si="247"/>
        <v>-0.41668099999999986</v>
      </c>
      <c r="BF70">
        <f t="shared" si="247"/>
        <v>-0.41044099999999983</v>
      </c>
      <c r="BG70">
        <f t="shared" si="247"/>
        <v>-9.4800999999999913E-2</v>
      </c>
      <c r="BH70">
        <f t="shared" si="247"/>
        <v>-0.53421099999999988</v>
      </c>
      <c r="BI70">
        <f t="shared" si="247"/>
        <v>-0.54226099999999988</v>
      </c>
      <c r="BJ70">
        <f t="shared" si="247"/>
        <v>-0.54453099999999988</v>
      </c>
    </row>
    <row r="73" spans="1:62" x14ac:dyDescent="0.25">
      <c r="A73" s="24" t="s">
        <v>59</v>
      </c>
      <c r="B73" s="23"/>
      <c r="C73" s="23"/>
      <c r="D73" s="23"/>
      <c r="E73" s="23"/>
    </row>
    <row r="75" spans="1:62" x14ac:dyDescent="0.25">
      <c r="C75" s="24" t="s">
        <v>60</v>
      </c>
      <c r="D75" s="24"/>
      <c r="F75" s="24" t="s">
        <v>61</v>
      </c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</row>
    <row r="76" spans="1:62" x14ac:dyDescent="0.25">
      <c r="A76" t="str">
        <f t="shared" ref="A76:A89" si="248">A95</f>
        <v>Aldehyde Integral 1</v>
      </c>
      <c r="C76">
        <f>AVERAGE(C95:BJ95)</f>
        <v>4.6244333333333318E-2</v>
      </c>
      <c r="F76">
        <f>AVERAGE(C95:F95)</f>
        <v>6.1127500000000001E-2</v>
      </c>
      <c r="J76">
        <f>AVERAGE(G95:J95)</f>
        <v>5.1810000000000009E-2</v>
      </c>
      <c r="N76">
        <f>AVERAGE(K95:N95)</f>
        <v>4.7267499999999997E-2</v>
      </c>
      <c r="R76">
        <f>AVERAGE(O95:R95)</f>
        <v>5.00525E-2</v>
      </c>
      <c r="V76">
        <f>AVERAGE(S95:V95)</f>
        <v>4.2205000000000006E-2</v>
      </c>
      <c r="Z76">
        <f>AVERAGE(W95:Z95)</f>
        <v>-1.5152499999999999E-2</v>
      </c>
      <c r="AD76">
        <f>AVERAGE(AA95:AD95)</f>
        <v>5.44375E-2</v>
      </c>
      <c r="AH76">
        <f>AVERAGE(AE95:AH95)</f>
        <v>4.7352499999999999E-2</v>
      </c>
      <c r="AL76">
        <f>AVERAGE(AI95:AL95)</f>
        <v>5.7472499999999996E-2</v>
      </c>
      <c r="AP76">
        <f>AVERAGE(AM95:AP95)</f>
        <v>5.2925E-2</v>
      </c>
      <c r="AT76">
        <f>AVERAGE(AQ95:AT95)</f>
        <v>3.3677499999999999E-2</v>
      </c>
      <c r="AX76">
        <f>AVERAGE(AU95:AX95)</f>
        <v>4.62575E-2</v>
      </c>
      <c r="BB76">
        <f>AVERAGE(AY95:BB95)</f>
        <v>5.9032500000000002E-2</v>
      </c>
      <c r="BF76">
        <f>AVERAGE(BC95:BF95)</f>
        <v>5.6785000000000002E-2</v>
      </c>
      <c r="BJ76">
        <f>AVERAGE(BG95:BJ95)</f>
        <v>4.8415E-2</v>
      </c>
    </row>
    <row r="77" spans="1:62" x14ac:dyDescent="0.25">
      <c r="A77" t="str">
        <f t="shared" si="248"/>
        <v>Aldehyde Integral 2</v>
      </c>
      <c r="C77">
        <f t="shared" ref="C77:C90" si="249">AVERAGE(C96:BJ96)</f>
        <v>1</v>
      </c>
      <c r="F77">
        <f t="shared" ref="F77:F90" si="250">AVERAGE(C96:F96)</f>
        <v>1</v>
      </c>
      <c r="J77">
        <f t="shared" ref="J77:J90" si="251">AVERAGE(G96:J96)</f>
        <v>1</v>
      </c>
      <c r="N77">
        <f t="shared" ref="N77:N90" si="252">AVERAGE(K96:N96)</f>
        <v>1</v>
      </c>
      <c r="R77">
        <f t="shared" ref="R77:R90" si="253">AVERAGE(O96:R96)</f>
        <v>1</v>
      </c>
      <c r="V77">
        <f t="shared" ref="V77:V90" si="254">AVERAGE(S96:V96)</f>
        <v>1</v>
      </c>
      <c r="Z77">
        <f t="shared" ref="Z77:Z90" si="255">AVERAGE(W96:Z96)</f>
        <v>1</v>
      </c>
      <c r="AD77">
        <f t="shared" ref="AD77:AD90" si="256">AVERAGE(AA96:AD96)</f>
        <v>1</v>
      </c>
      <c r="AH77">
        <f t="shared" ref="AH77:AH90" si="257">AVERAGE(AE96:AH96)</f>
        <v>1</v>
      </c>
      <c r="AL77">
        <f t="shared" ref="AL77:AL90" si="258">AVERAGE(AI96:AL96)</f>
        <v>1</v>
      </c>
      <c r="AP77">
        <f t="shared" ref="AP77:AP90" si="259">AVERAGE(AM96:AP96)</f>
        <v>1</v>
      </c>
      <c r="AT77">
        <f t="shared" ref="AT77:AT90" si="260">AVERAGE(AQ96:AT96)</f>
        <v>1</v>
      </c>
      <c r="AX77">
        <f t="shared" ref="AX77:AX90" si="261">AVERAGE(AU96:AX96)</f>
        <v>1</v>
      </c>
      <c r="BB77">
        <f t="shared" ref="BB77:BB90" si="262">AVERAGE(AY96:BB96)</f>
        <v>1</v>
      </c>
      <c r="BF77">
        <f t="shared" ref="BF77:BF90" si="263">AVERAGE(BC96:BF96)</f>
        <v>1</v>
      </c>
      <c r="BJ77">
        <f t="shared" ref="BJ77:BJ90" si="264">AVERAGE(BG96:BJ96)</f>
        <v>1</v>
      </c>
    </row>
    <row r="78" spans="1:62" x14ac:dyDescent="0.25">
      <c r="A78" t="str">
        <f t="shared" si="248"/>
        <v>Aromatic region  Integral 3</v>
      </c>
      <c r="C78">
        <f t="shared" si="249"/>
        <v>23.031071833333328</v>
      </c>
      <c r="F78">
        <f t="shared" si="250"/>
        <v>23.801665</v>
      </c>
      <c r="J78">
        <f t="shared" si="251"/>
        <v>21.893537500000001</v>
      </c>
      <c r="N78">
        <f t="shared" si="252"/>
        <v>23.721500000000002</v>
      </c>
      <c r="R78">
        <f t="shared" si="253"/>
        <v>23.366550000000004</v>
      </c>
      <c r="V78">
        <f t="shared" si="254"/>
        <v>22.317442500000002</v>
      </c>
      <c r="Z78">
        <f t="shared" si="255"/>
        <v>23.366125</v>
      </c>
      <c r="AD78">
        <f t="shared" si="256"/>
        <v>20.616577499999998</v>
      </c>
      <c r="AH78">
        <f t="shared" si="257"/>
        <v>24.20167</v>
      </c>
      <c r="AL78">
        <f t="shared" si="258"/>
        <v>22.464802499999998</v>
      </c>
      <c r="AP78">
        <f t="shared" si="259"/>
        <v>22.008085000000001</v>
      </c>
      <c r="AT78">
        <f t="shared" si="260"/>
        <v>23.870527500000001</v>
      </c>
      <c r="AX78">
        <f t="shared" si="261"/>
        <v>24.076427500000001</v>
      </c>
      <c r="BB78">
        <f t="shared" si="262"/>
        <v>23.075792499999999</v>
      </c>
      <c r="BF78">
        <f t="shared" si="263"/>
        <v>22.566012499999999</v>
      </c>
      <c r="BJ78">
        <f t="shared" si="264"/>
        <v>24.119362500000001</v>
      </c>
    </row>
    <row r="79" spans="1:62" x14ac:dyDescent="0.25">
      <c r="A79" t="str">
        <f t="shared" si="248"/>
        <v>OCH/O-CH2 Integral 4</v>
      </c>
      <c r="C79">
        <f t="shared" si="249"/>
        <v>1.9995559999999999</v>
      </c>
      <c r="F79">
        <f t="shared" si="250"/>
        <v>1.9405700000000001</v>
      </c>
      <c r="J79">
        <f t="shared" si="251"/>
        <v>1.9429175000000001</v>
      </c>
      <c r="N79">
        <f t="shared" si="252"/>
        <v>2.0525899999999999</v>
      </c>
      <c r="R79">
        <f t="shared" si="253"/>
        <v>2.0225075000000001</v>
      </c>
      <c r="V79">
        <f t="shared" si="254"/>
        <v>2.0579299999999998</v>
      </c>
      <c r="Z79">
        <f t="shared" si="255"/>
        <v>2.0686999999999998</v>
      </c>
      <c r="AD79">
        <f t="shared" si="256"/>
        <v>1.7538</v>
      </c>
      <c r="AH79">
        <f t="shared" si="257"/>
        <v>1.8677824999999999</v>
      </c>
      <c r="AL79">
        <f t="shared" si="258"/>
        <v>1.88192</v>
      </c>
      <c r="AP79">
        <f t="shared" si="259"/>
        <v>2.1273149999999998</v>
      </c>
      <c r="AT79">
        <f t="shared" si="260"/>
        <v>2.0623825</v>
      </c>
      <c r="AX79">
        <f t="shared" si="261"/>
        <v>2.0295650000000003</v>
      </c>
      <c r="BB79">
        <f t="shared" si="262"/>
        <v>2.0269300000000001</v>
      </c>
      <c r="BF79">
        <f t="shared" si="263"/>
        <v>2.0984499999999997</v>
      </c>
      <c r="BJ79">
        <f t="shared" si="264"/>
        <v>2.0599799999999999</v>
      </c>
    </row>
    <row r="80" spans="1:62" x14ac:dyDescent="0.25">
      <c r="A80" t="str">
        <f t="shared" si="248"/>
        <v>Methoxy Integral 5</v>
      </c>
      <c r="C80">
        <f t="shared" si="249"/>
        <v>126.84188349999998</v>
      </c>
      <c r="F80">
        <f t="shared" si="250"/>
        <v>92.1787475</v>
      </c>
      <c r="J80">
        <f t="shared" si="251"/>
        <v>121.2051275</v>
      </c>
      <c r="N80">
        <f t="shared" si="252"/>
        <v>118.36473999999998</v>
      </c>
      <c r="R80">
        <f t="shared" si="253"/>
        <v>98.749897500000003</v>
      </c>
      <c r="V80">
        <f t="shared" si="254"/>
        <v>73.719665000000006</v>
      </c>
      <c r="Z80">
        <f t="shared" si="255"/>
        <v>171.7472075</v>
      </c>
      <c r="AD80">
        <f t="shared" si="256"/>
        <v>239.92012249999999</v>
      </c>
      <c r="AH80">
        <f t="shared" si="257"/>
        <v>159.57987249999999</v>
      </c>
      <c r="AL80">
        <f t="shared" si="258"/>
        <v>154.82682750000001</v>
      </c>
      <c r="AP80">
        <f t="shared" si="259"/>
        <v>100.89348</v>
      </c>
      <c r="AT80">
        <f t="shared" si="260"/>
        <v>190.08190250000001</v>
      </c>
      <c r="AX80">
        <f t="shared" si="261"/>
        <v>94.997635000000002</v>
      </c>
      <c r="BB80">
        <f t="shared" si="262"/>
        <v>93.454207499999995</v>
      </c>
      <c r="BF80">
        <f t="shared" si="263"/>
        <v>86.728497500000003</v>
      </c>
      <c r="BJ80">
        <f t="shared" si="264"/>
        <v>106.18032249999999</v>
      </c>
    </row>
    <row r="81" spans="1:62" x14ac:dyDescent="0.25">
      <c r="A81" t="str">
        <f t="shared" si="248"/>
        <v>DMSO</v>
      </c>
      <c r="C81">
        <f t="shared" si="249"/>
        <v>43.172698499999996</v>
      </c>
      <c r="F81">
        <f t="shared" si="250"/>
        <v>40.55518</v>
      </c>
      <c r="J81">
        <f t="shared" si="251"/>
        <v>40.694497500000004</v>
      </c>
      <c r="N81">
        <f t="shared" si="252"/>
        <v>42.853577499999993</v>
      </c>
      <c r="R81">
        <f t="shared" si="253"/>
        <v>42.4146225</v>
      </c>
      <c r="V81">
        <f t="shared" si="254"/>
        <v>43.082935000000006</v>
      </c>
      <c r="Z81">
        <f t="shared" si="255"/>
        <v>57.370507500000002</v>
      </c>
      <c r="AD81">
        <f t="shared" si="256"/>
        <v>46.611499999999992</v>
      </c>
      <c r="AH81">
        <f t="shared" si="257"/>
        <v>42.652832499999995</v>
      </c>
      <c r="AL81">
        <f t="shared" si="258"/>
        <v>39.970794999999995</v>
      </c>
      <c r="AP81">
        <f t="shared" si="259"/>
        <v>44.729075000000002</v>
      </c>
      <c r="AT81">
        <f t="shared" si="260"/>
        <v>42.860277499999995</v>
      </c>
      <c r="AX81">
        <f t="shared" si="261"/>
        <v>41.195129999999999</v>
      </c>
      <c r="BB81">
        <f t="shared" si="262"/>
        <v>39.930032499999996</v>
      </c>
      <c r="BF81">
        <f t="shared" si="263"/>
        <v>42.439347499999997</v>
      </c>
      <c r="BJ81">
        <f t="shared" si="264"/>
        <v>40.2301675</v>
      </c>
    </row>
    <row r="82" spans="1:62" x14ac:dyDescent="0.25">
      <c r="A82" t="str">
        <f t="shared" si="248"/>
        <v>Integral 7</v>
      </c>
      <c r="C82">
        <f t="shared" si="249"/>
        <v>0.54044516666666675</v>
      </c>
      <c r="F82">
        <f t="shared" si="250"/>
        <v>0.53243000000000007</v>
      </c>
      <c r="J82">
        <f t="shared" si="251"/>
        <v>0.51641499999999996</v>
      </c>
      <c r="N82">
        <f t="shared" si="252"/>
        <v>0.55130999999999997</v>
      </c>
      <c r="R82">
        <f t="shared" si="253"/>
        <v>0.53176749999999995</v>
      </c>
      <c r="V82">
        <f t="shared" si="254"/>
        <v>0.52927999999999997</v>
      </c>
      <c r="Z82">
        <f t="shared" si="255"/>
        <v>0.53195999999999999</v>
      </c>
      <c r="AD82">
        <f t="shared" si="256"/>
        <v>0.51146500000000006</v>
      </c>
      <c r="AH82">
        <f t="shared" si="257"/>
        <v>0.57983249999999997</v>
      </c>
      <c r="AL82">
        <f t="shared" si="258"/>
        <v>0.55923250000000002</v>
      </c>
      <c r="AP82">
        <f t="shared" si="259"/>
        <v>0.55120000000000002</v>
      </c>
      <c r="AT82">
        <f t="shared" si="260"/>
        <v>0.54678249999999995</v>
      </c>
      <c r="AX82">
        <f t="shared" si="261"/>
        <v>0.55384250000000002</v>
      </c>
      <c r="BB82">
        <f t="shared" si="262"/>
        <v>0.5323175</v>
      </c>
      <c r="BF82">
        <f t="shared" si="263"/>
        <v>0.53636499999999998</v>
      </c>
      <c r="BJ82">
        <f t="shared" si="264"/>
        <v>0.54247749999999995</v>
      </c>
    </row>
    <row r="83" spans="1:62" x14ac:dyDescent="0.25">
      <c r="A83" t="str">
        <f t="shared" si="248"/>
        <v>Integral 8</v>
      </c>
      <c r="C83">
        <f t="shared" si="249"/>
        <v>2.5178119999999997</v>
      </c>
      <c r="F83">
        <f t="shared" si="250"/>
        <v>2.5412425000000001</v>
      </c>
      <c r="J83">
        <f t="shared" si="251"/>
        <v>2.4350074999999998</v>
      </c>
      <c r="N83">
        <f t="shared" si="252"/>
        <v>2.5425750000000003</v>
      </c>
      <c r="R83">
        <f t="shared" si="253"/>
        <v>2.4868975</v>
      </c>
      <c r="V83">
        <f t="shared" si="254"/>
        <v>2.4313400000000001</v>
      </c>
      <c r="Z83">
        <f t="shared" si="255"/>
        <v>2.5509675000000001</v>
      </c>
      <c r="AD83">
        <f t="shared" si="256"/>
        <v>2.3650899999999999</v>
      </c>
      <c r="AH83">
        <f t="shared" si="257"/>
        <v>2.6384974999999997</v>
      </c>
      <c r="AL83">
        <f t="shared" si="258"/>
        <v>2.5583999999999998</v>
      </c>
      <c r="AP83">
        <f t="shared" si="259"/>
        <v>2.5303800000000001</v>
      </c>
      <c r="AT83">
        <f t="shared" si="260"/>
        <v>2.5631049999999997</v>
      </c>
      <c r="AX83">
        <f t="shared" si="261"/>
        <v>2.5420975000000001</v>
      </c>
      <c r="BB83">
        <f t="shared" si="262"/>
        <v>2.5285475000000002</v>
      </c>
      <c r="BF83">
        <f t="shared" si="263"/>
        <v>2.5364200000000001</v>
      </c>
      <c r="BJ83">
        <f t="shared" si="264"/>
        <v>2.5166124999999999</v>
      </c>
    </row>
    <row r="84" spans="1:62" x14ac:dyDescent="0.25">
      <c r="A84" t="str">
        <f t="shared" si="248"/>
        <v>Integral 9</v>
      </c>
      <c r="C84">
        <f t="shared" si="249"/>
        <v>0.66784016666666679</v>
      </c>
      <c r="F84">
        <f t="shared" si="250"/>
        <v>0.65364750000000005</v>
      </c>
      <c r="J84">
        <f t="shared" si="251"/>
        <v>0.628695</v>
      </c>
      <c r="N84">
        <f t="shared" si="252"/>
        <v>0.68295000000000006</v>
      </c>
      <c r="R84">
        <f t="shared" si="253"/>
        <v>0.66530249999999991</v>
      </c>
      <c r="V84">
        <f t="shared" si="254"/>
        <v>0.65770000000000006</v>
      </c>
      <c r="Z84">
        <f t="shared" si="255"/>
        <v>0.65706249999999999</v>
      </c>
      <c r="AD84">
        <f t="shared" si="256"/>
        <v>0.62487999999999999</v>
      </c>
      <c r="AH84">
        <f t="shared" si="257"/>
        <v>0.71740249999999994</v>
      </c>
      <c r="AL84">
        <f t="shared" si="258"/>
        <v>0.68705250000000007</v>
      </c>
      <c r="AP84">
        <f t="shared" si="259"/>
        <v>0.68074500000000004</v>
      </c>
      <c r="AT84">
        <f t="shared" si="260"/>
        <v>0.68923499999999993</v>
      </c>
      <c r="AX84">
        <f t="shared" si="261"/>
        <v>0.68479499999999993</v>
      </c>
      <c r="BB84">
        <f t="shared" si="262"/>
        <v>0.65332000000000001</v>
      </c>
      <c r="BF84">
        <f t="shared" si="263"/>
        <v>0.66223999999999994</v>
      </c>
      <c r="BJ84">
        <f t="shared" si="264"/>
        <v>0.67257500000000003</v>
      </c>
    </row>
    <row r="85" spans="1:62" x14ac:dyDescent="0.25">
      <c r="A85" t="str">
        <f t="shared" si="248"/>
        <v>Integral 10</v>
      </c>
      <c r="C85">
        <f t="shared" si="249"/>
        <v>1.0439141666666667</v>
      </c>
      <c r="F85">
        <f t="shared" si="250"/>
        <v>1.0182499999999999</v>
      </c>
      <c r="J85">
        <f t="shared" si="251"/>
        <v>0.99148999999999998</v>
      </c>
      <c r="N85">
        <f t="shared" si="252"/>
        <v>1.065625</v>
      </c>
      <c r="R85">
        <f t="shared" si="253"/>
        <v>1.0345624999999998</v>
      </c>
      <c r="V85">
        <f t="shared" si="254"/>
        <v>1.0378875000000001</v>
      </c>
      <c r="Z85">
        <f t="shared" si="255"/>
        <v>1.0200825</v>
      </c>
      <c r="AD85">
        <f t="shared" si="256"/>
        <v>0.98247750000000011</v>
      </c>
      <c r="AH85">
        <f t="shared" si="257"/>
        <v>1.1127400000000001</v>
      </c>
      <c r="AL85">
        <f t="shared" si="258"/>
        <v>1.0735300000000001</v>
      </c>
      <c r="AP85">
        <f t="shared" si="259"/>
        <v>1.075145</v>
      </c>
      <c r="AT85">
        <f t="shared" si="260"/>
        <v>1.0652949999999999</v>
      </c>
      <c r="AX85">
        <f t="shared" si="261"/>
        <v>1.0665499999999999</v>
      </c>
      <c r="BB85">
        <f t="shared" si="262"/>
        <v>1.0261400000000001</v>
      </c>
      <c r="BF85">
        <f t="shared" si="263"/>
        <v>1.0444849999999999</v>
      </c>
      <c r="BJ85">
        <f t="shared" si="264"/>
        <v>1.0444524999999998</v>
      </c>
    </row>
    <row r="86" spans="1:62" x14ac:dyDescent="0.25">
      <c r="A86" t="str">
        <f t="shared" si="248"/>
        <v>Integral 11</v>
      </c>
      <c r="C86">
        <f t="shared" si="249"/>
        <v>0.59077316666666668</v>
      </c>
      <c r="F86">
        <f t="shared" si="250"/>
        <v>0.56447999999999998</v>
      </c>
      <c r="J86">
        <f t="shared" si="251"/>
        <v>0.55832750000000009</v>
      </c>
      <c r="N86">
        <f t="shared" si="252"/>
        <v>0.61216749999999998</v>
      </c>
      <c r="R86">
        <f t="shared" si="253"/>
        <v>0.60191499999999998</v>
      </c>
      <c r="V86">
        <f t="shared" si="254"/>
        <v>0.59611749999999997</v>
      </c>
      <c r="Z86">
        <f t="shared" si="255"/>
        <v>0.57808499999999996</v>
      </c>
      <c r="AD86">
        <f t="shared" si="256"/>
        <v>0.57045499999999993</v>
      </c>
      <c r="AH86">
        <f t="shared" si="257"/>
        <v>0.63019500000000006</v>
      </c>
      <c r="AL86">
        <f t="shared" si="258"/>
        <v>0.60665999999999998</v>
      </c>
      <c r="AP86">
        <f t="shared" si="259"/>
        <v>0.60519999999999996</v>
      </c>
      <c r="AT86">
        <f t="shared" si="260"/>
        <v>0.60496250000000007</v>
      </c>
      <c r="AX86">
        <f t="shared" si="261"/>
        <v>0.60163</v>
      </c>
      <c r="BB86">
        <f t="shared" si="262"/>
        <v>0.56904750000000004</v>
      </c>
      <c r="BF86">
        <f t="shared" si="263"/>
        <v>0.58086250000000006</v>
      </c>
      <c r="BJ86">
        <f t="shared" si="264"/>
        <v>0.58149250000000008</v>
      </c>
    </row>
    <row r="87" spans="1:62" x14ac:dyDescent="0.25">
      <c r="A87" t="str">
        <f t="shared" si="248"/>
        <v>Integral 12</v>
      </c>
      <c r="C87">
        <f t="shared" si="249"/>
        <v>0.40164366666666673</v>
      </c>
      <c r="F87">
        <f t="shared" si="250"/>
        <v>0.38341499999999995</v>
      </c>
      <c r="J87">
        <f t="shared" si="251"/>
        <v>0.37490499999999993</v>
      </c>
      <c r="N87">
        <f t="shared" si="252"/>
        <v>0.41559250000000003</v>
      </c>
      <c r="R87">
        <f t="shared" si="253"/>
        <v>0.40300749999999996</v>
      </c>
      <c r="V87">
        <f t="shared" si="254"/>
        <v>0.40609250000000002</v>
      </c>
      <c r="Z87">
        <f t="shared" si="255"/>
        <v>0.38610749999999999</v>
      </c>
      <c r="AD87">
        <f t="shared" si="256"/>
        <v>0.37692500000000001</v>
      </c>
      <c r="AH87">
        <f t="shared" si="257"/>
        <v>0.43254750000000003</v>
      </c>
      <c r="AL87">
        <f t="shared" si="258"/>
        <v>0.4143425</v>
      </c>
      <c r="AP87">
        <f t="shared" si="259"/>
        <v>0.41238000000000002</v>
      </c>
      <c r="AT87">
        <f t="shared" si="260"/>
        <v>0.41917499999999996</v>
      </c>
      <c r="AX87">
        <f t="shared" si="261"/>
        <v>0.41572249999999999</v>
      </c>
      <c r="BB87">
        <f t="shared" si="262"/>
        <v>0.3853625</v>
      </c>
      <c r="BF87">
        <f t="shared" si="263"/>
        <v>0.39690249999999999</v>
      </c>
      <c r="BJ87">
        <f t="shared" si="264"/>
        <v>0.40217750000000002</v>
      </c>
    </row>
    <row r="88" spans="1:62" x14ac:dyDescent="0.25">
      <c r="A88" t="str">
        <f t="shared" si="248"/>
        <v>Integral 13</v>
      </c>
      <c r="C88">
        <f t="shared" si="249"/>
        <v>1.5838924999999997</v>
      </c>
      <c r="F88">
        <f t="shared" si="250"/>
        <v>1.5736425000000001</v>
      </c>
      <c r="J88">
        <f t="shared" si="251"/>
        <v>1.5146650000000002</v>
      </c>
      <c r="N88">
        <f t="shared" si="252"/>
        <v>1.6081224999999999</v>
      </c>
      <c r="R88">
        <f t="shared" si="253"/>
        <v>1.5784099999999999</v>
      </c>
      <c r="V88">
        <f t="shared" si="254"/>
        <v>1.5408725000000003</v>
      </c>
      <c r="Z88">
        <f t="shared" si="255"/>
        <v>1.5863975000000003</v>
      </c>
      <c r="AD88">
        <f t="shared" si="256"/>
        <v>1.46804</v>
      </c>
      <c r="AH88">
        <f t="shared" si="257"/>
        <v>1.6666125000000001</v>
      </c>
      <c r="AL88">
        <f t="shared" si="258"/>
        <v>1.5975675</v>
      </c>
      <c r="AP88">
        <f t="shared" si="259"/>
        <v>1.6069575</v>
      </c>
      <c r="AT88">
        <f t="shared" si="260"/>
        <v>1.6375950000000001</v>
      </c>
      <c r="AX88">
        <f t="shared" si="261"/>
        <v>1.6136850000000003</v>
      </c>
      <c r="BB88">
        <f t="shared" si="262"/>
        <v>1.5745625000000001</v>
      </c>
      <c r="BF88">
        <f t="shared" si="263"/>
        <v>1.593655</v>
      </c>
      <c r="BJ88">
        <f t="shared" si="264"/>
        <v>1.5976024999999998</v>
      </c>
    </row>
    <row r="89" spans="1:62" x14ac:dyDescent="0.25">
      <c r="A89" t="str">
        <f t="shared" si="248"/>
        <v>Integral 14</v>
      </c>
      <c r="C89">
        <f t="shared" si="249"/>
        <v>0.34650533333333333</v>
      </c>
      <c r="F89">
        <f t="shared" si="250"/>
        <v>0.335225</v>
      </c>
      <c r="J89">
        <f t="shared" si="251"/>
        <v>0.32771749999999999</v>
      </c>
      <c r="N89">
        <f t="shared" si="252"/>
        <v>0.35511000000000004</v>
      </c>
      <c r="R89">
        <f t="shared" si="253"/>
        <v>0.34697500000000003</v>
      </c>
      <c r="V89">
        <f t="shared" si="254"/>
        <v>0.34832750000000001</v>
      </c>
      <c r="Z89">
        <f t="shared" si="255"/>
        <v>0.33437250000000002</v>
      </c>
      <c r="AD89">
        <f t="shared" si="256"/>
        <v>0.3193975</v>
      </c>
      <c r="AH89">
        <f t="shared" si="257"/>
        <v>0.36745000000000005</v>
      </c>
      <c r="AL89">
        <f t="shared" si="258"/>
        <v>0.35286000000000001</v>
      </c>
      <c r="AP89">
        <f t="shared" si="259"/>
        <v>0.36049750000000003</v>
      </c>
      <c r="AT89">
        <f t="shared" si="260"/>
        <v>0.35649500000000001</v>
      </c>
      <c r="AX89">
        <f t="shared" si="261"/>
        <v>0.3560875</v>
      </c>
      <c r="BB89">
        <f t="shared" si="262"/>
        <v>0.3403175</v>
      </c>
      <c r="BF89">
        <f t="shared" si="263"/>
        <v>0.34710500000000005</v>
      </c>
      <c r="BJ89">
        <f t="shared" si="264"/>
        <v>0.34964250000000008</v>
      </c>
    </row>
    <row r="90" spans="1:62" x14ac:dyDescent="0.25">
      <c r="A90" t="str">
        <f>A109</f>
        <v>TMS</v>
      </c>
      <c r="C90">
        <f t="shared" si="249"/>
        <v>1.1113709999999999</v>
      </c>
      <c r="F90">
        <f t="shared" si="250"/>
        <v>2.4940625000000001</v>
      </c>
      <c r="J90">
        <f t="shared" si="251"/>
        <v>1.906925</v>
      </c>
      <c r="N90">
        <f t="shared" si="252"/>
        <v>1.9280499999999998</v>
      </c>
      <c r="R90">
        <f t="shared" si="253"/>
        <v>1.4554525</v>
      </c>
      <c r="V90">
        <f t="shared" si="254"/>
        <v>2.0984975000000001</v>
      </c>
      <c r="Z90">
        <f t="shared" si="255"/>
        <v>0.88911249999999997</v>
      </c>
      <c r="AD90">
        <f t="shared" si="256"/>
        <v>0.66405250000000005</v>
      </c>
      <c r="AH90">
        <f t="shared" si="257"/>
        <v>0.37786999999999998</v>
      </c>
      <c r="AL90">
        <f t="shared" si="258"/>
        <v>0.33704999999999996</v>
      </c>
      <c r="AP90">
        <f t="shared" si="259"/>
        <v>0.30086250000000003</v>
      </c>
      <c r="AT90">
        <f t="shared" si="260"/>
        <v>1.0188524999999999</v>
      </c>
      <c r="AX90">
        <f t="shared" si="261"/>
        <v>1.0351300000000001</v>
      </c>
      <c r="BB90">
        <f t="shared" si="262"/>
        <v>0.78523500000000002</v>
      </c>
      <c r="BF90">
        <f t="shared" si="263"/>
        <v>0.69699250000000001</v>
      </c>
      <c r="BJ90">
        <f t="shared" si="264"/>
        <v>0.68242000000000003</v>
      </c>
    </row>
    <row r="93" spans="1:62" x14ac:dyDescent="0.25">
      <c r="A93" s="24" t="s">
        <v>58</v>
      </c>
      <c r="B93" s="23"/>
      <c r="C93" s="23"/>
      <c r="D93" s="23"/>
      <c r="E93" s="23"/>
    </row>
    <row r="95" spans="1:62" x14ac:dyDescent="0.25">
      <c r="A95" t="str">
        <f>'RSD approach 1'!A11</f>
        <v>Aldehyde Integral 1</v>
      </c>
      <c r="C95">
        <f>'RSD approach 1'!C11</f>
        <v>5.6669999999999998E-2</v>
      </c>
      <c r="D95">
        <f>'RSD approach 1'!D11</f>
        <v>6.1839999999999999E-2</v>
      </c>
      <c r="E95">
        <f>'RSD approach 1'!E11</f>
        <v>6.93E-2</v>
      </c>
      <c r="F95">
        <f>'RSD approach 1'!F11</f>
        <v>5.67E-2</v>
      </c>
      <c r="G95">
        <f>'RSD approach 1'!K11</f>
        <v>5.348E-2</v>
      </c>
      <c r="H95">
        <f>'RSD approach 1'!L11</f>
        <v>5.8180000000000003E-2</v>
      </c>
      <c r="I95">
        <f>'RSD approach 1'!M11</f>
        <v>4.8329999999999998E-2</v>
      </c>
      <c r="J95">
        <f>'RSD approach 1'!N11</f>
        <v>4.725E-2</v>
      </c>
      <c r="K95">
        <f>'RSD approach 1'!S11</f>
        <v>5.0200000000000002E-2</v>
      </c>
      <c r="L95">
        <f>'RSD approach 1'!T11</f>
        <v>5.2540000000000003E-2</v>
      </c>
      <c r="M95">
        <f>'RSD approach 1'!U11</f>
        <v>4.9059999999999999E-2</v>
      </c>
      <c r="N95">
        <f>'RSD approach 1'!V11</f>
        <v>3.7269999999999998E-2</v>
      </c>
      <c r="O95">
        <f>'RSD approach 1'!AA11</f>
        <v>4.598E-2</v>
      </c>
      <c r="P95">
        <f>'RSD approach 1'!AB11</f>
        <v>6.0589999999999998E-2</v>
      </c>
      <c r="Q95">
        <f>'RSD approach 1'!AC11</f>
        <v>4.9149999999999999E-2</v>
      </c>
      <c r="R95">
        <f>'RSD approach 1'!AD11</f>
        <v>4.4490000000000002E-2</v>
      </c>
      <c r="S95">
        <f>'RSD approach 1'!AI11</f>
        <v>3.7760000000000002E-2</v>
      </c>
      <c r="T95">
        <f>'RSD approach 1'!AJ11</f>
        <v>4.7890000000000002E-2</v>
      </c>
      <c r="U95">
        <f>'RSD approach 1'!AK11</f>
        <v>4.8640000000000003E-2</v>
      </c>
      <c r="V95">
        <f>'RSD approach 1'!AL11</f>
        <v>3.4529999999999998E-2</v>
      </c>
      <c r="W95">
        <f>'RSD approach 1'!C32</f>
        <v>-1.15E-3</v>
      </c>
      <c r="X95">
        <f>'RSD approach 1'!D32</f>
        <v>-2.955E-2</v>
      </c>
      <c r="Y95">
        <f>'RSD approach 1'!E32</f>
        <v>-2.315E-2</v>
      </c>
      <c r="Z95">
        <f>'RSD approach 1'!F32</f>
        <v>-6.7600000000000004E-3</v>
      </c>
      <c r="AA95">
        <f>'RSD approach 1'!K32</f>
        <v>4.3319999999999997E-2</v>
      </c>
      <c r="AB95">
        <f>'RSD approach 1'!L32</f>
        <v>4.9200000000000001E-2</v>
      </c>
      <c r="AC95">
        <f>'RSD approach 1'!M32</f>
        <v>6.0019999999999997E-2</v>
      </c>
      <c r="AD95">
        <f>'RSD approach 1'!N32</f>
        <v>6.5210000000000004E-2</v>
      </c>
      <c r="AE95">
        <f>'RSD approach 1'!S32</f>
        <v>4.632E-2</v>
      </c>
      <c r="AF95">
        <f>'RSD approach 1'!T32</f>
        <v>4.9270000000000001E-2</v>
      </c>
      <c r="AG95">
        <f>'RSD approach 1'!U32</f>
        <v>3.8620000000000002E-2</v>
      </c>
      <c r="AH95">
        <f>'RSD approach 1'!V32</f>
        <v>5.5199999999999999E-2</v>
      </c>
      <c r="AI95">
        <f>'RSD approach 1'!AA32</f>
        <v>6.8570000000000006E-2</v>
      </c>
      <c r="AJ95">
        <f>'RSD approach 1'!AB32</f>
        <v>5.33E-2</v>
      </c>
      <c r="AK95">
        <f>'RSD approach 1'!AC32</f>
        <v>5.2859999999999997E-2</v>
      </c>
      <c r="AL95">
        <f>'RSD approach 1'!AD32</f>
        <v>5.5160000000000001E-2</v>
      </c>
      <c r="AM95">
        <f>'RSD approach 1'!AI32</f>
        <v>5.382E-2</v>
      </c>
      <c r="AN95">
        <f>'RSD approach 1'!AJ32</f>
        <v>4.3299999999999998E-2</v>
      </c>
      <c r="AO95">
        <f>'RSD approach 1'!AK32</f>
        <v>6.0670000000000002E-2</v>
      </c>
      <c r="AP95">
        <f>'RSD approach 1'!AL32</f>
        <v>5.391E-2</v>
      </c>
      <c r="AQ95">
        <f>'RSD approach 1'!C53</f>
        <v>4.7480000000000001E-2</v>
      </c>
      <c r="AR95">
        <f>'RSD approach 1'!D53</f>
        <v>3.9559999999999998E-2</v>
      </c>
      <c r="AS95">
        <f>'RSD approach 1'!E53</f>
        <v>2.019E-2</v>
      </c>
      <c r="AT95">
        <f>'RSD approach 1'!F53</f>
        <v>2.7480000000000001E-2</v>
      </c>
      <c r="AU95">
        <f>'RSD approach 1'!K53</f>
        <v>4.3709999999999999E-2</v>
      </c>
      <c r="AV95">
        <f>'RSD approach 1'!L53</f>
        <v>4.2700000000000002E-2</v>
      </c>
      <c r="AW95">
        <f>'RSD approach 1'!M53</f>
        <v>4.428E-2</v>
      </c>
      <c r="AX95">
        <f>'RSD approach 1'!N53</f>
        <v>5.4339999999999999E-2</v>
      </c>
      <c r="AY95">
        <f>'RSD approach 1'!S53</f>
        <v>6.6610000000000003E-2</v>
      </c>
      <c r="AZ95">
        <f>'RSD approach 1'!T53</f>
        <v>4.4720000000000003E-2</v>
      </c>
      <c r="BA95">
        <f>'RSD approach 1'!U53</f>
        <v>6.9139999999999993E-2</v>
      </c>
      <c r="BB95">
        <f>'RSD approach 1'!V53</f>
        <v>5.5660000000000001E-2</v>
      </c>
      <c r="BC95">
        <f>'RSD approach 1'!AA53</f>
        <v>5.6710000000000003E-2</v>
      </c>
      <c r="BD95">
        <f>'RSD approach 1'!AB53</f>
        <v>6.7559999999999995E-2</v>
      </c>
      <c r="BE95">
        <f>'RSD approach 1'!AC53</f>
        <v>5.3460000000000001E-2</v>
      </c>
      <c r="BF95">
        <f>'RSD approach 1'!AD53</f>
        <v>4.9410000000000003E-2</v>
      </c>
      <c r="BG95">
        <f>'RSD approach 1'!AI53</f>
        <v>4.7480000000000001E-2</v>
      </c>
      <c r="BH95">
        <f>'RSD approach 1'!AJ53</f>
        <v>4.7379999999999999E-2</v>
      </c>
      <c r="BI95">
        <f>'RSD approach 1'!AK53</f>
        <v>4.0570000000000002E-2</v>
      </c>
      <c r="BJ95">
        <f>'RSD approach 1'!AL53</f>
        <v>5.8229999999999997E-2</v>
      </c>
    </row>
    <row r="96" spans="1:62" x14ac:dyDescent="0.25">
      <c r="A96" t="str">
        <f>'RSD approach 1'!A12</f>
        <v>Aldehyde Integral 2</v>
      </c>
      <c r="C96">
        <f>'RSD approach 1'!C12</f>
        <v>1</v>
      </c>
      <c r="D96">
        <f>'RSD approach 1'!D12</f>
        <v>1</v>
      </c>
      <c r="E96">
        <f>'RSD approach 1'!E12</f>
        <v>1</v>
      </c>
      <c r="F96">
        <f>'RSD approach 1'!F12</f>
        <v>1</v>
      </c>
      <c r="G96">
        <f>'RSD approach 1'!K12</f>
        <v>1</v>
      </c>
      <c r="H96">
        <f>'RSD approach 1'!L12</f>
        <v>1</v>
      </c>
      <c r="I96">
        <f>'RSD approach 1'!M12</f>
        <v>1</v>
      </c>
      <c r="J96">
        <f>'RSD approach 1'!N12</f>
        <v>1</v>
      </c>
      <c r="K96">
        <f>'RSD approach 1'!S12</f>
        <v>1</v>
      </c>
      <c r="L96">
        <f>'RSD approach 1'!T12</f>
        <v>1</v>
      </c>
      <c r="M96">
        <f>'RSD approach 1'!U12</f>
        <v>1</v>
      </c>
      <c r="N96">
        <f>'RSD approach 1'!V12</f>
        <v>1</v>
      </c>
      <c r="O96">
        <f>'RSD approach 1'!AA12</f>
        <v>1</v>
      </c>
      <c r="P96">
        <f>'RSD approach 1'!AB12</f>
        <v>1</v>
      </c>
      <c r="Q96">
        <f>'RSD approach 1'!AC12</f>
        <v>1</v>
      </c>
      <c r="R96">
        <f>'RSD approach 1'!AD12</f>
        <v>1</v>
      </c>
      <c r="S96">
        <f>'RSD approach 1'!AI12</f>
        <v>1</v>
      </c>
      <c r="T96">
        <f>'RSD approach 1'!AJ12</f>
        <v>1</v>
      </c>
      <c r="U96">
        <f>'RSD approach 1'!AK12</f>
        <v>1</v>
      </c>
      <c r="V96">
        <f>'RSD approach 1'!AL12</f>
        <v>1</v>
      </c>
      <c r="W96">
        <f>'RSD approach 1'!C33</f>
        <v>1</v>
      </c>
      <c r="X96">
        <f>'RSD approach 1'!D33</f>
        <v>1</v>
      </c>
      <c r="Y96">
        <f>'RSD approach 1'!E33</f>
        <v>1</v>
      </c>
      <c r="Z96">
        <f>'RSD approach 1'!F33</f>
        <v>1</v>
      </c>
      <c r="AA96">
        <f>'RSD approach 1'!K33</f>
        <v>1</v>
      </c>
      <c r="AB96">
        <f>'RSD approach 1'!L33</f>
        <v>1</v>
      </c>
      <c r="AC96">
        <f>'RSD approach 1'!M33</f>
        <v>1</v>
      </c>
      <c r="AD96">
        <f>'RSD approach 1'!N33</f>
        <v>1</v>
      </c>
      <c r="AE96">
        <f>'RSD approach 1'!S33</f>
        <v>1</v>
      </c>
      <c r="AF96">
        <f>'RSD approach 1'!T33</f>
        <v>1</v>
      </c>
      <c r="AG96">
        <f>'RSD approach 1'!U33</f>
        <v>1</v>
      </c>
      <c r="AH96">
        <f>'RSD approach 1'!V33</f>
        <v>1</v>
      </c>
      <c r="AI96">
        <f>'RSD approach 1'!AA33</f>
        <v>1</v>
      </c>
      <c r="AJ96">
        <f>'RSD approach 1'!AB33</f>
        <v>1</v>
      </c>
      <c r="AK96">
        <f>'RSD approach 1'!AC33</f>
        <v>1</v>
      </c>
      <c r="AL96">
        <f>'RSD approach 1'!AD33</f>
        <v>1</v>
      </c>
      <c r="AM96">
        <f>'RSD approach 1'!AI33</f>
        <v>1</v>
      </c>
      <c r="AN96">
        <f>'RSD approach 1'!AJ33</f>
        <v>1</v>
      </c>
      <c r="AO96">
        <f>'RSD approach 1'!AK33</f>
        <v>1</v>
      </c>
      <c r="AP96">
        <f>'RSD approach 1'!AL33</f>
        <v>1</v>
      </c>
      <c r="AQ96">
        <f>'RSD approach 1'!C54</f>
        <v>1</v>
      </c>
      <c r="AR96">
        <f>'RSD approach 1'!D54</f>
        <v>1</v>
      </c>
      <c r="AS96">
        <f>'RSD approach 1'!E54</f>
        <v>1</v>
      </c>
      <c r="AT96">
        <f>'RSD approach 1'!F54</f>
        <v>1</v>
      </c>
      <c r="AU96">
        <f>'RSD approach 1'!K54</f>
        <v>1</v>
      </c>
      <c r="AV96">
        <f>'RSD approach 1'!L54</f>
        <v>1</v>
      </c>
      <c r="AW96">
        <f>'RSD approach 1'!M54</f>
        <v>1</v>
      </c>
      <c r="AX96">
        <f>'RSD approach 1'!N54</f>
        <v>1</v>
      </c>
      <c r="AY96">
        <f>'RSD approach 1'!S54</f>
        <v>1</v>
      </c>
      <c r="AZ96">
        <f>'RSD approach 1'!T54</f>
        <v>1</v>
      </c>
      <c r="BA96">
        <f>'RSD approach 1'!U54</f>
        <v>1</v>
      </c>
      <c r="BB96">
        <f>'RSD approach 1'!V54</f>
        <v>1</v>
      </c>
      <c r="BC96">
        <f>'RSD approach 1'!AA54</f>
        <v>1</v>
      </c>
      <c r="BD96">
        <f>'RSD approach 1'!AB54</f>
        <v>1</v>
      </c>
      <c r="BE96">
        <f>'RSD approach 1'!AC54</f>
        <v>1</v>
      </c>
      <c r="BF96">
        <f>'RSD approach 1'!AD54</f>
        <v>1</v>
      </c>
      <c r="BG96">
        <f>'RSD approach 1'!AI54</f>
        <v>1</v>
      </c>
      <c r="BH96">
        <f>'RSD approach 1'!AJ54</f>
        <v>1</v>
      </c>
      <c r="BI96">
        <f>'RSD approach 1'!AK54</f>
        <v>1</v>
      </c>
      <c r="BJ96">
        <f>'RSD approach 1'!AL54</f>
        <v>1</v>
      </c>
    </row>
    <row r="97" spans="1:62" x14ac:dyDescent="0.25">
      <c r="A97" t="str">
        <f>'RSD approach 1'!A13</f>
        <v>Aromatic region  Integral 3</v>
      </c>
      <c r="C97">
        <f>'RSD approach 1'!C13</f>
        <v>23.901579999999999</v>
      </c>
      <c r="D97">
        <f>'RSD approach 1'!D13</f>
        <v>22.69378</v>
      </c>
      <c r="E97">
        <f>'RSD approach 1'!E13</f>
        <v>24.709700000000002</v>
      </c>
      <c r="F97">
        <f>'RSD approach 1'!F13</f>
        <v>23.901599999999998</v>
      </c>
      <c r="G97">
        <f>'RSD approach 1'!K13</f>
        <v>21.30171</v>
      </c>
      <c r="H97">
        <f>'RSD approach 1'!L13</f>
        <v>22.660900000000002</v>
      </c>
      <c r="I97">
        <f>'RSD approach 1'!M13</f>
        <v>21.46189</v>
      </c>
      <c r="J97">
        <f>'RSD approach 1'!N13</f>
        <v>22.149650000000001</v>
      </c>
      <c r="K97">
        <f>'RSD approach 1'!S13</f>
        <v>23.803470000000001</v>
      </c>
      <c r="L97">
        <f>'RSD approach 1'!T13</f>
        <v>23.369309999999999</v>
      </c>
      <c r="M97">
        <f>'RSD approach 1'!U13</f>
        <v>23.976430000000001</v>
      </c>
      <c r="N97">
        <f>'RSD approach 1'!V13</f>
        <v>23.736789999999999</v>
      </c>
      <c r="O97">
        <f>'RSD approach 1'!AA13</f>
        <v>22.66489</v>
      </c>
      <c r="P97">
        <f>'RSD approach 1'!AB13</f>
        <v>22.904050000000002</v>
      </c>
      <c r="Q97">
        <f>'RSD approach 1'!AC13</f>
        <v>24.520800000000001</v>
      </c>
      <c r="R97">
        <f>'RSD approach 1'!AD13</f>
        <v>23.376460000000002</v>
      </c>
      <c r="S97">
        <f>'RSD approach 1'!AI13</f>
        <v>23.11487</v>
      </c>
      <c r="T97">
        <f>'RSD approach 1'!AJ13</f>
        <v>21.766929999999999</v>
      </c>
      <c r="U97">
        <f>'RSD approach 1'!AK13</f>
        <v>22.942360000000001</v>
      </c>
      <c r="V97">
        <f>'RSD approach 1'!AL13</f>
        <v>21.445609999999999</v>
      </c>
      <c r="W97">
        <f>'RSD approach 1'!C34</f>
        <v>22.760829999999999</v>
      </c>
      <c r="X97">
        <f>'RSD approach 1'!D34</f>
        <v>23.053059999999999</v>
      </c>
      <c r="Y97">
        <f>'RSD approach 1'!E34</f>
        <v>23.298269999999999</v>
      </c>
      <c r="Z97">
        <f>'RSD approach 1'!F34</f>
        <v>24.352340000000002</v>
      </c>
      <c r="AA97">
        <f>'RSD approach 1'!K34</f>
        <v>21.694109999999998</v>
      </c>
      <c r="AB97">
        <f>'RSD approach 1'!L34</f>
        <v>20.506810000000002</v>
      </c>
      <c r="AC97">
        <f>'RSD approach 1'!M34</f>
        <v>20.780329999999999</v>
      </c>
      <c r="AD97">
        <f>'RSD approach 1'!N34</f>
        <v>19.485060000000001</v>
      </c>
      <c r="AE97">
        <f>'RSD approach 1'!S34</f>
        <v>24.355609999999999</v>
      </c>
      <c r="AF97">
        <f>'RSD approach 1'!T34</f>
        <v>25.509740000000001</v>
      </c>
      <c r="AG97">
        <f>'RSD approach 1'!U34</f>
        <v>24.095829999999999</v>
      </c>
      <c r="AH97">
        <f>'RSD approach 1'!V34</f>
        <v>22.845500000000001</v>
      </c>
      <c r="AI97">
        <f>'RSD approach 1'!AA34</f>
        <v>22.70579</v>
      </c>
      <c r="AJ97">
        <f>'RSD approach 1'!AB34</f>
        <v>22.051439999999999</v>
      </c>
      <c r="AK97">
        <f>'RSD approach 1'!AC34</f>
        <v>22.256460000000001</v>
      </c>
      <c r="AL97">
        <f>'RSD approach 1'!AD34</f>
        <v>22.84552</v>
      </c>
      <c r="AM97">
        <f>'RSD approach 1'!AI34</f>
        <v>22.01577</v>
      </c>
      <c r="AN97">
        <f>'RSD approach 1'!AJ34</f>
        <v>21.886399999999998</v>
      </c>
      <c r="AO97">
        <f>'RSD approach 1'!AK34</f>
        <v>21.99015</v>
      </c>
      <c r="AP97">
        <f>'RSD approach 1'!AL34</f>
        <v>22.14002</v>
      </c>
      <c r="AQ97">
        <f>'RSD approach 1'!C55</f>
        <v>23.06869</v>
      </c>
      <c r="AR97">
        <f>'RSD approach 1'!D55</f>
        <v>24.3689</v>
      </c>
      <c r="AS97">
        <f>'RSD approach 1'!E55</f>
        <v>24.395099999999999</v>
      </c>
      <c r="AT97">
        <f>'RSD approach 1'!F55</f>
        <v>23.649419999999999</v>
      </c>
      <c r="AU97">
        <f>'RSD approach 1'!K55</f>
        <v>23.882739999999998</v>
      </c>
      <c r="AV97">
        <f>'RSD approach 1'!L55</f>
        <v>23.861899999999999</v>
      </c>
      <c r="AW97">
        <f>'RSD approach 1'!M55</f>
        <v>23.985980000000001</v>
      </c>
      <c r="AX97">
        <f>'RSD approach 1'!N55</f>
        <v>24.575089999999999</v>
      </c>
      <c r="AY97">
        <f>'RSD approach 1'!S55</f>
        <v>24.0383</v>
      </c>
      <c r="AZ97">
        <f>'RSD approach 1'!T55</f>
        <v>22.149319999999999</v>
      </c>
      <c r="BA97">
        <f>'RSD approach 1'!U55</f>
        <v>22.97973</v>
      </c>
      <c r="BB97">
        <f>'RSD approach 1'!V55</f>
        <v>23.135819999999999</v>
      </c>
      <c r="BC97">
        <f>'RSD approach 1'!AA55</f>
        <v>20.313389999999998</v>
      </c>
      <c r="BD97">
        <f>'RSD approach 1'!AB55</f>
        <v>22.926110000000001</v>
      </c>
      <c r="BE97">
        <f>'RSD approach 1'!AC55</f>
        <v>23.151330000000002</v>
      </c>
      <c r="BF97">
        <f>'RSD approach 1'!AD55</f>
        <v>23.87322</v>
      </c>
      <c r="BG97">
        <f>'RSD approach 1'!AI55</f>
        <v>23.06869</v>
      </c>
      <c r="BH97">
        <f>'RSD approach 1'!AJ55</f>
        <v>24.894670000000001</v>
      </c>
      <c r="BI97">
        <f>'RSD approach 1'!AK55</f>
        <v>24.119489999999999</v>
      </c>
      <c r="BJ97">
        <f>'RSD approach 1'!AL55</f>
        <v>24.394600000000001</v>
      </c>
    </row>
    <row r="98" spans="1:62" x14ac:dyDescent="0.25">
      <c r="A98" t="str">
        <f>'RSD approach 1'!A14</f>
        <v>OCH/O-CH2 Integral 4</v>
      </c>
      <c r="C98">
        <f>'RSD approach 1'!C14</f>
        <v>1.8756999999999999</v>
      </c>
      <c r="D98">
        <f>'RSD approach 1'!D14</f>
        <v>1.93875</v>
      </c>
      <c r="E98">
        <f>'RSD approach 1'!E14</f>
        <v>2.07213</v>
      </c>
      <c r="F98">
        <f>'RSD approach 1'!F14</f>
        <v>1.8756999999999999</v>
      </c>
      <c r="G98">
        <f>'RSD approach 1'!K14</f>
        <v>1.79575</v>
      </c>
      <c r="H98">
        <f>'RSD approach 1'!L14</f>
        <v>1.88808</v>
      </c>
      <c r="I98">
        <f>'RSD approach 1'!M14</f>
        <v>2.0393400000000002</v>
      </c>
      <c r="J98">
        <f>'RSD approach 1'!N14</f>
        <v>2.0485000000000002</v>
      </c>
      <c r="K98">
        <f>'RSD approach 1'!S14</f>
        <v>2.12242</v>
      </c>
      <c r="L98">
        <f>'RSD approach 1'!T14</f>
        <v>2.0346299999999999</v>
      </c>
      <c r="M98">
        <f>'RSD approach 1'!U14</f>
        <v>2.0678200000000002</v>
      </c>
      <c r="N98">
        <f>'RSD approach 1'!V14</f>
        <v>1.98549</v>
      </c>
      <c r="O98">
        <f>'RSD approach 1'!AA14</f>
        <v>2.0236800000000001</v>
      </c>
      <c r="P98">
        <f>'RSD approach 1'!AB14</f>
        <v>2.0305300000000002</v>
      </c>
      <c r="Q98">
        <f>'RSD approach 1'!AC14</f>
        <v>1.9885900000000001</v>
      </c>
      <c r="R98">
        <f>'RSD approach 1'!AD14</f>
        <v>2.0472299999999999</v>
      </c>
      <c r="S98">
        <f>'RSD approach 1'!AI14</f>
        <v>2.02976</v>
      </c>
      <c r="T98">
        <f>'RSD approach 1'!AJ14</f>
        <v>1.99925</v>
      </c>
      <c r="U98">
        <f>'RSD approach 1'!AK14</f>
        <v>2.0931199999999999</v>
      </c>
      <c r="V98">
        <f>'RSD approach 1'!AL14</f>
        <v>2.1095899999999999</v>
      </c>
      <c r="W98">
        <f>'RSD approach 1'!C35</f>
        <v>2.0457999999999998</v>
      </c>
      <c r="X98">
        <f>'RSD approach 1'!D35</f>
        <v>1.9525699999999999</v>
      </c>
      <c r="Y98">
        <f>'RSD approach 1'!E35</f>
        <v>1.99803</v>
      </c>
      <c r="Z98">
        <f>'RSD approach 1'!F35</f>
        <v>2.2784</v>
      </c>
      <c r="AA98">
        <f>'RSD approach 1'!K35</f>
        <v>1.50512</v>
      </c>
      <c r="AB98">
        <f>'RSD approach 1'!L35</f>
        <v>1.7437499999999999</v>
      </c>
      <c r="AC98">
        <f>'RSD approach 1'!M35</f>
        <v>1.81613</v>
      </c>
      <c r="AD98">
        <f>'RSD approach 1'!N35</f>
        <v>1.9501999999999999</v>
      </c>
      <c r="AE98">
        <f>'RSD approach 1'!S35</f>
        <v>1.8295699999999999</v>
      </c>
      <c r="AF98">
        <f>'RSD approach 1'!T35</f>
        <v>1.87321</v>
      </c>
      <c r="AG98">
        <f>'RSD approach 1'!U35</f>
        <v>1.79095</v>
      </c>
      <c r="AH98">
        <f>'RSD approach 1'!V35</f>
        <v>1.9774</v>
      </c>
      <c r="AI98">
        <f>'RSD approach 1'!AA35</f>
        <v>1.79667</v>
      </c>
      <c r="AJ98">
        <f>'RSD approach 1'!AB35</f>
        <v>1.90811</v>
      </c>
      <c r="AK98">
        <f>'RSD approach 1'!AC35</f>
        <v>1.84554</v>
      </c>
      <c r="AL98">
        <f>'RSD approach 1'!AD35</f>
        <v>1.97736</v>
      </c>
      <c r="AM98">
        <f>'RSD approach 1'!AI35</f>
        <v>2.00515</v>
      </c>
      <c r="AN98">
        <f>'RSD approach 1'!AJ35</f>
        <v>2.0567099999999998</v>
      </c>
      <c r="AO98">
        <f>'RSD approach 1'!AK35</f>
        <v>2.0028700000000002</v>
      </c>
      <c r="AP98">
        <f>'RSD approach 1'!AL35</f>
        <v>2.4445299999999999</v>
      </c>
      <c r="AQ98">
        <f>'RSD approach 1'!C56</f>
        <v>1.9417</v>
      </c>
      <c r="AR98">
        <f>'RSD approach 1'!D56</f>
        <v>2.0756399999999999</v>
      </c>
      <c r="AS98">
        <f>'RSD approach 1'!E56</f>
        <v>2.1432099999999998</v>
      </c>
      <c r="AT98">
        <f>'RSD approach 1'!F56</f>
        <v>2.0889799999999998</v>
      </c>
      <c r="AU98">
        <f>'RSD approach 1'!K56</f>
        <v>1.9916700000000001</v>
      </c>
      <c r="AV98">
        <f>'RSD approach 1'!L56</f>
        <v>1.9850000000000001</v>
      </c>
      <c r="AW98">
        <f>'RSD approach 1'!M56</f>
        <v>1.9778</v>
      </c>
      <c r="AX98">
        <f>'RSD approach 1'!N56</f>
        <v>2.1637900000000001</v>
      </c>
      <c r="AY98">
        <f>'RSD approach 1'!S56</f>
        <v>2.0541200000000002</v>
      </c>
      <c r="AZ98">
        <f>'RSD approach 1'!T56</f>
        <v>1.77719</v>
      </c>
      <c r="BA98">
        <f>'RSD approach 1'!U56</f>
        <v>2.1228199999999999</v>
      </c>
      <c r="BB98">
        <f>'RSD approach 1'!V56</f>
        <v>2.1535899999999999</v>
      </c>
      <c r="BC98">
        <f>'RSD approach 1'!AA56</f>
        <v>1.8114399999999999</v>
      </c>
      <c r="BD98">
        <f>'RSD approach 1'!AB56</f>
        <v>2.0682800000000001</v>
      </c>
      <c r="BE98">
        <f>'RSD approach 1'!AC56</f>
        <v>2.10426</v>
      </c>
      <c r="BF98">
        <f>'RSD approach 1'!AD56</f>
        <v>2.4098199999999999</v>
      </c>
      <c r="BG98">
        <f>'RSD approach 1'!AI56</f>
        <v>1.9417</v>
      </c>
      <c r="BH98">
        <f>'RSD approach 1'!AJ56</f>
        <v>2.30226</v>
      </c>
      <c r="BI98">
        <f>'RSD approach 1'!AK56</f>
        <v>1.92946</v>
      </c>
      <c r="BJ98">
        <f>'RSD approach 1'!AL56</f>
        <v>2.0665</v>
      </c>
    </row>
    <row r="99" spans="1:62" x14ac:dyDescent="0.25">
      <c r="A99" t="str">
        <f>'RSD approach 1'!A15</f>
        <v>Methoxy Integral 5</v>
      </c>
      <c r="C99">
        <f>'RSD approach 1'!C15</f>
        <v>93.193809999999999</v>
      </c>
      <c r="D99">
        <f>'RSD approach 1'!D15</f>
        <v>89.953850000000003</v>
      </c>
      <c r="E99">
        <f>'RSD approach 1'!E15</f>
        <v>92.373530000000002</v>
      </c>
      <c r="F99">
        <f>'RSD approach 1'!F15</f>
        <v>93.193799999999996</v>
      </c>
      <c r="G99">
        <f>'RSD approach 1'!K15</f>
        <v>117.25192</v>
      </c>
      <c r="H99">
        <f>'RSD approach 1'!L15</f>
        <v>120.45771000000001</v>
      </c>
      <c r="I99">
        <f>'RSD approach 1'!M15</f>
        <v>121.78183</v>
      </c>
      <c r="J99">
        <f>'RSD approach 1'!N15</f>
        <v>125.32905</v>
      </c>
      <c r="K99">
        <f>'RSD approach 1'!S15</f>
        <v>115.59325</v>
      </c>
      <c r="L99">
        <f>'RSD approach 1'!T15</f>
        <v>113.69678999999999</v>
      </c>
      <c r="M99">
        <f>'RSD approach 1'!U15</f>
        <v>124.74663</v>
      </c>
      <c r="N99">
        <f>'RSD approach 1'!V15</f>
        <v>119.42229</v>
      </c>
      <c r="O99">
        <f>'RSD approach 1'!AA15</f>
        <v>96.721909999999994</v>
      </c>
      <c r="P99">
        <f>'RSD approach 1'!AB15</f>
        <v>98.748480000000001</v>
      </c>
      <c r="Q99">
        <f>'RSD approach 1'!AC15</f>
        <v>101.5637</v>
      </c>
      <c r="R99">
        <f>'RSD approach 1'!AD15</f>
        <v>97.965500000000006</v>
      </c>
      <c r="S99">
        <f>'RSD approach 1'!AI15</f>
        <v>71.910210000000006</v>
      </c>
      <c r="T99">
        <f>'RSD approach 1'!AJ15</f>
        <v>71.091200000000001</v>
      </c>
      <c r="U99">
        <f>'RSD approach 1'!AK15</f>
        <v>75.249830000000003</v>
      </c>
      <c r="V99">
        <f>'RSD approach 1'!AL15</f>
        <v>76.627420000000001</v>
      </c>
      <c r="W99">
        <f>'RSD approach 1'!C36</f>
        <v>167.14469</v>
      </c>
      <c r="X99">
        <f>'RSD approach 1'!D36</f>
        <v>168.37733</v>
      </c>
      <c r="Y99">
        <f>'RSD approach 1'!E36</f>
        <v>171.30766</v>
      </c>
      <c r="Z99">
        <f>'RSD approach 1'!F36</f>
        <v>180.15915000000001</v>
      </c>
      <c r="AA99">
        <f>'RSD approach 1'!K36</f>
        <v>234.55545000000001</v>
      </c>
      <c r="AB99">
        <f>'RSD approach 1'!L36</f>
        <v>243.38215</v>
      </c>
      <c r="AC99">
        <f>'RSD approach 1'!M36</f>
        <v>238.26389</v>
      </c>
      <c r="AD99">
        <f>'RSD approach 1'!N36</f>
        <v>243.47900000000001</v>
      </c>
      <c r="AE99">
        <f>'RSD approach 1'!S36</f>
        <v>158.44922</v>
      </c>
      <c r="AF99">
        <f>'RSD approach 1'!T36</f>
        <v>163.83430000000001</v>
      </c>
      <c r="AG99">
        <f>'RSD approach 1'!U36</f>
        <v>155.85807</v>
      </c>
      <c r="AH99">
        <f>'RSD approach 1'!V36</f>
        <v>160.17789999999999</v>
      </c>
      <c r="AI99">
        <f>'RSD approach 1'!AA36</f>
        <v>149.83726999999999</v>
      </c>
      <c r="AJ99">
        <f>'RSD approach 1'!AB36</f>
        <v>157.18457000000001</v>
      </c>
      <c r="AK99">
        <f>'RSD approach 1'!AC36</f>
        <v>152.10755</v>
      </c>
      <c r="AL99">
        <f>'RSD approach 1'!AD36</f>
        <v>160.17792</v>
      </c>
      <c r="AM99">
        <f>'RSD approach 1'!AI36</f>
        <v>94.57517</v>
      </c>
      <c r="AN99">
        <f>'RSD approach 1'!AJ36</f>
        <v>99.426869999999994</v>
      </c>
      <c r="AO99">
        <f>'RSD approach 1'!AK36</f>
        <v>100.80588</v>
      </c>
      <c r="AP99">
        <f>'RSD approach 1'!AL36</f>
        <v>108.76600000000001</v>
      </c>
      <c r="AQ99">
        <f>'RSD approach 1'!C57</f>
        <v>181.04566</v>
      </c>
      <c r="AR99">
        <f>'RSD approach 1'!D57</f>
        <v>189.12706</v>
      </c>
      <c r="AS99">
        <f>'RSD approach 1'!E57</f>
        <v>195.86446000000001</v>
      </c>
      <c r="AT99">
        <f>'RSD approach 1'!F57</f>
        <v>194.29042999999999</v>
      </c>
      <c r="AU99">
        <f>'RSD approach 1'!K57</f>
        <v>93.776929999999993</v>
      </c>
      <c r="AV99">
        <f>'RSD approach 1'!L57</f>
        <v>94.843900000000005</v>
      </c>
      <c r="AW99">
        <f>'RSD approach 1'!M57</f>
        <v>93.932590000000005</v>
      </c>
      <c r="AX99">
        <f>'RSD approach 1'!N57</f>
        <v>97.437119999999993</v>
      </c>
      <c r="AY99">
        <f>'RSD approach 1'!S57</f>
        <v>93.551299999999998</v>
      </c>
      <c r="AZ99">
        <f>'RSD approach 1'!T57</f>
        <v>88.068070000000006</v>
      </c>
      <c r="BA99">
        <f>'RSD approach 1'!U57</f>
        <v>95.34684</v>
      </c>
      <c r="BB99">
        <f>'RSD approach 1'!V57</f>
        <v>96.850620000000006</v>
      </c>
      <c r="BC99">
        <f>'RSD approach 1'!AA57</f>
        <v>83.676760000000002</v>
      </c>
      <c r="BD99">
        <f>'RSD approach 1'!AB57</f>
        <v>85.25779</v>
      </c>
      <c r="BE99">
        <f>'RSD approach 1'!AC57</f>
        <v>87.308729999999997</v>
      </c>
      <c r="BF99">
        <f>'RSD approach 1'!AD57</f>
        <v>90.67071</v>
      </c>
      <c r="BG99">
        <f>'RSD approach 1'!AI57</f>
        <v>181.04566</v>
      </c>
      <c r="BH99">
        <f>'RSD approach 1'!AJ57</f>
        <v>84.5839</v>
      </c>
      <c r="BI99">
        <f>'RSD approach 1'!AK57</f>
        <v>77.99297</v>
      </c>
      <c r="BJ99">
        <f>'RSD approach 1'!AL57</f>
        <v>81.098759999999999</v>
      </c>
    </row>
    <row r="100" spans="1:62" x14ac:dyDescent="0.25">
      <c r="A100" t="str">
        <f>'RSD approach 1'!A16</f>
        <v>DMSO</v>
      </c>
      <c r="C100">
        <f>'RSD approach 1'!C16</f>
        <v>42.247340000000001</v>
      </c>
      <c r="D100">
        <f>'RSD approach 1'!D16</f>
        <v>38.498699999999999</v>
      </c>
      <c r="E100">
        <f>'RSD approach 1'!E16</f>
        <v>39.227379999999997</v>
      </c>
      <c r="F100">
        <f>'RSD approach 1'!F16</f>
        <v>42.247300000000003</v>
      </c>
      <c r="G100">
        <f>'RSD approach 1'!K16</f>
        <v>40.513719999999999</v>
      </c>
      <c r="H100">
        <f>'RSD approach 1'!L16</f>
        <v>40.683390000000003</v>
      </c>
      <c r="I100">
        <f>'RSD approach 1'!M16</f>
        <v>40.848779999999998</v>
      </c>
      <c r="J100">
        <f>'RSD approach 1'!N16</f>
        <v>40.732100000000003</v>
      </c>
      <c r="K100">
        <f>'RSD approach 1'!S16</f>
        <v>43.474649999999997</v>
      </c>
      <c r="L100">
        <f>'RSD approach 1'!T16</f>
        <v>41.888399999999997</v>
      </c>
      <c r="M100">
        <f>'RSD approach 1'!U16</f>
        <v>44.021099999999997</v>
      </c>
      <c r="N100">
        <f>'RSD approach 1'!V16</f>
        <v>42.030160000000002</v>
      </c>
      <c r="O100">
        <f>'RSD approach 1'!AA16</f>
        <v>42.20326</v>
      </c>
      <c r="P100">
        <f>'RSD approach 1'!AB16</f>
        <v>42.467599999999997</v>
      </c>
      <c r="Q100">
        <f>'RSD approach 1'!AC16</f>
        <v>43.329389999999997</v>
      </c>
      <c r="R100">
        <f>'RSD approach 1'!AD16</f>
        <v>41.658239999999999</v>
      </c>
      <c r="S100">
        <f>'RSD approach 1'!AI16</f>
        <v>43.806939999999997</v>
      </c>
      <c r="T100">
        <f>'RSD approach 1'!AJ16</f>
        <v>42.119100000000003</v>
      </c>
      <c r="U100">
        <f>'RSD approach 1'!AK16</f>
        <v>44.190300000000001</v>
      </c>
      <c r="V100">
        <f>'RSD approach 1'!AL16</f>
        <v>42.215400000000002</v>
      </c>
      <c r="W100">
        <f>'RSD approach 1'!C37</f>
        <v>56.20879</v>
      </c>
      <c r="X100">
        <f>'RSD approach 1'!D37</f>
        <v>56.28557</v>
      </c>
      <c r="Y100">
        <f>'RSD approach 1'!E37</f>
        <v>56.955480000000001</v>
      </c>
      <c r="Z100">
        <f>'RSD approach 1'!F37</f>
        <v>60.03219</v>
      </c>
      <c r="AA100">
        <f>'RSD approach 1'!K37</f>
        <v>46.106259999999999</v>
      </c>
      <c r="AB100">
        <f>'RSD approach 1'!L37</f>
        <v>47.527239999999999</v>
      </c>
      <c r="AC100">
        <f>'RSD approach 1'!M37</f>
        <v>45.718519999999998</v>
      </c>
      <c r="AD100">
        <f>'RSD approach 1'!N37</f>
        <v>47.093980000000002</v>
      </c>
      <c r="AE100">
        <f>'RSD approach 1'!S37</f>
        <v>43.102170000000001</v>
      </c>
      <c r="AF100">
        <f>'RSD approach 1'!T37</f>
        <v>44.367739999999998</v>
      </c>
      <c r="AG100">
        <f>'RSD approach 1'!U37</f>
        <v>42.25132</v>
      </c>
      <c r="AH100">
        <f>'RSD approach 1'!V37</f>
        <v>40.890099999999997</v>
      </c>
      <c r="AI100">
        <f>'RSD approach 1'!AA37</f>
        <v>39.300289999999997</v>
      </c>
      <c r="AJ100">
        <f>'RSD approach 1'!AB37</f>
        <v>40.668460000000003</v>
      </c>
      <c r="AK100">
        <f>'RSD approach 1'!AC37</f>
        <v>39.024299999999997</v>
      </c>
      <c r="AL100">
        <f>'RSD approach 1'!AD37</f>
        <v>40.890129999999999</v>
      </c>
      <c r="AM100">
        <f>'RSD approach 1'!AI37</f>
        <v>43.006590000000003</v>
      </c>
      <c r="AN100">
        <f>'RSD approach 1'!AJ37</f>
        <v>44.407420000000002</v>
      </c>
      <c r="AO100">
        <f>'RSD approach 1'!AK37</f>
        <v>44.163139999999999</v>
      </c>
      <c r="AP100">
        <f>'RSD approach 1'!AL37</f>
        <v>47.339149999999997</v>
      </c>
      <c r="AQ100">
        <f>'RSD approach 1'!C58</f>
        <v>41.413379999999997</v>
      </c>
      <c r="AR100">
        <f>'RSD approach 1'!D58</f>
        <v>42.720230000000001</v>
      </c>
      <c r="AS100">
        <f>'RSD approach 1'!E58</f>
        <v>43.94849</v>
      </c>
      <c r="AT100">
        <f>'RSD approach 1'!F58</f>
        <v>43.359009999999998</v>
      </c>
      <c r="AU100">
        <f>'RSD approach 1'!K58</f>
        <v>41.581710000000001</v>
      </c>
      <c r="AV100">
        <f>'RSD approach 1'!L58</f>
        <v>41.444099999999999</v>
      </c>
      <c r="AW100">
        <f>'RSD approach 1'!M58</f>
        <v>40.115760000000002</v>
      </c>
      <c r="AX100">
        <f>'RSD approach 1'!N58</f>
        <v>41.638950000000001</v>
      </c>
      <c r="AY100">
        <f>'RSD approach 1'!S58</f>
        <v>40.86759</v>
      </c>
      <c r="AZ100">
        <f>'RSD approach 1'!T58</f>
        <v>37.981679999999997</v>
      </c>
      <c r="BA100">
        <f>'RSD approach 1'!U58</f>
        <v>40.155410000000003</v>
      </c>
      <c r="BB100">
        <f>'RSD approach 1'!V58</f>
        <v>40.715449999999997</v>
      </c>
      <c r="BC100">
        <f>'RSD approach 1'!AA58</f>
        <v>41.798990000000003</v>
      </c>
      <c r="BD100">
        <f>'RSD approach 1'!AB58</f>
        <v>42.02243</v>
      </c>
      <c r="BE100">
        <f>'RSD approach 1'!AC58</f>
        <v>42.162190000000002</v>
      </c>
      <c r="BF100">
        <f>'RSD approach 1'!AD58</f>
        <v>43.773780000000002</v>
      </c>
      <c r="BG100">
        <f>'RSD approach 1'!AI58</f>
        <v>41.413379999999997</v>
      </c>
      <c r="BH100">
        <f>'RSD approach 1'!AJ58</f>
        <v>41.76643</v>
      </c>
      <c r="BI100">
        <f>'RSD approach 1'!AK58</f>
        <v>38.569229999999997</v>
      </c>
      <c r="BJ100">
        <f>'RSD approach 1'!AL58</f>
        <v>39.17163</v>
      </c>
    </row>
    <row r="101" spans="1:62" x14ac:dyDescent="0.25">
      <c r="A101" t="str">
        <f>'RSD approach 1'!A17</f>
        <v>Integral 7</v>
      </c>
      <c r="C101">
        <f>'RSD approach 1'!C17</f>
        <v>0.50780000000000003</v>
      </c>
      <c r="D101">
        <f>'RSD approach 1'!D17</f>
        <v>0.55084999999999995</v>
      </c>
      <c r="E101">
        <f>'RSD approach 1'!E17</f>
        <v>0.56327000000000005</v>
      </c>
      <c r="F101">
        <f>'RSD approach 1'!F17</f>
        <v>0.50780000000000003</v>
      </c>
      <c r="G101">
        <f>'RSD approach 1'!K17</f>
        <v>0.52061999999999997</v>
      </c>
      <c r="H101">
        <f>'RSD approach 1'!L17</f>
        <v>0.52763000000000004</v>
      </c>
      <c r="I101">
        <f>'RSD approach 1'!M17</f>
        <v>0.49904999999999999</v>
      </c>
      <c r="J101">
        <f>'RSD approach 1'!N17</f>
        <v>0.51836000000000004</v>
      </c>
      <c r="K101">
        <f>'RSD approach 1'!S17</f>
        <v>0.55596999999999996</v>
      </c>
      <c r="L101">
        <f>'RSD approach 1'!T17</f>
        <v>0.53829000000000005</v>
      </c>
      <c r="M101">
        <f>'RSD approach 1'!U17</f>
        <v>0.56598000000000004</v>
      </c>
      <c r="N101">
        <f>'RSD approach 1'!V17</f>
        <v>0.54500000000000004</v>
      </c>
      <c r="O101">
        <f>'RSD approach 1'!AA17</f>
        <v>0.50119999999999998</v>
      </c>
      <c r="P101">
        <f>'RSD approach 1'!AB17</f>
        <v>0.56847999999999999</v>
      </c>
      <c r="Q101">
        <f>'RSD approach 1'!AC17</f>
        <v>0.52356999999999998</v>
      </c>
      <c r="R101">
        <f>'RSD approach 1'!AD17</f>
        <v>0.53381999999999996</v>
      </c>
      <c r="S101">
        <f>'RSD approach 1'!AI17</f>
        <v>0.52988000000000002</v>
      </c>
      <c r="T101">
        <f>'RSD approach 1'!AJ17</f>
        <v>0.51912000000000003</v>
      </c>
      <c r="U101">
        <f>'RSD approach 1'!AK17</f>
        <v>0.55994999999999995</v>
      </c>
      <c r="V101">
        <f>'RSD approach 1'!AL17</f>
        <v>0.50817000000000001</v>
      </c>
      <c r="W101">
        <f>'RSD approach 1'!C38</f>
        <v>0.52915000000000001</v>
      </c>
      <c r="X101">
        <f>'RSD approach 1'!D38</f>
        <v>0.54874999999999996</v>
      </c>
      <c r="Y101">
        <f>'RSD approach 1'!E38</f>
        <v>0.50022999999999995</v>
      </c>
      <c r="Z101">
        <f>'RSD approach 1'!F38</f>
        <v>0.54971000000000003</v>
      </c>
      <c r="AA101">
        <f>'RSD approach 1'!K38</f>
        <v>0.50083999999999995</v>
      </c>
      <c r="AB101">
        <f>'RSD approach 1'!L38</f>
        <v>0.52510999999999997</v>
      </c>
      <c r="AC101">
        <f>'RSD approach 1'!M38</f>
        <v>0.52415</v>
      </c>
      <c r="AD101">
        <f>'RSD approach 1'!N38</f>
        <v>0.49575999999999998</v>
      </c>
      <c r="AE101">
        <f>'RSD approach 1'!S38</f>
        <v>0.58631999999999995</v>
      </c>
      <c r="AF101">
        <f>'RSD approach 1'!T38</f>
        <v>0.58975999999999995</v>
      </c>
      <c r="AG101">
        <f>'RSD approach 1'!U38</f>
        <v>0.57355</v>
      </c>
      <c r="AH101">
        <f>'RSD approach 1'!V38</f>
        <v>0.56969999999999998</v>
      </c>
      <c r="AI101">
        <f>'RSD approach 1'!AA38</f>
        <v>0.53774</v>
      </c>
      <c r="AJ101">
        <f>'RSD approach 1'!AB38</f>
        <v>0.57038999999999995</v>
      </c>
      <c r="AK101">
        <f>'RSD approach 1'!AC38</f>
        <v>0.55911999999999995</v>
      </c>
      <c r="AL101">
        <f>'RSD approach 1'!AD38</f>
        <v>0.56967999999999996</v>
      </c>
      <c r="AM101">
        <f>'RSD approach 1'!AI38</f>
        <v>0.50856999999999997</v>
      </c>
      <c r="AN101">
        <f>'RSD approach 1'!AJ38</f>
        <v>0.54552</v>
      </c>
      <c r="AO101">
        <f>'RSD approach 1'!AK38</f>
        <v>0.56428</v>
      </c>
      <c r="AP101">
        <f>'RSD approach 1'!AL38</f>
        <v>0.58643000000000001</v>
      </c>
      <c r="AQ101">
        <f>'RSD approach 1'!C59</f>
        <v>0.53261000000000003</v>
      </c>
      <c r="AR101">
        <f>'RSD approach 1'!D59</f>
        <v>0.53444999999999998</v>
      </c>
      <c r="AS101">
        <f>'RSD approach 1'!E59</f>
        <v>0.56254999999999999</v>
      </c>
      <c r="AT101">
        <f>'RSD approach 1'!F59</f>
        <v>0.55752000000000002</v>
      </c>
      <c r="AU101">
        <f>'RSD approach 1'!K59</f>
        <v>0.58247000000000004</v>
      </c>
      <c r="AV101">
        <f>'RSD approach 1'!L59</f>
        <v>0.56659999999999999</v>
      </c>
      <c r="AW101">
        <f>'RSD approach 1'!M59</f>
        <v>0.53113999999999995</v>
      </c>
      <c r="AX101">
        <f>'RSD approach 1'!N59</f>
        <v>0.53515999999999997</v>
      </c>
      <c r="AY101">
        <f>'RSD approach 1'!S59</f>
        <v>0.53029000000000004</v>
      </c>
      <c r="AZ101">
        <f>'RSD approach 1'!T59</f>
        <v>0.53108999999999995</v>
      </c>
      <c r="BA101">
        <f>'RSD approach 1'!U59</f>
        <v>0.53610000000000002</v>
      </c>
      <c r="BB101">
        <f>'RSD approach 1'!V59</f>
        <v>0.53178999999999998</v>
      </c>
      <c r="BC101">
        <f>'RSD approach 1'!AA59</f>
        <v>0.55237999999999998</v>
      </c>
      <c r="BD101">
        <f>'RSD approach 1'!AB59</f>
        <v>0.50978000000000001</v>
      </c>
      <c r="BE101">
        <f>'RSD approach 1'!AC59</f>
        <v>0.53451000000000004</v>
      </c>
      <c r="BF101">
        <f>'RSD approach 1'!AD59</f>
        <v>0.54879</v>
      </c>
      <c r="BG101">
        <f>'RSD approach 1'!AI59</f>
        <v>0.53261000000000003</v>
      </c>
      <c r="BH101">
        <f>'RSD approach 1'!AJ59</f>
        <v>0.58292999999999995</v>
      </c>
      <c r="BI101">
        <f>'RSD approach 1'!AK59</f>
        <v>0.52842999999999996</v>
      </c>
      <c r="BJ101">
        <f>'RSD approach 1'!AL59</f>
        <v>0.52593999999999996</v>
      </c>
    </row>
    <row r="102" spans="1:62" x14ac:dyDescent="0.25">
      <c r="A102" t="str">
        <f>'RSD approach 1'!A18</f>
        <v>Integral 8</v>
      </c>
      <c r="C102">
        <f>'RSD approach 1'!C18</f>
        <v>2.4963099999999998</v>
      </c>
      <c r="D102">
        <f>'RSD approach 1'!D18</f>
        <v>2.5453700000000001</v>
      </c>
      <c r="E102">
        <f>'RSD approach 1'!E18</f>
        <v>2.6269900000000002</v>
      </c>
      <c r="F102">
        <f>'RSD approach 1'!F18</f>
        <v>2.4963000000000002</v>
      </c>
      <c r="G102">
        <f>'RSD approach 1'!K18</f>
        <v>2.4237299999999999</v>
      </c>
      <c r="H102">
        <f>'RSD approach 1'!L18</f>
        <v>2.4535900000000002</v>
      </c>
      <c r="I102">
        <f>'RSD approach 1'!M18</f>
        <v>2.40272</v>
      </c>
      <c r="J102">
        <f>'RSD approach 1'!N18</f>
        <v>2.4599899999999999</v>
      </c>
      <c r="K102">
        <f>'RSD approach 1'!S18</f>
        <v>2.5643400000000001</v>
      </c>
      <c r="L102">
        <f>'RSD approach 1'!T18</f>
        <v>2.4978799999999999</v>
      </c>
      <c r="M102">
        <f>'RSD approach 1'!U18</f>
        <v>2.6088</v>
      </c>
      <c r="N102">
        <f>'RSD approach 1'!V18</f>
        <v>2.4992800000000002</v>
      </c>
      <c r="O102">
        <f>'RSD approach 1'!AA18</f>
        <v>2.4085399999999999</v>
      </c>
      <c r="P102">
        <f>'RSD approach 1'!AB18</f>
        <v>2.5586199999999999</v>
      </c>
      <c r="Q102">
        <f>'RSD approach 1'!AC18</f>
        <v>2.5123500000000001</v>
      </c>
      <c r="R102">
        <f>'RSD approach 1'!AD18</f>
        <v>2.4680800000000001</v>
      </c>
      <c r="S102">
        <f>'RSD approach 1'!AI18</f>
        <v>2.4578600000000002</v>
      </c>
      <c r="T102">
        <f>'RSD approach 1'!AJ18</f>
        <v>2.3821099999999999</v>
      </c>
      <c r="U102">
        <f>'RSD approach 1'!AK18</f>
        <v>2.5260899999999999</v>
      </c>
      <c r="V102">
        <f>'RSD approach 1'!AL18</f>
        <v>2.3593000000000002</v>
      </c>
      <c r="W102">
        <f>'RSD approach 1'!C39</f>
        <v>2.5217200000000002</v>
      </c>
      <c r="X102">
        <f>'RSD approach 1'!D39</f>
        <v>2.56006</v>
      </c>
      <c r="Y102">
        <f>'RSD approach 1'!E39</f>
        <v>2.4815900000000002</v>
      </c>
      <c r="Z102">
        <f>'RSD approach 1'!F39</f>
        <v>2.6404999999999998</v>
      </c>
      <c r="AA102">
        <f>'RSD approach 1'!K39</f>
        <v>2.3179799999999999</v>
      </c>
      <c r="AB102">
        <f>'RSD approach 1'!L39</f>
        <v>2.4164099999999999</v>
      </c>
      <c r="AC102">
        <f>'RSD approach 1'!M39</f>
        <v>2.3709099999999999</v>
      </c>
      <c r="AD102">
        <f>'RSD approach 1'!N39</f>
        <v>2.3550599999999999</v>
      </c>
      <c r="AE102">
        <f>'RSD approach 1'!S39</f>
        <v>2.65082</v>
      </c>
      <c r="AF102">
        <f>'RSD approach 1'!T39</f>
        <v>2.7105800000000002</v>
      </c>
      <c r="AG102">
        <f>'RSD approach 1'!U39</f>
        <v>2.5922900000000002</v>
      </c>
      <c r="AH102">
        <f>'RSD approach 1'!V39</f>
        <v>2.6002999999999998</v>
      </c>
      <c r="AI102">
        <f>'RSD approach 1'!AA39</f>
        <v>2.4965799999999998</v>
      </c>
      <c r="AJ102">
        <f>'RSD approach 1'!AB39</f>
        <v>2.6219899999999998</v>
      </c>
      <c r="AK102">
        <f>'RSD approach 1'!AC39</f>
        <v>2.51471</v>
      </c>
      <c r="AL102">
        <f>'RSD approach 1'!AD39</f>
        <v>2.60032</v>
      </c>
      <c r="AM102">
        <f>'RSD approach 1'!AI39</f>
        <v>2.3879000000000001</v>
      </c>
      <c r="AN102">
        <f>'RSD approach 1'!AJ39</f>
        <v>2.5133399999999999</v>
      </c>
      <c r="AO102">
        <f>'RSD approach 1'!AK39</f>
        <v>2.5442499999999999</v>
      </c>
      <c r="AP102">
        <f>'RSD approach 1'!AL39</f>
        <v>2.6760299999999999</v>
      </c>
      <c r="AQ102">
        <f>'RSD approach 1'!C60</f>
        <v>2.4753599999999998</v>
      </c>
      <c r="AR102">
        <f>'RSD approach 1'!D60</f>
        <v>2.5437500000000002</v>
      </c>
      <c r="AS102">
        <f>'RSD approach 1'!E60</f>
        <v>2.6302599999999998</v>
      </c>
      <c r="AT102">
        <f>'RSD approach 1'!F60</f>
        <v>2.6030500000000001</v>
      </c>
      <c r="AU102">
        <f>'RSD approach 1'!K60</f>
        <v>2.6067200000000001</v>
      </c>
      <c r="AV102">
        <f>'RSD approach 1'!L60</f>
        <v>2.5709</v>
      </c>
      <c r="AW102">
        <f>'RSD approach 1'!M60</f>
        <v>2.4695999999999998</v>
      </c>
      <c r="AX102">
        <f>'RSD approach 1'!N60</f>
        <v>2.5211700000000001</v>
      </c>
      <c r="AY102">
        <f>'RSD approach 1'!S60</f>
        <v>2.55532</v>
      </c>
      <c r="AZ102">
        <f>'RSD approach 1'!T60</f>
        <v>2.4465400000000002</v>
      </c>
      <c r="BA102">
        <f>'RSD approach 1'!U60</f>
        <v>2.54765</v>
      </c>
      <c r="BB102">
        <f>'RSD approach 1'!V60</f>
        <v>2.5646800000000001</v>
      </c>
      <c r="BC102">
        <f>'RSD approach 1'!AA60</f>
        <v>2.5378500000000002</v>
      </c>
      <c r="BD102">
        <f>'RSD approach 1'!AB60</f>
        <v>2.4850699999999999</v>
      </c>
      <c r="BE102">
        <f>'RSD approach 1'!AC60</f>
        <v>2.53878</v>
      </c>
      <c r="BF102">
        <f>'RSD approach 1'!AD60</f>
        <v>2.5839799999999999</v>
      </c>
      <c r="BG102">
        <f>'RSD approach 1'!AI60</f>
        <v>2.4753599999999998</v>
      </c>
      <c r="BH102">
        <f>'RSD approach 1'!AJ60</f>
        <v>2.67909</v>
      </c>
      <c r="BI102">
        <f>'RSD approach 1'!AK60</f>
        <v>2.4431799999999999</v>
      </c>
      <c r="BJ102">
        <f>'RSD approach 1'!AL60</f>
        <v>2.46882</v>
      </c>
    </row>
    <row r="103" spans="1:62" x14ac:dyDescent="0.25">
      <c r="A103" t="str">
        <f>'RSD approach 1'!A19</f>
        <v>Integral 9</v>
      </c>
      <c r="C103">
        <f>'RSD approach 1'!C19</f>
        <v>0.60951</v>
      </c>
      <c r="D103">
        <f>'RSD approach 1'!D19</f>
        <v>0.69479000000000002</v>
      </c>
      <c r="E103">
        <f>'RSD approach 1'!E19</f>
        <v>0.70079000000000002</v>
      </c>
      <c r="F103">
        <f>'RSD approach 1'!F19</f>
        <v>0.60950000000000004</v>
      </c>
      <c r="G103">
        <f>'RSD approach 1'!K19</f>
        <v>0.63875999999999999</v>
      </c>
      <c r="H103">
        <f>'RSD approach 1'!L19</f>
        <v>0.64883999999999997</v>
      </c>
      <c r="I103">
        <f>'RSD approach 1'!M19</f>
        <v>0.59684000000000004</v>
      </c>
      <c r="J103">
        <f>'RSD approach 1'!N19</f>
        <v>0.63034000000000001</v>
      </c>
      <c r="K103">
        <f>'RSD approach 1'!S19</f>
        <v>0.69327000000000005</v>
      </c>
      <c r="L103">
        <f>'RSD approach 1'!T19</f>
        <v>0.67022999999999999</v>
      </c>
      <c r="M103">
        <f>'RSD approach 1'!U19</f>
        <v>0.69738999999999995</v>
      </c>
      <c r="N103">
        <f>'RSD approach 1'!V19</f>
        <v>0.67091000000000001</v>
      </c>
      <c r="O103">
        <f>'RSD approach 1'!AA19</f>
        <v>0.61875999999999998</v>
      </c>
      <c r="P103">
        <f>'RSD approach 1'!AB19</f>
        <v>0.72619</v>
      </c>
      <c r="Q103">
        <f>'RSD approach 1'!AC19</f>
        <v>0.64663000000000004</v>
      </c>
      <c r="R103">
        <f>'RSD approach 1'!AD19</f>
        <v>0.66962999999999995</v>
      </c>
      <c r="S103">
        <f>'RSD approach 1'!AI19</f>
        <v>0.66478000000000004</v>
      </c>
      <c r="T103">
        <f>'RSD approach 1'!AJ19</f>
        <v>0.64468999999999999</v>
      </c>
      <c r="U103">
        <f>'RSD approach 1'!AK19</f>
        <v>0.70404</v>
      </c>
      <c r="V103">
        <f>'RSD approach 1'!AL19</f>
        <v>0.61729000000000001</v>
      </c>
      <c r="W103">
        <f>'RSD approach 1'!C40</f>
        <v>0.67284999999999995</v>
      </c>
      <c r="X103">
        <f>'RSD approach 1'!D40</f>
        <v>0.68625999999999998</v>
      </c>
      <c r="Y103">
        <f>'RSD approach 1'!E40</f>
        <v>0.59755999999999998</v>
      </c>
      <c r="Z103">
        <f>'RSD approach 1'!F40</f>
        <v>0.67157999999999995</v>
      </c>
      <c r="AA103">
        <f>'RSD approach 1'!K40</f>
        <v>0.60592999999999997</v>
      </c>
      <c r="AB103">
        <f>'RSD approach 1'!L40</f>
        <v>0.64844000000000002</v>
      </c>
      <c r="AC103">
        <f>'RSD approach 1'!M40</f>
        <v>0.63907999999999998</v>
      </c>
      <c r="AD103">
        <f>'RSD approach 1'!N40</f>
        <v>0.60607</v>
      </c>
      <c r="AE103">
        <f>'RSD approach 1'!S40</f>
        <v>0.72965999999999998</v>
      </c>
      <c r="AF103">
        <f>'RSD approach 1'!T40</f>
        <v>0.72672000000000003</v>
      </c>
      <c r="AG103">
        <f>'RSD approach 1'!U40</f>
        <v>0.71553</v>
      </c>
      <c r="AH103">
        <f>'RSD approach 1'!V40</f>
        <v>0.69769999999999999</v>
      </c>
      <c r="AI103">
        <f>'RSD approach 1'!AA40</f>
        <v>0.66559999999999997</v>
      </c>
      <c r="AJ103">
        <f>'RSD approach 1'!AB40</f>
        <v>0.70526999999999995</v>
      </c>
      <c r="AK103">
        <f>'RSD approach 1'!AC40</f>
        <v>0.67964000000000002</v>
      </c>
      <c r="AL103">
        <f>'RSD approach 1'!AD40</f>
        <v>0.69769999999999999</v>
      </c>
      <c r="AM103">
        <f>'RSD approach 1'!AI40</f>
        <v>0.62982000000000005</v>
      </c>
      <c r="AN103">
        <f>'RSD approach 1'!AJ40</f>
        <v>0.67474000000000001</v>
      </c>
      <c r="AO103">
        <f>'RSD approach 1'!AK40</f>
        <v>0.69918999999999998</v>
      </c>
      <c r="AP103">
        <f>'RSD approach 1'!AL40</f>
        <v>0.71923000000000004</v>
      </c>
      <c r="AQ103">
        <f>'RSD approach 1'!C61</f>
        <v>0.67279</v>
      </c>
      <c r="AR103">
        <f>'RSD approach 1'!D61</f>
        <v>0.67445999999999995</v>
      </c>
      <c r="AS103">
        <f>'RSD approach 1'!E61</f>
        <v>0.70528999999999997</v>
      </c>
      <c r="AT103">
        <f>'RSD approach 1'!F61</f>
        <v>0.70440000000000003</v>
      </c>
      <c r="AU103">
        <f>'RSD approach 1'!K61</f>
        <v>0.73128000000000004</v>
      </c>
      <c r="AV103">
        <f>'RSD approach 1'!L61</f>
        <v>0.70289999999999997</v>
      </c>
      <c r="AW103">
        <f>'RSD approach 1'!M61</f>
        <v>0.65141000000000004</v>
      </c>
      <c r="AX103">
        <f>'RSD approach 1'!N61</f>
        <v>0.65359</v>
      </c>
      <c r="AY103">
        <f>'RSD approach 1'!S61</f>
        <v>0.65312999999999999</v>
      </c>
      <c r="AZ103">
        <f>'RSD approach 1'!T61</f>
        <v>0.65664</v>
      </c>
      <c r="BA103">
        <f>'RSD approach 1'!U61</f>
        <v>0.65283000000000002</v>
      </c>
      <c r="BB103">
        <f>'RSD approach 1'!V61</f>
        <v>0.65068000000000004</v>
      </c>
      <c r="BC103">
        <f>'RSD approach 1'!AA61</f>
        <v>0.68816999999999995</v>
      </c>
      <c r="BD103">
        <f>'RSD approach 1'!AB61</f>
        <v>0.63263999999999998</v>
      </c>
      <c r="BE103">
        <f>'RSD approach 1'!AC61</f>
        <v>0.65781999999999996</v>
      </c>
      <c r="BF103">
        <f>'RSD approach 1'!AD61</f>
        <v>0.67032999999999998</v>
      </c>
      <c r="BG103">
        <f>'RSD approach 1'!AI61</f>
        <v>0.67279</v>
      </c>
      <c r="BH103">
        <f>'RSD approach 1'!AJ61</f>
        <v>0.72946999999999995</v>
      </c>
      <c r="BI103">
        <f>'RSD approach 1'!AK61</f>
        <v>0.64446000000000003</v>
      </c>
      <c r="BJ103">
        <f>'RSD approach 1'!AL61</f>
        <v>0.64358000000000004</v>
      </c>
    </row>
    <row r="104" spans="1:62" x14ac:dyDescent="0.25">
      <c r="A104" t="str">
        <f>'RSD approach 1'!A20</f>
        <v>Integral 10</v>
      </c>
      <c r="C104">
        <f>'RSD approach 1'!C20</f>
        <v>0.94618000000000002</v>
      </c>
      <c r="D104">
        <f>'RSD approach 1'!D20</f>
        <v>1.0866499999999999</v>
      </c>
      <c r="E104">
        <f>'RSD approach 1'!E20</f>
        <v>1.0939700000000001</v>
      </c>
      <c r="F104">
        <f>'RSD approach 1'!F20</f>
        <v>0.94620000000000004</v>
      </c>
      <c r="G104">
        <f>'RSD approach 1'!K20</f>
        <v>1.00088</v>
      </c>
      <c r="H104">
        <f>'RSD approach 1'!L20</f>
        <v>1.02443</v>
      </c>
      <c r="I104">
        <f>'RSD approach 1'!M20</f>
        <v>0.93767999999999996</v>
      </c>
      <c r="J104">
        <f>'RSD approach 1'!N20</f>
        <v>1.0029699999999999</v>
      </c>
      <c r="K104">
        <f>'RSD approach 1'!S20</f>
        <v>1.07677</v>
      </c>
      <c r="L104">
        <f>'RSD approach 1'!T20</f>
        <v>1.0425</v>
      </c>
      <c r="M104">
        <f>'RSD approach 1'!U20</f>
        <v>1.09382</v>
      </c>
      <c r="N104">
        <f>'RSD approach 1'!V20</f>
        <v>1.04941</v>
      </c>
      <c r="O104">
        <f>'RSD approach 1'!AA20</f>
        <v>0.95443999999999996</v>
      </c>
      <c r="P104">
        <f>'RSD approach 1'!AB20</f>
        <v>1.13615</v>
      </c>
      <c r="Q104">
        <f>'RSD approach 1'!AC20</f>
        <v>1.0041500000000001</v>
      </c>
      <c r="R104">
        <f>'RSD approach 1'!AD20</f>
        <v>1.0435099999999999</v>
      </c>
      <c r="S104">
        <f>'RSD approach 1'!AI20</f>
        <v>1.04497</v>
      </c>
      <c r="T104">
        <f>'RSD approach 1'!AJ20</f>
        <v>1.0115000000000001</v>
      </c>
      <c r="U104">
        <f>'RSD approach 1'!AK20</f>
        <v>1.11212</v>
      </c>
      <c r="V104">
        <f>'RSD approach 1'!AL20</f>
        <v>0.98295999999999994</v>
      </c>
      <c r="W104">
        <f>'RSD approach 1'!C41</f>
        <v>1.03891</v>
      </c>
      <c r="X104">
        <f>'RSD approach 1'!D41</f>
        <v>1.0660799999999999</v>
      </c>
      <c r="Y104">
        <f>'RSD approach 1'!E41</f>
        <v>0.92456000000000005</v>
      </c>
      <c r="Z104">
        <f>'RSD approach 1'!F41</f>
        <v>1.05078</v>
      </c>
      <c r="AA104">
        <f>'RSD approach 1'!K41</f>
        <v>0.93908000000000003</v>
      </c>
      <c r="AB104">
        <f>'RSD approach 1'!L41</f>
        <v>1.0209600000000001</v>
      </c>
      <c r="AC104">
        <f>'RSD approach 1'!M41</f>
        <v>1.0055000000000001</v>
      </c>
      <c r="AD104">
        <f>'RSD approach 1'!N41</f>
        <v>0.96436999999999995</v>
      </c>
      <c r="AE104">
        <f>'RSD approach 1'!S41</f>
        <v>1.12338</v>
      </c>
      <c r="AF104">
        <f>'RSD approach 1'!T41</f>
        <v>1.1203000000000001</v>
      </c>
      <c r="AG104">
        <f>'RSD approach 1'!U41</f>
        <v>1.1089800000000001</v>
      </c>
      <c r="AH104">
        <f>'RSD approach 1'!V41</f>
        <v>1.0983000000000001</v>
      </c>
      <c r="AI104">
        <f>'RSD approach 1'!AA41</f>
        <v>1.0349600000000001</v>
      </c>
      <c r="AJ104">
        <f>'RSD approach 1'!AB41</f>
        <v>1.10199</v>
      </c>
      <c r="AK104">
        <f>'RSD approach 1'!AC41</f>
        <v>1.0588299999999999</v>
      </c>
      <c r="AL104">
        <f>'RSD approach 1'!AD41</f>
        <v>1.0983400000000001</v>
      </c>
      <c r="AM104">
        <f>'RSD approach 1'!AI41</f>
        <v>0.98538999999999999</v>
      </c>
      <c r="AN104">
        <f>'RSD approach 1'!AJ41</f>
        <v>1.0580400000000001</v>
      </c>
      <c r="AO104">
        <f>'RSD approach 1'!AK41</f>
        <v>1.1064400000000001</v>
      </c>
      <c r="AP104">
        <f>'RSD approach 1'!AL41</f>
        <v>1.1507099999999999</v>
      </c>
      <c r="AQ104">
        <f>'RSD approach 1'!C62</f>
        <v>1.03087</v>
      </c>
      <c r="AR104">
        <f>'RSD approach 1'!D62</f>
        <v>1.03806</v>
      </c>
      <c r="AS104">
        <f>'RSD approach 1'!E62</f>
        <v>1.0942799999999999</v>
      </c>
      <c r="AT104">
        <f>'RSD approach 1'!F62</f>
        <v>1.0979699999999999</v>
      </c>
      <c r="AU104">
        <f>'RSD approach 1'!K62</f>
        <v>1.1355999999999999</v>
      </c>
      <c r="AV104">
        <f>'RSD approach 1'!L62</f>
        <v>1.0933999999999999</v>
      </c>
      <c r="AW104">
        <f>'RSD approach 1'!M62</f>
        <v>1.0154399999999999</v>
      </c>
      <c r="AX104">
        <f>'RSD approach 1'!N62</f>
        <v>1.02176</v>
      </c>
      <c r="AY104">
        <f>'RSD approach 1'!S62</f>
        <v>1.02121</v>
      </c>
      <c r="AZ104">
        <f>'RSD approach 1'!T62</f>
        <v>1.0266200000000001</v>
      </c>
      <c r="BA104">
        <f>'RSD approach 1'!U62</f>
        <v>1.02834</v>
      </c>
      <c r="BB104">
        <f>'RSD approach 1'!V62</f>
        <v>1.0283899999999999</v>
      </c>
      <c r="BC104">
        <f>'RSD approach 1'!AA62</f>
        <v>1.0755600000000001</v>
      </c>
      <c r="BD104">
        <f>'RSD approach 1'!AB62</f>
        <v>0.99656</v>
      </c>
      <c r="BE104">
        <f>'RSD approach 1'!AC62</f>
        <v>1.04142</v>
      </c>
      <c r="BF104">
        <f>'RSD approach 1'!AD62</f>
        <v>1.0644</v>
      </c>
      <c r="BG104">
        <f>'RSD approach 1'!AI62</f>
        <v>1.03087</v>
      </c>
      <c r="BH104">
        <f>'RSD approach 1'!AJ62</f>
        <v>1.1384799999999999</v>
      </c>
      <c r="BI104">
        <f>'RSD approach 1'!AK62</f>
        <v>0.99739999999999995</v>
      </c>
      <c r="BJ104">
        <f>'RSD approach 1'!AL62</f>
        <v>1.0110600000000001</v>
      </c>
    </row>
    <row r="105" spans="1:62" x14ac:dyDescent="0.25">
      <c r="A105" t="str">
        <f>'RSD approach 1'!A21</f>
        <v>Integral 11</v>
      </c>
      <c r="C105">
        <f>'RSD approach 1'!C21</f>
        <v>0.51324999999999998</v>
      </c>
      <c r="D105">
        <f>'RSD approach 1'!D21</f>
        <v>0.61853999999999998</v>
      </c>
      <c r="E105">
        <f>'RSD approach 1'!E21</f>
        <v>0.61292999999999997</v>
      </c>
      <c r="F105">
        <f>'RSD approach 1'!F21</f>
        <v>0.51319999999999999</v>
      </c>
      <c r="G105">
        <f>'RSD approach 1'!K21</f>
        <v>0.56767999999999996</v>
      </c>
      <c r="H105">
        <f>'RSD approach 1'!L21</f>
        <v>0.58487</v>
      </c>
      <c r="I105">
        <f>'RSD approach 1'!M21</f>
        <v>0.51443000000000005</v>
      </c>
      <c r="J105">
        <f>'RSD approach 1'!N21</f>
        <v>0.56633</v>
      </c>
      <c r="K105">
        <f>'RSD approach 1'!S21</f>
        <v>0.61773999999999996</v>
      </c>
      <c r="L105">
        <f>'RSD approach 1'!T21</f>
        <v>0.59477000000000002</v>
      </c>
      <c r="M105">
        <f>'RSD approach 1'!U21</f>
        <v>0.63066999999999995</v>
      </c>
      <c r="N105">
        <f>'RSD approach 1'!V21</f>
        <v>0.60548999999999997</v>
      </c>
      <c r="O105">
        <f>'RSD approach 1'!AA21</f>
        <v>0.54323999999999995</v>
      </c>
      <c r="P105">
        <f>'RSD approach 1'!AB21</f>
        <v>0.68142999999999998</v>
      </c>
      <c r="Q105">
        <f>'RSD approach 1'!AC21</f>
        <v>0.57284000000000002</v>
      </c>
      <c r="R105">
        <f>'RSD approach 1'!AD21</f>
        <v>0.61014999999999997</v>
      </c>
      <c r="S105">
        <f>'RSD approach 1'!AI21</f>
        <v>0.60055999999999998</v>
      </c>
      <c r="T105">
        <f>'RSD approach 1'!AJ21</f>
        <v>0.57804</v>
      </c>
      <c r="U105">
        <f>'RSD approach 1'!AK21</f>
        <v>0.64880000000000004</v>
      </c>
      <c r="V105">
        <f>'RSD approach 1'!AL21</f>
        <v>0.55706999999999995</v>
      </c>
      <c r="W105">
        <f>'RSD approach 1'!C42</f>
        <v>0.59777000000000002</v>
      </c>
      <c r="X105">
        <f>'RSD approach 1'!D42</f>
        <v>0.61463000000000001</v>
      </c>
      <c r="Y105">
        <f>'RSD approach 1'!E42</f>
        <v>0.50588</v>
      </c>
      <c r="Z105">
        <f>'RSD approach 1'!F42</f>
        <v>0.59406000000000003</v>
      </c>
      <c r="AA105">
        <f>'RSD approach 1'!K42</f>
        <v>0.53620999999999996</v>
      </c>
      <c r="AB105">
        <f>'RSD approach 1'!L42</f>
        <v>0.59955000000000003</v>
      </c>
      <c r="AC105">
        <f>'RSD approach 1'!M42</f>
        <v>0.58786000000000005</v>
      </c>
      <c r="AD105">
        <f>'RSD approach 1'!N42</f>
        <v>0.55820000000000003</v>
      </c>
      <c r="AE105">
        <f>'RSD approach 1'!S42</f>
        <v>0.63682000000000005</v>
      </c>
      <c r="AF105">
        <f>'RSD approach 1'!T42</f>
        <v>0.62451999999999996</v>
      </c>
      <c r="AG105">
        <f>'RSD approach 1'!U42</f>
        <v>0.63334000000000001</v>
      </c>
      <c r="AH105">
        <f>'RSD approach 1'!V42</f>
        <v>0.62609999999999999</v>
      </c>
      <c r="AI105">
        <f>'RSD approach 1'!AA42</f>
        <v>0.57974000000000003</v>
      </c>
      <c r="AJ105">
        <f>'RSD approach 1'!AB42</f>
        <v>0.62212999999999996</v>
      </c>
      <c r="AK105">
        <f>'RSD approach 1'!AC42</f>
        <v>0.59867000000000004</v>
      </c>
      <c r="AL105">
        <f>'RSD approach 1'!AD42</f>
        <v>0.62609999999999999</v>
      </c>
      <c r="AM105">
        <f>'RSD approach 1'!AI42</f>
        <v>0.54686000000000001</v>
      </c>
      <c r="AN105">
        <f>'RSD approach 1'!AJ42</f>
        <v>0.59096000000000004</v>
      </c>
      <c r="AO105">
        <f>'RSD approach 1'!AK42</f>
        <v>0.63051999999999997</v>
      </c>
      <c r="AP105">
        <f>'RSD approach 1'!AL42</f>
        <v>0.65246000000000004</v>
      </c>
      <c r="AQ105">
        <f>'RSD approach 1'!C63</f>
        <v>0.58445999999999998</v>
      </c>
      <c r="AR105">
        <f>'RSD approach 1'!D63</f>
        <v>0.58416000000000001</v>
      </c>
      <c r="AS105">
        <f>'RSD approach 1'!E63</f>
        <v>0.622</v>
      </c>
      <c r="AT105">
        <f>'RSD approach 1'!F63</f>
        <v>0.62922999999999996</v>
      </c>
      <c r="AU105">
        <f>'RSD approach 1'!K63</f>
        <v>0.65130999999999994</v>
      </c>
      <c r="AV105">
        <f>'RSD approach 1'!L63</f>
        <v>0.62119999999999997</v>
      </c>
      <c r="AW105">
        <f>'RSD approach 1'!M63</f>
        <v>0.56706000000000001</v>
      </c>
      <c r="AX105">
        <f>'RSD approach 1'!N63</f>
        <v>0.56694999999999995</v>
      </c>
      <c r="AY105">
        <f>'RSD approach 1'!S63</f>
        <v>0.55862000000000001</v>
      </c>
      <c r="AZ105">
        <f>'RSD approach 1'!T63</f>
        <v>0.57706000000000002</v>
      </c>
      <c r="BA105">
        <f>'RSD approach 1'!U63</f>
        <v>0.57184000000000001</v>
      </c>
      <c r="BB105">
        <f>'RSD approach 1'!V63</f>
        <v>0.56867000000000001</v>
      </c>
      <c r="BC105">
        <f>'RSD approach 1'!AA63</f>
        <v>0.60214999999999996</v>
      </c>
      <c r="BD105">
        <f>'RSD approach 1'!AB63</f>
        <v>0.54469999999999996</v>
      </c>
      <c r="BE105">
        <f>'RSD approach 1'!AC63</f>
        <v>0.57969999999999999</v>
      </c>
      <c r="BF105">
        <f>'RSD approach 1'!AD63</f>
        <v>0.59689999999999999</v>
      </c>
      <c r="BG105">
        <f>'RSD approach 1'!AI63</f>
        <v>0.58445999999999998</v>
      </c>
      <c r="BH105">
        <f>'RSD approach 1'!AJ63</f>
        <v>0.64005999999999996</v>
      </c>
      <c r="BI105">
        <f>'RSD approach 1'!AK63</f>
        <v>0.54530000000000001</v>
      </c>
      <c r="BJ105">
        <f>'RSD approach 1'!AL63</f>
        <v>0.55615000000000003</v>
      </c>
    </row>
    <row r="106" spans="1:62" x14ac:dyDescent="0.25">
      <c r="A106" t="str">
        <f>'RSD approach 1'!A22</f>
        <v>Integral 12</v>
      </c>
      <c r="C106">
        <f>'RSD approach 1'!C22</f>
        <v>0.34165000000000001</v>
      </c>
      <c r="D106">
        <f>'RSD approach 1'!D22</f>
        <v>0.42862</v>
      </c>
      <c r="E106">
        <f>'RSD approach 1'!E22</f>
        <v>0.42169000000000001</v>
      </c>
      <c r="F106">
        <f>'RSD approach 1'!F22</f>
        <v>0.3417</v>
      </c>
      <c r="G106">
        <f>'RSD approach 1'!K22</f>
        <v>0.38275999999999999</v>
      </c>
      <c r="H106">
        <f>'RSD approach 1'!L22</f>
        <v>0.39581</v>
      </c>
      <c r="I106">
        <f>'RSD approach 1'!M22</f>
        <v>0.33935999999999999</v>
      </c>
      <c r="J106">
        <f>'RSD approach 1'!N22</f>
        <v>0.38168999999999997</v>
      </c>
      <c r="K106">
        <f>'RSD approach 1'!S22</f>
        <v>0.42087999999999998</v>
      </c>
      <c r="L106">
        <f>'RSD approach 1'!T22</f>
        <v>0.40477999999999997</v>
      </c>
      <c r="M106">
        <f>'RSD approach 1'!U22</f>
        <v>0.42660999999999999</v>
      </c>
      <c r="N106">
        <f>'RSD approach 1'!V22</f>
        <v>0.41010000000000002</v>
      </c>
      <c r="O106">
        <f>'RSD approach 1'!AA22</f>
        <v>0.35677999999999999</v>
      </c>
      <c r="P106">
        <f>'RSD approach 1'!AB22</f>
        <v>0.46546999999999999</v>
      </c>
      <c r="Q106">
        <f>'RSD approach 1'!AC22</f>
        <v>0.37953999999999999</v>
      </c>
      <c r="R106">
        <f>'RSD approach 1'!AD22</f>
        <v>0.41023999999999999</v>
      </c>
      <c r="S106">
        <f>'RSD approach 1'!AI22</f>
        <v>0.41202</v>
      </c>
      <c r="T106">
        <f>'RSD approach 1'!AJ22</f>
        <v>0.39217000000000002</v>
      </c>
      <c r="U106">
        <f>'RSD approach 1'!AK22</f>
        <v>0.4446</v>
      </c>
      <c r="V106">
        <f>'RSD approach 1'!AL22</f>
        <v>0.37558000000000002</v>
      </c>
      <c r="W106">
        <f>'RSD approach 1'!C43</f>
        <v>0.40482000000000001</v>
      </c>
      <c r="X106">
        <f>'RSD approach 1'!D43</f>
        <v>0.41555999999999998</v>
      </c>
      <c r="Y106">
        <f>'RSD approach 1'!E43</f>
        <v>0.32708999999999999</v>
      </c>
      <c r="Z106">
        <f>'RSD approach 1'!F43</f>
        <v>0.39695999999999998</v>
      </c>
      <c r="AA106">
        <f>'RSD approach 1'!K43</f>
        <v>0.35025000000000001</v>
      </c>
      <c r="AB106">
        <f>'RSD approach 1'!L43</f>
        <v>0.39879999999999999</v>
      </c>
      <c r="AC106">
        <f>'RSD approach 1'!M43</f>
        <v>0.38930999999999999</v>
      </c>
      <c r="AD106">
        <f>'RSD approach 1'!N43</f>
        <v>0.36934</v>
      </c>
      <c r="AE106">
        <f>'RSD approach 1'!S43</f>
        <v>0.43852999999999998</v>
      </c>
      <c r="AF106">
        <f>'RSD approach 1'!T43</f>
        <v>0.42827999999999999</v>
      </c>
      <c r="AG106">
        <f>'RSD approach 1'!U43</f>
        <v>0.43668000000000001</v>
      </c>
      <c r="AH106">
        <f>'RSD approach 1'!V43</f>
        <v>0.42670000000000002</v>
      </c>
      <c r="AI106">
        <f>'RSD approach 1'!AA43</f>
        <v>0.39648</v>
      </c>
      <c r="AJ106">
        <f>'RSD approach 1'!AB43</f>
        <v>0.42770999999999998</v>
      </c>
      <c r="AK106">
        <f>'RSD approach 1'!AC43</f>
        <v>0.40648000000000001</v>
      </c>
      <c r="AL106">
        <f>'RSD approach 1'!AD43</f>
        <v>0.42670000000000002</v>
      </c>
      <c r="AM106">
        <f>'RSD approach 1'!AI43</f>
        <v>0.36976999999999999</v>
      </c>
      <c r="AN106">
        <f>'RSD approach 1'!AJ43</f>
        <v>0.40254000000000001</v>
      </c>
      <c r="AO106">
        <f>'RSD approach 1'!AK43</f>
        <v>0.43092999999999998</v>
      </c>
      <c r="AP106">
        <f>'RSD approach 1'!AL43</f>
        <v>0.44628000000000001</v>
      </c>
      <c r="AQ106">
        <f>'RSD approach 1'!C64</f>
        <v>0.40475</v>
      </c>
      <c r="AR106">
        <f>'RSD approach 1'!D64</f>
        <v>0.40444999999999998</v>
      </c>
      <c r="AS106">
        <f>'RSD approach 1'!E64</f>
        <v>0.43060999999999999</v>
      </c>
      <c r="AT106">
        <f>'RSD approach 1'!F64</f>
        <v>0.43689</v>
      </c>
      <c r="AU106">
        <f>'RSD approach 1'!K64</f>
        <v>0.45388000000000001</v>
      </c>
      <c r="AV106">
        <f>'RSD approach 1'!L64</f>
        <v>0.42809999999999998</v>
      </c>
      <c r="AW106">
        <f>'RSD approach 1'!M64</f>
        <v>0.39034000000000002</v>
      </c>
      <c r="AX106">
        <f>'RSD approach 1'!N64</f>
        <v>0.39056999999999997</v>
      </c>
      <c r="AY106">
        <f>'RSD approach 1'!S64</f>
        <v>0.37880999999999998</v>
      </c>
      <c r="AZ106">
        <f>'RSD approach 1'!T64</f>
        <v>0.38967000000000002</v>
      </c>
      <c r="BA106">
        <f>'RSD approach 1'!U64</f>
        <v>0.38689000000000001</v>
      </c>
      <c r="BB106">
        <f>'RSD approach 1'!V64</f>
        <v>0.38607999999999998</v>
      </c>
      <c r="BC106">
        <f>'RSD approach 1'!AA64</f>
        <v>0.40551999999999999</v>
      </c>
      <c r="BD106">
        <f>'RSD approach 1'!AB64</f>
        <v>0.37395</v>
      </c>
      <c r="BE106">
        <f>'RSD approach 1'!AC64</f>
        <v>0.39845999999999998</v>
      </c>
      <c r="BF106">
        <f>'RSD approach 1'!AD64</f>
        <v>0.40967999999999999</v>
      </c>
      <c r="BG106">
        <f>'RSD approach 1'!AI64</f>
        <v>0.40475</v>
      </c>
      <c r="BH106">
        <f>'RSD approach 1'!AJ64</f>
        <v>0.45107000000000003</v>
      </c>
      <c r="BI106">
        <f>'RSD approach 1'!AK64</f>
        <v>0.36969000000000002</v>
      </c>
      <c r="BJ106">
        <f>'RSD approach 1'!AL64</f>
        <v>0.38319999999999999</v>
      </c>
    </row>
    <row r="107" spans="1:62" x14ac:dyDescent="0.25">
      <c r="A107" t="str">
        <f>'RSD approach 1'!A23</f>
        <v>Integral 13</v>
      </c>
      <c r="C107">
        <f>'RSD approach 1'!C23</f>
        <v>1.50207</v>
      </c>
      <c r="D107">
        <f>'RSD approach 1'!D23</f>
        <v>1.63107</v>
      </c>
      <c r="E107">
        <f>'RSD approach 1'!E23</f>
        <v>1.65933</v>
      </c>
      <c r="F107">
        <f>'RSD approach 1'!F23</f>
        <v>1.5021</v>
      </c>
      <c r="G107">
        <f>'RSD approach 1'!K23</f>
        <v>1.51369</v>
      </c>
      <c r="H107">
        <f>'RSD approach 1'!L23</f>
        <v>1.54617</v>
      </c>
      <c r="I107">
        <f>'RSD approach 1'!M23</f>
        <v>1.4687300000000001</v>
      </c>
      <c r="J107">
        <f>'RSD approach 1'!N23</f>
        <v>1.53007</v>
      </c>
      <c r="K107">
        <f>'RSD approach 1'!S23</f>
        <v>1.6336900000000001</v>
      </c>
      <c r="L107">
        <f>'RSD approach 1'!T23</f>
        <v>1.58595</v>
      </c>
      <c r="M107">
        <f>'RSD approach 1'!U23</f>
        <v>1.6419999999999999</v>
      </c>
      <c r="N107">
        <f>'RSD approach 1'!V23</f>
        <v>1.5708500000000001</v>
      </c>
      <c r="O107">
        <f>'RSD approach 1'!AA23</f>
        <v>1.4994400000000001</v>
      </c>
      <c r="P107">
        <f>'RSD approach 1'!AB23</f>
        <v>1.6698299999999999</v>
      </c>
      <c r="Q107">
        <f>'RSD approach 1'!AC23</f>
        <v>1.5695399999999999</v>
      </c>
      <c r="R107">
        <f>'RSD approach 1'!AD23</f>
        <v>1.57483</v>
      </c>
      <c r="S107">
        <f>'RSD approach 1'!AI23</f>
        <v>1.56488</v>
      </c>
      <c r="T107">
        <f>'RSD approach 1'!AJ23</f>
        <v>1.50423</v>
      </c>
      <c r="U107">
        <f>'RSD approach 1'!AK23</f>
        <v>1.6240000000000001</v>
      </c>
      <c r="V107">
        <f>'RSD approach 1'!AL23</f>
        <v>1.47038</v>
      </c>
      <c r="W107">
        <f>'RSD approach 1'!C44</f>
        <v>1.6050800000000001</v>
      </c>
      <c r="X107">
        <f>'RSD approach 1'!D44</f>
        <v>1.6117600000000001</v>
      </c>
      <c r="Y107">
        <f>'RSD approach 1'!E44</f>
        <v>1.4922200000000001</v>
      </c>
      <c r="Z107">
        <f>'RSD approach 1'!F44</f>
        <v>1.63653</v>
      </c>
      <c r="AA107">
        <f>'RSD approach 1'!K44</f>
        <v>1.4203300000000001</v>
      </c>
      <c r="AB107">
        <f>'RSD approach 1'!L44</f>
        <v>1.51847</v>
      </c>
      <c r="AC107">
        <f>'RSD approach 1'!M44</f>
        <v>1.4736499999999999</v>
      </c>
      <c r="AD107">
        <f>'RSD approach 1'!N44</f>
        <v>1.4597100000000001</v>
      </c>
      <c r="AE107">
        <f>'RSD approach 1'!S44</f>
        <v>1.68638</v>
      </c>
      <c r="AF107">
        <f>'RSD approach 1'!T44</f>
        <v>1.7022200000000001</v>
      </c>
      <c r="AG107">
        <f>'RSD approach 1'!U44</f>
        <v>1.6548499999999999</v>
      </c>
      <c r="AH107">
        <f>'RSD approach 1'!V44</f>
        <v>1.623</v>
      </c>
      <c r="AI107">
        <f>'RSD approach 1'!AA44</f>
        <v>1.5633900000000001</v>
      </c>
      <c r="AJ107">
        <f>'RSD approach 1'!AB44</f>
        <v>1.64455</v>
      </c>
      <c r="AK107">
        <f>'RSD approach 1'!AC44</f>
        <v>1.5593699999999999</v>
      </c>
      <c r="AL107">
        <f>'RSD approach 1'!AD44</f>
        <v>1.62296</v>
      </c>
      <c r="AM107">
        <f>'RSD approach 1'!AI44</f>
        <v>1.5079899999999999</v>
      </c>
      <c r="AN107">
        <f>'RSD approach 1'!AJ44</f>
        <v>1.5918099999999999</v>
      </c>
      <c r="AO107">
        <f>'RSD approach 1'!AK44</f>
        <v>1.62626</v>
      </c>
      <c r="AP107">
        <f>'RSD approach 1'!AL44</f>
        <v>1.70177</v>
      </c>
      <c r="AQ107">
        <f>'RSD approach 1'!C65</f>
        <v>1.58301</v>
      </c>
      <c r="AR107">
        <f>'RSD approach 1'!D65</f>
        <v>1.6183799999999999</v>
      </c>
      <c r="AS107">
        <f>'RSD approach 1'!E65</f>
        <v>1.6766300000000001</v>
      </c>
      <c r="AT107">
        <f>'RSD approach 1'!F65</f>
        <v>1.6723600000000001</v>
      </c>
      <c r="AU107">
        <f>'RSD approach 1'!K65</f>
        <v>1.68404</v>
      </c>
      <c r="AV107">
        <f>'RSD approach 1'!L65</f>
        <v>1.637</v>
      </c>
      <c r="AW107">
        <f>'RSD approach 1'!M65</f>
        <v>1.5520700000000001</v>
      </c>
      <c r="AX107">
        <f>'RSD approach 1'!N65</f>
        <v>1.5816300000000001</v>
      </c>
      <c r="AY107">
        <f>'RSD approach 1'!S65</f>
        <v>1.59494</v>
      </c>
      <c r="AZ107">
        <f>'RSD approach 1'!T65</f>
        <v>1.53714</v>
      </c>
      <c r="BA107">
        <f>'RSD approach 1'!U65</f>
        <v>1.57812</v>
      </c>
      <c r="BB107">
        <f>'RSD approach 1'!V65</f>
        <v>1.58805</v>
      </c>
      <c r="BC107">
        <f>'RSD approach 1'!AA65</f>
        <v>1.6039099999999999</v>
      </c>
      <c r="BD107">
        <f>'RSD approach 1'!AB65</f>
        <v>1.5642400000000001</v>
      </c>
      <c r="BE107">
        <f>'RSD approach 1'!AC65</f>
        <v>1.59232</v>
      </c>
      <c r="BF107">
        <f>'RSD approach 1'!AD65</f>
        <v>1.61415</v>
      </c>
      <c r="BG107">
        <f>'RSD approach 1'!AI65</f>
        <v>1.58301</v>
      </c>
      <c r="BH107">
        <f>'RSD approach 1'!AJ65</f>
        <v>1.7278800000000001</v>
      </c>
      <c r="BI107">
        <f>'RSD approach 1'!AK65</f>
        <v>1.5238799999999999</v>
      </c>
      <c r="BJ107">
        <f>'RSD approach 1'!AL65</f>
        <v>1.5556399999999999</v>
      </c>
    </row>
    <row r="108" spans="1:62" x14ac:dyDescent="0.25">
      <c r="A108" t="str">
        <f>'RSD approach 1'!A24</f>
        <v>Integral 14</v>
      </c>
      <c r="C108">
        <f>'RSD approach 1'!C24</f>
        <v>0.30497999999999997</v>
      </c>
      <c r="D108">
        <f>'RSD approach 1'!D24</f>
        <v>0.36825000000000002</v>
      </c>
      <c r="E108">
        <f>'RSD approach 1'!E24</f>
        <v>0.36266999999999999</v>
      </c>
      <c r="F108">
        <f>'RSD approach 1'!F24</f>
        <v>0.30499999999999999</v>
      </c>
      <c r="G108">
        <f>'RSD approach 1'!K24</f>
        <v>0.33401999999999998</v>
      </c>
      <c r="H108">
        <f>'RSD approach 1'!L24</f>
        <v>0.34099000000000002</v>
      </c>
      <c r="I108">
        <f>'RSD approach 1'!M24</f>
        <v>0.30581999999999998</v>
      </c>
      <c r="J108">
        <f>'RSD approach 1'!N24</f>
        <v>0.33004</v>
      </c>
      <c r="K108">
        <f>'RSD approach 1'!S24</f>
        <v>0.36237000000000003</v>
      </c>
      <c r="L108">
        <f>'RSD approach 1'!T24</f>
        <v>0.34689999999999999</v>
      </c>
      <c r="M108">
        <f>'RSD approach 1'!U24</f>
        <v>0.36329</v>
      </c>
      <c r="N108">
        <f>'RSD approach 1'!V24</f>
        <v>0.34788000000000002</v>
      </c>
      <c r="O108">
        <f>'RSD approach 1'!AA24</f>
        <v>0.31663999999999998</v>
      </c>
      <c r="P108">
        <f>'RSD approach 1'!AB24</f>
        <v>0.38673000000000002</v>
      </c>
      <c r="Q108">
        <f>'RSD approach 1'!AC24</f>
        <v>0.33249000000000001</v>
      </c>
      <c r="R108">
        <f>'RSD approach 1'!AD24</f>
        <v>0.35204000000000002</v>
      </c>
      <c r="S108">
        <f>'RSD approach 1'!AI24</f>
        <v>0.35249000000000003</v>
      </c>
      <c r="T108">
        <f>'RSD approach 1'!AJ24</f>
        <v>0.33878999999999998</v>
      </c>
      <c r="U108">
        <f>'RSD approach 1'!AK24</f>
        <v>0.37679000000000001</v>
      </c>
      <c r="V108">
        <f>'RSD approach 1'!AL24</f>
        <v>0.32523999999999997</v>
      </c>
      <c r="W108">
        <f>'RSD approach 1'!C45</f>
        <v>0.34893999999999997</v>
      </c>
      <c r="X108">
        <f>'RSD approach 1'!D45</f>
        <v>0.35269</v>
      </c>
      <c r="Y108">
        <f>'RSD approach 1'!E45</f>
        <v>0.29586000000000001</v>
      </c>
      <c r="Z108">
        <f>'RSD approach 1'!F45</f>
        <v>0.34</v>
      </c>
      <c r="AA108">
        <f>'RSD approach 1'!K45</f>
        <v>0.30027999999999999</v>
      </c>
      <c r="AB108">
        <f>'RSD approach 1'!L45</f>
        <v>0.33678999999999998</v>
      </c>
      <c r="AC108">
        <f>'RSD approach 1'!M45</f>
        <v>0.32473000000000002</v>
      </c>
      <c r="AD108">
        <f>'RSD approach 1'!N45</f>
        <v>0.31579000000000002</v>
      </c>
      <c r="AE108">
        <f>'RSD approach 1'!S45</f>
        <v>0.37187999999999999</v>
      </c>
      <c r="AF108">
        <f>'RSD approach 1'!T45</f>
        <v>0.36681000000000002</v>
      </c>
      <c r="AG108">
        <f>'RSD approach 1'!U45</f>
        <v>0.36851</v>
      </c>
      <c r="AH108">
        <f>'RSD approach 1'!V45</f>
        <v>0.36259999999999998</v>
      </c>
      <c r="AI108">
        <f>'RSD approach 1'!AA45</f>
        <v>0.34181</v>
      </c>
      <c r="AJ108">
        <f>'RSD approach 1'!AB45</f>
        <v>0.36441000000000001</v>
      </c>
      <c r="AK108">
        <f>'RSD approach 1'!AC45</f>
        <v>0.34266000000000002</v>
      </c>
      <c r="AL108">
        <f>'RSD approach 1'!AD45</f>
        <v>0.36255999999999999</v>
      </c>
      <c r="AM108">
        <f>'RSD approach 1'!AI45</f>
        <v>0.33104</v>
      </c>
      <c r="AN108">
        <f>'RSD approach 1'!AJ45</f>
        <v>0.35496</v>
      </c>
      <c r="AO108">
        <f>'RSD approach 1'!AK45</f>
        <v>0.37252999999999997</v>
      </c>
      <c r="AP108">
        <f>'RSD approach 1'!AL45</f>
        <v>0.38346000000000002</v>
      </c>
      <c r="AQ108">
        <f>'RSD approach 1'!C66</f>
        <v>0.34447</v>
      </c>
      <c r="AR108">
        <f>'RSD approach 1'!D66</f>
        <v>0.34742000000000001</v>
      </c>
      <c r="AS108">
        <f>'RSD approach 1'!E66</f>
        <v>0.36424000000000001</v>
      </c>
      <c r="AT108">
        <f>'RSD approach 1'!F66</f>
        <v>0.36985000000000001</v>
      </c>
      <c r="AU108">
        <f>'RSD approach 1'!K66</f>
        <v>0.38424000000000003</v>
      </c>
      <c r="AV108">
        <f>'RSD approach 1'!L66</f>
        <v>0.36449999999999999</v>
      </c>
      <c r="AW108">
        <f>'RSD approach 1'!M66</f>
        <v>0.33872999999999998</v>
      </c>
      <c r="AX108">
        <f>'RSD approach 1'!N66</f>
        <v>0.33688000000000001</v>
      </c>
      <c r="AY108">
        <f>'RSD approach 1'!S66</f>
        <v>0.33951999999999999</v>
      </c>
      <c r="AZ108">
        <f>'RSD approach 1'!T66</f>
        <v>0.34138000000000002</v>
      </c>
      <c r="BA108">
        <f>'RSD approach 1'!U66</f>
        <v>0.33905999999999997</v>
      </c>
      <c r="BB108">
        <f>'RSD approach 1'!V66</f>
        <v>0.34131</v>
      </c>
      <c r="BC108">
        <f>'RSD approach 1'!AA66</f>
        <v>0.36070000000000002</v>
      </c>
      <c r="BD108">
        <f>'RSD approach 1'!AB66</f>
        <v>0.32956000000000002</v>
      </c>
      <c r="BE108">
        <f>'RSD approach 1'!AC66</f>
        <v>0.34666999999999998</v>
      </c>
      <c r="BF108">
        <f>'RSD approach 1'!AD66</f>
        <v>0.35149000000000002</v>
      </c>
      <c r="BG108">
        <f>'RSD approach 1'!AI66</f>
        <v>0.34447</v>
      </c>
      <c r="BH108">
        <f>'RSD approach 1'!AJ66</f>
        <v>0.38368000000000002</v>
      </c>
      <c r="BI108">
        <f>'RSD approach 1'!AK66</f>
        <v>0.33160000000000001</v>
      </c>
      <c r="BJ108">
        <f>'RSD approach 1'!AL66</f>
        <v>0.33882000000000001</v>
      </c>
    </row>
    <row r="109" spans="1:62" x14ac:dyDescent="0.25">
      <c r="A109" t="str">
        <f>'RSD approach 1'!A25</f>
        <v>TMS</v>
      </c>
      <c r="C109">
        <f>'RSD approach 1'!C25</f>
        <v>2.5847199999999999</v>
      </c>
      <c r="D109">
        <f>'RSD approach 1'!D25</f>
        <v>2.3868100000000001</v>
      </c>
      <c r="E109">
        <f>'RSD approach 1'!E25</f>
        <v>2.4200200000000001</v>
      </c>
      <c r="F109">
        <f>'RSD approach 1'!F25</f>
        <v>2.5847000000000002</v>
      </c>
      <c r="G109">
        <f>'RSD approach 1'!K25</f>
        <v>1.8363499999999999</v>
      </c>
      <c r="H109">
        <f>'RSD approach 1'!L25</f>
        <v>1.9184699999999999</v>
      </c>
      <c r="I109">
        <f>'RSD approach 1'!M25</f>
        <v>1.97238</v>
      </c>
      <c r="J109">
        <f>'RSD approach 1'!N25</f>
        <v>1.9005000000000001</v>
      </c>
      <c r="K109">
        <f>'RSD approach 1'!S25</f>
        <v>1.9862500000000001</v>
      </c>
      <c r="L109">
        <f>'RSD approach 1'!T25</f>
        <v>1.92228</v>
      </c>
      <c r="M109">
        <f>'RSD approach 1'!U25</f>
        <v>1.9528300000000001</v>
      </c>
      <c r="N109">
        <f>'RSD approach 1'!V25</f>
        <v>1.85084</v>
      </c>
      <c r="O109">
        <f>'RSD approach 1'!AA25</f>
        <v>1.46251</v>
      </c>
      <c r="P109">
        <f>'RSD approach 1'!AB25</f>
        <v>1.43205</v>
      </c>
      <c r="Q109">
        <f>'RSD approach 1'!AC25</f>
        <v>1.4999</v>
      </c>
      <c r="R109">
        <f>'RSD approach 1'!AD25</f>
        <v>1.4273499999999999</v>
      </c>
      <c r="S109">
        <f>'RSD approach 1'!AI25</f>
        <v>2.1420300000000001</v>
      </c>
      <c r="T109">
        <f>'RSD approach 1'!AJ25</f>
        <v>2.0854300000000001</v>
      </c>
      <c r="U109">
        <f>'RSD approach 1'!AK25</f>
        <v>2.1702599999999999</v>
      </c>
      <c r="V109">
        <f>'RSD approach 1'!AL25</f>
        <v>1.99627</v>
      </c>
      <c r="W109">
        <f>'RSD approach 1'!C46</f>
        <v>0.86734</v>
      </c>
      <c r="X109">
        <f>'RSD approach 1'!D46</f>
        <v>0.86633000000000004</v>
      </c>
      <c r="Y109">
        <f>'RSD approach 1'!E46</f>
        <v>0.91215000000000002</v>
      </c>
      <c r="Z109">
        <f>'RSD approach 1'!F46</f>
        <v>0.91063000000000005</v>
      </c>
      <c r="AA109">
        <f>'RSD approach 1'!K46</f>
        <v>0.67754000000000003</v>
      </c>
      <c r="AB109">
        <f>'RSD approach 1'!L46</f>
        <v>0.69006000000000001</v>
      </c>
      <c r="AC109">
        <f>'RSD approach 1'!M46</f>
        <v>0.63829999999999998</v>
      </c>
      <c r="AD109">
        <f>'RSD approach 1'!N46</f>
        <v>0.65031000000000005</v>
      </c>
      <c r="AE109">
        <f>'RSD approach 1'!S46</f>
        <v>0.39002999999999999</v>
      </c>
      <c r="AF109">
        <f>'RSD approach 1'!T46</f>
        <v>0.39931</v>
      </c>
      <c r="AG109">
        <f>'RSD approach 1'!U46</f>
        <v>0.37563999999999997</v>
      </c>
      <c r="AH109">
        <f>'RSD approach 1'!V46</f>
        <v>0.34649999999999997</v>
      </c>
      <c r="AI109">
        <f>'RSD approach 1'!AA46</f>
        <v>0.32734999999999997</v>
      </c>
      <c r="AJ109">
        <f>'RSD approach 1'!AB46</f>
        <v>0.34810000000000002</v>
      </c>
      <c r="AK109">
        <f>'RSD approach 1'!AC46</f>
        <v>0.32623999999999997</v>
      </c>
      <c r="AL109">
        <f>'RSD approach 1'!AD46</f>
        <v>0.34650999999999998</v>
      </c>
      <c r="AM109">
        <f>'RSD approach 1'!AI46</f>
        <v>0.30652000000000001</v>
      </c>
      <c r="AN109">
        <f>'RSD approach 1'!AJ46</f>
        <v>0.31780999999999998</v>
      </c>
      <c r="AO109">
        <f>'RSD approach 1'!AK46</f>
        <v>0.28359000000000001</v>
      </c>
      <c r="AP109">
        <f>'RSD approach 1'!AL46</f>
        <v>0.29553000000000001</v>
      </c>
      <c r="AQ109">
        <f>'RSD approach 1'!C67</f>
        <v>1.01657</v>
      </c>
      <c r="AR109">
        <f>'RSD approach 1'!D67</f>
        <v>1.03979</v>
      </c>
      <c r="AS109">
        <f>'RSD approach 1'!E67</f>
        <v>1.01799</v>
      </c>
      <c r="AT109">
        <f>'RSD approach 1'!F67</f>
        <v>1.0010600000000001</v>
      </c>
      <c r="AU109">
        <f>'RSD approach 1'!K67</f>
        <v>1.0627899999999999</v>
      </c>
      <c r="AV109">
        <f>'RSD approach 1'!L67</f>
        <v>1.0327999999999999</v>
      </c>
      <c r="AW109">
        <f>'RSD approach 1'!M67</f>
        <v>1.0222100000000001</v>
      </c>
      <c r="AX109">
        <f>'RSD approach 1'!N67</f>
        <v>1.0227200000000001</v>
      </c>
      <c r="AY109">
        <f>'RSD approach 1'!S67</f>
        <v>0.83033000000000001</v>
      </c>
      <c r="AZ109">
        <f>'RSD approach 1'!T67</f>
        <v>0.74678999999999995</v>
      </c>
      <c r="BA109">
        <f>'RSD approach 1'!U67</f>
        <v>0.78839000000000004</v>
      </c>
      <c r="BB109">
        <f>'RSD approach 1'!V67</f>
        <v>0.77542999999999995</v>
      </c>
      <c r="BC109">
        <f>'RSD approach 1'!AA67</f>
        <v>0.68901999999999997</v>
      </c>
      <c r="BD109">
        <f>'RSD approach 1'!AB67</f>
        <v>0.70333000000000001</v>
      </c>
      <c r="BE109">
        <f>'RSD approach 1'!AC67</f>
        <v>0.69469000000000003</v>
      </c>
      <c r="BF109">
        <f>'RSD approach 1'!AD67</f>
        <v>0.70093000000000005</v>
      </c>
      <c r="BG109">
        <f>'RSD approach 1'!AI67</f>
        <v>1.01657</v>
      </c>
      <c r="BH109">
        <f>'RSD approach 1'!AJ67</f>
        <v>0.57716000000000001</v>
      </c>
      <c r="BI109">
        <f>'RSD approach 1'!AK67</f>
        <v>0.56911</v>
      </c>
      <c r="BJ109">
        <f>'RSD approach 1'!AL67</f>
        <v>0.56684000000000001</v>
      </c>
    </row>
  </sheetData>
  <mergeCells count="3">
    <mergeCell ref="A1:J1"/>
    <mergeCell ref="A2:J2"/>
    <mergeCell ref="A3:J3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B6AAB-4025-4655-A2A5-A56130D06C22}">
  <dimension ref="A1:BJ109"/>
  <sheetViews>
    <sheetView workbookViewId="0">
      <selection sqref="A1:J1"/>
    </sheetView>
  </sheetViews>
  <sheetFormatPr defaultRowHeight="15" x14ac:dyDescent="0.25"/>
  <cols>
    <col min="1" max="1" width="26.5703125" customWidth="1"/>
    <col min="4" max="4" width="11.140625" customWidth="1"/>
    <col min="20" max="20" width="14.42578125" customWidth="1"/>
  </cols>
  <sheetData>
    <row r="1" spans="1:21" ht="15.75" x14ac:dyDescent="0.25">
      <c r="A1" s="63" t="s">
        <v>71</v>
      </c>
      <c r="B1" s="64"/>
      <c r="C1" s="64"/>
      <c r="D1" s="64"/>
      <c r="E1" s="64"/>
      <c r="F1" s="64"/>
      <c r="G1" s="64"/>
      <c r="H1" s="64"/>
      <c r="I1" s="64"/>
      <c r="J1" s="65"/>
      <c r="L1" t="s">
        <v>74</v>
      </c>
    </row>
    <row r="2" spans="1:21" ht="15.75" x14ac:dyDescent="0.25">
      <c r="A2" s="66" t="s">
        <v>45</v>
      </c>
      <c r="B2" s="67"/>
      <c r="C2" s="67"/>
      <c r="D2" s="67"/>
      <c r="E2" s="67"/>
      <c r="F2" s="67"/>
      <c r="G2" s="67"/>
      <c r="H2" s="67"/>
      <c r="I2" s="67"/>
      <c r="J2" s="68"/>
    </row>
    <row r="3" spans="1:21" ht="15.75" x14ac:dyDescent="0.25">
      <c r="A3" s="66" t="s">
        <v>49</v>
      </c>
      <c r="B3" s="67"/>
      <c r="C3" s="67"/>
      <c r="D3" s="67"/>
      <c r="E3" s="67"/>
      <c r="F3" s="67"/>
      <c r="G3" s="67"/>
      <c r="H3" s="67"/>
      <c r="I3" s="67"/>
      <c r="J3" s="68"/>
    </row>
    <row r="5" spans="1:21" x14ac:dyDescent="0.25">
      <c r="A5" s="25" t="s">
        <v>104</v>
      </c>
    </row>
    <row r="10" spans="1:21" x14ac:dyDescent="0.25">
      <c r="A10" s="24" t="s">
        <v>64</v>
      </c>
      <c r="B10" s="23"/>
      <c r="C10" s="23"/>
      <c r="D10" s="23"/>
      <c r="E10" s="23"/>
    </row>
    <row r="11" spans="1:21" x14ac:dyDescent="0.25">
      <c r="S11" s="35"/>
      <c r="T11" s="56" t="s">
        <v>40</v>
      </c>
      <c r="U11" s="35"/>
    </row>
    <row r="12" spans="1:21" x14ac:dyDescent="0.25">
      <c r="C12" s="24" t="s">
        <v>65</v>
      </c>
      <c r="D12" s="24"/>
      <c r="E12" s="24"/>
      <c r="G12" s="24" t="s">
        <v>75</v>
      </c>
      <c r="H12" s="24"/>
      <c r="I12" s="24"/>
      <c r="K12" s="24" t="s">
        <v>68</v>
      </c>
      <c r="L12" s="24"/>
      <c r="M12" s="24"/>
      <c r="O12" s="24" t="s">
        <v>69</v>
      </c>
      <c r="P12" s="24"/>
      <c r="Q12" s="24"/>
      <c r="S12" s="36"/>
      <c r="T12" s="37" t="s">
        <v>70</v>
      </c>
      <c r="U12" s="38"/>
    </row>
    <row r="13" spans="1:21" x14ac:dyDescent="0.25">
      <c r="C13" s="26" t="s">
        <v>57</v>
      </c>
      <c r="D13" s="26" t="s">
        <v>66</v>
      </c>
      <c r="E13" s="26" t="s">
        <v>67</v>
      </c>
      <c r="F13" s="27"/>
      <c r="G13" s="26" t="s">
        <v>57</v>
      </c>
      <c r="H13" s="26" t="s">
        <v>66</v>
      </c>
      <c r="I13" s="26" t="s">
        <v>67</v>
      </c>
      <c r="J13" s="27"/>
      <c r="K13" s="26" t="s">
        <v>57</v>
      </c>
      <c r="L13" s="26" t="s">
        <v>66</v>
      </c>
      <c r="M13" s="26" t="s">
        <v>67</v>
      </c>
      <c r="N13" s="27"/>
      <c r="O13" s="26" t="s">
        <v>57</v>
      </c>
      <c r="P13" s="26" t="s">
        <v>66</v>
      </c>
      <c r="Q13" s="26" t="s">
        <v>67</v>
      </c>
      <c r="R13" s="27"/>
      <c r="S13" s="39" t="s">
        <v>42</v>
      </c>
      <c r="T13" s="39" t="s">
        <v>56</v>
      </c>
      <c r="U13" s="39" t="s">
        <v>43</v>
      </c>
    </row>
    <row r="14" spans="1:21" x14ac:dyDescent="0.25">
      <c r="A14" t="str">
        <f t="shared" ref="A14:A27" si="0">A37</f>
        <v>Aldehyde Integral 1</v>
      </c>
      <c r="C14" s="27">
        <f>SUMSQ(C56:BJ56)</f>
        <v>3.5086682928828004E-3</v>
      </c>
      <c r="D14" s="27">
        <f>SUMSQ(C37:BJ37)</f>
        <v>5.0755180736617692E-4</v>
      </c>
      <c r="E14" s="27">
        <f>C14-D14</f>
        <v>3.0011164855166233E-3</v>
      </c>
      <c r="F14" s="27"/>
      <c r="G14" s="27">
        <f>60-1</f>
        <v>59</v>
      </c>
      <c r="H14" s="27">
        <f>60-15</f>
        <v>45</v>
      </c>
      <c r="I14" s="27">
        <f>15-1</f>
        <v>14</v>
      </c>
      <c r="J14" s="27"/>
      <c r="K14" s="27">
        <f>C14/G14</f>
        <v>5.9468954116657637E-5</v>
      </c>
      <c r="L14" s="27">
        <f t="shared" ref="L14:M28" si="1">D14/H14</f>
        <v>1.1278929052581709E-5</v>
      </c>
      <c r="M14" s="27">
        <f t="shared" si="1"/>
        <v>2.1436546325118738E-4</v>
      </c>
      <c r="N14" s="27"/>
      <c r="O14" s="27">
        <f>SQRT(SUMSQ(P14:Q14))</f>
        <v>8.0542097604531359E-3</v>
      </c>
      <c r="P14" s="27">
        <f>SQRT(L14)</f>
        <v>3.3584116859881412E-3</v>
      </c>
      <c r="Q14" s="27">
        <f>SQRT((M14)/4)</f>
        <v>7.3206123932903896E-3</v>
      </c>
      <c r="R14" s="27"/>
      <c r="S14" s="21">
        <f>O14/$C76</f>
        <v>0.43743284074959227</v>
      </c>
      <c r="T14" s="21">
        <f>P14/$C76</f>
        <v>0.18239896996744828</v>
      </c>
      <c r="U14" s="21">
        <f>Q14/$C76</f>
        <v>0.39759037453272439</v>
      </c>
    </row>
    <row r="15" spans="1:21" x14ac:dyDescent="0.25">
      <c r="A15" t="str">
        <f t="shared" si="0"/>
        <v>Aldehyde Integral 2</v>
      </c>
      <c r="C15" s="27">
        <f t="shared" ref="C15" si="2">SUMSQ(C57:BJ57)</f>
        <v>1.1325730021617192E-2</v>
      </c>
      <c r="D15" s="27">
        <f t="shared" ref="D15" si="3">SUMSQ(C38:BJ38)</f>
        <v>5.0726454273647241E-3</v>
      </c>
      <c r="E15" s="27">
        <f t="shared" ref="E15" si="4">C15-D15</f>
        <v>6.2530845942524674E-3</v>
      </c>
      <c r="F15" s="27"/>
      <c r="G15" s="27">
        <f t="shared" ref="G15:G28" si="5">60-1</f>
        <v>59</v>
      </c>
      <c r="H15" s="27">
        <f t="shared" ref="H15:H28" si="6">60-15</f>
        <v>45</v>
      </c>
      <c r="I15" s="27">
        <f t="shared" ref="I15:I28" si="7">15-1</f>
        <v>14</v>
      </c>
      <c r="J15" s="27"/>
      <c r="K15" s="27">
        <f t="shared" ref="K15" si="8">C15/G15</f>
        <v>1.9196152579012188E-4</v>
      </c>
      <c r="L15" s="27">
        <f t="shared" ref="L15" si="9">D15/H15</f>
        <v>1.1272545394143831E-4</v>
      </c>
      <c r="M15" s="27">
        <f t="shared" ref="M15" si="10">E15/I15</f>
        <v>4.4664889958946196E-4</v>
      </c>
      <c r="N15" s="27"/>
      <c r="O15" s="27">
        <f t="shared" ref="O15" si="11">SQRT(SUMSQ(P15:Q15))</f>
        <v>1.4007366467450055E-2</v>
      </c>
      <c r="P15" s="27">
        <f t="shared" ref="P15" si="12">SQRT(L15)</f>
        <v>1.0617224399127972E-2</v>
      </c>
      <c r="Q15" s="27">
        <f t="shared" ref="Q15" si="13">SQRT((M15-L15)/4)</f>
        <v>9.1367861642924486E-3</v>
      </c>
      <c r="R15" s="27"/>
      <c r="S15" s="12">
        <f t="shared" ref="S15" si="14">O15/$C77</f>
        <v>3.5226080143260827E-2</v>
      </c>
      <c r="T15" s="12">
        <f t="shared" ref="T15" si="15">P15/$C77</f>
        <v>2.6700464962615557E-2</v>
      </c>
      <c r="U15" s="12">
        <f t="shared" ref="U15" si="16">Q15/$C77</f>
        <v>2.2977421374897007E-2</v>
      </c>
    </row>
    <row r="16" spans="1:21" x14ac:dyDescent="0.25">
      <c r="A16" t="str">
        <f t="shared" si="0"/>
        <v>Aromatic region  Integral 3</v>
      </c>
      <c r="C16" s="27">
        <f t="shared" ref="C16:C28" si="17">SUMSQ(C58:BJ58)</f>
        <v>8.7117289283217847</v>
      </c>
      <c r="D16" s="27">
        <f t="shared" ref="D16:D28" si="18">SUMSQ(C39:BJ39)</f>
        <v>4.426576437240672</v>
      </c>
      <c r="E16" s="27">
        <f t="shared" ref="E16:E28" si="19">C16-D16</f>
        <v>4.2851524910811127</v>
      </c>
      <c r="F16" s="27"/>
      <c r="G16" s="27">
        <f t="shared" si="5"/>
        <v>59</v>
      </c>
      <c r="H16" s="27">
        <f t="shared" si="6"/>
        <v>45</v>
      </c>
      <c r="I16" s="27">
        <f t="shared" si="7"/>
        <v>14</v>
      </c>
      <c r="J16" s="27"/>
      <c r="K16" s="27">
        <f t="shared" ref="K16:K28" si="20">C16/G16</f>
        <v>0.14765642251392855</v>
      </c>
      <c r="L16" s="27">
        <f t="shared" si="1"/>
        <v>9.8368365272014938E-2</v>
      </c>
      <c r="M16" s="27">
        <f t="shared" si="1"/>
        <v>0.30608232079150804</v>
      </c>
      <c r="N16" s="27"/>
      <c r="O16" s="27">
        <f t="shared" ref="O16:O28" si="21">SQRT(SUMSQ(P16:Q16))</f>
        <v>0.38768138226111426</v>
      </c>
      <c r="P16" s="27">
        <f t="shared" ref="P16:P28" si="22">SQRT(L16)</f>
        <v>0.31363731485908197</v>
      </c>
      <c r="Q16" s="27">
        <f t="shared" ref="Q16:Q28" si="23">SQRT((M16-L16)/4)</f>
        <v>0.22787823257141801</v>
      </c>
      <c r="R16" s="27"/>
      <c r="S16" s="12">
        <f t="shared" ref="S16:U28" si="24">O16/$C78</f>
        <v>4.2379260989908268E-2</v>
      </c>
      <c r="T16" s="12">
        <f t="shared" si="24"/>
        <v>3.4285158459414301E-2</v>
      </c>
      <c r="U16" s="12">
        <f t="shared" si="24"/>
        <v>2.4910432984266109E-2</v>
      </c>
    </row>
    <row r="17" spans="1:21" x14ac:dyDescent="0.25">
      <c r="A17" t="str">
        <f t="shared" si="0"/>
        <v>OCH/O-CH2 Integral 4</v>
      </c>
      <c r="C17" s="27">
        <f t="shared" si="17"/>
        <v>0.18040831435197571</v>
      </c>
      <c r="D17" s="27">
        <f t="shared" si="18"/>
        <v>9.2058720894010876E-2</v>
      </c>
      <c r="E17" s="27">
        <f t="shared" si="19"/>
        <v>8.8349593457964837E-2</v>
      </c>
      <c r="F17" s="27"/>
      <c r="G17" s="27">
        <f t="shared" si="5"/>
        <v>59</v>
      </c>
      <c r="H17" s="27">
        <f t="shared" si="6"/>
        <v>45</v>
      </c>
      <c r="I17" s="27">
        <f t="shared" si="7"/>
        <v>14</v>
      </c>
      <c r="J17" s="27"/>
      <c r="K17" s="27">
        <f t="shared" si="20"/>
        <v>3.0577680398639951E-3</v>
      </c>
      <c r="L17" s="27">
        <f t="shared" si="1"/>
        <v>2.0457493532002415E-3</v>
      </c>
      <c r="M17" s="27">
        <f t="shared" si="1"/>
        <v>6.3106852469974883E-3</v>
      </c>
      <c r="N17" s="27"/>
      <c r="O17" s="27">
        <f t="shared" si="21"/>
        <v>5.5785153281581588E-2</v>
      </c>
      <c r="P17" s="27">
        <f t="shared" si="22"/>
        <v>4.5229960791495737E-2</v>
      </c>
      <c r="Q17" s="27">
        <f t="shared" si="23"/>
        <v>3.2653238330207189E-2</v>
      </c>
      <c r="R17" s="27"/>
      <c r="S17" s="12">
        <f t="shared" si="24"/>
        <v>7.0241542416432254E-2</v>
      </c>
      <c r="T17" s="12">
        <f t="shared" si="24"/>
        <v>5.6951034863936871E-2</v>
      </c>
      <c r="U17" s="12">
        <f t="shared" si="24"/>
        <v>4.1115129927632464E-2</v>
      </c>
    </row>
    <row r="18" spans="1:21" x14ac:dyDescent="0.25">
      <c r="A18" t="str">
        <f t="shared" si="0"/>
        <v>Methoxy Integral 5</v>
      </c>
      <c r="C18" s="27">
        <f t="shared" si="17"/>
        <v>22031.907711859421</v>
      </c>
      <c r="D18" s="27">
        <f t="shared" si="18"/>
        <v>1313.5657171709031</v>
      </c>
      <c r="E18" s="27">
        <f t="shared" si="19"/>
        <v>20718.341994688519</v>
      </c>
      <c r="F18" s="27"/>
      <c r="G18" s="27">
        <f t="shared" si="5"/>
        <v>59</v>
      </c>
      <c r="H18" s="27">
        <f t="shared" si="6"/>
        <v>45</v>
      </c>
      <c r="I18" s="27">
        <f t="shared" si="7"/>
        <v>14</v>
      </c>
      <c r="J18" s="27"/>
      <c r="K18" s="27">
        <f t="shared" si="20"/>
        <v>373.42216460778678</v>
      </c>
      <c r="L18" s="27">
        <f t="shared" si="1"/>
        <v>29.190349270464512</v>
      </c>
      <c r="M18" s="27">
        <f t="shared" si="1"/>
        <v>1479.8815710491799</v>
      </c>
      <c r="N18" s="27"/>
      <c r="O18" s="27">
        <f t="shared" si="21"/>
        <v>19.795533706246552</v>
      </c>
      <c r="P18" s="27">
        <f t="shared" si="22"/>
        <v>5.4028093868342708</v>
      </c>
      <c r="Q18" s="27">
        <f t="shared" si="23"/>
        <v>19.043970317259969</v>
      </c>
      <c r="R18" s="27"/>
      <c r="S18" s="21">
        <f t="shared" si="24"/>
        <v>0.39206642369034939</v>
      </c>
      <c r="T18" s="21">
        <f t="shared" si="24"/>
        <v>0.10700697367448787</v>
      </c>
      <c r="U18" s="21">
        <f t="shared" si="24"/>
        <v>0.37718110791815646</v>
      </c>
    </row>
    <row r="19" spans="1:21" x14ac:dyDescent="0.25">
      <c r="A19" t="str">
        <f t="shared" si="0"/>
        <v>DMSO</v>
      </c>
      <c r="C19" s="27">
        <f t="shared" si="17"/>
        <v>187.29405758854682</v>
      </c>
      <c r="D19" s="27">
        <f t="shared" si="18"/>
        <v>6.9532465830320556</v>
      </c>
      <c r="E19" s="27">
        <f t="shared" si="19"/>
        <v>180.34081100551475</v>
      </c>
      <c r="F19" s="27"/>
      <c r="G19" s="27">
        <f t="shared" si="5"/>
        <v>59</v>
      </c>
      <c r="H19" s="27">
        <f t="shared" si="6"/>
        <v>45</v>
      </c>
      <c r="I19" s="27">
        <f t="shared" si="7"/>
        <v>14</v>
      </c>
      <c r="J19" s="27"/>
      <c r="K19" s="27">
        <f t="shared" si="20"/>
        <v>3.1744755523482513</v>
      </c>
      <c r="L19" s="27">
        <f t="shared" si="1"/>
        <v>0.15451659073404567</v>
      </c>
      <c r="M19" s="27">
        <f t="shared" si="1"/>
        <v>12.88148650039391</v>
      </c>
      <c r="N19" s="27"/>
      <c r="O19" s="27">
        <f t="shared" si="21"/>
        <v>1.8265429280881988</v>
      </c>
      <c r="P19" s="27">
        <f t="shared" si="22"/>
        <v>0.39308598389416743</v>
      </c>
      <c r="Q19" s="27">
        <f t="shared" si="23"/>
        <v>1.7837439495104015</v>
      </c>
      <c r="R19" s="27"/>
      <c r="S19" s="21">
        <f t="shared" si="24"/>
        <v>0.10642471079563269</v>
      </c>
      <c r="T19" s="21">
        <f t="shared" si="24"/>
        <v>2.2903410322548653E-2</v>
      </c>
      <c r="U19" s="21">
        <f t="shared" si="24"/>
        <v>0.10393100049326491</v>
      </c>
    </row>
    <row r="20" spans="1:21" x14ac:dyDescent="0.25">
      <c r="A20" t="str">
        <f t="shared" si="0"/>
        <v>Integral 7</v>
      </c>
      <c r="C20" s="27">
        <f t="shared" si="17"/>
        <v>1.5313187761839633E-3</v>
      </c>
      <c r="D20" s="27">
        <f t="shared" si="18"/>
        <v>8.129274221191792E-4</v>
      </c>
      <c r="E20" s="27">
        <f t="shared" si="19"/>
        <v>7.1839135406478408E-4</v>
      </c>
      <c r="F20" s="27"/>
      <c r="G20" s="27">
        <f t="shared" si="5"/>
        <v>59</v>
      </c>
      <c r="H20" s="27">
        <f t="shared" si="6"/>
        <v>45</v>
      </c>
      <c r="I20" s="27">
        <f t="shared" si="7"/>
        <v>14</v>
      </c>
      <c r="J20" s="27"/>
      <c r="K20" s="27">
        <f t="shared" si="20"/>
        <v>2.595455552854175E-5</v>
      </c>
      <c r="L20" s="27">
        <f t="shared" si="1"/>
        <v>1.8065053824870648E-5</v>
      </c>
      <c r="M20" s="27">
        <f t="shared" si="1"/>
        <v>5.1313668147484579E-5</v>
      </c>
      <c r="N20" s="27"/>
      <c r="O20" s="27">
        <f t="shared" si="21"/>
        <v>5.1358745511864024E-3</v>
      </c>
      <c r="P20" s="27">
        <f t="shared" si="22"/>
        <v>4.2503004393655104E-3</v>
      </c>
      <c r="Q20" s="27">
        <f t="shared" si="23"/>
        <v>2.8830805713079685E-3</v>
      </c>
      <c r="R20" s="27"/>
      <c r="S20" s="12">
        <f t="shared" si="24"/>
        <v>2.3930878140978436E-2</v>
      </c>
      <c r="T20" s="12">
        <f t="shared" si="24"/>
        <v>1.9804498895617893E-2</v>
      </c>
      <c r="U20" s="12">
        <f t="shared" si="24"/>
        <v>1.3433865865484489E-2</v>
      </c>
    </row>
    <row r="21" spans="1:21" x14ac:dyDescent="0.25">
      <c r="A21" t="str">
        <f t="shared" si="0"/>
        <v>Integral 8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12"/>
      <c r="T21" s="12"/>
      <c r="U21" s="12"/>
    </row>
    <row r="22" spans="1:21" x14ac:dyDescent="0.25">
      <c r="A22" t="str">
        <f t="shared" si="0"/>
        <v>Integral 9</v>
      </c>
      <c r="C22" s="27">
        <f t="shared" si="17"/>
        <v>4.4377477308003687E-3</v>
      </c>
      <c r="D22" s="27">
        <f t="shared" si="18"/>
        <v>2.8924035622040259E-3</v>
      </c>
      <c r="E22" s="27">
        <f t="shared" si="19"/>
        <v>1.5453441685963428E-3</v>
      </c>
      <c r="F22" s="27"/>
      <c r="G22" s="27">
        <f t="shared" si="5"/>
        <v>59</v>
      </c>
      <c r="H22" s="27">
        <f t="shared" si="6"/>
        <v>45</v>
      </c>
      <c r="I22" s="27">
        <f t="shared" si="7"/>
        <v>14</v>
      </c>
      <c r="J22" s="27"/>
      <c r="K22" s="27">
        <f t="shared" si="20"/>
        <v>7.5216063233904555E-5</v>
      </c>
      <c r="L22" s="27">
        <f t="shared" si="1"/>
        <v>6.4275634715645023E-5</v>
      </c>
      <c r="M22" s="27">
        <f t="shared" si="1"/>
        <v>1.103817263283102E-4</v>
      </c>
      <c r="N22" s="27"/>
      <c r="O22" s="27">
        <f t="shared" si="21"/>
        <v>8.706443454063852E-3</v>
      </c>
      <c r="P22" s="27">
        <f t="shared" si="22"/>
        <v>8.0172086611017563E-3</v>
      </c>
      <c r="Q22" s="27">
        <f t="shared" si="23"/>
        <v>3.3950733280985689E-3</v>
      </c>
      <c r="R22" s="27"/>
      <c r="S22" s="12">
        <f t="shared" si="24"/>
        <v>3.2834417409734806E-2</v>
      </c>
      <c r="T22" s="12">
        <f t="shared" si="24"/>
        <v>3.0235121496905274E-2</v>
      </c>
      <c r="U22" s="12">
        <f t="shared" si="24"/>
        <v>1.2803764864447989E-2</v>
      </c>
    </row>
    <row r="23" spans="1:21" x14ac:dyDescent="0.25">
      <c r="A23" t="str">
        <f t="shared" si="0"/>
        <v>Integral 10</v>
      </c>
      <c r="C23" s="27">
        <f t="shared" si="17"/>
        <v>1.1041433618447224E-2</v>
      </c>
      <c r="D23" s="27">
        <f t="shared" si="18"/>
        <v>7.3172135596884756E-3</v>
      </c>
      <c r="E23" s="27">
        <f t="shared" si="19"/>
        <v>3.7242200587587482E-3</v>
      </c>
      <c r="F23" s="27"/>
      <c r="G23" s="27">
        <f t="shared" si="5"/>
        <v>59</v>
      </c>
      <c r="H23" s="27">
        <f t="shared" si="6"/>
        <v>45</v>
      </c>
      <c r="I23" s="27">
        <f t="shared" si="7"/>
        <v>14</v>
      </c>
      <c r="J23" s="27"/>
      <c r="K23" s="27">
        <f t="shared" si="20"/>
        <v>1.8714294268554617E-4</v>
      </c>
      <c r="L23" s="27">
        <f t="shared" si="1"/>
        <v>1.6260474577085501E-4</v>
      </c>
      <c r="M23" s="27">
        <f t="shared" si="1"/>
        <v>2.6601571848276773E-4</v>
      </c>
      <c r="N23" s="27"/>
      <c r="O23" s="27">
        <f t="shared" si="21"/>
        <v>1.3727981969278411E-2</v>
      </c>
      <c r="P23" s="27">
        <f t="shared" si="22"/>
        <v>1.2751656589277136E-2</v>
      </c>
      <c r="Q23" s="27">
        <f t="shared" si="23"/>
        <v>5.0845592904378819E-3</v>
      </c>
      <c r="R23" s="27"/>
      <c r="S23" s="12">
        <f t="shared" si="24"/>
        <v>3.3119715465902581E-2</v>
      </c>
      <c r="T23" s="12">
        <f t="shared" si="24"/>
        <v>3.0764262285664968E-2</v>
      </c>
      <c r="U23" s="12">
        <f t="shared" si="24"/>
        <v>1.2266854468899467E-2</v>
      </c>
    </row>
    <row r="24" spans="1:21" x14ac:dyDescent="0.25">
      <c r="A24" t="str">
        <f t="shared" si="0"/>
        <v>Integral 11</v>
      </c>
      <c r="C24" s="27">
        <f t="shared" si="17"/>
        <v>7.8494234212235729E-3</v>
      </c>
      <c r="D24" s="27">
        <f t="shared" si="18"/>
        <v>5.1286126660254365E-3</v>
      </c>
      <c r="E24" s="27">
        <f t="shared" si="19"/>
        <v>2.7208107551981364E-3</v>
      </c>
      <c r="F24" s="27"/>
      <c r="G24" s="27">
        <f t="shared" si="5"/>
        <v>59</v>
      </c>
      <c r="H24" s="27">
        <f t="shared" si="6"/>
        <v>45</v>
      </c>
      <c r="I24" s="27">
        <f t="shared" si="7"/>
        <v>14</v>
      </c>
      <c r="J24" s="27"/>
      <c r="K24" s="27">
        <f t="shared" si="20"/>
        <v>1.3304107493599277E-4</v>
      </c>
      <c r="L24" s="27">
        <f t="shared" si="1"/>
        <v>1.139691703561208E-4</v>
      </c>
      <c r="M24" s="27">
        <f t="shared" si="1"/>
        <v>1.9434362537129544E-4</v>
      </c>
      <c r="N24" s="27"/>
      <c r="O24" s="27">
        <f t="shared" si="21"/>
        <v>1.1578548445721272E-2</v>
      </c>
      <c r="P24" s="27">
        <f t="shared" si="22"/>
        <v>1.0675634424057468E-2</v>
      </c>
      <c r="Q24" s="27">
        <f t="shared" si="23"/>
        <v>4.4825900720223862E-3</v>
      </c>
      <c r="R24" s="27"/>
      <c r="S24" s="12">
        <f t="shared" si="24"/>
        <v>4.9359299780706294E-2</v>
      </c>
      <c r="T24" s="12">
        <f t="shared" si="24"/>
        <v>4.5510181380378989E-2</v>
      </c>
      <c r="U24" s="12">
        <f t="shared" si="24"/>
        <v>1.9109261251200629E-2</v>
      </c>
    </row>
    <row r="25" spans="1:21" x14ac:dyDescent="0.25">
      <c r="A25" t="str">
        <f t="shared" si="0"/>
        <v>Integral 12</v>
      </c>
      <c r="C25" s="27">
        <f t="shared" si="17"/>
        <v>4.9051187558652089E-3</v>
      </c>
      <c r="D25" s="27">
        <f t="shared" si="18"/>
        <v>3.3870569962382541E-3</v>
      </c>
      <c r="E25" s="27">
        <f t="shared" si="19"/>
        <v>1.5180617596269549E-3</v>
      </c>
      <c r="F25" s="27"/>
      <c r="G25" s="27">
        <f t="shared" si="5"/>
        <v>59</v>
      </c>
      <c r="H25" s="27">
        <f t="shared" si="6"/>
        <v>45</v>
      </c>
      <c r="I25" s="27">
        <f t="shared" si="7"/>
        <v>14</v>
      </c>
      <c r="J25" s="27"/>
      <c r="K25" s="27">
        <f t="shared" si="20"/>
        <v>8.3137606031613714E-5</v>
      </c>
      <c r="L25" s="27">
        <f t="shared" si="1"/>
        <v>7.5267933249738972E-5</v>
      </c>
      <c r="M25" s="27">
        <f t="shared" si="1"/>
        <v>1.0843298283049678E-4</v>
      </c>
      <c r="N25" s="27"/>
      <c r="O25" s="27">
        <f t="shared" si="21"/>
        <v>9.1410719089682485E-3</v>
      </c>
      <c r="P25" s="27">
        <f t="shared" si="22"/>
        <v>8.6757093802028069E-3</v>
      </c>
      <c r="Q25" s="27">
        <f t="shared" si="23"/>
        <v>2.8794552254184213E-3</v>
      </c>
      <c r="R25" s="27"/>
      <c r="S25" s="12">
        <f t="shared" si="24"/>
        <v>5.7336962527337935E-2</v>
      </c>
      <c r="T25" s="12">
        <f t="shared" si="24"/>
        <v>5.4417996990345135E-2</v>
      </c>
      <c r="U25" s="12">
        <f t="shared" si="24"/>
        <v>1.8061253428822241E-2</v>
      </c>
    </row>
    <row r="26" spans="1:21" x14ac:dyDescent="0.25">
      <c r="A26" t="str">
        <f t="shared" si="0"/>
        <v>Integral 13</v>
      </c>
      <c r="C26" s="27">
        <f t="shared" si="17"/>
        <v>6.2829395370309722E-3</v>
      </c>
      <c r="D26" s="27">
        <f t="shared" si="18"/>
        <v>3.8858463639004567E-3</v>
      </c>
      <c r="E26" s="27">
        <f t="shared" si="19"/>
        <v>2.3970931731305154E-3</v>
      </c>
      <c r="F26" s="27"/>
      <c r="G26" s="27">
        <f t="shared" si="5"/>
        <v>59</v>
      </c>
      <c r="H26" s="27">
        <f t="shared" si="6"/>
        <v>45</v>
      </c>
      <c r="I26" s="27">
        <f t="shared" si="7"/>
        <v>14</v>
      </c>
      <c r="J26" s="27"/>
      <c r="K26" s="27">
        <f t="shared" si="20"/>
        <v>1.0649050062764359E-4</v>
      </c>
      <c r="L26" s="27">
        <f t="shared" si="1"/>
        <v>8.6352141420010145E-5</v>
      </c>
      <c r="M26" s="27">
        <f t="shared" si="1"/>
        <v>1.7122094093789396E-4</v>
      </c>
      <c r="N26" s="27"/>
      <c r="O26" s="27">
        <f t="shared" si="21"/>
        <v>1.0371564071994209E-2</v>
      </c>
      <c r="P26" s="27">
        <f t="shared" si="22"/>
        <v>9.292585292587318E-3</v>
      </c>
      <c r="Q26" s="27">
        <f t="shared" si="23"/>
        <v>4.606213182156353E-3</v>
      </c>
      <c r="R26" s="27"/>
      <c r="S26" s="12">
        <f t="shared" si="24"/>
        <v>1.6490279449556354E-2</v>
      </c>
      <c r="T26" s="12">
        <f t="shared" si="24"/>
        <v>1.4774755978934843E-2</v>
      </c>
      <c r="U26" s="12">
        <f t="shared" si="24"/>
        <v>7.32365360236198E-3</v>
      </c>
    </row>
    <row r="27" spans="1:21" x14ac:dyDescent="0.25">
      <c r="A27" t="str">
        <f t="shared" si="0"/>
        <v>Integral 14</v>
      </c>
      <c r="C27" s="27">
        <f t="shared" si="17"/>
        <v>2.1031162039485594E-3</v>
      </c>
      <c r="D27" s="27">
        <f t="shared" si="18"/>
        <v>1.3979022519622136E-3</v>
      </c>
      <c r="E27" s="27">
        <f t="shared" si="19"/>
        <v>7.0521395198634576E-4</v>
      </c>
      <c r="F27" s="27"/>
      <c r="G27" s="27">
        <f t="shared" si="5"/>
        <v>59</v>
      </c>
      <c r="H27" s="27">
        <f t="shared" si="6"/>
        <v>45</v>
      </c>
      <c r="I27" s="27">
        <f t="shared" si="7"/>
        <v>14</v>
      </c>
      <c r="J27" s="27"/>
      <c r="K27" s="27">
        <f t="shared" si="20"/>
        <v>3.5646037355060326E-5</v>
      </c>
      <c r="L27" s="27">
        <f t="shared" si="1"/>
        <v>3.1064494488049194E-5</v>
      </c>
      <c r="M27" s="27">
        <f t="shared" si="1"/>
        <v>5.0372425141881841E-5</v>
      </c>
      <c r="N27" s="27"/>
      <c r="O27" s="27">
        <f t="shared" si="21"/>
        <v>5.9909496034858583E-3</v>
      </c>
      <c r="P27" s="27">
        <f t="shared" si="22"/>
        <v>5.5735531295618953E-3</v>
      </c>
      <c r="Q27" s="27">
        <f t="shared" si="23"/>
        <v>2.1970395225070854E-3</v>
      </c>
      <c r="R27" s="27"/>
      <c r="S27" s="12">
        <f t="shared" si="24"/>
        <v>4.3548552070837507E-2</v>
      </c>
      <c r="T27" s="12">
        <f t="shared" si="24"/>
        <v>4.0514473455272905E-2</v>
      </c>
      <c r="U27" s="12">
        <f t="shared" si="24"/>
        <v>1.5970404757188611E-2</v>
      </c>
    </row>
    <row r="28" spans="1:21" x14ac:dyDescent="0.25">
      <c r="A28" t="str">
        <f>A51</f>
        <v>TMS</v>
      </c>
      <c r="C28" s="27">
        <f t="shared" si="17"/>
        <v>4.476829961011159</v>
      </c>
      <c r="D28" s="27">
        <f t="shared" si="18"/>
        <v>4.4230990094985795E-2</v>
      </c>
      <c r="E28" s="27">
        <f t="shared" si="19"/>
        <v>4.4325989709161728</v>
      </c>
      <c r="F28" s="27"/>
      <c r="G28" s="27">
        <f t="shared" si="5"/>
        <v>59</v>
      </c>
      <c r="H28" s="27">
        <f t="shared" si="6"/>
        <v>45</v>
      </c>
      <c r="I28" s="27">
        <f t="shared" si="7"/>
        <v>14</v>
      </c>
      <c r="J28" s="27"/>
      <c r="K28" s="27">
        <f t="shared" si="20"/>
        <v>7.5878473915443376E-2</v>
      </c>
      <c r="L28" s="27">
        <f t="shared" si="1"/>
        <v>9.8291089099968422E-4</v>
      </c>
      <c r="M28" s="27">
        <f t="shared" si="1"/>
        <v>0.31661421220829805</v>
      </c>
      <c r="N28" s="27"/>
      <c r="O28" s="27">
        <f t="shared" si="21"/>
        <v>0.2826494935787508</v>
      </c>
      <c r="P28" s="27">
        <f t="shared" si="22"/>
        <v>3.135140971311632E-2</v>
      </c>
      <c r="Q28" s="27">
        <f t="shared" si="23"/>
        <v>0.28090536721345249</v>
      </c>
      <c r="R28" s="27"/>
      <c r="S28" s="21">
        <f t="shared" si="24"/>
        <v>0.63672281770941297</v>
      </c>
      <c r="T28" s="21">
        <f t="shared" si="24"/>
        <v>7.0625132488114278E-2</v>
      </c>
      <c r="U28" s="21">
        <f t="shared" si="24"/>
        <v>0.63279383471463324</v>
      </c>
    </row>
    <row r="31" spans="1:21" x14ac:dyDescent="0.25">
      <c r="S31" s="33"/>
      <c r="T31" s="30" t="s">
        <v>41</v>
      </c>
      <c r="U31" s="34"/>
    </row>
    <row r="32" spans="1:21" x14ac:dyDescent="0.25">
      <c r="S32" s="22" t="s">
        <v>42</v>
      </c>
      <c r="T32" s="22" t="s">
        <v>56</v>
      </c>
      <c r="U32" s="22" t="s">
        <v>43</v>
      </c>
    </row>
    <row r="33" spans="1:62" x14ac:dyDescent="0.25">
      <c r="S33" s="17">
        <f>SQRT(SUMSQ(S15:S17,S20,S22:S27)/COUNT(S15:S17,S20,S22:S27))</f>
        <v>4.3140152600125263E-2</v>
      </c>
      <c r="T33" s="17">
        <f t="shared" ref="T33:U33" si="25">SQRT(SUMSQ(T15:T17,T20,T22:T27)/COUNT(T15:T17,T20,T22:T27))</f>
        <v>3.7784704383668259E-2</v>
      </c>
      <c r="U33" s="17">
        <f t="shared" si="25"/>
        <v>2.0817994163725165E-2</v>
      </c>
    </row>
    <row r="35" spans="1:62" x14ac:dyDescent="0.25">
      <c r="A35" s="24" t="s">
        <v>63</v>
      </c>
      <c r="B35" s="23"/>
      <c r="C35" s="23"/>
      <c r="D35" s="23"/>
      <c r="E35" s="23"/>
    </row>
    <row r="37" spans="1:62" x14ac:dyDescent="0.25">
      <c r="A37" t="str">
        <f t="shared" ref="A37:A50" si="26">A56</f>
        <v>Aldehyde Integral 1</v>
      </c>
      <c r="C37">
        <f>C95-$F76</f>
        <v>-1.3210469954960634E-3</v>
      </c>
      <c r="D37">
        <f t="shared" ref="D37:F37" si="27">D95-$F76</f>
        <v>2.7253823797942014E-4</v>
      </c>
      <c r="E37">
        <f t="shared" si="27"/>
        <v>2.3574470260671401E-3</v>
      </c>
      <c r="F37">
        <f t="shared" si="27"/>
        <v>-1.3089382685504865E-3</v>
      </c>
      <c r="G37">
        <f>G95-$J76</f>
        <v>7.9030010754990027E-4</v>
      </c>
      <c r="H37">
        <f t="shared" ref="H37:J37" si="28">H95-$J76</f>
        <v>2.4373292372097018E-3</v>
      </c>
      <c r="I37">
        <f t="shared" si="28"/>
        <v>-1.1601605802767333E-3</v>
      </c>
      <c r="J37">
        <f t="shared" si="28"/>
        <v>-2.0674687644828688E-3</v>
      </c>
      <c r="K37">
        <f t="shared" ref="K37:N51" si="29">K95-$N76</f>
        <v>9.9421229767323108E-4</v>
      </c>
      <c r="L37">
        <f t="shared" si="29"/>
        <v>2.4518617461282248E-3</v>
      </c>
      <c r="M37">
        <f t="shared" si="29"/>
        <v>2.2360616270105174E-4</v>
      </c>
      <c r="N37">
        <f>N95-$N76</f>
        <v>-3.6696802065025041E-3</v>
      </c>
      <c r="O37">
        <f t="shared" ref="O37:R51" si="30">O95-$R76</f>
        <v>-9.9975980065760903E-4</v>
      </c>
      <c r="P37">
        <f t="shared" si="30"/>
        <v>3.5905710302215864E-3</v>
      </c>
      <c r="Q37">
        <f t="shared" si="30"/>
        <v>-5.2680609918957441E-4</v>
      </c>
      <c r="R37">
        <f>R95-$R76</f>
        <v>-2.0640051303744064E-3</v>
      </c>
      <c r="S37">
        <f t="shared" ref="S37:V51" si="31">S95-$V76</f>
        <v>-1.9764756610628105E-3</v>
      </c>
      <c r="T37">
        <f t="shared" si="31"/>
        <v>2.7645917413848843E-3</v>
      </c>
      <c r="U37">
        <f t="shared" si="31"/>
        <v>1.9156205723527345E-3</v>
      </c>
      <c r="V37">
        <f>V95-$V76</f>
        <v>-2.7037366526748118E-3</v>
      </c>
      <c r="W37">
        <f t="shared" ref="W37:Z51" si="32">W95-$Z76</f>
        <v>5.5158505253227012E-3</v>
      </c>
      <c r="X37">
        <f t="shared" si="32"/>
        <v>-5.5708097503310095E-3</v>
      </c>
      <c r="Y37">
        <f t="shared" si="32"/>
        <v>-3.3568080535024787E-3</v>
      </c>
      <c r="Z37">
        <f>Z95-$Z76</f>
        <v>3.4117672785107869E-3</v>
      </c>
      <c r="AA37">
        <f t="shared" ref="AA37:AD51" si="33">AA95-$AD76</f>
        <v>-4.3248039357845318E-3</v>
      </c>
      <c r="AB37">
        <f t="shared" si="33"/>
        <v>-2.6527066290719624E-3</v>
      </c>
      <c r="AC37">
        <f t="shared" si="33"/>
        <v>2.3016845680247713E-3</v>
      </c>
      <c r="AD37">
        <f>AD95-$AD76</f>
        <v>4.6758259968317263E-3</v>
      </c>
      <c r="AE37">
        <f t="shared" ref="AE37:AH51" si="34">AE95-$AH76</f>
        <v>-4.7043775707202723E-4</v>
      </c>
      <c r="AF37">
        <f t="shared" si="34"/>
        <v>2.3264550339178319E-4</v>
      </c>
      <c r="AG37">
        <f t="shared" si="34"/>
        <v>-3.0462515144978278E-3</v>
      </c>
      <c r="AH37">
        <f>AH95-$AH76</f>
        <v>3.2840437681780632E-3</v>
      </c>
      <c r="AI37">
        <f t="shared" ref="AI37:AL51" si="35">AI95-$AL76</f>
        <v>4.9588892535293166E-3</v>
      </c>
      <c r="AJ37">
        <f t="shared" si="35"/>
        <v>-2.178612223538514E-3</v>
      </c>
      <c r="AK37">
        <f t="shared" si="35"/>
        <v>-1.4863671922416416E-3</v>
      </c>
      <c r="AL37">
        <f>AL95-$AL76</f>
        <v>-1.2939098377491437E-3</v>
      </c>
      <c r="AM37">
        <f t="shared" ref="AM37:AP51" si="36">AM95-$AP76</f>
        <v>1.5990961614458163E-3</v>
      </c>
      <c r="AN37">
        <f t="shared" si="36"/>
        <v>-3.711465096513069E-3</v>
      </c>
      <c r="AO37">
        <f t="shared" si="36"/>
        <v>2.9063909809108786E-3</v>
      </c>
      <c r="AP37">
        <f>AP95-$AP76</f>
        <v>-7.940220458436259E-4</v>
      </c>
      <c r="AQ37">
        <f t="shared" ref="AQ37:AT51" si="37">AQ95-$AT76</f>
        <v>5.9396021192164895E-3</v>
      </c>
      <c r="AR37">
        <f t="shared" si="37"/>
        <v>2.3103964578991294E-3</v>
      </c>
      <c r="AS37">
        <f t="shared" si="37"/>
        <v>-5.5653990590695005E-3</v>
      </c>
      <c r="AT37">
        <f>AT95-$AT76</f>
        <v>-2.6845995180461157E-3</v>
      </c>
      <c r="AU37">
        <f t="shared" ref="AU37:AX51" si="38">AU95-$AX76</f>
        <v>-1.4469716289832318E-3</v>
      </c>
      <c r="AV37">
        <f t="shared" si="38"/>
        <v>-1.6062011235805328E-3</v>
      </c>
      <c r="AW37">
        <f t="shared" si="38"/>
        <v>-2.8514159059489508E-4</v>
      </c>
      <c r="AX37">
        <f>AX95-$AX76</f>
        <v>3.3383143431586597E-3</v>
      </c>
      <c r="AY37">
        <f t="shared" ref="AY37:BB51" si="39">AY95-$BB76</f>
        <v>2.7703580511555387E-3</v>
      </c>
      <c r="AZ37">
        <f t="shared" si="39"/>
        <v>-5.017951798896244E-3</v>
      </c>
      <c r="BA37">
        <f t="shared" si="39"/>
        <v>3.8419084255902902E-3</v>
      </c>
      <c r="BB37">
        <f>BB95-$BB76</f>
        <v>-1.5943146778495849E-3</v>
      </c>
      <c r="BC37">
        <f t="shared" ref="BC37:BF51" si="40">BC95-$BF76</f>
        <v>-8.2080320693272285E-5</v>
      </c>
      <c r="BD37">
        <f t="shared" si="40"/>
        <v>4.7585902935766144E-3</v>
      </c>
      <c r="BE37">
        <f t="shared" si="40"/>
        <v>-1.3704083712796286E-3</v>
      </c>
      <c r="BF37">
        <f>BF95-$BF76</f>
        <v>-3.306101601603717E-3</v>
      </c>
      <c r="BG37">
        <f t="shared" ref="BG37:BJ51" si="41">BG95-$BJ76</f>
        <v>-8.3384658430413205E-5</v>
      </c>
      <c r="BH37">
        <f t="shared" si="41"/>
        <v>-1.579323575455642E-3</v>
      </c>
      <c r="BI37">
        <f t="shared" si="41"/>
        <v>-2.6590253652406005E-3</v>
      </c>
      <c r="BJ37">
        <f>BJ95-$BJ76</f>
        <v>4.3217335991266592E-3</v>
      </c>
    </row>
    <row r="38" spans="1:62" x14ac:dyDescent="0.25">
      <c r="A38" t="str">
        <f t="shared" si="26"/>
        <v>Aldehyde Integral 2</v>
      </c>
      <c r="C38">
        <f t="shared" ref="C38:F51" si="42">C96-$F77</f>
        <v>6.9117368499744813E-3</v>
      </c>
      <c r="D38">
        <f t="shared" si="42"/>
        <v>-8.0934410861749351E-4</v>
      </c>
      <c r="E38">
        <f t="shared" si="42"/>
        <v>-1.3015734331437656E-2</v>
      </c>
      <c r="F38">
        <f t="shared" si="42"/>
        <v>6.9133415900806683E-3</v>
      </c>
      <c r="G38">
        <f t="shared" ref="G38:J51" si="43">G96-$J77</f>
        <v>1.8737197674190131E-3</v>
      </c>
      <c r="H38">
        <f t="shared" si="43"/>
        <v>-3.1474345856564723E-3</v>
      </c>
      <c r="I38">
        <f t="shared" si="43"/>
        <v>5.4814881695469109E-3</v>
      </c>
      <c r="J38">
        <f t="shared" si="43"/>
        <v>-4.2077733513094517E-3</v>
      </c>
      <c r="K38">
        <f t="shared" si="29"/>
        <v>-3.4702634136633548E-3</v>
      </c>
      <c r="L38">
        <f t="shared" si="29"/>
        <v>6.905335128217005E-3</v>
      </c>
      <c r="M38">
        <f t="shared" si="29"/>
        <v>-1.0116152144201307E-2</v>
      </c>
      <c r="N38">
        <f t="shared" si="29"/>
        <v>6.6810804296477677E-3</v>
      </c>
      <c r="O38">
        <f t="shared" si="30"/>
        <v>1.2881300996330836E-2</v>
      </c>
      <c r="P38">
        <f t="shared" si="30"/>
        <v>-1.1472298937236614E-2</v>
      </c>
      <c r="Q38">
        <f t="shared" si="30"/>
        <v>-4.2742703430775353E-3</v>
      </c>
      <c r="R38">
        <f t="shared" si="30"/>
        <v>2.8652682839833132E-3</v>
      </c>
      <c r="S38">
        <f t="shared" si="31"/>
        <v>-4.7362867988628432E-3</v>
      </c>
      <c r="T38">
        <f t="shared" si="31"/>
        <v>8.201610015482641E-3</v>
      </c>
      <c r="U38">
        <f t="shared" si="31"/>
        <v>-1.5725571120597748E-2</v>
      </c>
      <c r="V38">
        <f t="shared" si="31"/>
        <v>1.226024790397795E-2</v>
      </c>
      <c r="W38">
        <f t="shared" si="32"/>
        <v>4.3411869871571862E-3</v>
      </c>
      <c r="X38">
        <f t="shared" si="32"/>
        <v>-1.5977005558860391E-3</v>
      </c>
      <c r="Y38">
        <f t="shared" si="32"/>
        <v>1.0753906821855896E-2</v>
      </c>
      <c r="Z38">
        <f t="shared" si="32"/>
        <v>-1.3497393253127044E-2</v>
      </c>
      <c r="AA38">
        <f t="shared" si="33"/>
        <v>8.4991635571364799E-3</v>
      </c>
      <c r="AB38">
        <f t="shared" si="33"/>
        <v>-9.0738877212018787E-3</v>
      </c>
      <c r="AC38">
        <f t="shared" si="33"/>
        <v>-1.1319641396264069E-3</v>
      </c>
      <c r="AD38">
        <f t="shared" si="33"/>
        <v>1.7066883036916947E-3</v>
      </c>
      <c r="AE38">
        <f t="shared" si="34"/>
        <v>-1.8824437221472423E-3</v>
      </c>
      <c r="AF38">
        <f t="shared" si="34"/>
        <v>-1.0199470899736329E-2</v>
      </c>
      <c r="AG38">
        <f t="shared" si="34"/>
        <v>6.6351064606139931E-3</v>
      </c>
      <c r="AH38">
        <f t="shared" si="34"/>
        <v>5.4468081612695229E-3</v>
      </c>
      <c r="AI38">
        <f t="shared" si="35"/>
        <v>9.5064800577777664E-3</v>
      </c>
      <c r="AJ38">
        <f t="shared" si="35"/>
        <v>-9.6517617199234351E-3</v>
      </c>
      <c r="AK38">
        <f t="shared" si="35"/>
        <v>6.6186980367263226E-3</v>
      </c>
      <c r="AL38">
        <f t="shared" si="35"/>
        <v>-6.4734163745806539E-3</v>
      </c>
      <c r="AM38">
        <f t="shared" si="36"/>
        <v>2.2931515935729785E-2</v>
      </c>
      <c r="AN38">
        <f t="shared" si="36"/>
        <v>2.0304388650052574E-3</v>
      </c>
      <c r="AO38">
        <f t="shared" si="36"/>
        <v>-2.803353359177474E-3</v>
      </c>
      <c r="AP38">
        <f t="shared" si="36"/>
        <v>-2.2158601441557624E-2</v>
      </c>
      <c r="AQ38">
        <f t="shared" si="37"/>
        <v>1.3617313690363841E-2</v>
      </c>
      <c r="AR38">
        <f t="shared" si="37"/>
        <v>2.7560637366181862E-3</v>
      </c>
      <c r="AS38">
        <f t="shared" si="37"/>
        <v>-1.0173777879360857E-2</v>
      </c>
      <c r="AT38">
        <f t="shared" si="37"/>
        <v>-6.1995995476211707E-3</v>
      </c>
      <c r="AU38">
        <f t="shared" si="38"/>
        <v>-9.9155916125577281E-3</v>
      </c>
      <c r="AV38">
        <f t="shared" si="38"/>
        <v>-4.5706124902908929E-3</v>
      </c>
      <c r="AW38">
        <f t="shared" si="38"/>
        <v>1.1384418225710569E-2</v>
      </c>
      <c r="AX38">
        <f t="shared" si="38"/>
        <v>3.1017858771379414E-3</v>
      </c>
      <c r="AY38">
        <f t="shared" si="39"/>
        <v>-4.2875091832578205E-3</v>
      </c>
      <c r="AZ38">
        <f t="shared" si="39"/>
        <v>1.3112578614610015E-2</v>
      </c>
      <c r="BA38">
        <f t="shared" si="39"/>
        <v>-3.1093328186497793E-3</v>
      </c>
      <c r="BB38">
        <f t="shared" si="39"/>
        <v>-5.7157366127024711E-3</v>
      </c>
      <c r="BC38">
        <f t="shared" si="40"/>
        <v>-2.9751712118880613E-4</v>
      </c>
      <c r="BD38">
        <f t="shared" si="40"/>
        <v>8.0713141109888253E-3</v>
      </c>
      <c r="BE38">
        <f t="shared" si="40"/>
        <v>-4.4185885933151203E-4</v>
      </c>
      <c r="BF38">
        <f t="shared" si="40"/>
        <v>-7.3319381304685072E-3</v>
      </c>
      <c r="BG38">
        <f t="shared" si="41"/>
        <v>6.0823557318819832E-3</v>
      </c>
      <c r="BH38">
        <f t="shared" si="41"/>
        <v>-2.4638217352073555E-2</v>
      </c>
      <c r="BI38">
        <f t="shared" si="41"/>
        <v>1.1403342836444785E-2</v>
      </c>
      <c r="BJ38">
        <f t="shared" si="41"/>
        <v>7.1525187837467308E-3</v>
      </c>
    </row>
    <row r="39" spans="1:62" x14ac:dyDescent="0.25">
      <c r="A39" t="str">
        <f t="shared" si="26"/>
        <v>Aromatic region  Integral 3</v>
      </c>
      <c r="C39">
        <f t="shared" si="42"/>
        <v>0.20692107487159639</v>
      </c>
      <c r="D39">
        <f t="shared" si="42"/>
        <v>-0.45213357695432244</v>
      </c>
      <c r="E39">
        <f t="shared" si="42"/>
        <v>3.8245059529558034E-2</v>
      </c>
      <c r="F39">
        <f t="shared" si="42"/>
        <v>0.20696744255317157</v>
      </c>
      <c r="G39">
        <f t="shared" si="43"/>
        <v>-0.20141613435795591</v>
      </c>
      <c r="H39">
        <f t="shared" si="43"/>
        <v>0.24558439976727087</v>
      </c>
      <c r="I39">
        <f t="shared" si="43"/>
        <v>-5.7898386368636423E-2</v>
      </c>
      <c r="J39">
        <f t="shared" si="43"/>
        <v>1.3730120959317915E-2</v>
      </c>
      <c r="K39">
        <f t="shared" si="29"/>
        <v>-4.9056212453406189E-2</v>
      </c>
      <c r="L39">
        <f t="shared" si="29"/>
        <v>2.4107644109818693E-2</v>
      </c>
      <c r="M39">
        <f t="shared" si="29"/>
        <v>-0.14095274408802716</v>
      </c>
      <c r="N39">
        <f t="shared" si="29"/>
        <v>0.16590131243161288</v>
      </c>
      <c r="O39">
        <f t="shared" si="30"/>
        <v>1.1829234509949771E-2</v>
      </c>
      <c r="P39">
        <f t="shared" si="30"/>
        <v>-0.44667016669691684</v>
      </c>
      <c r="Q39">
        <f t="shared" si="30"/>
        <v>0.36171484635436002</v>
      </c>
      <c r="R39">
        <f t="shared" si="30"/>
        <v>7.3126085832601717E-2</v>
      </c>
      <c r="S39">
        <f t="shared" si="31"/>
        <v>0.22593994857565569</v>
      </c>
      <c r="T39">
        <f t="shared" si="31"/>
        <v>-4.0861927511393503E-2</v>
      </c>
      <c r="U39">
        <f t="shared" si="31"/>
        <v>-9.6367241783616109E-2</v>
      </c>
      <c r="V39">
        <f t="shared" si="31"/>
        <v>-8.8710779280646079E-2</v>
      </c>
      <c r="W39">
        <f t="shared" si="32"/>
        <v>-0.13455374083687488</v>
      </c>
      <c r="X39">
        <f t="shared" si="32"/>
        <v>-0.15557808222605374</v>
      </c>
      <c r="Y39">
        <f t="shared" si="32"/>
        <v>0.2279759127325871</v>
      </c>
      <c r="Z39">
        <f t="shared" si="32"/>
        <v>6.2155910330336184E-2</v>
      </c>
      <c r="AA39">
        <f t="shared" si="33"/>
        <v>0.63807266704233179</v>
      </c>
      <c r="AB39">
        <f t="shared" si="33"/>
        <v>-0.23450777677413015</v>
      </c>
      <c r="AC39">
        <f t="shared" si="33"/>
        <v>4.3720727587563957E-2</v>
      </c>
      <c r="AD39">
        <f t="shared" si="33"/>
        <v>-0.44728561785576559</v>
      </c>
      <c r="AE39">
        <f t="shared" si="34"/>
        <v>1.7944430341719553E-2</v>
      </c>
      <c r="AF39">
        <f t="shared" si="34"/>
        <v>0.2411652609606314</v>
      </c>
      <c r="AG39">
        <f t="shared" si="34"/>
        <v>0.12518200736903751</v>
      </c>
      <c r="AH39">
        <f t="shared" si="34"/>
        <v>-0.38429169867138313</v>
      </c>
      <c r="AI39">
        <f t="shared" si="35"/>
        <v>0.30947896591555946</v>
      </c>
      <c r="AJ39">
        <f t="shared" si="35"/>
        <v>-0.37508640396842985</v>
      </c>
      <c r="AK39">
        <f t="shared" si="35"/>
        <v>6.5228950683765774E-2</v>
      </c>
      <c r="AL39">
        <f t="shared" si="35"/>
        <v>3.7848736910284231E-4</v>
      </c>
      <c r="AM39">
        <f t="shared" si="36"/>
        <v>0.50863307641481192</v>
      </c>
      <c r="AN39">
        <f t="shared" si="36"/>
        <v>-2.9935673935401752E-3</v>
      </c>
      <c r="AO39">
        <f t="shared" si="36"/>
        <v>-6.8009652118654174E-2</v>
      </c>
      <c r="AP39">
        <f t="shared" si="36"/>
        <v>-0.43762985690262113</v>
      </c>
      <c r="AQ39">
        <f t="shared" si="37"/>
        <v>4.5026883263137307E-3</v>
      </c>
      <c r="AR39">
        <f t="shared" si="37"/>
        <v>0.26508694646990705</v>
      </c>
      <c r="AS39">
        <f t="shared" si="37"/>
        <v>-4.0038078436309021E-2</v>
      </c>
      <c r="AT39">
        <f t="shared" si="37"/>
        <v>-0.2295515563599082</v>
      </c>
      <c r="AU39">
        <f t="shared" si="38"/>
        <v>-0.31388969491802676</v>
      </c>
      <c r="AV39">
        <f t="shared" si="38"/>
        <v>-0.19434305893603288</v>
      </c>
      <c r="AW39">
        <f t="shared" si="38"/>
        <v>0.23661724283071095</v>
      </c>
      <c r="AX39">
        <f t="shared" si="38"/>
        <v>0.27161551102335046</v>
      </c>
      <c r="AY39">
        <f t="shared" si="39"/>
        <v>0.28181031986499505</v>
      </c>
      <c r="AZ39">
        <f t="shared" si="39"/>
        <v>-7.2023792539637199E-2</v>
      </c>
      <c r="BA39">
        <f t="shared" si="39"/>
        <v>-0.10537673294055772</v>
      </c>
      <c r="BB39">
        <f t="shared" si="39"/>
        <v>-0.10440979438479658</v>
      </c>
      <c r="BC39">
        <f t="shared" si="40"/>
        <v>-0.89275776634632642</v>
      </c>
      <c r="BD39">
        <f t="shared" si="40"/>
        <v>0.32860832862156109</v>
      </c>
      <c r="BE39">
        <f t="shared" si="40"/>
        <v>0.22214628964678518</v>
      </c>
      <c r="BF39">
        <f t="shared" si="40"/>
        <v>0.34200314807798016</v>
      </c>
      <c r="BG39">
        <f t="shared" si="41"/>
        <v>-0.27186919430973866</v>
      </c>
      <c r="BH39">
        <f t="shared" si="41"/>
        <v>-0.29898532282517642</v>
      </c>
      <c r="BI39">
        <f t="shared" si="41"/>
        <v>0.28097421149119839</v>
      </c>
      <c r="BJ39">
        <f t="shared" si="41"/>
        <v>0.28988030564371314</v>
      </c>
    </row>
    <row r="40" spans="1:62" x14ac:dyDescent="0.25">
      <c r="A40" t="str">
        <f t="shared" si="26"/>
        <v>OCH/O-CH2 Integral 4</v>
      </c>
      <c r="C40">
        <f t="shared" si="42"/>
        <v>-1.1921719222103166E-2</v>
      </c>
      <c r="D40">
        <f t="shared" si="42"/>
        <v>-1.6336851856698642E-3</v>
      </c>
      <c r="E40">
        <f t="shared" si="42"/>
        <v>2.5474113618858651E-2</v>
      </c>
      <c r="F40">
        <f t="shared" si="42"/>
        <v>-1.1918709211085954E-2</v>
      </c>
      <c r="G40">
        <f t="shared" si="43"/>
        <v>-5.7074224981292332E-2</v>
      </c>
      <c r="H40">
        <f t="shared" si="43"/>
        <v>-2.8460388935550585E-2</v>
      </c>
      <c r="I40">
        <f t="shared" si="43"/>
        <v>5.0785360067229779E-2</v>
      </c>
      <c r="J40">
        <f t="shared" si="43"/>
        <v>3.474925384961336E-2</v>
      </c>
      <c r="K40">
        <f t="shared" si="29"/>
        <v>2.0350329864395444E-2</v>
      </c>
      <c r="L40">
        <f t="shared" si="29"/>
        <v>7.225904080165213E-3</v>
      </c>
      <c r="M40">
        <f t="shared" si="29"/>
        <v>-1.4684200128559421E-2</v>
      </c>
      <c r="N40">
        <f t="shared" si="29"/>
        <v>-1.289203381600168E-2</v>
      </c>
      <c r="O40">
        <f t="shared" si="30"/>
        <v>2.6504618319582063E-2</v>
      </c>
      <c r="P40">
        <f t="shared" si="30"/>
        <v>-2.0102050352679313E-2</v>
      </c>
      <c r="Q40">
        <f t="shared" si="30"/>
        <v>-2.2179771293706407E-2</v>
      </c>
      <c r="R40">
        <f t="shared" si="30"/>
        <v>1.5777203326803546E-2</v>
      </c>
      <c r="S40">
        <f t="shared" si="31"/>
        <v>-2.1141169578114627E-2</v>
      </c>
      <c r="T40">
        <f t="shared" si="31"/>
        <v>-7.6883169038710619E-3</v>
      </c>
      <c r="U40">
        <f t="shared" si="31"/>
        <v>-1.8364537597645114E-2</v>
      </c>
      <c r="V40">
        <f t="shared" si="31"/>
        <v>4.7194024079630914E-2</v>
      </c>
      <c r="W40">
        <f t="shared" si="32"/>
        <v>7.7557369062730697E-4</v>
      </c>
      <c r="X40">
        <f t="shared" si="32"/>
        <v>-4.779131766879241E-2</v>
      </c>
      <c r="Y40">
        <f t="shared" si="32"/>
        <v>-5.3550392688186399E-3</v>
      </c>
      <c r="Z40">
        <f t="shared" si="32"/>
        <v>5.2370783246983521E-2</v>
      </c>
      <c r="AA40">
        <f t="shared" si="33"/>
        <v>-9.1937797090208662E-2</v>
      </c>
      <c r="AB40">
        <f t="shared" si="33"/>
        <v>-1.9633411405268086E-2</v>
      </c>
      <c r="AC40">
        <f t="shared" si="33"/>
        <v>2.4743680367572574E-2</v>
      </c>
      <c r="AD40">
        <f t="shared" si="33"/>
        <v>8.6827528127904285E-2</v>
      </c>
      <c r="AE40">
        <f t="shared" si="34"/>
        <v>-1.7957308395351701E-2</v>
      </c>
      <c r="AF40">
        <f t="shared" si="34"/>
        <v>-1.7074016505212786E-2</v>
      </c>
      <c r="AG40">
        <f t="shared" si="34"/>
        <v>-1.7271878634054105E-2</v>
      </c>
      <c r="AH40">
        <f t="shared" si="34"/>
        <v>5.2303203534618592E-2</v>
      </c>
      <c r="AI40">
        <f t="shared" si="35"/>
        <v>-1.5775823213210582E-2</v>
      </c>
      <c r="AJ40">
        <f t="shared" si="35"/>
        <v>-7.694792428788011E-3</v>
      </c>
      <c r="AK40">
        <f t="shared" si="35"/>
        <v>-1.5305621476319198E-3</v>
      </c>
      <c r="AL40">
        <f t="shared" si="35"/>
        <v>2.500117778963018E-2</v>
      </c>
      <c r="AM40">
        <f t="shared" si="36"/>
        <v>2.8784053772268337E-5</v>
      </c>
      <c r="AN40">
        <f t="shared" si="36"/>
        <v>-2.1366476190385453E-2</v>
      </c>
      <c r="AO40">
        <f t="shared" si="36"/>
        <v>-5.2469627464095114E-2</v>
      </c>
      <c r="AP40">
        <f t="shared" si="36"/>
        <v>7.3807319600708743E-2</v>
      </c>
      <c r="AQ40">
        <f t="shared" si="37"/>
        <v>-2.0020893232037706E-2</v>
      </c>
      <c r="AR40">
        <f t="shared" si="37"/>
        <v>1.1544363187319773E-2</v>
      </c>
      <c r="AS40">
        <f t="shared" si="37"/>
        <v>1.0396142300682309E-2</v>
      </c>
      <c r="AT40">
        <f t="shared" si="37"/>
        <v>-1.9196122559644868E-3</v>
      </c>
      <c r="AU40">
        <f t="shared" si="38"/>
        <v>-3.4763379907781777E-2</v>
      </c>
      <c r="AV40">
        <f t="shared" si="38"/>
        <v>-2.6712367526119385E-2</v>
      </c>
      <c r="AW40">
        <f t="shared" si="38"/>
        <v>2.0429165500996938E-3</v>
      </c>
      <c r="AX40">
        <f t="shared" si="38"/>
        <v>5.9432830883801802E-2</v>
      </c>
      <c r="AY40">
        <f t="shared" si="39"/>
        <v>3.0534204796448527E-3</v>
      </c>
      <c r="AZ40">
        <f t="shared" si="39"/>
        <v>-7.4397219776986656E-2</v>
      </c>
      <c r="BA40">
        <f t="shared" si="39"/>
        <v>3.2439563629266921E-2</v>
      </c>
      <c r="BB40">
        <f t="shared" si="39"/>
        <v>3.890423566807466E-2</v>
      </c>
      <c r="BC40">
        <f t="shared" si="40"/>
        <v>-0.11310520661453505</v>
      </c>
      <c r="BD40">
        <f t="shared" si="40"/>
        <v>5.4076544951426886E-3</v>
      </c>
      <c r="BE40">
        <f t="shared" si="40"/>
        <v>1.9721905359573189E-3</v>
      </c>
      <c r="BF40">
        <f t="shared" si="40"/>
        <v>0.10572536158343537</v>
      </c>
      <c r="BG40">
        <f t="shared" si="41"/>
        <v>-3.3220793027104345E-2</v>
      </c>
      <c r="BH40">
        <f t="shared" si="41"/>
        <v>4.17120816114398E-2</v>
      </c>
      <c r="BI40">
        <f t="shared" si="41"/>
        <v>-2.7898896559562014E-2</v>
      </c>
      <c r="BJ40">
        <f t="shared" si="41"/>
        <v>1.9407607975226782E-2</v>
      </c>
    </row>
    <row r="41" spans="1:62" x14ac:dyDescent="0.25">
      <c r="A41" t="str">
        <f t="shared" si="26"/>
        <v>Methoxy Integral 5</v>
      </c>
      <c r="C41">
        <f t="shared" si="42"/>
        <v>1.040415744653572</v>
      </c>
      <c r="D41">
        <f t="shared" si="42"/>
        <v>-0.95202491369060738</v>
      </c>
      <c r="E41">
        <f t="shared" si="42"/>
        <v>-1.1289521215323006</v>
      </c>
      <c r="F41">
        <f t="shared" si="42"/>
        <v>1.0405612905693502</v>
      </c>
      <c r="G41">
        <f t="shared" si="43"/>
        <v>-1.3991268874704517</v>
      </c>
      <c r="H41">
        <f t="shared" si="43"/>
        <v>-0.68129568845968436</v>
      </c>
      <c r="I41">
        <f t="shared" si="43"/>
        <v>0.90921668202395978</v>
      </c>
      <c r="J41">
        <f t="shared" si="43"/>
        <v>1.1712058939061833</v>
      </c>
      <c r="K41">
        <f t="shared" si="29"/>
        <v>-1.4715102082767118</v>
      </c>
      <c r="L41">
        <f t="shared" si="29"/>
        <v>-1.0313888773212625</v>
      </c>
      <c r="M41">
        <f t="shared" si="29"/>
        <v>1.2689252346758835</v>
      </c>
      <c r="N41">
        <f t="shared" si="29"/>
        <v>1.2339738509220695</v>
      </c>
      <c r="O41">
        <f t="shared" si="30"/>
        <v>0.44012380267533047</v>
      </c>
      <c r="P41">
        <f t="shared" si="30"/>
        <v>-1.1233470244056747</v>
      </c>
      <c r="Q41">
        <f t="shared" si="30"/>
        <v>0.70799982905834469</v>
      </c>
      <c r="R41">
        <f t="shared" si="30"/>
        <v>-2.4776607328014677E-2</v>
      </c>
      <c r="S41">
        <f t="shared" si="31"/>
        <v>-1.0849985985823096</v>
      </c>
      <c r="T41">
        <f t="shared" si="31"/>
        <v>-0.4984487578614214</v>
      </c>
      <c r="U41">
        <f t="shared" si="31"/>
        <v>-0.55318926692648418</v>
      </c>
      <c r="V41">
        <f t="shared" si="31"/>
        <v>2.1366366233702152</v>
      </c>
      <c r="W41">
        <f t="shared" si="32"/>
        <v>-1.0463477330046373</v>
      </c>
      <c r="X41">
        <f t="shared" si="32"/>
        <v>-1.5575125352232249</v>
      </c>
      <c r="Y41">
        <f t="shared" si="32"/>
        <v>1.7030457508028434</v>
      </c>
      <c r="Z41">
        <f t="shared" si="32"/>
        <v>0.90081451742499041</v>
      </c>
      <c r="AA41">
        <f t="shared" si="33"/>
        <v>-0.25798842901933483</v>
      </c>
      <c r="AB41">
        <f t="shared" si="33"/>
        <v>-0.72702783907394064</v>
      </c>
      <c r="AC41">
        <f t="shared" si="33"/>
        <v>-0.95287988165190995</v>
      </c>
      <c r="AD41">
        <f t="shared" si="33"/>
        <v>1.9378961497451286</v>
      </c>
      <c r="AE41">
        <f t="shared" si="34"/>
        <v>-0.7112540336288049</v>
      </c>
      <c r="AF41">
        <f t="shared" si="34"/>
        <v>-4.2391306966294451E-2</v>
      </c>
      <c r="AG41">
        <f t="shared" si="34"/>
        <v>-0.36121508524678347</v>
      </c>
      <c r="AH41">
        <f t="shared" si="34"/>
        <v>1.1148604258418757</v>
      </c>
      <c r="AI41">
        <f t="shared" si="35"/>
        <v>-0.49599202193889624</v>
      </c>
      <c r="AJ41">
        <f t="shared" si="35"/>
        <v>-0.56442606766319869</v>
      </c>
      <c r="AK41">
        <f t="shared" si="35"/>
        <v>-2.5889471088426319E-2</v>
      </c>
      <c r="AL41">
        <f t="shared" si="35"/>
        <v>1.0863075606905355</v>
      </c>
      <c r="AM41">
        <f t="shared" si="36"/>
        <v>-0.25181263034760804</v>
      </c>
      <c r="AN41">
        <f t="shared" si="36"/>
        <v>-0.29815605247988231</v>
      </c>
      <c r="AO41">
        <f t="shared" si="36"/>
        <v>-0.23675446791759214</v>
      </c>
      <c r="AP41">
        <f t="shared" si="36"/>
        <v>0.78672315074508958</v>
      </c>
      <c r="AQ41">
        <f t="shared" si="37"/>
        <v>-1.009420550098227</v>
      </c>
      <c r="AR41">
        <f t="shared" si="37"/>
        <v>0.2011604285640658</v>
      </c>
      <c r="AS41">
        <f t="shared" si="37"/>
        <v>0.31727331917414858</v>
      </c>
      <c r="AT41">
        <f t="shared" si="37"/>
        <v>0.49098680236002679</v>
      </c>
      <c r="AU41">
        <f t="shared" si="38"/>
        <v>-1.4123114517462483</v>
      </c>
      <c r="AV41">
        <f t="shared" si="38"/>
        <v>-0.49605763169473249</v>
      </c>
      <c r="AW41">
        <f t="shared" si="38"/>
        <v>0.64816853013170572</v>
      </c>
      <c r="AX41">
        <f t="shared" si="38"/>
        <v>1.2602005533092822</v>
      </c>
      <c r="AY41">
        <f t="shared" si="39"/>
        <v>-0.33860448821697275</v>
      </c>
      <c r="AZ41">
        <f t="shared" si="39"/>
        <v>-0.95202186481936479</v>
      </c>
      <c r="BA41">
        <f t="shared" si="39"/>
        <v>0.47639828140838603</v>
      </c>
      <c r="BB41">
        <f t="shared" si="39"/>
        <v>0.81422807162797994</v>
      </c>
      <c r="BC41">
        <f t="shared" si="40"/>
        <v>-1.2182617654552814</v>
      </c>
      <c r="BD41">
        <f t="shared" si="40"/>
        <v>0.1182263718482659</v>
      </c>
      <c r="BE41">
        <f t="shared" si="40"/>
        <v>0.20025677132583297</v>
      </c>
      <c r="BF41">
        <f t="shared" si="40"/>
        <v>0.89977862228119676</v>
      </c>
      <c r="BG41">
        <f t="shared" si="41"/>
        <v>30.768391401938779</v>
      </c>
      <c r="BH41">
        <f t="shared" si="41"/>
        <v>-10.798854778360436</v>
      </c>
      <c r="BI41">
        <f t="shared" si="41"/>
        <v>-10.448004039854535</v>
      </c>
      <c r="BJ41">
        <f t="shared" si="41"/>
        <v>-9.5215325837238112</v>
      </c>
    </row>
    <row r="42" spans="1:62" x14ac:dyDescent="0.25">
      <c r="A42" t="str">
        <f t="shared" si="26"/>
        <v>DMSO</v>
      </c>
      <c r="C42">
        <f t="shared" si="42"/>
        <v>0.94758609505243285</v>
      </c>
      <c r="D42">
        <f t="shared" si="42"/>
        <v>-0.85133795301171489</v>
      </c>
      <c r="E42">
        <f t="shared" si="42"/>
        <v>-1.0438860093789337</v>
      </c>
      <c r="F42">
        <f t="shared" si="42"/>
        <v>0.9476378673382122</v>
      </c>
      <c r="G42">
        <f t="shared" si="43"/>
        <v>1.5676727589095663E-3</v>
      </c>
      <c r="H42">
        <f t="shared" si="43"/>
        <v>-0.13270623601128051</v>
      </c>
      <c r="I42">
        <f t="shared" si="43"/>
        <v>0.28718208129927092</v>
      </c>
      <c r="J42">
        <f t="shared" si="43"/>
        <v>-0.15604351804689287</v>
      </c>
      <c r="K42">
        <f t="shared" si="29"/>
        <v>0.100015723785706</v>
      </c>
      <c r="L42">
        <f t="shared" si="29"/>
        <v>-8.3947273724270133E-2</v>
      </c>
      <c r="M42">
        <f t="shared" si="29"/>
        <v>2.0552158721766745E-2</v>
      </c>
      <c r="N42">
        <f t="shared" si="29"/>
        <v>-3.6620608783206166E-2</v>
      </c>
      <c r="O42">
        <f t="shared" si="30"/>
        <v>0.46095197388143916</v>
      </c>
      <c r="P42">
        <f t="shared" si="30"/>
        <v>-0.46353583111463337</v>
      </c>
      <c r="Q42">
        <f t="shared" si="30"/>
        <v>0.18516864192951488</v>
      </c>
      <c r="R42">
        <f t="shared" si="30"/>
        <v>-0.18258478469632067</v>
      </c>
      <c r="S42">
        <f t="shared" si="31"/>
        <v>0.10036014768591883</v>
      </c>
      <c r="T42">
        <f t="shared" si="31"/>
        <v>-4.1418486656542797E-2</v>
      </c>
      <c r="U42">
        <f t="shared" si="31"/>
        <v>-0.2292865410020184</v>
      </c>
      <c r="V42">
        <f t="shared" si="31"/>
        <v>0.17034487997264591</v>
      </c>
      <c r="W42">
        <f t="shared" si="32"/>
        <v>-0.20070377929711469</v>
      </c>
      <c r="X42">
        <f t="shared" si="32"/>
        <v>-0.50452997746306849</v>
      </c>
      <c r="Y42">
        <f t="shared" si="32"/>
        <v>0.4606392101922836</v>
      </c>
      <c r="Z42">
        <f t="shared" si="32"/>
        <v>0.24459454656790314</v>
      </c>
      <c r="AA42">
        <f t="shared" si="33"/>
        <v>0.18088541340121012</v>
      </c>
      <c r="AB42">
        <f t="shared" si="33"/>
        <v>-4.1288078283844953E-2</v>
      </c>
      <c r="AC42">
        <f t="shared" si="33"/>
        <v>-0.42671044574344208</v>
      </c>
      <c r="AD42">
        <f t="shared" si="33"/>
        <v>0.28711311062608402</v>
      </c>
      <c r="AE42">
        <f t="shared" si="34"/>
        <v>9.6867898594311441E-2</v>
      </c>
      <c r="AF42">
        <f t="shared" si="34"/>
        <v>0.20528605233834085</v>
      </c>
      <c r="AG42">
        <f t="shared" si="34"/>
        <v>0.13576948620622886</v>
      </c>
      <c r="AH42">
        <f t="shared" si="34"/>
        <v>-0.43792343713887405</v>
      </c>
      <c r="AI42">
        <f t="shared" si="35"/>
        <v>0.11774307301591236</v>
      </c>
      <c r="AJ42">
        <f t="shared" si="35"/>
        <v>-0.1133754281934003</v>
      </c>
      <c r="AK42">
        <f t="shared" si="35"/>
        <v>-0.10549782751694181</v>
      </c>
      <c r="AL42">
        <f t="shared" si="35"/>
        <v>0.10113018269442975</v>
      </c>
      <c r="AM42">
        <f t="shared" si="36"/>
        <v>0.32846701009696133</v>
      </c>
      <c r="AN42">
        <f t="shared" si="36"/>
        <v>-1.3059103999484734E-2</v>
      </c>
      <c r="AO42">
        <f t="shared" si="36"/>
        <v>-0.32372792287187124</v>
      </c>
      <c r="AP42">
        <f t="shared" si="36"/>
        <v>8.3200167743981979E-3</v>
      </c>
      <c r="AQ42">
        <f t="shared" si="37"/>
        <v>7.684816917024051E-3</v>
      </c>
      <c r="AR42">
        <f t="shared" si="37"/>
        <v>7.1633131056959343E-2</v>
      </c>
      <c r="AS42">
        <f t="shared" si="37"/>
        <v>-1.375982985042512E-2</v>
      </c>
      <c r="AT42">
        <f t="shared" si="37"/>
        <v>-6.5558118123561826E-2</v>
      </c>
      <c r="AU42">
        <f t="shared" si="38"/>
        <v>-0.25620215205571917</v>
      </c>
      <c r="AV42">
        <f t="shared" si="38"/>
        <v>-8.7474782804758178E-2</v>
      </c>
      <c r="AW42">
        <f t="shared" si="38"/>
        <v>3.5890526489168906E-2</v>
      </c>
      <c r="AX42">
        <f t="shared" si="38"/>
        <v>0.30778640837129956</v>
      </c>
      <c r="AY42">
        <f t="shared" si="39"/>
        <v>0.20439319527985234</v>
      </c>
      <c r="AZ42">
        <f t="shared" si="39"/>
        <v>-0.26409546719423282</v>
      </c>
      <c r="BA42">
        <f t="shared" si="39"/>
        <v>-2.7001469495605335E-2</v>
      </c>
      <c r="BB42">
        <f t="shared" si="39"/>
        <v>8.6703741409994706E-2</v>
      </c>
      <c r="BC42">
        <f t="shared" si="40"/>
        <v>-0.26174024810866925</v>
      </c>
      <c r="BD42">
        <f t="shared" si="40"/>
        <v>0.17798140507511206</v>
      </c>
      <c r="BE42">
        <f t="shared" si="40"/>
        <v>-0.12471274673177746</v>
      </c>
      <c r="BF42">
        <f t="shared" si="40"/>
        <v>0.20847158976533819</v>
      </c>
      <c r="BG42">
        <f t="shared" si="41"/>
        <v>0.73698169453102835</v>
      </c>
      <c r="BH42">
        <f t="shared" si="41"/>
        <v>-0.40348125165255766</v>
      </c>
      <c r="BI42">
        <f t="shared" si="41"/>
        <v>-0.20677632015536673</v>
      </c>
      <c r="BJ42">
        <f t="shared" si="41"/>
        <v>-0.12672412272310218</v>
      </c>
    </row>
    <row r="43" spans="1:62" x14ac:dyDescent="0.25">
      <c r="A43" t="str">
        <f t="shared" si="26"/>
        <v>Integral 7</v>
      </c>
      <c r="C43">
        <f t="shared" si="42"/>
        <v>-5.9973407342153451E-3</v>
      </c>
      <c r="D43">
        <f t="shared" si="42"/>
        <v>6.9949561102770619E-3</v>
      </c>
      <c r="E43">
        <f t="shared" si="42"/>
        <v>4.9989104711276322E-3</v>
      </c>
      <c r="F43">
        <f t="shared" si="42"/>
        <v>-5.9965258471894045E-3</v>
      </c>
      <c r="G43">
        <f t="shared" si="43"/>
        <v>2.7352436264778679E-3</v>
      </c>
      <c r="H43">
        <f t="shared" si="43"/>
        <v>2.9781683016224247E-3</v>
      </c>
      <c r="I43">
        <f t="shared" si="43"/>
        <v>-4.3638056855490881E-3</v>
      </c>
      <c r="J43">
        <f t="shared" si="43"/>
        <v>-1.3496062425510935E-3</v>
      </c>
      <c r="K43">
        <f t="shared" si="29"/>
        <v>-2.179908315855239E-5</v>
      </c>
      <c r="L43">
        <f t="shared" si="29"/>
        <v>-1.331279707648958E-3</v>
      </c>
      <c r="M43">
        <f t="shared" si="29"/>
        <v>1.2029934546350929E-4</v>
      </c>
      <c r="N43">
        <f t="shared" si="29"/>
        <v>1.2327794453440288E-3</v>
      </c>
      <c r="O43">
        <f t="shared" si="30"/>
        <v>-5.6479395732408066E-3</v>
      </c>
      <c r="P43">
        <f t="shared" si="30"/>
        <v>8.4414610175282123E-3</v>
      </c>
      <c r="Q43">
        <f t="shared" si="30"/>
        <v>-5.3422977585520781E-3</v>
      </c>
      <c r="R43">
        <f t="shared" si="30"/>
        <v>2.5487763142647002E-3</v>
      </c>
      <c r="S43">
        <f t="shared" si="31"/>
        <v>-2.0558852705097053E-3</v>
      </c>
      <c r="T43">
        <f t="shared" si="31"/>
        <v>2.8264366073915692E-4</v>
      </c>
      <c r="U43">
        <f t="shared" si="31"/>
        <v>4.024884986066013E-3</v>
      </c>
      <c r="V43">
        <f t="shared" si="31"/>
        <v>-2.2516433762954924E-3</v>
      </c>
      <c r="W43">
        <f t="shared" si="32"/>
        <v>1.3499751117745373E-3</v>
      </c>
      <c r="X43">
        <f t="shared" si="32"/>
        <v>5.8634833292194044E-3</v>
      </c>
      <c r="Y43">
        <f t="shared" si="32"/>
        <v>-6.9105529087565565E-3</v>
      </c>
      <c r="Z43">
        <f t="shared" si="32"/>
        <v>-3.0290553223741301E-4</v>
      </c>
      <c r="AA43">
        <f t="shared" si="33"/>
        <v>-1.7288787001382144E-4</v>
      </c>
      <c r="AB43">
        <f t="shared" si="33"/>
        <v>1.0696504719521771E-3</v>
      </c>
      <c r="AC43">
        <f t="shared" si="33"/>
        <v>4.8351261436692383E-3</v>
      </c>
      <c r="AD43">
        <f t="shared" si="33"/>
        <v>-5.731888745607594E-3</v>
      </c>
      <c r="AE43">
        <f t="shared" si="34"/>
        <v>1.4084394732475081E-3</v>
      </c>
      <c r="AF43">
        <f t="shared" si="34"/>
        <v>-2.1988988235184803E-3</v>
      </c>
      <c r="AG43">
        <f t="shared" si="34"/>
        <v>1.4763031161765805E-3</v>
      </c>
      <c r="AH43">
        <f t="shared" si="34"/>
        <v>-6.85843765905636E-4</v>
      </c>
      <c r="AI43">
        <f t="shared" si="35"/>
        <v>-3.1973484039767297E-3</v>
      </c>
      <c r="AJ43">
        <f t="shared" si="35"/>
        <v>-1.0471273772814649E-3</v>
      </c>
      <c r="AK43">
        <f t="shared" si="35"/>
        <v>3.7517500747550614E-3</v>
      </c>
      <c r="AL43">
        <f t="shared" si="35"/>
        <v>4.9272570650313319E-4</v>
      </c>
      <c r="AM43">
        <f t="shared" si="36"/>
        <v>-4.7610501006359607E-3</v>
      </c>
      <c r="AN43">
        <f t="shared" si="36"/>
        <v>-6.8915835071847731E-4</v>
      </c>
      <c r="AO43">
        <f t="shared" si="36"/>
        <v>4.0474005555894699E-3</v>
      </c>
      <c r="AP43">
        <f t="shared" si="36"/>
        <v>1.4028078957649681E-3</v>
      </c>
      <c r="AQ43">
        <f t="shared" si="37"/>
        <v>1.8337699307241218E-3</v>
      </c>
      <c r="AR43">
        <f t="shared" si="37"/>
        <v>-3.2276988837988407E-3</v>
      </c>
      <c r="AS43">
        <f t="shared" si="37"/>
        <v>5.453017618151923E-4</v>
      </c>
      <c r="AT43">
        <f t="shared" si="37"/>
        <v>8.4862719125949893E-4</v>
      </c>
      <c r="AU43">
        <f t="shared" si="38"/>
        <v>5.6551591468212425E-3</v>
      </c>
      <c r="AV43">
        <f t="shared" si="38"/>
        <v>2.5955135883053704E-3</v>
      </c>
      <c r="AW43">
        <f t="shared" si="38"/>
        <v>-2.7229665910986078E-3</v>
      </c>
      <c r="AX43">
        <f t="shared" si="38"/>
        <v>-5.5277061440279773E-3</v>
      </c>
      <c r="AY43">
        <f t="shared" si="39"/>
        <v>-3.0717216781687151E-3</v>
      </c>
      <c r="AZ43">
        <f t="shared" si="39"/>
        <v>6.482363285763959E-3</v>
      </c>
      <c r="BA43">
        <f t="shared" si="39"/>
        <v>-1.6641349352794488E-4</v>
      </c>
      <c r="BB43">
        <f t="shared" si="39"/>
        <v>-3.2442281140673268E-3</v>
      </c>
      <c r="BC43">
        <f t="shared" si="40"/>
        <v>6.228286946684175E-3</v>
      </c>
      <c r="BD43">
        <f t="shared" si="40"/>
        <v>-6.2913123163607365E-3</v>
      </c>
      <c r="BE43">
        <f t="shared" si="40"/>
        <v>-8.902584611273634E-4</v>
      </c>
      <c r="BF43">
        <f t="shared" si="40"/>
        <v>9.5328383080395263E-4</v>
      </c>
      <c r="BG43">
        <f t="shared" si="41"/>
        <v>-3.5295563886697523E-4</v>
      </c>
      <c r="BH43">
        <f t="shared" si="41"/>
        <v>2.06745697279348E-3</v>
      </c>
      <c r="BI43">
        <f t="shared" si="41"/>
        <v>7.7017030874720893E-4</v>
      </c>
      <c r="BJ43">
        <f t="shared" si="41"/>
        <v>-2.4846716426737414E-3</v>
      </c>
    </row>
    <row r="44" spans="1:62" x14ac:dyDescent="0.25">
      <c r="A44" t="str">
        <f t="shared" si="26"/>
        <v>Integral 8</v>
      </c>
      <c r="C44">
        <f t="shared" si="42"/>
        <v>0</v>
      </c>
      <c r="D44">
        <f t="shared" si="42"/>
        <v>0</v>
      </c>
      <c r="E44">
        <f t="shared" si="42"/>
        <v>0</v>
      </c>
      <c r="F44">
        <f t="shared" si="42"/>
        <v>0</v>
      </c>
      <c r="G44">
        <f t="shared" si="43"/>
        <v>0</v>
      </c>
      <c r="H44">
        <f t="shared" si="43"/>
        <v>0</v>
      </c>
      <c r="I44">
        <f t="shared" si="43"/>
        <v>0</v>
      </c>
      <c r="J44">
        <f t="shared" si="43"/>
        <v>0</v>
      </c>
      <c r="K44">
        <f t="shared" si="29"/>
        <v>0</v>
      </c>
      <c r="L44">
        <f t="shared" si="29"/>
        <v>0</v>
      </c>
      <c r="M44">
        <f t="shared" si="29"/>
        <v>0</v>
      </c>
      <c r="N44">
        <f t="shared" si="29"/>
        <v>0</v>
      </c>
      <c r="O44">
        <f t="shared" si="30"/>
        <v>0</v>
      </c>
      <c r="P44">
        <f t="shared" si="30"/>
        <v>0</v>
      </c>
      <c r="Q44">
        <f t="shared" si="30"/>
        <v>0</v>
      </c>
      <c r="R44">
        <f t="shared" si="30"/>
        <v>0</v>
      </c>
      <c r="S44">
        <f t="shared" si="31"/>
        <v>0</v>
      </c>
      <c r="T44">
        <f t="shared" si="31"/>
        <v>0</v>
      </c>
      <c r="U44">
        <f t="shared" si="31"/>
        <v>0</v>
      </c>
      <c r="V44">
        <f t="shared" si="31"/>
        <v>0</v>
      </c>
      <c r="W44">
        <f t="shared" si="32"/>
        <v>0</v>
      </c>
      <c r="X44">
        <f t="shared" si="32"/>
        <v>0</v>
      </c>
      <c r="Y44">
        <f t="shared" si="32"/>
        <v>0</v>
      </c>
      <c r="Z44">
        <f t="shared" si="32"/>
        <v>0</v>
      </c>
      <c r="AA44">
        <f t="shared" si="33"/>
        <v>0</v>
      </c>
      <c r="AB44">
        <f t="shared" si="33"/>
        <v>0</v>
      </c>
      <c r="AC44">
        <f t="shared" si="33"/>
        <v>0</v>
      </c>
      <c r="AD44">
        <f t="shared" si="33"/>
        <v>0</v>
      </c>
      <c r="AE44">
        <f t="shared" si="34"/>
        <v>0</v>
      </c>
      <c r="AF44">
        <f t="shared" si="34"/>
        <v>0</v>
      </c>
      <c r="AG44">
        <f t="shared" si="34"/>
        <v>0</v>
      </c>
      <c r="AH44">
        <f t="shared" si="34"/>
        <v>0</v>
      </c>
      <c r="AI44">
        <f t="shared" si="35"/>
        <v>0</v>
      </c>
      <c r="AJ44">
        <f t="shared" si="35"/>
        <v>0</v>
      </c>
      <c r="AK44">
        <f t="shared" si="35"/>
        <v>0</v>
      </c>
      <c r="AL44">
        <f t="shared" si="35"/>
        <v>0</v>
      </c>
      <c r="AM44">
        <f t="shared" si="36"/>
        <v>0</v>
      </c>
      <c r="AN44">
        <f t="shared" si="36"/>
        <v>0</v>
      </c>
      <c r="AO44">
        <f t="shared" si="36"/>
        <v>0</v>
      </c>
      <c r="AP44">
        <f t="shared" si="36"/>
        <v>0</v>
      </c>
      <c r="AQ44">
        <f t="shared" si="37"/>
        <v>0</v>
      </c>
      <c r="AR44">
        <f t="shared" si="37"/>
        <v>0</v>
      </c>
      <c r="AS44">
        <f t="shared" si="37"/>
        <v>0</v>
      </c>
      <c r="AT44">
        <f t="shared" si="37"/>
        <v>0</v>
      </c>
      <c r="AU44">
        <f t="shared" si="38"/>
        <v>0</v>
      </c>
      <c r="AV44">
        <f t="shared" si="38"/>
        <v>0</v>
      </c>
      <c r="AW44">
        <f t="shared" si="38"/>
        <v>0</v>
      </c>
      <c r="AX44">
        <f t="shared" si="38"/>
        <v>0</v>
      </c>
      <c r="AY44">
        <f t="shared" si="39"/>
        <v>0</v>
      </c>
      <c r="AZ44">
        <f t="shared" si="39"/>
        <v>0</v>
      </c>
      <c r="BA44">
        <f t="shared" si="39"/>
        <v>0</v>
      </c>
      <c r="BB44">
        <f t="shared" si="39"/>
        <v>0</v>
      </c>
      <c r="BC44">
        <f t="shared" si="40"/>
        <v>0</v>
      </c>
      <c r="BD44">
        <f t="shared" si="40"/>
        <v>0</v>
      </c>
      <c r="BE44">
        <f t="shared" si="40"/>
        <v>0</v>
      </c>
      <c r="BF44">
        <f t="shared" si="40"/>
        <v>0</v>
      </c>
      <c r="BG44">
        <f t="shared" si="41"/>
        <v>0</v>
      </c>
      <c r="BH44">
        <f t="shared" si="41"/>
        <v>0</v>
      </c>
      <c r="BI44">
        <f t="shared" si="41"/>
        <v>0</v>
      </c>
      <c r="BJ44">
        <f t="shared" si="41"/>
        <v>0</v>
      </c>
    </row>
    <row r="45" spans="1:62" x14ac:dyDescent="0.25">
      <c r="A45" t="str">
        <f t="shared" si="26"/>
        <v>Integral 9</v>
      </c>
      <c r="C45">
        <f t="shared" si="42"/>
        <v>-1.2848966229777409E-2</v>
      </c>
      <c r="D45">
        <f t="shared" si="42"/>
        <v>1.5948927668438917E-2</v>
      </c>
      <c r="E45">
        <f t="shared" si="42"/>
        <v>9.7520326147484404E-3</v>
      </c>
      <c r="F45">
        <f t="shared" si="42"/>
        <v>-1.2851994053409865E-2</v>
      </c>
      <c r="G45">
        <f t="shared" si="43"/>
        <v>5.3872086923525409E-3</v>
      </c>
      <c r="H45">
        <f t="shared" si="43"/>
        <v>6.2881619849692316E-3</v>
      </c>
      <c r="I45">
        <f t="shared" si="43"/>
        <v>-9.755186683780781E-3</v>
      </c>
      <c r="J45">
        <f t="shared" si="43"/>
        <v>-1.9201839935409915E-3</v>
      </c>
      <c r="K45">
        <f t="shared" si="29"/>
        <v>1.7419525463158725E-3</v>
      </c>
      <c r="L45">
        <f t="shared" si="29"/>
        <v>-2.887780534419071E-4</v>
      </c>
      <c r="M45">
        <f t="shared" si="29"/>
        <v>-1.2861725713773642E-3</v>
      </c>
      <c r="N45">
        <f t="shared" si="29"/>
        <v>-1.6700192149665671E-4</v>
      </c>
      <c r="O45">
        <f t="shared" si="30"/>
        <v>-1.0452526333536327E-2</v>
      </c>
      <c r="P45">
        <f t="shared" si="30"/>
        <v>1.6465917796226526E-2</v>
      </c>
      <c r="Q45">
        <f t="shared" si="30"/>
        <v>-9.9745080615030179E-3</v>
      </c>
      <c r="R45">
        <f t="shared" si="30"/>
        <v>3.9611165988128749E-3</v>
      </c>
      <c r="S45">
        <f t="shared" si="31"/>
        <v>1.0659766130277637E-4</v>
      </c>
      <c r="T45">
        <f t="shared" si="31"/>
        <v>2.7375317025740697E-4</v>
      </c>
      <c r="U45">
        <f t="shared" si="31"/>
        <v>8.3429469454523453E-3</v>
      </c>
      <c r="V45">
        <f t="shared" si="31"/>
        <v>-8.7232977770124731E-3</v>
      </c>
      <c r="W45">
        <f t="shared" si="32"/>
        <v>9.3165252937529863E-3</v>
      </c>
      <c r="X45">
        <f t="shared" si="32"/>
        <v>1.0558703291076998E-2</v>
      </c>
      <c r="Y45">
        <f t="shared" si="32"/>
        <v>-1.6708095650558141E-2</v>
      </c>
      <c r="Z45">
        <f t="shared" si="32"/>
        <v>-3.1671329342719545E-3</v>
      </c>
      <c r="AA45">
        <f t="shared" si="33"/>
        <v>-2.7585100450329691E-3</v>
      </c>
      <c r="AB45">
        <f t="shared" si="33"/>
        <v>4.1856642358416019E-3</v>
      </c>
      <c r="AC45">
        <f t="shared" si="33"/>
        <v>5.3876739160888532E-3</v>
      </c>
      <c r="AD45">
        <f t="shared" si="33"/>
        <v>-6.8148281068975969E-3</v>
      </c>
      <c r="AE45">
        <f t="shared" si="34"/>
        <v>3.3330329301189399E-3</v>
      </c>
      <c r="AF45">
        <f t="shared" si="34"/>
        <v>-3.8202078322906452E-3</v>
      </c>
      <c r="AG45">
        <f t="shared" si="34"/>
        <v>4.097169555547342E-3</v>
      </c>
      <c r="AH45">
        <f t="shared" si="34"/>
        <v>-3.6099946533756921E-3</v>
      </c>
      <c r="AI45">
        <f t="shared" si="35"/>
        <v>-1.9368651156369543E-3</v>
      </c>
      <c r="AJ45">
        <f t="shared" si="35"/>
        <v>4.4113886623919907E-4</v>
      </c>
      <c r="AK45">
        <f t="shared" si="35"/>
        <v>1.7241759238901255E-3</v>
      </c>
      <c r="AL45">
        <f t="shared" si="35"/>
        <v>-2.2844967449242581E-4</v>
      </c>
      <c r="AM45">
        <f t="shared" si="36"/>
        <v>-5.1946396627341462E-3</v>
      </c>
      <c r="AN45">
        <f t="shared" si="36"/>
        <v>-4.8592438583605624E-4</v>
      </c>
      <c r="AO45">
        <f t="shared" si="36"/>
        <v>5.862427335858289E-3</v>
      </c>
      <c r="AP45">
        <f t="shared" si="36"/>
        <v>-1.8186328728803103E-4</v>
      </c>
      <c r="AQ45">
        <f t="shared" si="37"/>
        <v>2.8725547051085543E-3</v>
      </c>
      <c r="AR45">
        <f t="shared" si="37"/>
        <v>-3.7782745947609886E-3</v>
      </c>
      <c r="AS45">
        <f t="shared" si="37"/>
        <v>-7.7766086819308633E-4</v>
      </c>
      <c r="AT45">
        <f t="shared" si="37"/>
        <v>1.6833807578454096E-3</v>
      </c>
      <c r="AU45">
        <f t="shared" si="38"/>
        <v>1.1297742093224761E-2</v>
      </c>
      <c r="AV45">
        <f t="shared" si="38"/>
        <v>4.1674826445121105E-3</v>
      </c>
      <c r="AW45">
        <f t="shared" si="38"/>
        <v>-5.4672565535162643E-3</v>
      </c>
      <c r="AX45">
        <f t="shared" si="38"/>
        <v>-9.9979681842204959E-3</v>
      </c>
      <c r="AY45">
        <f t="shared" si="39"/>
        <v>-2.8907105556256751E-3</v>
      </c>
      <c r="AZ45">
        <f t="shared" si="39"/>
        <v>9.9084879673717596E-3</v>
      </c>
      <c r="BA45">
        <f t="shared" si="39"/>
        <v>-2.23896380527977E-3</v>
      </c>
      <c r="BB45">
        <f t="shared" si="39"/>
        <v>-4.7788136064661479E-3</v>
      </c>
      <c r="BC45">
        <f t="shared" si="40"/>
        <v>1.0096279159347354E-2</v>
      </c>
      <c r="BD45">
        <f t="shared" si="40"/>
        <v>-6.489989261145912E-3</v>
      </c>
      <c r="BE45">
        <f t="shared" si="40"/>
        <v>-1.9576133466531198E-3</v>
      </c>
      <c r="BF45">
        <f t="shared" si="40"/>
        <v>-1.6486765515483226E-3</v>
      </c>
      <c r="BG45">
        <f t="shared" si="41"/>
        <v>4.6598154435678052E-3</v>
      </c>
      <c r="BH45">
        <f t="shared" si="41"/>
        <v>5.1477585254569025E-3</v>
      </c>
      <c r="BI45">
        <f t="shared" si="41"/>
        <v>-3.3558211553160189E-3</v>
      </c>
      <c r="BJ45">
        <f t="shared" si="41"/>
        <v>-6.4517528137086888E-3</v>
      </c>
    </row>
    <row r="46" spans="1:62" x14ac:dyDescent="0.25">
      <c r="A46" t="str">
        <f t="shared" si="26"/>
        <v>Integral 10</v>
      </c>
      <c r="C46">
        <f t="shared" si="42"/>
        <v>-2.1323450558100865E-2</v>
      </c>
      <c r="D46">
        <f t="shared" si="42"/>
        <v>2.6557492897017365E-2</v>
      </c>
      <c r="E46">
        <f t="shared" si="42"/>
        <v>1.6079877988641633E-2</v>
      </c>
      <c r="F46">
        <f t="shared" si="42"/>
        <v>-2.1313920327558022E-2</v>
      </c>
      <c r="G46">
        <f t="shared" si="43"/>
        <v>5.8393049157134946E-3</v>
      </c>
      <c r="H46">
        <f t="shared" si="43"/>
        <v>1.0411912571932136E-2</v>
      </c>
      <c r="I46">
        <f t="shared" si="43"/>
        <v>-1.6853274520267192E-2</v>
      </c>
      <c r="J46">
        <f t="shared" si="43"/>
        <v>6.0205703262161681E-4</v>
      </c>
      <c r="K46">
        <f t="shared" si="29"/>
        <v>7.9612824391661619E-4</v>
      </c>
      <c r="L46">
        <f t="shared" si="29"/>
        <v>-1.751372763986736E-3</v>
      </c>
      <c r="M46">
        <f t="shared" si="29"/>
        <v>1.7560654599219072E-4</v>
      </c>
      <c r="N46">
        <f t="shared" si="29"/>
        <v>7.7963797407804014E-4</v>
      </c>
      <c r="O46">
        <f t="shared" si="30"/>
        <v>-1.9429018515819629E-2</v>
      </c>
      <c r="P46">
        <f t="shared" si="30"/>
        <v>2.8345683859745952E-2</v>
      </c>
      <c r="Q46">
        <f t="shared" si="30"/>
        <v>-1.6016726129130077E-2</v>
      </c>
      <c r="R46">
        <f t="shared" si="30"/>
        <v>7.1000607852037545E-3</v>
      </c>
      <c r="S46">
        <f t="shared" si="31"/>
        <v>-1.5114766010122516E-3</v>
      </c>
      <c r="T46">
        <f t="shared" si="31"/>
        <v>-2.0423311804657618E-3</v>
      </c>
      <c r="U46">
        <f t="shared" si="31"/>
        <v>1.3587635113096297E-2</v>
      </c>
      <c r="V46">
        <f t="shared" si="31"/>
        <v>-1.0033827331618339E-2</v>
      </c>
      <c r="W46">
        <f t="shared" si="32"/>
        <v>1.2252836307446946E-2</v>
      </c>
      <c r="X46">
        <f t="shared" si="32"/>
        <v>1.669589915715447E-2</v>
      </c>
      <c r="Y46">
        <f t="shared" si="32"/>
        <v>-2.7164253101749636E-2</v>
      </c>
      <c r="Z46">
        <f t="shared" si="32"/>
        <v>-1.7844823628516693E-3</v>
      </c>
      <c r="AA46">
        <f t="shared" si="33"/>
        <v>-1.0178134948732209E-2</v>
      </c>
      <c r="AB46">
        <f t="shared" si="33"/>
        <v>7.2043421855174095E-3</v>
      </c>
      <c r="AC46">
        <f t="shared" si="33"/>
        <v>8.7920254641599138E-3</v>
      </c>
      <c r="AD46">
        <f t="shared" si="33"/>
        <v>-5.8182327009450585E-3</v>
      </c>
      <c r="AE46">
        <f t="shared" si="34"/>
        <v>1.9693661678505392E-3</v>
      </c>
      <c r="AF46">
        <f t="shared" si="34"/>
        <v>-8.5101039973961567E-3</v>
      </c>
      <c r="AG46">
        <f t="shared" si="34"/>
        <v>5.9828776377148229E-3</v>
      </c>
      <c r="AH46">
        <f t="shared" si="34"/>
        <v>5.5786019183057256E-4</v>
      </c>
      <c r="AI46">
        <f t="shared" si="35"/>
        <v>-5.0188292805120049E-3</v>
      </c>
      <c r="AJ46">
        <f t="shared" si="35"/>
        <v>7.1770892423494992E-4</v>
      </c>
      <c r="AK46">
        <f t="shared" si="35"/>
        <v>1.4845800389717834E-3</v>
      </c>
      <c r="AL46">
        <f t="shared" si="35"/>
        <v>2.8165403173054937E-3</v>
      </c>
      <c r="AM46">
        <f t="shared" si="36"/>
        <v>-1.1968941575260128E-2</v>
      </c>
      <c r="AN46">
        <f t="shared" si="36"/>
        <v>-3.6588950393152131E-3</v>
      </c>
      <c r="AO46">
        <f t="shared" si="36"/>
        <v>1.0250047241647187E-2</v>
      </c>
      <c r="AP46">
        <f t="shared" si="36"/>
        <v>5.3777893729282655E-3</v>
      </c>
      <c r="AQ46">
        <f t="shared" si="37"/>
        <v>8.5971219662622778E-4</v>
      </c>
      <c r="AR46">
        <f t="shared" si="37"/>
        <v>-7.5102889166558939E-3</v>
      </c>
      <c r="AS46">
        <f t="shared" si="37"/>
        <v>4.4207250103900364E-4</v>
      </c>
      <c r="AT46">
        <f t="shared" si="37"/>
        <v>6.208504218990496E-3</v>
      </c>
      <c r="AU46">
        <f t="shared" si="38"/>
        <v>1.6295798395303263E-2</v>
      </c>
      <c r="AV46">
        <f t="shared" si="38"/>
        <v>5.951071486814008E-3</v>
      </c>
      <c r="AW46">
        <f t="shared" si="38"/>
        <v>-8.1715631696446245E-3</v>
      </c>
      <c r="AX46">
        <f t="shared" si="38"/>
        <v>-1.4075306712472702E-2</v>
      </c>
      <c r="AY46">
        <f t="shared" si="39"/>
        <v>-6.3308255695904148E-3</v>
      </c>
      <c r="AZ46">
        <f t="shared" si="39"/>
        <v>1.3649604233349599E-2</v>
      </c>
      <c r="BA46">
        <f t="shared" si="39"/>
        <v>-2.3290024978858681E-3</v>
      </c>
      <c r="BB46">
        <f t="shared" si="39"/>
        <v>-4.9897761658733164E-3</v>
      </c>
      <c r="BC46">
        <f t="shared" si="40"/>
        <v>1.2069045416716495E-2</v>
      </c>
      <c r="BD46">
        <f t="shared" si="40"/>
        <v>-1.0719623441299786E-2</v>
      </c>
      <c r="BE46">
        <f t="shared" si="40"/>
        <v>-1.5336066543110705E-3</v>
      </c>
      <c r="BF46">
        <f t="shared" si="40"/>
        <v>1.8418467889447232E-4</v>
      </c>
      <c r="BG46">
        <f t="shared" si="41"/>
        <v>1.6593209457735902E-3</v>
      </c>
      <c r="BH46">
        <f t="shared" si="41"/>
        <v>1.0157027512359973E-2</v>
      </c>
      <c r="BI46">
        <f t="shared" si="41"/>
        <v>-6.5547921098269013E-3</v>
      </c>
      <c r="BJ46">
        <f t="shared" si="41"/>
        <v>-5.2615563483066619E-3</v>
      </c>
    </row>
    <row r="47" spans="1:62" x14ac:dyDescent="0.25">
      <c r="A47" t="str">
        <f t="shared" si="26"/>
        <v>Integral 11</v>
      </c>
      <c r="C47">
        <f t="shared" si="42"/>
        <v>-1.6275011207688428E-2</v>
      </c>
      <c r="D47">
        <f t="shared" si="42"/>
        <v>2.1127446480718376E-2</v>
      </c>
      <c r="E47">
        <f t="shared" si="42"/>
        <v>1.1441781945671942E-2</v>
      </c>
      <c r="F47">
        <f t="shared" si="42"/>
        <v>-1.6294217218701862E-2</v>
      </c>
      <c r="G47">
        <f t="shared" si="43"/>
        <v>4.9899494486654317E-3</v>
      </c>
      <c r="H47">
        <f t="shared" si="43"/>
        <v>9.1456010527682652E-3</v>
      </c>
      <c r="I47">
        <f t="shared" si="43"/>
        <v>-1.5124375217830499E-2</v>
      </c>
      <c r="J47">
        <f t="shared" si="43"/>
        <v>9.8882471639671898E-4</v>
      </c>
      <c r="K47">
        <f t="shared" si="29"/>
        <v>1.4150645268051765E-4</v>
      </c>
      <c r="L47">
        <f t="shared" si="29"/>
        <v>-2.6448693407934154E-3</v>
      </c>
      <c r="M47">
        <f t="shared" si="29"/>
        <v>9.9237689620809699E-4</v>
      </c>
      <c r="N47">
        <f t="shared" si="29"/>
        <v>1.5109859919048563E-3</v>
      </c>
      <c r="O47">
        <f t="shared" si="30"/>
        <v>-1.6227742923283911E-2</v>
      </c>
      <c r="P47">
        <f t="shared" si="30"/>
        <v>2.4551990739797747E-2</v>
      </c>
      <c r="Q47">
        <f t="shared" si="30"/>
        <v>-1.3765537579420423E-2</v>
      </c>
      <c r="R47">
        <f t="shared" si="30"/>
        <v>5.4412897629065593E-3</v>
      </c>
      <c r="S47">
        <f t="shared" si="31"/>
        <v>-6.4679179039653367E-4</v>
      </c>
      <c r="T47">
        <f t="shared" si="31"/>
        <v>-2.3306120402820096E-3</v>
      </c>
      <c r="U47">
        <f t="shared" si="31"/>
        <v>1.1850190385509773E-2</v>
      </c>
      <c r="V47">
        <f t="shared" si="31"/>
        <v>-8.8727865548313134E-3</v>
      </c>
      <c r="W47">
        <f t="shared" si="32"/>
        <v>1.0557014588487679E-2</v>
      </c>
      <c r="X47">
        <f t="shared" si="32"/>
        <v>1.3592708927590236E-2</v>
      </c>
      <c r="Y47">
        <f t="shared" si="32"/>
        <v>-2.2638333069505995E-2</v>
      </c>
      <c r="Z47">
        <f t="shared" si="32"/>
        <v>-1.5113904465718642E-3</v>
      </c>
      <c r="AA47">
        <f t="shared" si="33"/>
        <v>-9.7763297897623391E-3</v>
      </c>
      <c r="AB47">
        <f t="shared" si="33"/>
        <v>7.013263498503064E-3</v>
      </c>
      <c r="AC47">
        <f t="shared" si="33"/>
        <v>6.8442475128935032E-3</v>
      </c>
      <c r="AD47">
        <f t="shared" si="33"/>
        <v>-4.0811812216342003E-3</v>
      </c>
      <c r="AE47">
        <f t="shared" si="34"/>
        <v>1.3019266483914049E-3</v>
      </c>
      <c r="AF47">
        <f t="shared" si="34"/>
        <v>-8.5322968021479539E-3</v>
      </c>
      <c r="AG47">
        <f t="shared" si="34"/>
        <v>5.3836305592862843E-3</v>
      </c>
      <c r="AH47">
        <f t="shared" si="34"/>
        <v>1.8467395944701814E-3</v>
      </c>
      <c r="AI47">
        <f t="shared" si="35"/>
        <v>-4.8695611590977017E-3</v>
      </c>
      <c r="AJ47">
        <f t="shared" si="35"/>
        <v>1.9074946707503537E-4</v>
      </c>
      <c r="AK47">
        <f t="shared" si="35"/>
        <v>9.8398306419367199E-4</v>
      </c>
      <c r="AL47">
        <f t="shared" si="35"/>
        <v>3.6948286278290499E-3</v>
      </c>
      <c r="AM47">
        <f t="shared" si="36"/>
        <v>-9.9321217877735013E-3</v>
      </c>
      <c r="AN47">
        <f t="shared" si="36"/>
        <v>-3.8157122386289488E-3</v>
      </c>
      <c r="AO47">
        <f t="shared" si="36"/>
        <v>8.8764963878840697E-3</v>
      </c>
      <c r="AP47">
        <f t="shared" si="36"/>
        <v>4.8713376385183527E-3</v>
      </c>
      <c r="AQ47">
        <f t="shared" si="37"/>
        <v>1.2040712439401191E-4</v>
      </c>
      <c r="AR47">
        <f t="shared" si="37"/>
        <v>-6.3454951415082839E-3</v>
      </c>
      <c r="AS47">
        <f t="shared" si="37"/>
        <v>4.8781904902842066E-4</v>
      </c>
      <c r="AT47">
        <f t="shared" si="37"/>
        <v>5.7372689680858791E-3</v>
      </c>
      <c r="AU47">
        <f t="shared" si="38"/>
        <v>1.336371189268068E-2</v>
      </c>
      <c r="AV47">
        <f t="shared" si="38"/>
        <v>5.1330983641399708E-3</v>
      </c>
      <c r="AW47">
        <f t="shared" si="38"/>
        <v>-6.8782151103115308E-3</v>
      </c>
      <c r="AX47">
        <f t="shared" si="38"/>
        <v>-1.1618595146509092E-2</v>
      </c>
      <c r="AY47">
        <f t="shared" si="39"/>
        <v>-6.5563104574164199E-3</v>
      </c>
      <c r="AZ47">
        <f t="shared" si="39"/>
        <v>1.0700901537340296E-2</v>
      </c>
      <c r="BA47">
        <f t="shared" si="39"/>
        <v>-7.0906174320398141E-4</v>
      </c>
      <c r="BB47">
        <f t="shared" si="39"/>
        <v>-3.4355293367199502E-3</v>
      </c>
      <c r="BC47">
        <f t="shared" si="40"/>
        <v>8.3190102037556668E-3</v>
      </c>
      <c r="BD47">
        <f t="shared" si="40"/>
        <v>-9.7597591304428022E-3</v>
      </c>
      <c r="BE47">
        <f t="shared" si="40"/>
        <v>-6.1073519458559877E-4</v>
      </c>
      <c r="BF47">
        <f t="shared" si="40"/>
        <v>2.0514841212727619E-3</v>
      </c>
      <c r="BG47">
        <f t="shared" si="41"/>
        <v>5.2403916654984728E-3</v>
      </c>
      <c r="BH47">
        <f t="shared" si="41"/>
        <v>8.0387610123039965E-3</v>
      </c>
      <c r="BI47">
        <f t="shared" si="41"/>
        <v>-7.6779952091667047E-3</v>
      </c>
      <c r="BJ47">
        <f t="shared" si="41"/>
        <v>-5.6011574686357923E-3</v>
      </c>
    </row>
    <row r="48" spans="1:62" x14ac:dyDescent="0.25">
      <c r="A48" t="str">
        <f t="shared" si="26"/>
        <v>Integral 12</v>
      </c>
      <c r="C48">
        <f t="shared" si="42"/>
        <v>-1.3802675329272707E-2</v>
      </c>
      <c r="D48">
        <f t="shared" si="42"/>
        <v>1.7727337938586357E-2</v>
      </c>
      <c r="E48">
        <f t="shared" si="42"/>
        <v>9.8574348166289294E-3</v>
      </c>
      <c r="F48">
        <f t="shared" si="42"/>
        <v>-1.3782097425942497E-2</v>
      </c>
      <c r="G48">
        <f t="shared" si="43"/>
        <v>4.011956521441068E-3</v>
      </c>
      <c r="H48">
        <f t="shared" si="43"/>
        <v>7.4087965155627267E-3</v>
      </c>
      <c r="I48">
        <f t="shared" si="43"/>
        <v>-1.2669996134592215E-2</v>
      </c>
      <c r="J48">
        <f t="shared" si="43"/>
        <v>1.2492430975884206E-3</v>
      </c>
      <c r="K48">
        <f t="shared" si="29"/>
        <v>6.8000949075822104E-4</v>
      </c>
      <c r="L48">
        <f t="shared" si="29"/>
        <v>-1.3985743498953762E-3</v>
      </c>
      <c r="M48">
        <f t="shared" si="29"/>
        <v>7.9299985363684433E-5</v>
      </c>
      <c r="N48">
        <f t="shared" si="29"/>
        <v>6.3926487377347074E-4</v>
      </c>
      <c r="O48">
        <f t="shared" si="30"/>
        <v>-1.3704144421070458E-2</v>
      </c>
      <c r="P48">
        <f t="shared" si="30"/>
        <v>2.0086908782213753E-2</v>
      </c>
      <c r="Q48">
        <f t="shared" si="30"/>
        <v>-1.0765661845296703E-2</v>
      </c>
      <c r="R48">
        <f t="shared" si="30"/>
        <v>4.3828974841534918E-3</v>
      </c>
      <c r="S48">
        <f t="shared" si="31"/>
        <v>7.6875636365991706E-4</v>
      </c>
      <c r="T48">
        <f t="shared" si="31"/>
        <v>-2.2335199113228399E-3</v>
      </c>
      <c r="U48">
        <f t="shared" si="31"/>
        <v>9.1383541427854931E-3</v>
      </c>
      <c r="V48">
        <f t="shared" si="31"/>
        <v>-7.673590595122598E-3</v>
      </c>
      <c r="W48">
        <f t="shared" si="32"/>
        <v>9.2834380288198404E-3</v>
      </c>
      <c r="X48">
        <f t="shared" si="32"/>
        <v>1.1074471748312831E-2</v>
      </c>
      <c r="Y48">
        <f t="shared" si="32"/>
        <v>-1.944322479644367E-2</v>
      </c>
      <c r="Z48">
        <f t="shared" si="32"/>
        <v>-9.1468498068902893E-4</v>
      </c>
      <c r="AA48">
        <f t="shared" si="33"/>
        <v>-8.1912746103681433E-3</v>
      </c>
      <c r="AB48">
        <f t="shared" si="33"/>
        <v>5.745553238369755E-3</v>
      </c>
      <c r="AC48">
        <f t="shared" si="33"/>
        <v>4.9101098483932126E-3</v>
      </c>
      <c r="AD48">
        <f t="shared" si="33"/>
        <v>-2.4643884763948243E-3</v>
      </c>
      <c r="AE48">
        <f t="shared" si="34"/>
        <v>1.4356440259263581E-3</v>
      </c>
      <c r="AF48">
        <f t="shared" si="34"/>
        <v>-5.9931004050176317E-3</v>
      </c>
      <c r="AG48">
        <f t="shared" si="34"/>
        <v>4.4571905853000859E-3</v>
      </c>
      <c r="AH48">
        <f t="shared" si="34"/>
        <v>1.0026579379118772E-4</v>
      </c>
      <c r="AI48">
        <f t="shared" si="35"/>
        <v>-3.1081329910553068E-3</v>
      </c>
      <c r="AJ48">
        <f t="shared" si="35"/>
        <v>1.2068078840574148E-3</v>
      </c>
      <c r="AK48">
        <f t="shared" si="35"/>
        <v>-2.7647913102182842E-4</v>
      </c>
      <c r="AL48">
        <f t="shared" si="35"/>
        <v>2.1778042380196649E-3</v>
      </c>
      <c r="AM48">
        <f t="shared" si="36"/>
        <v>-7.9375647331390853E-3</v>
      </c>
      <c r="AN48">
        <f t="shared" si="36"/>
        <v>-2.6277290478062265E-3</v>
      </c>
      <c r="AO48">
        <f t="shared" si="36"/>
        <v>6.5849708750585212E-3</v>
      </c>
      <c r="AP48">
        <f t="shared" si="36"/>
        <v>3.9803229058868184E-3</v>
      </c>
      <c r="AQ48">
        <f t="shared" si="37"/>
        <v>-3.60377405073109E-6</v>
      </c>
      <c r="AR48">
        <f t="shared" si="37"/>
        <v>-4.517630810765394E-3</v>
      </c>
      <c r="AS48">
        <f t="shared" si="37"/>
        <v>1.9867957500735445E-4</v>
      </c>
      <c r="AT48">
        <f t="shared" si="37"/>
        <v>4.3225550098088261E-3</v>
      </c>
      <c r="AU48">
        <f t="shared" si="38"/>
        <v>1.0716470476476642E-2</v>
      </c>
      <c r="AV48">
        <f t="shared" si="38"/>
        <v>3.1148328125958358E-3</v>
      </c>
      <c r="AW48">
        <f t="shared" si="38"/>
        <v>-5.3447440318910577E-3</v>
      </c>
      <c r="AX48">
        <f t="shared" si="38"/>
        <v>-8.4865592571814197E-3</v>
      </c>
      <c r="AY48">
        <f t="shared" si="39"/>
        <v>-4.2354348018178722E-3</v>
      </c>
      <c r="AZ48">
        <f t="shared" si="39"/>
        <v>6.7948143629311952E-3</v>
      </c>
      <c r="BA48">
        <f t="shared" si="39"/>
        <v>-6.1757956094748989E-4</v>
      </c>
      <c r="BB48">
        <f t="shared" si="39"/>
        <v>-1.9418000001658053E-3</v>
      </c>
      <c r="BC48">
        <f t="shared" si="40"/>
        <v>3.3480536481521328E-3</v>
      </c>
      <c r="BD48">
        <f t="shared" si="40"/>
        <v>-5.9620854072654217E-3</v>
      </c>
      <c r="BE48">
        <f t="shared" si="40"/>
        <v>5.0865693722329519E-4</v>
      </c>
      <c r="BF48">
        <f t="shared" si="40"/>
        <v>2.1053748218899382E-3</v>
      </c>
      <c r="BG48">
        <f t="shared" si="41"/>
        <v>3.9092244510130492E-3</v>
      </c>
      <c r="BH48">
        <f t="shared" si="41"/>
        <v>8.7645252572273735E-3</v>
      </c>
      <c r="BI48">
        <f t="shared" si="41"/>
        <v>-8.2872562324804167E-3</v>
      </c>
      <c r="BJ48">
        <f t="shared" si="41"/>
        <v>-4.3864934757600615E-3</v>
      </c>
    </row>
    <row r="49" spans="1:62" x14ac:dyDescent="0.25">
      <c r="A49" t="str">
        <f t="shared" si="26"/>
        <v>Integral 13</v>
      </c>
      <c r="C49">
        <f t="shared" si="42"/>
        <v>-1.7256952918029644E-2</v>
      </c>
      <c r="D49">
        <f t="shared" si="42"/>
        <v>2.1825697743530381E-2</v>
      </c>
      <c r="E49">
        <f t="shared" si="42"/>
        <v>1.2673779874234015E-2</v>
      </c>
      <c r="F49">
        <f t="shared" si="42"/>
        <v>-1.724252469973464E-2</v>
      </c>
      <c r="G49">
        <f t="shared" si="43"/>
        <v>2.5401851488964233E-3</v>
      </c>
      <c r="H49">
        <f t="shared" si="43"/>
        <v>8.177459523792785E-3</v>
      </c>
      <c r="I49">
        <f t="shared" si="43"/>
        <v>-1.0710898155395387E-2</v>
      </c>
      <c r="J49">
        <f t="shared" si="43"/>
        <v>-6.7465172938208084E-6</v>
      </c>
      <c r="K49">
        <f t="shared" si="29"/>
        <v>4.5981843187447025E-3</v>
      </c>
      <c r="L49">
        <f t="shared" si="29"/>
        <v>2.4364887489645159E-3</v>
      </c>
      <c r="M49">
        <f t="shared" si="29"/>
        <v>-3.0737650563513741E-3</v>
      </c>
      <c r="N49">
        <f t="shared" si="29"/>
        <v>-3.9609080113574002E-3</v>
      </c>
      <c r="O49">
        <f t="shared" si="30"/>
        <v>-1.1945928816878726E-2</v>
      </c>
      <c r="P49">
        <f t="shared" si="30"/>
        <v>1.8131801642261802E-2</v>
      </c>
      <c r="Q49">
        <f t="shared" si="30"/>
        <v>-9.7675153928086234E-3</v>
      </c>
      <c r="R49">
        <f t="shared" si="30"/>
        <v>3.5816425674253249E-3</v>
      </c>
      <c r="S49">
        <f t="shared" si="31"/>
        <v>3.1160585263744212E-3</v>
      </c>
      <c r="T49">
        <f t="shared" si="31"/>
        <v>-2.0983065528401568E-3</v>
      </c>
      <c r="U49">
        <f t="shared" si="31"/>
        <v>9.3229056545495181E-3</v>
      </c>
      <c r="V49">
        <f t="shared" si="31"/>
        <v>-1.0340657628084005E-2</v>
      </c>
      <c r="W49">
        <f t="shared" si="32"/>
        <v>1.4707694868454024E-2</v>
      </c>
      <c r="X49">
        <f t="shared" si="32"/>
        <v>7.7846190950728866E-3</v>
      </c>
      <c r="Y49">
        <f t="shared" si="32"/>
        <v>-2.0478283447976087E-2</v>
      </c>
      <c r="Z49">
        <f t="shared" si="32"/>
        <v>-2.0140305155509353E-3</v>
      </c>
      <c r="AA49">
        <f t="shared" si="33"/>
        <v>-7.8845495693057321E-3</v>
      </c>
      <c r="AB49">
        <f t="shared" si="33"/>
        <v>7.7698871645133227E-3</v>
      </c>
      <c r="AC49">
        <f t="shared" si="33"/>
        <v>9.2532600965133938E-4</v>
      </c>
      <c r="AD49">
        <f t="shared" si="33"/>
        <v>-8.1066360485915201E-4</v>
      </c>
      <c r="AE49">
        <f t="shared" si="34"/>
        <v>4.4988180429491598E-3</v>
      </c>
      <c r="AF49">
        <f t="shared" si="34"/>
        <v>-3.6830824942908347E-3</v>
      </c>
      <c r="AG49">
        <f t="shared" si="34"/>
        <v>6.6996532967731337E-3</v>
      </c>
      <c r="AH49">
        <f t="shared" si="34"/>
        <v>-7.5153888454315698E-3</v>
      </c>
      <c r="AI49">
        <f t="shared" si="35"/>
        <v>1.7964074226017868E-3</v>
      </c>
      <c r="AJ49">
        <f t="shared" si="35"/>
        <v>2.7981924962171556E-3</v>
      </c>
      <c r="AK49">
        <f t="shared" si="35"/>
        <v>-4.3169159849373306E-3</v>
      </c>
      <c r="AL49">
        <f t="shared" si="35"/>
        <v>-2.7768393388172274E-4</v>
      </c>
      <c r="AM49">
        <f t="shared" si="36"/>
        <v>-3.4816270167886687E-3</v>
      </c>
      <c r="AN49">
        <f t="shared" si="36"/>
        <v>-1.6501980643314207E-3</v>
      </c>
      <c r="AO49">
        <f t="shared" si="36"/>
        <v>4.1956591871739057E-3</v>
      </c>
      <c r="AP49">
        <f t="shared" si="36"/>
        <v>9.3616589394607264E-4</v>
      </c>
      <c r="AQ49">
        <f t="shared" si="37"/>
        <v>6.0053715813990216E-4</v>
      </c>
      <c r="AR49">
        <f t="shared" si="37"/>
        <v>-2.6882618264706393E-3</v>
      </c>
      <c r="AS49">
        <f t="shared" si="37"/>
        <v>-1.4675592758066625E-3</v>
      </c>
      <c r="AT49">
        <f t="shared" si="37"/>
        <v>3.5552839441376216E-3</v>
      </c>
      <c r="AU49">
        <f t="shared" si="38"/>
        <v>1.1390479022058475E-2</v>
      </c>
      <c r="AV49">
        <f t="shared" si="38"/>
        <v>2.0945432603824976E-3</v>
      </c>
      <c r="AW49">
        <f t="shared" si="38"/>
        <v>-6.1772561028098361E-3</v>
      </c>
      <c r="AX49">
        <f t="shared" si="38"/>
        <v>-7.3077661796310256E-3</v>
      </c>
      <c r="AY49">
        <f t="shared" si="39"/>
        <v>1.3901448741265865E-3</v>
      </c>
      <c r="AZ49">
        <f t="shared" si="39"/>
        <v>5.5170396017580892E-3</v>
      </c>
      <c r="BA49">
        <f t="shared" si="39"/>
        <v>-3.3328972923671873E-3</v>
      </c>
      <c r="BB49">
        <f t="shared" si="39"/>
        <v>-3.5742871835175993E-3</v>
      </c>
      <c r="BC49">
        <f t="shared" si="40"/>
        <v>3.6642190410890452E-3</v>
      </c>
      <c r="BD49">
        <f t="shared" si="40"/>
        <v>1.1237381178668127E-3</v>
      </c>
      <c r="BE49">
        <f t="shared" si="40"/>
        <v>-1.132476968702445E-3</v>
      </c>
      <c r="BF49">
        <f t="shared" si="40"/>
        <v>-3.6554801902533018E-3</v>
      </c>
      <c r="BG49">
        <f t="shared" si="41"/>
        <v>4.9319302587909064E-3</v>
      </c>
      <c r="BH49">
        <f t="shared" si="41"/>
        <v>1.0375287070636396E-2</v>
      </c>
      <c r="BI49">
        <f t="shared" si="41"/>
        <v>-1.0846958467281786E-2</v>
      </c>
      <c r="BJ49">
        <f t="shared" si="41"/>
        <v>-4.4602588621454053E-3</v>
      </c>
    </row>
    <row r="50" spans="1:62" x14ac:dyDescent="0.25">
      <c r="A50" t="str">
        <f t="shared" si="26"/>
        <v>Integral 14</v>
      </c>
      <c r="C50">
        <f t="shared" si="42"/>
        <v>-9.5984093957140609E-3</v>
      </c>
      <c r="D50">
        <f t="shared" si="42"/>
        <v>1.290371236618601E-2</v>
      </c>
      <c r="E50">
        <f t="shared" si="42"/>
        <v>6.2846051540553505E-3</v>
      </c>
      <c r="F50">
        <f t="shared" si="42"/>
        <v>-9.5899081245272993E-3</v>
      </c>
      <c r="G50">
        <f t="shared" si="43"/>
        <v>3.2543238146983122E-3</v>
      </c>
      <c r="H50">
        <f t="shared" si="43"/>
        <v>4.4178932498759871E-3</v>
      </c>
      <c r="I50">
        <f t="shared" si="43"/>
        <v>-7.2773077920933182E-3</v>
      </c>
      <c r="J50">
        <f t="shared" si="43"/>
        <v>-3.9490927248098107E-4</v>
      </c>
      <c r="K50">
        <f t="shared" si="29"/>
        <v>1.652047908268256E-3</v>
      </c>
      <c r="L50">
        <f t="shared" si="29"/>
        <v>-7.8139832570275902E-4</v>
      </c>
      <c r="M50">
        <f t="shared" si="29"/>
        <v>-4.0357023045253793E-4</v>
      </c>
      <c r="N50">
        <f t="shared" si="29"/>
        <v>-4.6707935211301455E-4</v>
      </c>
      <c r="O50">
        <f t="shared" si="30"/>
        <v>-7.9326750110036426E-3</v>
      </c>
      <c r="P50">
        <f t="shared" si="30"/>
        <v>1.1749674257965054E-2</v>
      </c>
      <c r="Q50">
        <f t="shared" si="30"/>
        <v>-7.0559807616437376E-3</v>
      </c>
      <c r="R50">
        <f t="shared" si="30"/>
        <v>3.2389815146823542E-3</v>
      </c>
      <c r="S50">
        <f t="shared" si="31"/>
        <v>2.5091377620464761E-4</v>
      </c>
      <c r="T50">
        <f t="shared" si="31"/>
        <v>-9.398107404363365E-4</v>
      </c>
      <c r="U50">
        <f t="shared" si="31"/>
        <v>5.9969106982579456E-3</v>
      </c>
      <c r="V50">
        <f t="shared" si="31"/>
        <v>-5.30801373402634E-3</v>
      </c>
      <c r="W50">
        <f t="shared" si="32"/>
        <v>7.342420125202892E-3</v>
      </c>
      <c r="X50">
        <f t="shared" si="32"/>
        <v>6.7349141244626431E-3</v>
      </c>
      <c r="Y50">
        <f t="shared" si="32"/>
        <v>-1.1809437784763274E-2</v>
      </c>
      <c r="Z50">
        <f t="shared" si="32"/>
        <v>-2.2678964649022748E-3</v>
      </c>
      <c r="AA50">
        <f t="shared" si="33"/>
        <v>-5.4497477727035448E-3</v>
      </c>
      <c r="AB50">
        <f t="shared" si="33"/>
        <v>4.38260729660922E-3</v>
      </c>
      <c r="AC50">
        <f t="shared" si="33"/>
        <v>1.9707132483345879E-3</v>
      </c>
      <c r="AD50">
        <f t="shared" si="33"/>
        <v>-9.0357277224029087E-4</v>
      </c>
      <c r="AE50">
        <f t="shared" si="34"/>
        <v>9.8477589010997901E-4</v>
      </c>
      <c r="AF50">
        <f t="shared" si="34"/>
        <v>-3.9786085678110705E-3</v>
      </c>
      <c r="AG50">
        <f t="shared" si="34"/>
        <v>2.8522735796111254E-3</v>
      </c>
      <c r="AH50">
        <f t="shared" si="34"/>
        <v>1.4155909808991063E-4</v>
      </c>
      <c r="AI50">
        <f t="shared" si="35"/>
        <v>-9.8489146200989031E-4</v>
      </c>
      <c r="AJ50">
        <f t="shared" si="35"/>
        <v>1.0860373126260481E-3</v>
      </c>
      <c r="AK50">
        <f t="shared" si="35"/>
        <v>-1.6339530921875844E-3</v>
      </c>
      <c r="AL50">
        <f t="shared" si="35"/>
        <v>1.5328072415714544E-3</v>
      </c>
      <c r="AM50">
        <f t="shared" si="36"/>
        <v>-3.7620747090011952E-3</v>
      </c>
      <c r="AN50">
        <f t="shared" si="36"/>
        <v>-1.1639511277886372E-3</v>
      </c>
      <c r="AO50">
        <f t="shared" si="36"/>
        <v>4.0260138923433331E-3</v>
      </c>
      <c r="AP50">
        <f t="shared" si="36"/>
        <v>9.0001194444649935E-4</v>
      </c>
      <c r="AQ50">
        <f t="shared" si="37"/>
        <v>8.4212745372402864E-5</v>
      </c>
      <c r="AR50">
        <f t="shared" si="37"/>
        <v>-2.497456866489195E-3</v>
      </c>
      <c r="AS50">
        <f t="shared" si="37"/>
        <v>-5.9473736440840419E-4</v>
      </c>
      <c r="AT50">
        <f t="shared" si="37"/>
        <v>3.0079814855252796E-3</v>
      </c>
      <c r="AU50">
        <f t="shared" si="38"/>
        <v>7.4128480067583991E-3</v>
      </c>
      <c r="AV50">
        <f t="shared" si="38"/>
        <v>1.7883578121205279E-3</v>
      </c>
      <c r="AW50">
        <f t="shared" si="38"/>
        <v>-2.8309217329076652E-3</v>
      </c>
      <c r="AX50">
        <f t="shared" si="38"/>
        <v>-6.3702840859712895E-3</v>
      </c>
      <c r="AY50">
        <f t="shared" si="39"/>
        <v>-1.7751055209841715E-3</v>
      </c>
      <c r="AZ50">
        <f t="shared" si="39"/>
        <v>4.8928296311711306E-3</v>
      </c>
      <c r="BA50">
        <f t="shared" si="39"/>
        <v>-1.5556496356339544E-3</v>
      </c>
      <c r="BB50">
        <f t="shared" si="39"/>
        <v>-1.5620744745530324E-3</v>
      </c>
      <c r="BC50">
        <f t="shared" si="40"/>
        <v>5.2980304782019316E-3</v>
      </c>
      <c r="BD50">
        <f t="shared" si="40"/>
        <v>-4.2141662378445965E-3</v>
      </c>
      <c r="BE50">
        <f t="shared" si="40"/>
        <v>-2.8030998722200495E-4</v>
      </c>
      <c r="BF50">
        <f t="shared" si="40"/>
        <v>-8.0355425313530238E-4</v>
      </c>
      <c r="BG50">
        <f t="shared" si="41"/>
        <v>3.2536432913557456E-4</v>
      </c>
      <c r="BH50">
        <f t="shared" si="41"/>
        <v>4.3786150732205154E-3</v>
      </c>
      <c r="BI50">
        <f t="shared" si="41"/>
        <v>-3.1094400933555644E-3</v>
      </c>
      <c r="BJ50">
        <f t="shared" si="41"/>
        <v>-1.5945393090004978E-3</v>
      </c>
    </row>
    <row r="51" spans="1:62" x14ac:dyDescent="0.25">
      <c r="A51" t="str">
        <f>A70</f>
        <v>TMS</v>
      </c>
      <c r="C51">
        <f t="shared" si="42"/>
        <v>5.2978974376346799E-2</v>
      </c>
      <c r="D51">
        <f t="shared" si="42"/>
        <v>-4.4730797650154974E-2</v>
      </c>
      <c r="E51">
        <f t="shared" si="42"/>
        <v>-6.1223287048836617E-2</v>
      </c>
      <c r="F51">
        <f t="shared" si="42"/>
        <v>5.2975110322644903E-2</v>
      </c>
      <c r="G51">
        <f t="shared" si="43"/>
        <v>-2.5599612033897823E-2</v>
      </c>
      <c r="H51">
        <f t="shared" si="43"/>
        <v>-1.3508842893930062E-3</v>
      </c>
      <c r="I51">
        <f t="shared" si="43"/>
        <v>3.7640516467953633E-2</v>
      </c>
      <c r="J51">
        <f t="shared" si="43"/>
        <v>-1.0690020144662693E-2</v>
      </c>
      <c r="K51">
        <f t="shared" si="29"/>
        <v>1.6257141381216145E-2</v>
      </c>
      <c r="L51">
        <f t="shared" si="29"/>
        <v>1.1255956944976053E-2</v>
      </c>
      <c r="M51">
        <f t="shared" si="29"/>
        <v>-9.7537426903117064E-3</v>
      </c>
      <c r="N51">
        <f t="shared" si="29"/>
        <v>-1.775935563588027E-2</v>
      </c>
      <c r="O51">
        <f t="shared" si="30"/>
        <v>2.1656098009643521E-2</v>
      </c>
      <c r="P51">
        <f t="shared" si="30"/>
        <v>-2.5866140390075509E-2</v>
      </c>
      <c r="Q51">
        <f t="shared" si="30"/>
        <v>1.1448383916147664E-2</v>
      </c>
      <c r="R51">
        <f t="shared" si="30"/>
        <v>-7.2383415357157865E-3</v>
      </c>
      <c r="S51">
        <f t="shared" si="31"/>
        <v>8.4462592431062689E-3</v>
      </c>
      <c r="T51">
        <f t="shared" si="31"/>
        <v>1.239917468599594E-2</v>
      </c>
      <c r="U51">
        <f t="shared" si="31"/>
        <v>-3.9177436535464683E-3</v>
      </c>
      <c r="V51">
        <f t="shared" si="31"/>
        <v>-1.692769027555574E-2</v>
      </c>
      <c r="W51">
        <f t="shared" si="32"/>
        <v>-4.7489828199732687E-3</v>
      </c>
      <c r="X51">
        <f t="shared" si="32"/>
        <v>-1.0294539544946912E-2</v>
      </c>
      <c r="Y51">
        <f t="shared" si="32"/>
        <v>1.8869997139863148E-2</v>
      </c>
      <c r="Z51">
        <f t="shared" si="32"/>
        <v>-3.8264747749432448E-3</v>
      </c>
      <c r="AA51">
        <f t="shared" si="33"/>
        <v>1.1491449608197812E-2</v>
      </c>
      <c r="AB51">
        <f t="shared" si="33"/>
        <v>4.766244383659024E-3</v>
      </c>
      <c r="AC51">
        <f t="shared" si="33"/>
        <v>-1.1584631802307732E-2</v>
      </c>
      <c r="AD51">
        <f t="shared" si="33"/>
        <v>-4.6730621895489932E-3</v>
      </c>
      <c r="AE51">
        <f t="shared" si="34"/>
        <v>3.9827482398165637E-3</v>
      </c>
      <c r="AF51">
        <f t="shared" si="34"/>
        <v>4.1624796424804544E-3</v>
      </c>
      <c r="AG51">
        <f t="shared" si="34"/>
        <v>1.7537718762462295E-3</v>
      </c>
      <c r="AH51">
        <f t="shared" si="34"/>
        <v>-9.8989997585432199E-3</v>
      </c>
      <c r="AI51">
        <f t="shared" si="35"/>
        <v>-5.982431405364419E-4</v>
      </c>
      <c r="AJ51">
        <f t="shared" si="35"/>
        <v>1.0441428507430017E-3</v>
      </c>
      <c r="AK51">
        <f t="shared" si="35"/>
        <v>-1.9849613711347691E-3</v>
      </c>
      <c r="AL51">
        <f t="shared" si="35"/>
        <v>1.5390616609281538E-3</v>
      </c>
      <c r="AM51">
        <f t="shared" si="36"/>
        <v>9.1857878866203335E-3</v>
      </c>
      <c r="AN51">
        <f t="shared" si="36"/>
        <v>7.2712202680198235E-3</v>
      </c>
      <c r="AO51">
        <f t="shared" si="36"/>
        <v>-7.714943369238017E-3</v>
      </c>
      <c r="AP51">
        <f t="shared" si="36"/>
        <v>-8.7420647854021261E-3</v>
      </c>
      <c r="AQ51">
        <f t="shared" si="37"/>
        <v>1.2915519790304919E-2</v>
      </c>
      <c r="AR51">
        <f t="shared" si="37"/>
        <v>1.1002554453081237E-2</v>
      </c>
      <c r="AS51">
        <f t="shared" si="37"/>
        <v>-1.0729919583593872E-2</v>
      </c>
      <c r="AT51">
        <f t="shared" si="37"/>
        <v>-1.3188154659792173E-2</v>
      </c>
      <c r="AU51">
        <f t="shared" si="38"/>
        <v>4.5940864120436187E-4</v>
      </c>
      <c r="AV51">
        <f t="shared" si="38"/>
        <v>-5.5251766168745164E-3</v>
      </c>
      <c r="AW51">
        <f t="shared" si="38"/>
        <v>6.6650352776516653E-3</v>
      </c>
      <c r="AX51">
        <f t="shared" si="38"/>
        <v>-1.5992673019815662E-3</v>
      </c>
      <c r="AY51">
        <f t="shared" si="39"/>
        <v>1.4443600295235726E-2</v>
      </c>
      <c r="AZ51">
        <f t="shared" si="39"/>
        <v>-5.2547667584847968E-3</v>
      </c>
      <c r="BA51">
        <f t="shared" si="39"/>
        <v>-1.0403544220807248E-3</v>
      </c>
      <c r="BB51">
        <f t="shared" si="39"/>
        <v>-8.148479114670315E-3</v>
      </c>
      <c r="BC51">
        <f t="shared" si="40"/>
        <v>-3.3552237669094431E-3</v>
      </c>
      <c r="BD51">
        <f t="shared" si="40"/>
        <v>8.1694574283890375E-3</v>
      </c>
      <c r="BE51">
        <f t="shared" si="40"/>
        <v>-1.2213219323723989E-3</v>
      </c>
      <c r="BF51">
        <f t="shared" si="40"/>
        <v>-3.5929117291071955E-3</v>
      </c>
      <c r="BG51">
        <f t="shared" si="41"/>
        <v>0.13851442797465818</v>
      </c>
      <c r="BH51">
        <f t="shared" si="41"/>
        <v>-5.6729831769684852E-2</v>
      </c>
      <c r="BI51">
        <f t="shared" si="41"/>
        <v>-3.9222971064218182E-2</v>
      </c>
      <c r="BJ51">
        <f t="shared" si="41"/>
        <v>-4.2561625140755177E-2</v>
      </c>
    </row>
    <row r="54" spans="1:62" x14ac:dyDescent="0.25">
      <c r="A54" s="24" t="s">
        <v>62</v>
      </c>
      <c r="B54" s="23"/>
      <c r="C54" s="23"/>
      <c r="D54" s="23"/>
      <c r="E54" s="23"/>
    </row>
    <row r="56" spans="1:62" x14ac:dyDescent="0.25">
      <c r="A56" t="str">
        <f t="shared" ref="A56:A69" si="44">A76</f>
        <v>Aldehyde Integral 1</v>
      </c>
      <c r="C56">
        <f>C95-$C76</f>
        <v>4.2890586781954947E-3</v>
      </c>
      <c r="D56">
        <f t="shared" ref="D56:BJ60" si="45">D95-$C76</f>
        <v>5.8826439116709782E-3</v>
      </c>
      <c r="E56">
        <f t="shared" si="45"/>
        <v>7.9675526997586982E-3</v>
      </c>
      <c r="F56">
        <f t="shared" si="45"/>
        <v>4.3011674051410716E-3</v>
      </c>
      <c r="G56">
        <f t="shared" si="45"/>
        <v>3.6527152772818372E-3</v>
      </c>
      <c r="H56">
        <f t="shared" si="45"/>
        <v>5.2997444069416387E-3</v>
      </c>
      <c r="I56">
        <f t="shared" si="45"/>
        <v>1.7022545894552037E-3</v>
      </c>
      <c r="J56">
        <f t="shared" si="45"/>
        <v>7.9494640524906818E-4</v>
      </c>
      <c r="K56">
        <f t="shared" si="45"/>
        <v>1.1637384982973627E-3</v>
      </c>
      <c r="L56">
        <f t="shared" si="45"/>
        <v>2.6213879467523564E-3</v>
      </c>
      <c r="M56">
        <f t="shared" si="45"/>
        <v>3.9313236332518334E-4</v>
      </c>
      <c r="N56">
        <f t="shared" si="45"/>
        <v>-3.5001540058783726E-3</v>
      </c>
      <c r="O56">
        <f t="shared" si="45"/>
        <v>6.7795456810750346E-4</v>
      </c>
      <c r="P56">
        <f t="shared" si="45"/>
        <v>5.2682853989866989E-3</v>
      </c>
      <c r="Q56">
        <f t="shared" si="45"/>
        <v>1.1509082695755381E-3</v>
      </c>
      <c r="R56">
        <f t="shared" si="45"/>
        <v>-3.8629076160929393E-4</v>
      </c>
      <c r="S56">
        <f t="shared" si="45"/>
        <v>-3.0494907263720235E-3</v>
      </c>
      <c r="T56">
        <f t="shared" si="45"/>
        <v>1.6915766760756713E-3</v>
      </c>
      <c r="U56">
        <f t="shared" si="45"/>
        <v>8.426055070435215E-4</v>
      </c>
      <c r="V56">
        <f t="shared" si="45"/>
        <v>-3.7767517179840247E-3</v>
      </c>
      <c r="W56">
        <f t="shared" si="45"/>
        <v>-1.8868486689120549E-2</v>
      </c>
      <c r="X56">
        <f t="shared" si="45"/>
        <v>-2.9955146964774262E-2</v>
      </c>
      <c r="Y56">
        <f t="shared" si="45"/>
        <v>-2.774114526794573E-2</v>
      </c>
      <c r="Z56">
        <f t="shared" si="45"/>
        <v>-2.0972569935932463E-2</v>
      </c>
      <c r="AA56">
        <f t="shared" si="45"/>
        <v>2.7623709176807787E-4</v>
      </c>
      <c r="AB56">
        <f t="shared" si="45"/>
        <v>1.9483343984806473E-3</v>
      </c>
      <c r="AC56">
        <f t="shared" si="45"/>
        <v>6.902725595577381E-3</v>
      </c>
      <c r="AD56">
        <f t="shared" si="45"/>
        <v>9.276867024384336E-3</v>
      </c>
      <c r="AE56">
        <f t="shared" si="45"/>
        <v>-9.3861046276105808E-4</v>
      </c>
      <c r="AF56">
        <f t="shared" si="45"/>
        <v>-2.3552720229724766E-4</v>
      </c>
      <c r="AG56">
        <f t="shared" si="45"/>
        <v>-3.5144242201868587E-3</v>
      </c>
      <c r="AH56">
        <f t="shared" si="45"/>
        <v>2.8158710624890324E-3</v>
      </c>
      <c r="AI56">
        <f t="shared" si="45"/>
        <v>9.0531241569685658E-3</v>
      </c>
      <c r="AJ56">
        <f t="shared" si="45"/>
        <v>1.9156226799007352E-3</v>
      </c>
      <c r="AK56">
        <f t="shared" si="45"/>
        <v>2.6078677111976076E-3</v>
      </c>
      <c r="AL56">
        <f t="shared" si="45"/>
        <v>2.8003250656901055E-3</v>
      </c>
      <c r="AM56">
        <f t="shared" si="45"/>
        <v>4.1261835242693765E-3</v>
      </c>
      <c r="AN56">
        <f t="shared" si="45"/>
        <v>-1.1843777336895088E-3</v>
      </c>
      <c r="AO56">
        <f t="shared" si="45"/>
        <v>5.4334783437344387E-3</v>
      </c>
      <c r="AP56">
        <f t="shared" si="45"/>
        <v>1.7330653169799343E-3</v>
      </c>
      <c r="AQ56">
        <f t="shared" si="45"/>
        <v>7.6859966639636346E-4</v>
      </c>
      <c r="AR56">
        <f t="shared" si="45"/>
        <v>-2.8606059949209967E-3</v>
      </c>
      <c r="AS56">
        <f t="shared" si="45"/>
        <v>-1.0736401511889627E-2</v>
      </c>
      <c r="AT56">
        <f t="shared" si="45"/>
        <v>-7.8556019708662418E-3</v>
      </c>
      <c r="AU56">
        <f t="shared" si="45"/>
        <v>-1.6442496306331295E-3</v>
      </c>
      <c r="AV56">
        <f t="shared" si="45"/>
        <v>-1.8034791252304304E-3</v>
      </c>
      <c r="AW56">
        <f t="shared" si="45"/>
        <v>-4.8241959224479269E-4</v>
      </c>
      <c r="AX56">
        <f t="shared" si="45"/>
        <v>3.1410363415087621E-3</v>
      </c>
      <c r="AY56">
        <f t="shared" si="45"/>
        <v>7.6547365764051724E-3</v>
      </c>
      <c r="AZ56">
        <f t="shared" si="45"/>
        <v>-1.3357327364661026E-4</v>
      </c>
      <c r="BA56">
        <f t="shared" si="45"/>
        <v>8.7262869508399239E-3</v>
      </c>
      <c r="BB56">
        <f t="shared" si="45"/>
        <v>3.2900638474000488E-3</v>
      </c>
      <c r="BC56">
        <f t="shared" si="45"/>
        <v>3.9332375625137916E-3</v>
      </c>
      <c r="BD56">
        <f t="shared" si="45"/>
        <v>8.7739081767836784E-3</v>
      </c>
      <c r="BE56">
        <f t="shared" si="45"/>
        <v>2.6449095119274353E-3</v>
      </c>
      <c r="BF56">
        <f t="shared" si="45"/>
        <v>7.092162816033469E-4</v>
      </c>
      <c r="BG56">
        <f t="shared" si="45"/>
        <v>7.6859966639636346E-4</v>
      </c>
      <c r="BH56">
        <f t="shared" si="45"/>
        <v>-7.2733925062886534E-4</v>
      </c>
      <c r="BI56">
        <f t="shared" si="45"/>
        <v>-1.8070410404138239E-3</v>
      </c>
      <c r="BJ56">
        <f t="shared" si="45"/>
        <v>5.1737179239534359E-3</v>
      </c>
    </row>
    <row r="57" spans="1:62" x14ac:dyDescent="0.25">
      <c r="A57" t="str">
        <f t="shared" si="44"/>
        <v>Aldehyde Integral 2</v>
      </c>
      <c r="C57">
        <f>C96-$C77</f>
        <v>2.9493434864538703E-3</v>
      </c>
      <c r="D57">
        <f t="shared" si="45"/>
        <v>-4.7717374721381045E-3</v>
      </c>
      <c r="E57">
        <f t="shared" si="45"/>
        <v>-1.6978127694958267E-2</v>
      </c>
      <c r="F57">
        <f t="shared" si="45"/>
        <v>2.9509482265600573E-3</v>
      </c>
      <c r="G57">
        <f t="shared" si="45"/>
        <v>1.4945281389566467E-2</v>
      </c>
      <c r="H57">
        <f t="shared" si="45"/>
        <v>9.9241270364909817E-3</v>
      </c>
      <c r="I57">
        <f t="shared" si="45"/>
        <v>1.8553049791694365E-2</v>
      </c>
      <c r="J57">
        <f t="shared" si="45"/>
        <v>8.8637882708380022E-3</v>
      </c>
      <c r="K57">
        <f t="shared" si="45"/>
        <v>-7.6780398882319578E-3</v>
      </c>
      <c r="L57">
        <f t="shared" si="45"/>
        <v>2.697558653648402E-3</v>
      </c>
      <c r="M57">
        <f t="shared" si="45"/>
        <v>-1.432392861876991E-2</v>
      </c>
      <c r="N57">
        <f t="shared" si="45"/>
        <v>2.4733039550791647E-3</v>
      </c>
      <c r="O57">
        <f t="shared" si="45"/>
        <v>1.7547355562859357E-2</v>
      </c>
      <c r="P57">
        <f t="shared" si="45"/>
        <v>-6.8062443707080922E-3</v>
      </c>
      <c r="Q57">
        <f t="shared" si="45"/>
        <v>3.9178422345098607E-4</v>
      </c>
      <c r="R57">
        <f t="shared" si="45"/>
        <v>7.5313228505118346E-3</v>
      </c>
      <c r="S57">
        <f t="shared" si="45"/>
        <v>9.216069189312226E-3</v>
      </c>
      <c r="T57">
        <f t="shared" si="45"/>
        <v>2.215396600365771E-2</v>
      </c>
      <c r="U57">
        <f t="shared" si="45"/>
        <v>-1.7732151324226786E-3</v>
      </c>
      <c r="V57">
        <f t="shared" si="45"/>
        <v>2.6212603892153019E-2</v>
      </c>
      <c r="W57">
        <f t="shared" si="45"/>
        <v>-1.0871967479012534E-3</v>
      </c>
      <c r="X57">
        <f t="shared" si="45"/>
        <v>-7.0260842909444787E-3</v>
      </c>
      <c r="Y57">
        <f t="shared" si="45"/>
        <v>5.3255230867974568E-3</v>
      </c>
      <c r="Z57">
        <f t="shared" si="45"/>
        <v>-1.8925776988185483E-2</v>
      </c>
      <c r="AA57">
        <f t="shared" si="45"/>
        <v>3.3768177843909897E-2</v>
      </c>
      <c r="AB57">
        <f t="shared" si="45"/>
        <v>1.6195126565571538E-2</v>
      </c>
      <c r="AC57">
        <f t="shared" si="45"/>
        <v>2.413705014714701E-2</v>
      </c>
      <c r="AD57">
        <f t="shared" si="45"/>
        <v>2.6975702590465112E-2</v>
      </c>
      <c r="AE57">
        <f t="shared" si="45"/>
        <v>-2.0400170078307411E-2</v>
      </c>
      <c r="AF57">
        <f t="shared" si="45"/>
        <v>-2.8717197255896498E-2</v>
      </c>
      <c r="AG57">
        <f t="shared" si="45"/>
        <v>-1.1882619895546176E-2</v>
      </c>
      <c r="AH57">
        <f t="shared" si="45"/>
        <v>-1.3070918194890646E-2</v>
      </c>
      <c r="AI57">
        <f t="shared" si="45"/>
        <v>2.9060203629673875E-3</v>
      </c>
      <c r="AJ57">
        <f t="shared" si="45"/>
        <v>-1.6252221414733814E-2</v>
      </c>
      <c r="AK57">
        <f t="shared" si="45"/>
        <v>1.8238341915943757E-5</v>
      </c>
      <c r="AL57">
        <f t="shared" si="45"/>
        <v>-1.3073876069391033E-2</v>
      </c>
      <c r="AM57">
        <f t="shared" si="45"/>
        <v>2.1136076547057736E-2</v>
      </c>
      <c r="AN57">
        <f t="shared" si="45"/>
        <v>2.3499947633320861E-4</v>
      </c>
      <c r="AO57">
        <f t="shared" si="45"/>
        <v>-4.5987927478495227E-3</v>
      </c>
      <c r="AP57">
        <f t="shared" si="45"/>
        <v>-2.3954040830229673E-2</v>
      </c>
      <c r="AQ57">
        <f t="shared" si="45"/>
        <v>6.3397138420600574E-3</v>
      </c>
      <c r="AR57">
        <f t="shared" si="45"/>
        <v>-4.5215361116855979E-3</v>
      </c>
      <c r="AS57">
        <f t="shared" si="45"/>
        <v>-1.7451377727664641E-2</v>
      </c>
      <c r="AT57">
        <f t="shared" si="45"/>
        <v>-1.3477199395924955E-2</v>
      </c>
      <c r="AU57">
        <f t="shared" si="45"/>
        <v>-1.401806475871753E-2</v>
      </c>
      <c r="AV57">
        <f t="shared" si="45"/>
        <v>-8.6730856364506947E-3</v>
      </c>
      <c r="AW57">
        <f t="shared" si="45"/>
        <v>7.2819450795507668E-3</v>
      </c>
      <c r="AX57">
        <f t="shared" si="45"/>
        <v>-1.0006872690218604E-3</v>
      </c>
      <c r="AY57">
        <f t="shared" si="45"/>
        <v>-6.3015100282216574E-3</v>
      </c>
      <c r="AZ57">
        <f t="shared" si="45"/>
        <v>1.1098577769646178E-2</v>
      </c>
      <c r="BA57">
        <f t="shared" si="45"/>
        <v>-5.1233336636136162E-3</v>
      </c>
      <c r="BB57">
        <f t="shared" si="45"/>
        <v>-7.729737457666308E-3</v>
      </c>
      <c r="BC57">
        <f t="shared" si="45"/>
        <v>-3.6076088427728359E-3</v>
      </c>
      <c r="BD57">
        <f t="shared" si="45"/>
        <v>4.7612223894047956E-3</v>
      </c>
      <c r="BE57">
        <f t="shared" si="45"/>
        <v>-3.7519505809155418E-3</v>
      </c>
      <c r="BF57">
        <f t="shared" si="45"/>
        <v>-1.0642029852052537E-2</v>
      </c>
      <c r="BG57">
        <f t="shared" si="45"/>
        <v>6.3397138420600574E-3</v>
      </c>
      <c r="BH57">
        <f t="shared" si="45"/>
        <v>-2.4380859241895481E-2</v>
      </c>
      <c r="BI57">
        <f t="shared" si="45"/>
        <v>1.1660700946622859E-2</v>
      </c>
      <c r="BJ57">
        <f t="shared" si="45"/>
        <v>7.409876893924805E-3</v>
      </c>
    </row>
    <row r="58" spans="1:62" x14ac:dyDescent="0.25">
      <c r="A58" t="str">
        <f t="shared" si="44"/>
        <v>Aromatic region  Integral 3</v>
      </c>
      <c r="C58">
        <f t="shared" ref="C58:R70" si="46">C97-$C78</f>
        <v>0.42686103330734682</v>
      </c>
      <c r="D58">
        <f t="shared" si="45"/>
        <v>-0.23219361851857201</v>
      </c>
      <c r="E58">
        <f t="shared" si="45"/>
        <v>0.25818501796530846</v>
      </c>
      <c r="F58">
        <f>F97-$C78</f>
        <v>0.42690740098892199</v>
      </c>
      <c r="G58">
        <f t="shared" si="45"/>
        <v>-0.35909020850527185</v>
      </c>
      <c r="H58">
        <f t="shared" si="45"/>
        <v>8.7910325619954932E-2</v>
      </c>
      <c r="I58">
        <f t="shared" si="45"/>
        <v>-0.21557246051595236</v>
      </c>
      <c r="J58">
        <f t="shared" si="45"/>
        <v>-0.14394395318799802</v>
      </c>
      <c r="K58">
        <f t="shared" si="45"/>
        <v>0.13459042220310025</v>
      </c>
      <c r="L58">
        <f t="shared" si="45"/>
        <v>0.20775427876632513</v>
      </c>
      <c r="M58">
        <f t="shared" si="45"/>
        <v>4.2693890568479276E-2</v>
      </c>
      <c r="N58">
        <f t="shared" si="45"/>
        <v>0.34954794708811932</v>
      </c>
      <c r="O58">
        <f t="shared" si="45"/>
        <v>0.26231615017946552</v>
      </c>
      <c r="P58">
        <f t="shared" si="45"/>
        <v>-0.19618325102740108</v>
      </c>
      <c r="Q58">
        <f t="shared" si="45"/>
        <v>0.61220176202387577</v>
      </c>
      <c r="R58">
        <f t="shared" si="45"/>
        <v>0.32361300150211747</v>
      </c>
      <c r="S58">
        <f t="shared" si="45"/>
        <v>0.25656642309417954</v>
      </c>
      <c r="T58">
        <f t="shared" si="45"/>
        <v>-1.0235452992869654E-2</v>
      </c>
      <c r="U58">
        <f t="shared" si="45"/>
        <v>-6.5740767265092259E-2</v>
      </c>
      <c r="V58">
        <f t="shared" si="45"/>
        <v>-5.808430476212223E-2</v>
      </c>
      <c r="W58">
        <f t="shared" si="45"/>
        <v>-0.1219884671086362</v>
      </c>
      <c r="X58">
        <f t="shared" si="45"/>
        <v>-0.14301280849781506</v>
      </c>
      <c r="Y58">
        <f t="shared" si="45"/>
        <v>0.24054118646082578</v>
      </c>
      <c r="Z58">
        <f t="shared" si="45"/>
        <v>7.4721184058574863E-2</v>
      </c>
      <c r="AA58">
        <f t="shared" si="45"/>
        <v>0.21115499914179736</v>
      </c>
      <c r="AB58">
        <f t="shared" si="45"/>
        <v>-0.66142544467466458</v>
      </c>
      <c r="AC58">
        <f t="shared" si="45"/>
        <v>-0.38319694031297047</v>
      </c>
      <c r="AD58">
        <f t="shared" si="45"/>
        <v>-0.87420328575630002</v>
      </c>
      <c r="AE58">
        <f t="shared" si="45"/>
        <v>4.004984278670598E-2</v>
      </c>
      <c r="AF58">
        <f t="shared" si="45"/>
        <v>0.26327067340561783</v>
      </c>
      <c r="AG58">
        <f t="shared" si="45"/>
        <v>0.14728741981402393</v>
      </c>
      <c r="AH58">
        <f t="shared" si="45"/>
        <v>-0.3621862862263967</v>
      </c>
      <c r="AI58">
        <f t="shared" si="45"/>
        <v>-5.3145690440775439E-2</v>
      </c>
      <c r="AJ58">
        <f t="shared" si="45"/>
        <v>-0.73771106032476474</v>
      </c>
      <c r="AK58">
        <f t="shared" si="45"/>
        <v>-0.29739570567256912</v>
      </c>
      <c r="AL58">
        <f t="shared" si="45"/>
        <v>-0.36224616898723205</v>
      </c>
      <c r="AM58">
        <f t="shared" si="45"/>
        <v>7.1816937415661641E-2</v>
      </c>
      <c r="AN58">
        <f t="shared" si="45"/>
        <v>-0.43980970639269046</v>
      </c>
      <c r="AO58">
        <f t="shared" si="45"/>
        <v>-0.50482579111780446</v>
      </c>
      <c r="AP58">
        <f t="shared" si="45"/>
        <v>-0.87444599590177141</v>
      </c>
      <c r="AQ58">
        <f t="shared" si="45"/>
        <v>0.17142397089147643</v>
      </c>
      <c r="AR58">
        <f t="shared" si="45"/>
        <v>0.43200822903506975</v>
      </c>
      <c r="AS58">
        <f t="shared" si="45"/>
        <v>0.12688320412885368</v>
      </c>
      <c r="AT58">
        <f t="shared" si="45"/>
        <v>-6.2630273794745506E-2</v>
      </c>
      <c r="AU58">
        <f t="shared" si="45"/>
        <v>1.4085694136044324E-2</v>
      </c>
      <c r="AV58">
        <f t="shared" si="45"/>
        <v>0.13363233011803821</v>
      </c>
      <c r="AW58">
        <f t="shared" si="45"/>
        <v>0.56459263188478204</v>
      </c>
      <c r="AX58">
        <f t="shared" si="45"/>
        <v>0.59959090007742155</v>
      </c>
      <c r="AY58">
        <f t="shared" si="45"/>
        <v>0.25925508007160047</v>
      </c>
      <c r="AZ58">
        <f t="shared" si="45"/>
        <v>-9.4579032333031776E-2</v>
      </c>
      <c r="BA58">
        <f t="shared" si="45"/>
        <v>-0.12793197273395229</v>
      </c>
      <c r="BB58">
        <f t="shared" si="45"/>
        <v>-0.12696503417819116</v>
      </c>
      <c r="BC58">
        <f t="shared" si="45"/>
        <v>-1.1437304954235543</v>
      </c>
      <c r="BD58">
        <f t="shared" si="45"/>
        <v>7.7635599544333189E-2</v>
      </c>
      <c r="BE58">
        <f t="shared" si="45"/>
        <v>-2.8826439430442719E-2</v>
      </c>
      <c r="BF58">
        <f t="shared" si="45"/>
        <v>9.1030419000752261E-2</v>
      </c>
      <c r="BG58">
        <f t="shared" si="45"/>
        <v>0.17142397089147643</v>
      </c>
      <c r="BH58">
        <f t="shared" si="45"/>
        <v>0.14430784237603866</v>
      </c>
      <c r="BI58">
        <f t="shared" si="45"/>
        <v>0.72426737669241348</v>
      </c>
      <c r="BJ58">
        <f t="shared" si="45"/>
        <v>0.73317347084492823</v>
      </c>
    </row>
    <row r="59" spans="1:62" x14ac:dyDescent="0.25">
      <c r="A59" t="str">
        <f t="shared" si="44"/>
        <v>OCH/O-CH2 Integral 4</v>
      </c>
      <c r="C59">
        <f t="shared" si="46"/>
        <v>-4.2801273073018509E-2</v>
      </c>
      <c r="D59">
        <f t="shared" si="45"/>
        <v>-3.2513239036585206E-2</v>
      </c>
      <c r="E59">
        <f t="shared" si="45"/>
        <v>-5.4054402320566908E-3</v>
      </c>
      <c r="F59">
        <f t="shared" si="45"/>
        <v>-4.2798263062001296E-2</v>
      </c>
      <c r="G59">
        <f t="shared" si="45"/>
        <v>-5.3286839837350719E-2</v>
      </c>
      <c r="H59">
        <f t="shared" si="45"/>
        <v>-2.4673003791608972E-2</v>
      </c>
      <c r="I59">
        <f t="shared" si="45"/>
        <v>5.4572745211171392E-2</v>
      </c>
      <c r="J59">
        <f t="shared" si="45"/>
        <v>3.8536638993554972E-2</v>
      </c>
      <c r="K59">
        <f t="shared" si="45"/>
        <v>3.3476834709997183E-2</v>
      </c>
      <c r="L59">
        <f t="shared" si="45"/>
        <v>2.0352408925766952E-2</v>
      </c>
      <c r="M59">
        <f t="shared" si="45"/>
        <v>-1.5576952829576829E-3</v>
      </c>
      <c r="N59">
        <f t="shared" si="45"/>
        <v>2.344710296000585E-4</v>
      </c>
      <c r="O59">
        <f t="shared" si="45"/>
        <v>4.6019928542650246E-2</v>
      </c>
      <c r="P59">
        <f t="shared" si="45"/>
        <v>-5.8674012961112965E-4</v>
      </c>
      <c r="Q59">
        <f t="shared" si="45"/>
        <v>-2.6644610706382243E-3</v>
      </c>
      <c r="R59">
        <f t="shared" si="45"/>
        <v>3.5292513549871729E-2</v>
      </c>
      <c r="S59">
        <f t="shared" si="45"/>
        <v>3.1633767564632431E-2</v>
      </c>
      <c r="T59">
        <f t="shared" si="45"/>
        <v>4.5086620238875996E-2</v>
      </c>
      <c r="U59">
        <f t="shared" si="45"/>
        <v>3.4410399545101944E-2</v>
      </c>
      <c r="V59">
        <f t="shared" si="45"/>
        <v>9.9968961222377972E-2</v>
      </c>
      <c r="W59">
        <f t="shared" si="45"/>
        <v>1.7081348404960117E-2</v>
      </c>
      <c r="X59">
        <f t="shared" si="45"/>
        <v>-3.14855429544596E-2</v>
      </c>
      <c r="Y59">
        <f t="shared" si="45"/>
        <v>1.095073544551417E-2</v>
      </c>
      <c r="Z59">
        <f t="shared" si="45"/>
        <v>6.8676557961316331E-2</v>
      </c>
      <c r="AA59">
        <f t="shared" si="45"/>
        <v>-0.14486634294895806</v>
      </c>
      <c r="AB59">
        <f t="shared" si="45"/>
        <v>-7.2561957264017485E-2</v>
      </c>
      <c r="AC59">
        <f t="shared" si="45"/>
        <v>-2.8184865491176825E-2</v>
      </c>
      <c r="AD59">
        <f t="shared" si="45"/>
        <v>3.3898982269154887E-2</v>
      </c>
      <c r="AE59">
        <f t="shared" si="45"/>
        <v>-0.10400011801620468</v>
      </c>
      <c r="AF59">
        <f t="shared" si="45"/>
        <v>-0.10311682612606576</v>
      </c>
      <c r="AG59">
        <f t="shared" si="45"/>
        <v>-0.10331468825490708</v>
      </c>
      <c r="AH59">
        <f t="shared" si="45"/>
        <v>-3.3739606086234386E-2</v>
      </c>
      <c r="AI59">
        <f t="shared" si="45"/>
        <v>-7.4537838712238624E-2</v>
      </c>
      <c r="AJ59">
        <f t="shared" si="45"/>
        <v>-6.6456807927816053E-2</v>
      </c>
      <c r="AK59">
        <f t="shared" si="45"/>
        <v>-6.0292577646659962E-2</v>
      </c>
      <c r="AL59">
        <f t="shared" si="45"/>
        <v>-3.3760837709397862E-2</v>
      </c>
      <c r="AM59">
        <f t="shared" si="45"/>
        <v>4.5522394976865499E-2</v>
      </c>
      <c r="AN59">
        <f t="shared" si="45"/>
        <v>2.4127134732707778E-2</v>
      </c>
      <c r="AO59">
        <f t="shared" si="45"/>
        <v>-6.9760165410018837E-3</v>
      </c>
      <c r="AP59">
        <f t="shared" si="45"/>
        <v>0.11930093052380197</v>
      </c>
      <c r="AQ59">
        <f t="shared" si="45"/>
        <v>-9.7791669541148485E-3</v>
      </c>
      <c r="AR59">
        <f t="shared" si="45"/>
        <v>2.1786089465242631E-2</v>
      </c>
      <c r="AS59">
        <f t="shared" si="45"/>
        <v>2.0637868578605167E-2</v>
      </c>
      <c r="AT59">
        <f t="shared" si="45"/>
        <v>8.3221140219583711E-3</v>
      </c>
      <c r="AU59">
        <f t="shared" si="45"/>
        <v>-3.0138181155510813E-2</v>
      </c>
      <c r="AV59">
        <f t="shared" si="45"/>
        <v>-2.208716877384842E-2</v>
      </c>
      <c r="AW59">
        <f t="shared" si="45"/>
        <v>6.6681153023706585E-3</v>
      </c>
      <c r="AX59">
        <f t="shared" si="45"/>
        <v>6.4058029636072766E-2</v>
      </c>
      <c r="AY59">
        <f t="shared" si="45"/>
        <v>9.6698585838569384E-3</v>
      </c>
      <c r="AZ59">
        <f t="shared" si="45"/>
        <v>-6.778078167277457E-2</v>
      </c>
      <c r="BA59">
        <f t="shared" si="45"/>
        <v>3.9056001733479007E-2</v>
      </c>
      <c r="BB59">
        <f t="shared" si="45"/>
        <v>4.5520673772286746E-2</v>
      </c>
      <c r="BC59">
        <f t="shared" si="45"/>
        <v>-8.0420793985165773E-2</v>
      </c>
      <c r="BD59">
        <f t="shared" si="45"/>
        <v>3.8092067124511964E-2</v>
      </c>
      <c r="BE59">
        <f t="shared" si="45"/>
        <v>3.4656603165326594E-2</v>
      </c>
      <c r="BF59">
        <f t="shared" si="45"/>
        <v>0.13840977421280465</v>
      </c>
      <c r="BG59">
        <f t="shared" si="45"/>
        <v>-9.7791669541148485E-3</v>
      </c>
      <c r="BH59">
        <f t="shared" si="45"/>
        <v>6.5153707684429296E-2</v>
      </c>
      <c r="BI59">
        <f t="shared" si="45"/>
        <v>-4.4572704865725177E-3</v>
      </c>
      <c r="BJ59">
        <f t="shared" si="45"/>
        <v>4.2849234048216278E-2</v>
      </c>
    </row>
    <row r="60" spans="1:62" x14ac:dyDescent="0.25">
      <c r="A60" t="str">
        <f t="shared" si="44"/>
        <v>Methoxy Integral 5</v>
      </c>
      <c r="C60">
        <f t="shared" si="46"/>
        <v>-13.157628035425297</v>
      </c>
      <c r="D60">
        <f t="shared" si="45"/>
        <v>-15.150068693769477</v>
      </c>
      <c r="E60">
        <f t="shared" si="45"/>
        <v>-15.32699590161117</v>
      </c>
      <c r="F60">
        <f t="shared" si="45"/>
        <v>-13.157482489509519</v>
      </c>
      <c r="G60">
        <f t="shared" si="45"/>
        <v>-2.113612379982122</v>
      </c>
      <c r="H60">
        <f t="shared" si="45"/>
        <v>-1.3957811809713547</v>
      </c>
      <c r="I60">
        <f t="shared" si="45"/>
        <v>0.1947311895122894</v>
      </c>
      <c r="J60">
        <f t="shared" si="45"/>
        <v>0.45672040139451298</v>
      </c>
      <c r="K60">
        <f t="shared" si="45"/>
        <v>-5.4130616409187979</v>
      </c>
      <c r="L60">
        <f t="shared" si="45"/>
        <v>-4.9729403099633487</v>
      </c>
      <c r="M60">
        <f t="shared" si="45"/>
        <v>-2.6726261979662027</v>
      </c>
      <c r="N60">
        <f t="shared" si="45"/>
        <v>-2.7075775817200167</v>
      </c>
      <c r="O60">
        <f t="shared" si="45"/>
        <v>-10.332354355914042</v>
      </c>
      <c r="P60">
        <f t="shared" si="45"/>
        <v>-11.895825182995047</v>
      </c>
      <c r="Q60">
        <f t="shared" si="45"/>
        <v>-10.064478329531028</v>
      </c>
      <c r="R60">
        <f t="shared" si="45"/>
        <v>-10.797254765917387</v>
      </c>
      <c r="S60">
        <f t="shared" si="45"/>
        <v>-21.233010886152513</v>
      </c>
      <c r="T60">
        <f t="shared" si="45"/>
        <v>-20.646461045431625</v>
      </c>
      <c r="U60">
        <f t="shared" si="45"/>
        <v>-20.701201554496688</v>
      </c>
      <c r="V60">
        <f t="shared" si="45"/>
        <v>-18.011375664199988</v>
      </c>
      <c r="W60">
        <f t="shared" si="45"/>
        <v>15.79176283628636</v>
      </c>
      <c r="X60">
        <f t="shared" ref="X60:BJ60" si="47">X99-$C80</f>
        <v>15.280598034067772</v>
      </c>
      <c r="Y60">
        <f t="shared" si="47"/>
        <v>18.54115632009384</v>
      </c>
      <c r="Z60">
        <f t="shared" si="47"/>
        <v>17.738925086715987</v>
      </c>
      <c r="AA60">
        <f t="shared" si="47"/>
        <v>50.699336806942277</v>
      </c>
      <c r="AB60">
        <f t="shared" si="47"/>
        <v>50.230297396887671</v>
      </c>
      <c r="AC60">
        <f t="shared" si="47"/>
        <v>50.004445354309702</v>
      </c>
      <c r="AD60">
        <f t="shared" si="47"/>
        <v>52.895221385706741</v>
      </c>
      <c r="AE60">
        <f t="shared" si="47"/>
        <v>9.2834074965285112</v>
      </c>
      <c r="AF60">
        <f t="shared" si="47"/>
        <v>9.9522702231910216</v>
      </c>
      <c r="AG60">
        <f t="shared" si="47"/>
        <v>9.6334464449105326</v>
      </c>
      <c r="AH60">
        <f t="shared" si="47"/>
        <v>11.109521955999192</v>
      </c>
      <c r="AI60">
        <f t="shared" si="47"/>
        <v>9.5267562786048927</v>
      </c>
      <c r="AJ60">
        <f t="shared" si="47"/>
        <v>9.4583222328805903</v>
      </c>
      <c r="AK60">
        <f t="shared" si="47"/>
        <v>9.9968588294553626</v>
      </c>
      <c r="AL60">
        <f t="shared" si="47"/>
        <v>11.109055861234324</v>
      </c>
      <c r="AM60">
        <f t="shared" si="47"/>
        <v>-10.884253903991592</v>
      </c>
      <c r="AN60">
        <f t="shared" si="47"/>
        <v>-10.930597326123866</v>
      </c>
      <c r="AO60">
        <f t="shared" si="47"/>
        <v>-10.869195741561576</v>
      </c>
      <c r="AP60">
        <f t="shared" si="47"/>
        <v>-9.8457181228988944</v>
      </c>
      <c r="AQ60">
        <f t="shared" si="47"/>
        <v>22.648868205427469</v>
      </c>
      <c r="AR60">
        <f t="shared" si="47"/>
        <v>23.859449184089762</v>
      </c>
      <c r="AS60">
        <f t="shared" si="47"/>
        <v>23.975562074699845</v>
      </c>
      <c r="AT60">
        <f t="shared" si="47"/>
        <v>24.149275557885723</v>
      </c>
      <c r="AU60">
        <f t="shared" si="47"/>
        <v>-14.515186707766539</v>
      </c>
      <c r="AV60">
        <f t="shared" si="47"/>
        <v>-13.598932887715023</v>
      </c>
      <c r="AW60">
        <f t="shared" si="47"/>
        <v>-12.454706725888585</v>
      </c>
      <c r="AX60">
        <f t="shared" si="47"/>
        <v>-11.842674702711008</v>
      </c>
      <c r="AY60">
        <f t="shared" si="47"/>
        <v>-13.879850033748617</v>
      </c>
      <c r="AZ60">
        <f t="shared" si="47"/>
        <v>-14.49326741035101</v>
      </c>
      <c r="BA60">
        <f t="shared" si="47"/>
        <v>-13.064847264123259</v>
      </c>
      <c r="BB60">
        <f t="shared" si="47"/>
        <v>-12.727017473903665</v>
      </c>
      <c r="BC60">
        <f t="shared" si="47"/>
        <v>-17.518739733835353</v>
      </c>
      <c r="BD60">
        <f t="shared" si="47"/>
        <v>-16.182251596531806</v>
      </c>
      <c r="BE60">
        <f t="shared" si="47"/>
        <v>-16.100221197054239</v>
      </c>
      <c r="BF60">
        <f t="shared" si="47"/>
        <v>-15.400699346098875</v>
      </c>
      <c r="BG60">
        <f t="shared" si="47"/>
        <v>22.648868205427469</v>
      </c>
      <c r="BH60">
        <f t="shared" si="47"/>
        <v>-18.918377974871746</v>
      </c>
      <c r="BI60">
        <f t="shared" si="47"/>
        <v>-18.567527236365844</v>
      </c>
      <c r="BJ60">
        <f t="shared" si="47"/>
        <v>-17.641055780235121</v>
      </c>
    </row>
    <row r="61" spans="1:62" x14ac:dyDescent="0.25">
      <c r="A61" t="str">
        <f t="shared" si="44"/>
        <v>DMSO</v>
      </c>
      <c r="C61">
        <f t="shared" si="46"/>
        <v>-0.23885518731015765</v>
      </c>
      <c r="D61">
        <f t="shared" si="46"/>
        <v>-2.0377792353743054</v>
      </c>
      <c r="E61">
        <f t="shared" si="46"/>
        <v>-2.2303272917415242</v>
      </c>
      <c r="F61">
        <f t="shared" si="46"/>
        <v>-0.2388034150243783</v>
      </c>
      <c r="G61">
        <f t="shared" si="46"/>
        <v>-0.44732816017637234</v>
      </c>
      <c r="H61">
        <f t="shared" si="46"/>
        <v>-0.58160206894656241</v>
      </c>
      <c r="I61">
        <f t="shared" si="46"/>
        <v>-0.16171375163601098</v>
      </c>
      <c r="J61">
        <f t="shared" si="46"/>
        <v>-0.60493935098217477</v>
      </c>
      <c r="K61">
        <f t="shared" si="46"/>
        <v>-0.20922728502026189</v>
      </c>
      <c r="L61">
        <f t="shared" si="46"/>
        <v>-0.39319028253023802</v>
      </c>
      <c r="M61">
        <f t="shared" si="46"/>
        <v>-0.28869085008420114</v>
      </c>
      <c r="N61">
        <f t="shared" si="46"/>
        <v>-0.34586361758917405</v>
      </c>
      <c r="O61">
        <f t="shared" si="46"/>
        <v>0.35957044853208586</v>
      </c>
      <c r="P61">
        <f t="shared" si="46"/>
        <v>-0.56491735646398666</v>
      </c>
      <c r="Q61">
        <f t="shared" si="46"/>
        <v>8.378711658016158E-2</v>
      </c>
      <c r="R61">
        <f t="shared" si="46"/>
        <v>-0.28396631004567396</v>
      </c>
      <c r="S61">
        <f t="shared" ref="S61:BJ66" si="48">S100-$C81</f>
        <v>0.66043303848323731</v>
      </c>
      <c r="T61">
        <f t="shared" si="48"/>
        <v>0.51865440414077568</v>
      </c>
      <c r="U61">
        <f t="shared" si="48"/>
        <v>0.33078634979530008</v>
      </c>
      <c r="V61">
        <f t="shared" si="48"/>
        <v>0.73041777076996439</v>
      </c>
      <c r="W61">
        <f t="shared" si="48"/>
        <v>5.1270907948265787</v>
      </c>
      <c r="X61">
        <f t="shared" si="48"/>
        <v>4.8232645966606249</v>
      </c>
      <c r="Y61">
        <f t="shared" si="48"/>
        <v>5.788433784315977</v>
      </c>
      <c r="Z61">
        <f t="shared" si="48"/>
        <v>5.5723891206915965</v>
      </c>
      <c r="AA61">
        <f t="shared" si="48"/>
        <v>2.72793567659064</v>
      </c>
      <c r="AB61">
        <f t="shared" si="48"/>
        <v>2.5057621849055849</v>
      </c>
      <c r="AC61">
        <f t="shared" si="48"/>
        <v>2.1203398174459878</v>
      </c>
      <c r="AD61">
        <f t="shared" si="48"/>
        <v>2.8341633738155139</v>
      </c>
      <c r="AE61">
        <f t="shared" si="48"/>
        <v>-0.90283245273782242</v>
      </c>
      <c r="AF61">
        <f t="shared" si="48"/>
        <v>-0.79441429899379301</v>
      </c>
      <c r="AG61">
        <f t="shared" si="48"/>
        <v>-0.863930865125905</v>
      </c>
      <c r="AH61">
        <f t="shared" si="48"/>
        <v>-1.4376237884710079</v>
      </c>
      <c r="AI61">
        <f t="shared" si="48"/>
        <v>-1.4211203088920374</v>
      </c>
      <c r="AJ61">
        <f t="shared" si="48"/>
        <v>-1.6522388101013501</v>
      </c>
      <c r="AK61">
        <f t="shared" si="48"/>
        <v>-1.6443612094248916</v>
      </c>
      <c r="AL61">
        <f t="shared" si="48"/>
        <v>-1.4377331992135201</v>
      </c>
      <c r="AM61">
        <f t="shared" si="48"/>
        <v>0.84744310867822392</v>
      </c>
      <c r="AN61">
        <f t="shared" si="48"/>
        <v>0.50591699458177786</v>
      </c>
      <c r="AO61">
        <f t="shared" si="48"/>
        <v>0.19524817570939135</v>
      </c>
      <c r="AP61">
        <f t="shared" si="48"/>
        <v>0.52729611535566079</v>
      </c>
      <c r="AQ61">
        <f t="shared" si="48"/>
        <v>-0.43252558922905493</v>
      </c>
      <c r="AR61">
        <f t="shared" si="48"/>
        <v>-0.36857727508911964</v>
      </c>
      <c r="AS61">
        <f t="shared" si="48"/>
        <v>-0.4539702359965041</v>
      </c>
      <c r="AT61">
        <f t="shared" si="48"/>
        <v>-0.50576852426964081</v>
      </c>
      <c r="AU61">
        <f t="shared" si="48"/>
        <v>-1.2110346052721237</v>
      </c>
      <c r="AV61">
        <f t="shared" si="48"/>
        <v>-1.0423072360211627</v>
      </c>
      <c r="AW61">
        <f t="shared" si="48"/>
        <v>-0.91894192672723563</v>
      </c>
      <c r="AX61">
        <f t="shared" si="48"/>
        <v>-0.64704604484510497</v>
      </c>
      <c r="AY61">
        <f t="shared" si="48"/>
        <v>-1.1696310844313729</v>
      </c>
      <c r="AZ61">
        <f t="shared" si="48"/>
        <v>-1.638119746905458</v>
      </c>
      <c r="BA61">
        <f t="shared" si="48"/>
        <v>-1.4010257492068305</v>
      </c>
      <c r="BB61">
        <f t="shared" si="48"/>
        <v>-1.2873205383012305</v>
      </c>
      <c r="BC61">
        <f t="shared" si="48"/>
        <v>-0.6925342692733345</v>
      </c>
      <c r="BD61">
        <f t="shared" si="48"/>
        <v>-0.25281261608955319</v>
      </c>
      <c r="BE61">
        <f t="shared" si="48"/>
        <v>-0.55550676789644271</v>
      </c>
      <c r="BF61">
        <f t="shared" si="48"/>
        <v>-0.22232243139932706</v>
      </c>
      <c r="BG61">
        <f t="shared" si="48"/>
        <v>-0.43252558922905493</v>
      </c>
      <c r="BH61">
        <f t="shared" si="48"/>
        <v>-1.5729885354126409</v>
      </c>
      <c r="BI61">
        <f t="shared" si="48"/>
        <v>-1.37628360391545</v>
      </c>
      <c r="BJ61">
        <f t="shared" si="48"/>
        <v>-1.2962314064831855</v>
      </c>
    </row>
    <row r="62" spans="1:62" x14ac:dyDescent="0.25">
      <c r="A62" t="str">
        <f t="shared" si="44"/>
        <v>Integral 7</v>
      </c>
      <c r="C62">
        <f t="shared" si="46"/>
        <v>-1.1192626382424076E-2</v>
      </c>
      <c r="D62">
        <f t="shared" si="46"/>
        <v>1.7996704620683313E-3</v>
      </c>
      <c r="E62">
        <f t="shared" si="46"/>
        <v>-1.9637517708109842E-4</v>
      </c>
      <c r="F62">
        <f t="shared" si="46"/>
        <v>-1.1191811495398135E-2</v>
      </c>
      <c r="G62">
        <f t="shared" si="46"/>
        <v>1.882789249459671E-4</v>
      </c>
      <c r="H62">
        <f t="shared" si="46"/>
        <v>4.3120360009052394E-4</v>
      </c>
      <c r="I62">
        <f t="shared" si="46"/>
        <v>-6.9107703870809889E-3</v>
      </c>
      <c r="J62">
        <f t="shared" si="46"/>
        <v>-3.8965709440829943E-3</v>
      </c>
      <c r="K62">
        <f t="shared" si="46"/>
        <v>2.1953488896035434E-3</v>
      </c>
      <c r="L62">
        <f t="shared" si="46"/>
        <v>8.8586826511313776E-4</v>
      </c>
      <c r="M62">
        <f t="shared" si="46"/>
        <v>2.337447318225605E-3</v>
      </c>
      <c r="N62">
        <f t="shared" si="46"/>
        <v>3.4499274181061246E-3</v>
      </c>
      <c r="O62">
        <f t="shared" si="46"/>
        <v>-6.5200051296719908E-3</v>
      </c>
      <c r="P62">
        <f t="shared" si="46"/>
        <v>7.5693954610970282E-3</v>
      </c>
      <c r="Q62">
        <f t="shared" si="46"/>
        <v>-6.2143633149832622E-3</v>
      </c>
      <c r="R62">
        <f t="shared" si="46"/>
        <v>1.6767107578335161E-3</v>
      </c>
      <c r="S62">
        <f t="shared" si="48"/>
        <v>9.7304153463170784E-4</v>
      </c>
      <c r="T62">
        <f t="shared" si="48"/>
        <v>3.31157046588057E-3</v>
      </c>
      <c r="U62">
        <f t="shared" si="48"/>
        <v>7.0538117912074261E-3</v>
      </c>
      <c r="V62">
        <f t="shared" si="48"/>
        <v>7.7728342884592072E-4</v>
      </c>
      <c r="W62">
        <f t="shared" si="48"/>
        <v>-4.7759379748924247E-3</v>
      </c>
      <c r="X62">
        <f t="shared" si="48"/>
        <v>-2.6242975744755759E-4</v>
      </c>
      <c r="Y62">
        <f t="shared" si="48"/>
        <v>-1.3036465995423518E-2</v>
      </c>
      <c r="Z62">
        <f t="shared" si="48"/>
        <v>-6.428818618904375E-3</v>
      </c>
      <c r="AA62">
        <f t="shared" si="48"/>
        <v>1.4545633590431761E-3</v>
      </c>
      <c r="AB62">
        <f t="shared" si="48"/>
        <v>2.6971017010091747E-3</v>
      </c>
      <c r="AC62">
        <f t="shared" si="48"/>
        <v>6.4625773727262359E-3</v>
      </c>
      <c r="AD62">
        <f t="shared" si="48"/>
        <v>-4.1044375165505964E-3</v>
      </c>
      <c r="AE62">
        <f t="shared" si="48"/>
        <v>6.5715135581442541E-3</v>
      </c>
      <c r="AF62">
        <f t="shared" si="48"/>
        <v>2.9641752613782657E-3</v>
      </c>
      <c r="AG62">
        <f t="shared" si="48"/>
        <v>6.6393772010733265E-3</v>
      </c>
      <c r="AH62">
        <f t="shared" si="48"/>
        <v>4.47723031899111E-3</v>
      </c>
      <c r="AI62">
        <f t="shared" si="48"/>
        <v>7.7777974634513081E-4</v>
      </c>
      <c r="AJ62">
        <f t="shared" si="48"/>
        <v>2.9280007730403956E-3</v>
      </c>
      <c r="AK62">
        <f t="shared" si="48"/>
        <v>7.7268782250769219E-3</v>
      </c>
      <c r="AL62">
        <f t="shared" si="48"/>
        <v>4.4678538568249937E-3</v>
      </c>
      <c r="AM62">
        <f t="shared" si="48"/>
        <v>-1.6349442697995153E-3</v>
      </c>
      <c r="AN62">
        <f t="shared" si="48"/>
        <v>2.436947480117968E-3</v>
      </c>
      <c r="AO62">
        <f t="shared" si="48"/>
        <v>7.1735063864259152E-3</v>
      </c>
      <c r="AP62">
        <f t="shared" si="48"/>
        <v>4.5289137266014134E-3</v>
      </c>
      <c r="AQ62">
        <f t="shared" si="48"/>
        <v>5.5178824882212707E-4</v>
      </c>
      <c r="AR62">
        <f t="shared" si="48"/>
        <v>-4.5096805657008354E-3</v>
      </c>
      <c r="AS62">
        <f t="shared" si="48"/>
        <v>-7.3667992008680239E-4</v>
      </c>
      <c r="AT62">
        <f t="shared" si="48"/>
        <v>-4.3335449064249576E-4</v>
      </c>
      <c r="AU62">
        <f t="shared" si="48"/>
        <v>8.8365176709037652E-3</v>
      </c>
      <c r="AV62">
        <f t="shared" si="48"/>
        <v>5.776872112387893E-3</v>
      </c>
      <c r="AW62">
        <f t="shared" si="48"/>
        <v>4.5839193298391478E-4</v>
      </c>
      <c r="AX62">
        <f t="shared" si="48"/>
        <v>-2.3463476199454547E-3</v>
      </c>
      <c r="AY62">
        <f t="shared" si="48"/>
        <v>-7.0889637692815588E-3</v>
      </c>
      <c r="AZ62">
        <f t="shared" si="48"/>
        <v>2.4651211946511153E-3</v>
      </c>
      <c r="BA62">
        <f t="shared" si="48"/>
        <v>-4.1836555846407886E-3</v>
      </c>
      <c r="BB62">
        <f t="shared" si="48"/>
        <v>-7.2614702051801705E-3</v>
      </c>
      <c r="BC62">
        <f t="shared" si="48"/>
        <v>3.0438032277498583E-3</v>
      </c>
      <c r="BD62">
        <f t="shared" si="48"/>
        <v>-9.4757960352950532E-3</v>
      </c>
      <c r="BE62">
        <f t="shared" si="48"/>
        <v>-4.0747421800616801E-3</v>
      </c>
      <c r="BF62">
        <f t="shared" si="48"/>
        <v>-2.2311998881303641E-3</v>
      </c>
      <c r="BG62">
        <f t="shared" si="48"/>
        <v>5.5178824882212707E-4</v>
      </c>
      <c r="BH62">
        <f t="shared" si="48"/>
        <v>2.9722008604825823E-3</v>
      </c>
      <c r="BI62">
        <f t="shared" si="48"/>
        <v>1.6749141964363112E-3</v>
      </c>
      <c r="BJ62">
        <f t="shared" si="48"/>
        <v>-1.5799277549846391E-3</v>
      </c>
    </row>
    <row r="63" spans="1:62" x14ac:dyDescent="0.25">
      <c r="A63" t="str">
        <f t="shared" si="44"/>
        <v>Integral 8</v>
      </c>
      <c r="C63">
        <f t="shared" si="46"/>
        <v>0</v>
      </c>
      <c r="D63">
        <f t="shared" si="46"/>
        <v>0</v>
      </c>
      <c r="E63">
        <f t="shared" si="46"/>
        <v>0</v>
      </c>
      <c r="F63">
        <f t="shared" si="46"/>
        <v>0</v>
      </c>
      <c r="G63">
        <f t="shared" si="46"/>
        <v>0</v>
      </c>
      <c r="H63">
        <f t="shared" si="46"/>
        <v>0</v>
      </c>
      <c r="I63">
        <f t="shared" si="46"/>
        <v>0</v>
      </c>
      <c r="J63">
        <f t="shared" si="46"/>
        <v>0</v>
      </c>
      <c r="K63">
        <f t="shared" si="46"/>
        <v>0</v>
      </c>
      <c r="L63">
        <f t="shared" si="46"/>
        <v>0</v>
      </c>
      <c r="M63">
        <f t="shared" si="46"/>
        <v>0</v>
      </c>
      <c r="N63">
        <f t="shared" si="46"/>
        <v>0</v>
      </c>
      <c r="O63">
        <f t="shared" si="46"/>
        <v>0</v>
      </c>
      <c r="P63">
        <f t="shared" si="46"/>
        <v>0</v>
      </c>
      <c r="Q63">
        <f t="shared" si="46"/>
        <v>0</v>
      </c>
      <c r="R63">
        <f t="shared" si="46"/>
        <v>0</v>
      </c>
      <c r="S63">
        <f t="shared" si="48"/>
        <v>0</v>
      </c>
      <c r="T63">
        <f t="shared" si="48"/>
        <v>0</v>
      </c>
      <c r="U63">
        <f t="shared" si="48"/>
        <v>0</v>
      </c>
      <c r="V63">
        <f t="shared" si="48"/>
        <v>0</v>
      </c>
      <c r="W63">
        <f t="shared" si="48"/>
        <v>0</v>
      </c>
      <c r="X63">
        <f t="shared" si="48"/>
        <v>0</v>
      </c>
      <c r="Y63">
        <f t="shared" si="48"/>
        <v>0</v>
      </c>
      <c r="Z63">
        <f t="shared" si="48"/>
        <v>0</v>
      </c>
      <c r="AA63">
        <f t="shared" si="48"/>
        <v>0</v>
      </c>
      <c r="AB63">
        <f t="shared" si="48"/>
        <v>0</v>
      </c>
      <c r="AC63">
        <f t="shared" si="48"/>
        <v>0</v>
      </c>
      <c r="AD63">
        <f t="shared" si="48"/>
        <v>0</v>
      </c>
      <c r="AE63">
        <f t="shared" si="48"/>
        <v>0</v>
      </c>
      <c r="AF63">
        <f t="shared" si="48"/>
        <v>0</v>
      </c>
      <c r="AG63">
        <f t="shared" si="48"/>
        <v>0</v>
      </c>
      <c r="AH63">
        <f t="shared" si="48"/>
        <v>0</v>
      </c>
      <c r="AI63">
        <f t="shared" si="48"/>
        <v>0</v>
      </c>
      <c r="AJ63">
        <f t="shared" si="48"/>
        <v>0</v>
      </c>
      <c r="AK63">
        <f t="shared" si="48"/>
        <v>0</v>
      </c>
      <c r="AL63">
        <f t="shared" si="48"/>
        <v>0</v>
      </c>
      <c r="AM63">
        <f t="shared" si="48"/>
        <v>0</v>
      </c>
      <c r="AN63">
        <f t="shared" si="48"/>
        <v>0</v>
      </c>
      <c r="AO63">
        <f t="shared" si="48"/>
        <v>0</v>
      </c>
      <c r="AP63">
        <f t="shared" si="48"/>
        <v>0</v>
      </c>
      <c r="AQ63">
        <f t="shared" si="48"/>
        <v>0</v>
      </c>
      <c r="AR63">
        <f t="shared" si="48"/>
        <v>0</v>
      </c>
      <c r="AS63">
        <f t="shared" si="48"/>
        <v>0</v>
      </c>
      <c r="AT63">
        <f t="shared" si="48"/>
        <v>0</v>
      </c>
      <c r="AU63">
        <f t="shared" si="48"/>
        <v>0</v>
      </c>
      <c r="AV63">
        <f t="shared" si="48"/>
        <v>0</v>
      </c>
      <c r="AW63">
        <f t="shared" si="48"/>
        <v>0</v>
      </c>
      <c r="AX63">
        <f t="shared" si="48"/>
        <v>0</v>
      </c>
      <c r="AY63">
        <f t="shared" si="48"/>
        <v>0</v>
      </c>
      <c r="AZ63">
        <f t="shared" si="48"/>
        <v>0</v>
      </c>
      <c r="BA63">
        <f t="shared" si="48"/>
        <v>0</v>
      </c>
      <c r="BB63">
        <f t="shared" si="48"/>
        <v>0</v>
      </c>
      <c r="BC63">
        <f t="shared" si="48"/>
        <v>0</v>
      </c>
      <c r="BD63">
        <f t="shared" si="48"/>
        <v>0</v>
      </c>
      <c r="BE63">
        <f t="shared" si="48"/>
        <v>0</v>
      </c>
      <c r="BF63">
        <f t="shared" si="48"/>
        <v>0</v>
      </c>
      <c r="BG63">
        <f t="shared" si="48"/>
        <v>0</v>
      </c>
      <c r="BH63">
        <f t="shared" si="48"/>
        <v>0</v>
      </c>
      <c r="BI63">
        <f t="shared" si="48"/>
        <v>0</v>
      </c>
      <c r="BJ63">
        <f t="shared" si="48"/>
        <v>0</v>
      </c>
    </row>
    <row r="64" spans="1:62" x14ac:dyDescent="0.25">
      <c r="A64" t="str">
        <f t="shared" si="44"/>
        <v>Integral 9</v>
      </c>
      <c r="C64">
        <f t="shared" si="46"/>
        <v>-2.0997724981857674E-2</v>
      </c>
      <c r="D64">
        <f t="shared" si="46"/>
        <v>7.8001689163586518E-3</v>
      </c>
      <c r="E64">
        <f t="shared" si="46"/>
        <v>1.6032738626681753E-3</v>
      </c>
      <c r="F64">
        <f t="shared" si="46"/>
        <v>-2.100075280549013E-2</v>
      </c>
      <c r="G64">
        <f t="shared" si="46"/>
        <v>-1.6179049598484263E-3</v>
      </c>
      <c r="H64">
        <f t="shared" si="46"/>
        <v>-7.1695166723173553E-4</v>
      </c>
      <c r="I64">
        <f t="shared" si="46"/>
        <v>-1.6760300335981748E-2</v>
      </c>
      <c r="J64">
        <f t="shared" si="46"/>
        <v>-8.9252976457419586E-3</v>
      </c>
      <c r="K64">
        <f t="shared" si="46"/>
        <v>5.1881539488781714E-3</v>
      </c>
      <c r="L64">
        <f t="shared" si="46"/>
        <v>3.1574233491203918E-3</v>
      </c>
      <c r="M64">
        <f t="shared" si="46"/>
        <v>2.1600288311849347E-3</v>
      </c>
      <c r="N64">
        <f t="shared" si="46"/>
        <v>3.2791994810656422E-3</v>
      </c>
      <c r="O64">
        <f t="shared" si="46"/>
        <v>-8.2595897568146226E-3</v>
      </c>
      <c r="P64">
        <f t="shared" si="46"/>
        <v>1.865885437294823E-2</v>
      </c>
      <c r="Q64">
        <f t="shared" si="46"/>
        <v>-7.7815714847813133E-3</v>
      </c>
      <c r="R64">
        <f t="shared" si="46"/>
        <v>6.1540531755345795E-3</v>
      </c>
      <c r="S64">
        <f t="shared" si="48"/>
        <v>5.3089485740417941E-3</v>
      </c>
      <c r="T64">
        <f t="shared" si="48"/>
        <v>5.4761040829964247E-3</v>
      </c>
      <c r="U64">
        <f t="shared" si="48"/>
        <v>1.3545297858191363E-2</v>
      </c>
      <c r="V64">
        <f t="shared" si="48"/>
        <v>-3.5209468642734554E-3</v>
      </c>
      <c r="W64">
        <f t="shared" si="48"/>
        <v>1.6597401354482844E-3</v>
      </c>
      <c r="X64">
        <f t="shared" si="48"/>
        <v>2.9019181327722965E-3</v>
      </c>
      <c r="Y64">
        <f t="shared" si="48"/>
        <v>-2.4364880808862843E-2</v>
      </c>
      <c r="Z64">
        <f t="shared" si="48"/>
        <v>-1.0823918092576656E-2</v>
      </c>
      <c r="AA64">
        <f t="shared" si="48"/>
        <v>-3.7577854359767127E-3</v>
      </c>
      <c r="AB64">
        <f t="shared" si="48"/>
        <v>3.1863888448978583E-3</v>
      </c>
      <c r="AC64">
        <f t="shared" si="48"/>
        <v>4.3883985251451096E-3</v>
      </c>
      <c r="AD64">
        <f t="shared" si="48"/>
        <v>-7.8141034978413404E-3</v>
      </c>
      <c r="AE64">
        <f t="shared" si="48"/>
        <v>1.0096110367610267E-2</v>
      </c>
      <c r="AF64">
        <f t="shared" si="48"/>
        <v>2.942869605200682E-3</v>
      </c>
      <c r="AG64">
        <f t="shared" si="48"/>
        <v>1.0860246993038669E-2</v>
      </c>
      <c r="AH64">
        <f t="shared" si="48"/>
        <v>3.153082784115635E-3</v>
      </c>
      <c r="AI64">
        <f t="shared" si="48"/>
        <v>1.4426036339321713E-3</v>
      </c>
      <c r="AJ64">
        <f t="shared" si="48"/>
        <v>3.8206076158083246E-3</v>
      </c>
      <c r="AK64">
        <f t="shared" si="48"/>
        <v>5.1036446734592511E-3</v>
      </c>
      <c r="AL64">
        <f t="shared" si="48"/>
        <v>3.1510190750766998E-3</v>
      </c>
      <c r="AM64">
        <f t="shared" si="48"/>
        <v>-1.4073480167147157E-3</v>
      </c>
      <c r="AN64">
        <f t="shared" si="48"/>
        <v>3.3013672601833743E-3</v>
      </c>
      <c r="AO64">
        <f t="shared" si="48"/>
        <v>9.6497189818777196E-3</v>
      </c>
      <c r="AP64">
        <f t="shared" si="48"/>
        <v>3.6054283587313996E-3</v>
      </c>
      <c r="AQ64">
        <f t="shared" si="48"/>
        <v>6.6326980273193614E-3</v>
      </c>
      <c r="AR64">
        <f t="shared" si="48"/>
        <v>-1.8131272550181432E-5</v>
      </c>
      <c r="AS64">
        <f t="shared" si="48"/>
        <v>2.9824824540177208E-3</v>
      </c>
      <c r="AT64">
        <f t="shared" si="48"/>
        <v>5.4435240800562168E-3</v>
      </c>
      <c r="AU64">
        <f t="shared" si="48"/>
        <v>1.5374347995549098E-2</v>
      </c>
      <c r="AV64">
        <f t="shared" si="48"/>
        <v>8.2440885468364478E-3</v>
      </c>
      <c r="AW64">
        <f t="shared" si="48"/>
        <v>-1.390650651191927E-3</v>
      </c>
      <c r="AX64">
        <f t="shared" si="48"/>
        <v>-5.9213622818961587E-3</v>
      </c>
      <c r="AY64">
        <f t="shared" si="48"/>
        <v>-9.5659436219153182E-3</v>
      </c>
      <c r="AZ64">
        <f t="shared" si="48"/>
        <v>3.2332549010821166E-3</v>
      </c>
      <c r="BA64">
        <f t="shared" si="48"/>
        <v>-8.9141968715694131E-3</v>
      </c>
      <c r="BB64">
        <f t="shared" si="48"/>
        <v>-1.1454046672755791E-2</v>
      </c>
      <c r="BC64">
        <f t="shared" si="48"/>
        <v>6.0004866457781247E-3</v>
      </c>
      <c r="BD64">
        <f t="shared" si="48"/>
        <v>-1.0585781774715142E-2</v>
      </c>
      <c r="BE64">
        <f t="shared" si="48"/>
        <v>-6.0534058602223495E-3</v>
      </c>
      <c r="BF64">
        <f t="shared" si="48"/>
        <v>-5.7444690651175523E-3</v>
      </c>
      <c r="BG64">
        <f t="shared" si="48"/>
        <v>6.6326980273193614E-3</v>
      </c>
      <c r="BH64">
        <f t="shared" si="48"/>
        <v>7.1206411092084587E-3</v>
      </c>
      <c r="BI64">
        <f t="shared" si="48"/>
        <v>-1.3829385715644626E-3</v>
      </c>
      <c r="BJ64">
        <f t="shared" si="48"/>
        <v>-4.4788702299571326E-3</v>
      </c>
    </row>
    <row r="65" spans="1:62" x14ac:dyDescent="0.25">
      <c r="A65" t="str">
        <f t="shared" si="44"/>
        <v>Integral 10</v>
      </c>
      <c r="C65">
        <f t="shared" si="46"/>
        <v>-3.5464319731903948E-2</v>
      </c>
      <c r="D65">
        <f t="shared" si="46"/>
        <v>1.2416623723214282E-2</v>
      </c>
      <c r="E65">
        <f t="shared" si="46"/>
        <v>1.9390088148385498E-3</v>
      </c>
      <c r="F65">
        <f t="shared" si="46"/>
        <v>-3.5454789501361106E-2</v>
      </c>
      <c r="G65">
        <f t="shared" si="46"/>
        <v>-1.5454827857329101E-3</v>
      </c>
      <c r="H65">
        <f t="shared" si="46"/>
        <v>3.0271248704857312E-3</v>
      </c>
      <c r="I65">
        <f t="shared" si="46"/>
        <v>-2.4238062221713597E-2</v>
      </c>
      <c r="J65">
        <f t="shared" si="46"/>
        <v>-6.7827306688247879E-3</v>
      </c>
      <c r="K65">
        <f t="shared" si="46"/>
        <v>5.4056469760487835E-3</v>
      </c>
      <c r="L65">
        <f t="shared" si="46"/>
        <v>2.8581459681454313E-3</v>
      </c>
      <c r="M65">
        <f t="shared" si="46"/>
        <v>4.7851252781243581E-3</v>
      </c>
      <c r="N65">
        <f t="shared" si="46"/>
        <v>5.3891567062102075E-3</v>
      </c>
      <c r="O65">
        <f t="shared" si="46"/>
        <v>-1.8222509173044465E-2</v>
      </c>
      <c r="P65">
        <f t="shared" si="46"/>
        <v>2.9552193202521115E-2</v>
      </c>
      <c r="Q65">
        <f t="shared" si="46"/>
        <v>-1.4810216786354913E-2</v>
      </c>
      <c r="R65">
        <f t="shared" si="46"/>
        <v>8.3065701279789184E-3</v>
      </c>
      <c r="S65">
        <f t="shared" si="48"/>
        <v>1.0658632457675787E-2</v>
      </c>
      <c r="T65">
        <f t="shared" si="48"/>
        <v>1.0127777878222277E-2</v>
      </c>
      <c r="U65">
        <f t="shared" si="48"/>
        <v>2.5757744171784336E-2</v>
      </c>
      <c r="V65">
        <f t="shared" si="48"/>
        <v>2.1362817270696999E-3</v>
      </c>
      <c r="W65">
        <f t="shared" si="48"/>
        <v>-2.5110930275883403E-3</v>
      </c>
      <c r="X65">
        <f t="shared" si="48"/>
        <v>1.9319698221191839E-3</v>
      </c>
      <c r="Y65">
        <f t="shared" si="48"/>
        <v>-4.1928182436784922E-2</v>
      </c>
      <c r="Z65">
        <f t="shared" si="48"/>
        <v>-1.6548411697886956E-2</v>
      </c>
      <c r="AA65">
        <f t="shared" si="48"/>
        <v>-9.367166799805704E-3</v>
      </c>
      <c r="AB65">
        <f t="shared" si="48"/>
        <v>8.0153103344439147E-3</v>
      </c>
      <c r="AC65">
        <f t="shared" si="48"/>
        <v>9.6029936130864191E-3</v>
      </c>
      <c r="AD65">
        <f t="shared" si="48"/>
        <v>-5.0072645520185532E-3</v>
      </c>
      <c r="AE65">
        <f t="shared" si="48"/>
        <v>9.2900772454385105E-3</v>
      </c>
      <c r="AF65">
        <f t="shared" si="48"/>
        <v>-1.1893929198081854E-3</v>
      </c>
      <c r="AG65">
        <f t="shared" si="48"/>
        <v>1.3303588715302794E-2</v>
      </c>
      <c r="AH65">
        <f t="shared" si="48"/>
        <v>7.8785712694185439E-3</v>
      </c>
      <c r="AI65">
        <f t="shared" si="48"/>
        <v>5.5335760163810477E-5</v>
      </c>
      <c r="AJ65">
        <f t="shared" si="48"/>
        <v>5.7918739649107653E-3</v>
      </c>
      <c r="AK65">
        <f t="shared" si="48"/>
        <v>6.5587450796475988E-3</v>
      </c>
      <c r="AL65">
        <f t="shared" si="48"/>
        <v>7.8907053579813091E-3</v>
      </c>
      <c r="AM65">
        <f t="shared" si="48"/>
        <v>-1.8361110380218371E-3</v>
      </c>
      <c r="AN65">
        <f t="shared" si="48"/>
        <v>6.4739354979230779E-3</v>
      </c>
      <c r="AO65">
        <f t="shared" si="48"/>
        <v>2.0382877778885478E-2</v>
      </c>
      <c r="AP65">
        <f t="shared" si="48"/>
        <v>1.5510619910166557E-2</v>
      </c>
      <c r="AQ65">
        <f t="shared" si="48"/>
        <v>1.9567862431122962E-3</v>
      </c>
      <c r="AR65">
        <f t="shared" si="48"/>
        <v>-6.4132148701698255E-3</v>
      </c>
      <c r="AS65">
        <f t="shared" si="48"/>
        <v>1.5391465475250721E-3</v>
      </c>
      <c r="AT65">
        <f t="shared" si="48"/>
        <v>7.3055782654765644E-3</v>
      </c>
      <c r="AU65">
        <f t="shared" si="48"/>
        <v>2.1147490343223774E-2</v>
      </c>
      <c r="AV65">
        <f t="shared" si="48"/>
        <v>1.0802763434734519E-2</v>
      </c>
      <c r="AW65">
        <f t="shared" si="48"/>
        <v>-3.3198712217241133E-3</v>
      </c>
      <c r="AX65">
        <f t="shared" si="48"/>
        <v>-9.2236147645521904E-3</v>
      </c>
      <c r="AY65">
        <f t="shared" si="48"/>
        <v>-1.4855020657554285E-2</v>
      </c>
      <c r="AZ65">
        <f t="shared" si="48"/>
        <v>5.1254091453857287E-3</v>
      </c>
      <c r="BA65">
        <f t="shared" si="48"/>
        <v>-1.0853197585849739E-2</v>
      </c>
      <c r="BB65">
        <f t="shared" si="48"/>
        <v>-1.3513971253837187E-2</v>
      </c>
      <c r="BC65">
        <f t="shared" si="48"/>
        <v>9.3117834851967896E-3</v>
      </c>
      <c r="BD65">
        <f t="shared" si="48"/>
        <v>-1.3476885372819492E-2</v>
      </c>
      <c r="BE65">
        <f t="shared" si="48"/>
        <v>-4.290868585830776E-3</v>
      </c>
      <c r="BF65">
        <f t="shared" si="48"/>
        <v>-2.5730772526252332E-3</v>
      </c>
      <c r="BG65">
        <f t="shared" si="48"/>
        <v>1.9567862431122962E-3</v>
      </c>
      <c r="BH65">
        <f t="shared" si="48"/>
        <v>1.0454492809698679E-2</v>
      </c>
      <c r="BI65">
        <f t="shared" si="48"/>
        <v>-6.2573268124881953E-3</v>
      </c>
      <c r="BJ65">
        <f t="shared" si="48"/>
        <v>-4.9640910509679559E-3</v>
      </c>
    </row>
    <row r="66" spans="1:62" x14ac:dyDescent="0.25">
      <c r="A66" t="str">
        <f t="shared" si="44"/>
        <v>Integral 11</v>
      </c>
      <c r="C66">
        <f t="shared" si="46"/>
        <v>-2.8973366816693991E-2</v>
      </c>
      <c r="D66">
        <f t="shared" si="46"/>
        <v>8.4290908717128132E-3</v>
      </c>
      <c r="E66">
        <f t="shared" si="46"/>
        <v>-1.2565736633336211E-3</v>
      </c>
      <c r="F66">
        <f t="shared" si="46"/>
        <v>-2.8992572827707425E-2</v>
      </c>
      <c r="G66">
        <f t="shared" si="46"/>
        <v>-3.5932981378530848E-4</v>
      </c>
      <c r="H66">
        <f t="shared" si="46"/>
        <v>3.796321790317525E-3</v>
      </c>
      <c r="I66">
        <f t="shared" si="46"/>
        <v>-2.0473654480281239E-2</v>
      </c>
      <c r="J66">
        <f t="shared" si="46"/>
        <v>-4.3604545460540212E-3</v>
      </c>
      <c r="K66">
        <f t="shared" si="46"/>
        <v>6.3194554637870382E-3</v>
      </c>
      <c r="L66">
        <f t="shared" si="46"/>
        <v>3.5330796703131051E-3</v>
      </c>
      <c r="M66">
        <f t="shared" si="46"/>
        <v>7.1703259073146175E-3</v>
      </c>
      <c r="N66">
        <f t="shared" si="46"/>
        <v>7.6889350030113768E-3</v>
      </c>
      <c r="O66">
        <f t="shared" si="46"/>
        <v>-9.0294104674787101E-3</v>
      </c>
      <c r="P66">
        <f t="shared" si="46"/>
        <v>3.1750323195602947E-2</v>
      </c>
      <c r="Q66">
        <f t="shared" si="46"/>
        <v>-6.5672051236152218E-3</v>
      </c>
      <c r="R66">
        <f t="shared" si="46"/>
        <v>1.263962221871176E-2</v>
      </c>
      <c r="S66">
        <f t="shared" si="48"/>
        <v>9.7658019924697081E-3</v>
      </c>
      <c r="T66">
        <f t="shared" si="48"/>
        <v>8.0819817425842322E-3</v>
      </c>
      <c r="U66">
        <f t="shared" si="48"/>
        <v>2.2262784168376015E-2</v>
      </c>
      <c r="V66">
        <f t="shared" si="48"/>
        <v>1.5398072280349284E-3</v>
      </c>
      <c r="W66">
        <f t="shared" si="48"/>
        <v>2.471684897585924E-3</v>
      </c>
      <c r="X66">
        <f t="shared" si="48"/>
        <v>5.5073792366884811E-3</v>
      </c>
      <c r="Y66">
        <f t="shared" si="48"/>
        <v>-3.0723662760407749E-2</v>
      </c>
      <c r="Z66">
        <f t="shared" si="48"/>
        <v>-9.5967201374736189E-3</v>
      </c>
      <c r="AA66">
        <f t="shared" si="48"/>
        <v>-3.2504240242650084E-3</v>
      </c>
      <c r="AB66">
        <f t="shared" si="48"/>
        <v>1.3539169264000395E-2</v>
      </c>
      <c r="AC66">
        <f t="shared" si="48"/>
        <v>1.3370153278390834E-2</v>
      </c>
      <c r="AD66">
        <f t="shared" si="48"/>
        <v>2.4447245438631304E-3</v>
      </c>
      <c r="AE66">
        <f t="shared" si="48"/>
        <v>5.6582595248238221E-3</v>
      </c>
      <c r="AF66">
        <f t="shared" si="48"/>
        <v>-4.1759639257155368E-3</v>
      </c>
      <c r="AG66">
        <f t="shared" si="48"/>
        <v>9.7399634357187015E-3</v>
      </c>
      <c r="AH66">
        <f t="shared" si="48"/>
        <v>6.2030724709025986E-3</v>
      </c>
      <c r="AI66">
        <f t="shared" si="48"/>
        <v>-2.3631692412488248E-3</v>
      </c>
      <c r="AJ66">
        <f t="shared" si="48"/>
        <v>2.6971413849239123E-3</v>
      </c>
      <c r="AK66">
        <f t="shared" si="48"/>
        <v>3.4903749820425489E-3</v>
      </c>
      <c r="AL66">
        <f t="shared" si="48"/>
        <v>6.2012205456779268E-3</v>
      </c>
      <c r="AM66">
        <f t="shared" si="48"/>
        <v>-5.5638972991022551E-3</v>
      </c>
      <c r="AN66">
        <f t="shared" si="48"/>
        <v>5.5251225004229743E-4</v>
      </c>
      <c r="AO66">
        <f t="shared" si="48"/>
        <v>1.3244720876555316E-2</v>
      </c>
      <c r="AP66">
        <f t="shared" si="48"/>
        <v>9.2395621271895989E-3</v>
      </c>
      <c r="AQ66">
        <f t="shared" si="48"/>
        <v>1.5342735716303013E-3</v>
      </c>
      <c r="AR66">
        <f t="shared" si="48"/>
        <v>-4.9316286942719945E-3</v>
      </c>
      <c r="AS66">
        <f t="shared" si="48"/>
        <v>1.9016854962647101E-3</v>
      </c>
      <c r="AT66">
        <f t="shared" si="48"/>
        <v>7.1511354153221685E-3</v>
      </c>
      <c r="AU66">
        <f t="shared" si="48"/>
        <v>1.5281221630663977E-2</v>
      </c>
      <c r="AV66">
        <f t="shared" si="48"/>
        <v>7.0506081021232681E-3</v>
      </c>
      <c r="AW66">
        <f t="shared" si="48"/>
        <v>-4.9607053723282335E-3</v>
      </c>
      <c r="AX66">
        <f t="shared" si="48"/>
        <v>-9.7010854085257947E-3</v>
      </c>
      <c r="AY66">
        <f t="shared" si="48"/>
        <v>-1.5966252563822197E-2</v>
      </c>
      <c r="AZ66">
        <f t="shared" si="48"/>
        <v>1.2909594309345185E-3</v>
      </c>
      <c r="BA66">
        <f t="shared" si="48"/>
        <v>-1.0119003849609759E-2</v>
      </c>
      <c r="BB66">
        <f t="shared" ref="BB66:BJ66" si="49">BB105-$C86</f>
        <v>-1.2845471443125728E-2</v>
      </c>
      <c r="BC66">
        <f t="shared" si="49"/>
        <v>2.6909284829396973E-3</v>
      </c>
      <c r="BD66">
        <f t="shared" si="49"/>
        <v>-1.5387840851258772E-2</v>
      </c>
      <c r="BE66">
        <f t="shared" si="49"/>
        <v>-6.2388169154015682E-3</v>
      </c>
      <c r="BF66">
        <f t="shared" si="49"/>
        <v>-3.5765975995432076E-3</v>
      </c>
      <c r="BG66">
        <f t="shared" si="49"/>
        <v>1.5342735716303013E-3</v>
      </c>
      <c r="BH66">
        <f t="shared" si="49"/>
        <v>4.3326429184358251E-3</v>
      </c>
      <c r="BI66">
        <f t="shared" si="49"/>
        <v>-1.1384113303034876E-2</v>
      </c>
      <c r="BJ66">
        <f t="shared" si="49"/>
        <v>-9.3072755625039638E-3</v>
      </c>
    </row>
    <row r="67" spans="1:62" x14ac:dyDescent="0.25">
      <c r="A67" t="str">
        <f t="shared" si="44"/>
        <v>Integral 12</v>
      </c>
      <c r="C67">
        <f t="shared" si="46"/>
        <v>-2.25652006878726E-2</v>
      </c>
      <c r="D67">
        <f t="shared" si="46"/>
        <v>8.9648125799864642E-3</v>
      </c>
      <c r="E67">
        <f t="shared" si="46"/>
        <v>1.0949094580290364E-3</v>
      </c>
      <c r="F67">
        <f t="shared" si="46"/>
        <v>-2.254462278454239E-2</v>
      </c>
      <c r="G67">
        <f t="shared" si="46"/>
        <v>-1.5053282746183561E-3</v>
      </c>
      <c r="H67">
        <f t="shared" si="46"/>
        <v>1.8915117195033027E-3</v>
      </c>
      <c r="I67">
        <f t="shared" si="46"/>
        <v>-1.8187280930651639E-2</v>
      </c>
      <c r="J67">
        <f t="shared" si="46"/>
        <v>-4.2680416984710035E-3</v>
      </c>
      <c r="K67">
        <f t="shared" si="46"/>
        <v>4.7007927348789447E-3</v>
      </c>
      <c r="L67">
        <f t="shared" si="46"/>
        <v>2.6222088942253474E-3</v>
      </c>
      <c r="M67">
        <f t="shared" si="46"/>
        <v>4.1000832294844081E-3</v>
      </c>
      <c r="N67">
        <f t="shared" si="46"/>
        <v>4.6600481178941944E-3</v>
      </c>
      <c r="O67">
        <f t="shared" si="46"/>
        <v>-1.1295975983021289E-2</v>
      </c>
      <c r="P67">
        <f t="shared" si="46"/>
        <v>2.2495077220262921E-2</v>
      </c>
      <c r="Q67">
        <f t="shared" si="46"/>
        <v>-8.3574934072475349E-3</v>
      </c>
      <c r="R67">
        <f t="shared" si="46"/>
        <v>6.7910659222026604E-3</v>
      </c>
      <c r="S67">
        <f t="shared" ref="S67:BJ70" si="50">S106-$C87</f>
        <v>8.2064234974222328E-3</v>
      </c>
      <c r="T67">
        <f t="shared" si="50"/>
        <v>5.2041472224394758E-3</v>
      </c>
      <c r="U67">
        <f t="shared" si="50"/>
        <v>1.6576021276547809E-2</v>
      </c>
      <c r="V67">
        <f t="shared" si="50"/>
        <v>-2.359234613602823E-4</v>
      </c>
      <c r="W67">
        <f t="shared" si="50"/>
        <v>1.1060777920854636E-3</v>
      </c>
      <c r="X67">
        <f t="shared" si="50"/>
        <v>2.897111511578454E-3</v>
      </c>
      <c r="Y67">
        <f t="shared" si="50"/>
        <v>-2.7620585033178047E-2</v>
      </c>
      <c r="Z67">
        <f t="shared" si="50"/>
        <v>-9.0920452174234057E-3</v>
      </c>
      <c r="AA67">
        <f t="shared" si="50"/>
        <v>-8.3258190087942552E-3</v>
      </c>
      <c r="AB67">
        <f t="shared" si="50"/>
        <v>5.6110088399436431E-3</v>
      </c>
      <c r="AC67">
        <f t="shared" si="50"/>
        <v>4.7755654499671008E-3</v>
      </c>
      <c r="AD67">
        <f t="shared" si="50"/>
        <v>-2.5989328748209362E-3</v>
      </c>
      <c r="AE67">
        <f t="shared" si="50"/>
        <v>6.0046196295440446E-3</v>
      </c>
      <c r="AF67">
        <f t="shared" si="50"/>
        <v>-1.4241248013999452E-3</v>
      </c>
      <c r="AG67">
        <f t="shared" si="50"/>
        <v>9.0261661889177724E-3</v>
      </c>
      <c r="AH67">
        <f t="shared" si="50"/>
        <v>4.6692413974088742E-3</v>
      </c>
      <c r="AI67">
        <f t="shared" si="50"/>
        <v>-6.1795795671540366E-4</v>
      </c>
      <c r="AJ67">
        <f t="shared" si="50"/>
        <v>3.696982918397318E-3</v>
      </c>
      <c r="AK67">
        <f t="shared" si="50"/>
        <v>2.2136959033180748E-3</v>
      </c>
      <c r="AL67">
        <f t="shared" si="50"/>
        <v>4.6679792723595681E-3</v>
      </c>
      <c r="AM67">
        <f t="shared" si="50"/>
        <v>-4.575665815207991E-3</v>
      </c>
      <c r="AN67">
        <f t="shared" si="50"/>
        <v>7.3416987012486778E-4</v>
      </c>
      <c r="AO67">
        <f t="shared" si="50"/>
        <v>9.9468697929896155E-3</v>
      </c>
      <c r="AP67">
        <f t="shared" si="50"/>
        <v>7.3422218238179127E-3</v>
      </c>
      <c r="AQ67">
        <f t="shared" si="50"/>
        <v>4.0843610220983873E-3</v>
      </c>
      <c r="AR67">
        <f t="shared" si="50"/>
        <v>-4.2966601461627563E-4</v>
      </c>
      <c r="AS67">
        <f t="shared" si="50"/>
        <v>4.2866443711564728E-3</v>
      </c>
      <c r="AT67">
        <f t="shared" si="50"/>
        <v>8.4105198059579445E-3</v>
      </c>
      <c r="AU67">
        <f t="shared" si="50"/>
        <v>1.4691990595009891E-2</v>
      </c>
      <c r="AV67">
        <f t="shared" si="50"/>
        <v>7.0903529311290847E-3</v>
      </c>
      <c r="AW67">
        <f t="shared" si="50"/>
        <v>-1.3692239133578088E-3</v>
      </c>
      <c r="AX67">
        <f t="shared" si="50"/>
        <v>-4.5110391386481707E-3</v>
      </c>
      <c r="AY67">
        <f t="shared" si="50"/>
        <v>-1.1183544813546192E-2</v>
      </c>
      <c r="AZ67">
        <f t="shared" si="50"/>
        <v>-1.5329564879712487E-4</v>
      </c>
      <c r="BA67">
        <f t="shared" si="50"/>
        <v>-7.56568957267581E-3</v>
      </c>
      <c r="BB67">
        <f t="shared" si="50"/>
        <v>-8.8899100118941254E-3</v>
      </c>
      <c r="BC67">
        <f t="shared" si="50"/>
        <v>3.6158859211204986E-4</v>
      </c>
      <c r="BD67">
        <f t="shared" si="50"/>
        <v>-8.9485504633055046E-3</v>
      </c>
      <c r="BE67">
        <f t="shared" si="50"/>
        <v>-2.4778081188167878E-3</v>
      </c>
      <c r="BF67">
        <f t="shared" si="50"/>
        <v>-8.8109023415014476E-4</v>
      </c>
      <c r="BG67">
        <f t="shared" si="50"/>
        <v>4.0843610220983873E-3</v>
      </c>
      <c r="BH67">
        <f t="shared" si="50"/>
        <v>8.9396618283127116E-3</v>
      </c>
      <c r="BI67">
        <f t="shared" si="50"/>
        <v>-8.1121196613950786E-3</v>
      </c>
      <c r="BJ67">
        <f t="shared" si="50"/>
        <v>-4.2113569046747235E-3</v>
      </c>
    </row>
    <row r="68" spans="1:62" x14ac:dyDescent="0.25">
      <c r="A68" t="str">
        <f t="shared" si="44"/>
        <v>Integral 13</v>
      </c>
      <c r="C68">
        <f t="shared" si="46"/>
        <v>-2.7234037524246468E-2</v>
      </c>
      <c r="D68">
        <f t="shared" si="46"/>
        <v>1.1848613137313557E-2</v>
      </c>
      <c r="E68">
        <f t="shared" si="46"/>
        <v>2.6966952680171907E-3</v>
      </c>
      <c r="F68">
        <f t="shared" si="46"/>
        <v>-2.7219609305951464E-2</v>
      </c>
      <c r="G68">
        <f t="shared" si="46"/>
        <v>-4.4210356906947412E-3</v>
      </c>
      <c r="H68">
        <f t="shared" si="46"/>
        <v>1.2162386842016204E-3</v>
      </c>
      <c r="I68">
        <f t="shared" si="46"/>
        <v>-1.7672118994986552E-2</v>
      </c>
      <c r="J68">
        <f t="shared" si="46"/>
        <v>-6.9679673568849854E-3</v>
      </c>
      <c r="K68">
        <f t="shared" si="46"/>
        <v>8.1299358455763082E-3</v>
      </c>
      <c r="L68">
        <f t="shared" si="46"/>
        <v>5.9682402757961217E-3</v>
      </c>
      <c r="M68">
        <f t="shared" si="46"/>
        <v>4.5798647048023167E-4</v>
      </c>
      <c r="N68">
        <f t="shared" si="46"/>
        <v>-4.2915648452579447E-4</v>
      </c>
      <c r="O68">
        <f t="shared" si="46"/>
        <v>-6.3987493436508114E-3</v>
      </c>
      <c r="P68">
        <f t="shared" si="46"/>
        <v>2.3678981115489717E-2</v>
      </c>
      <c r="Q68">
        <f t="shared" si="46"/>
        <v>-4.2203359195807089E-3</v>
      </c>
      <c r="R68">
        <f t="shared" si="46"/>
        <v>9.1288220406532394E-3</v>
      </c>
      <c r="S68">
        <f t="shared" si="50"/>
        <v>7.733774033093499E-3</v>
      </c>
      <c r="T68">
        <f t="shared" si="50"/>
        <v>2.5194089538789211E-3</v>
      </c>
      <c r="U68">
        <f t="shared" si="50"/>
        <v>1.3940621161268596E-2</v>
      </c>
      <c r="V68">
        <f t="shared" si="50"/>
        <v>-5.7229421213649267E-3</v>
      </c>
      <c r="W68">
        <f t="shared" si="50"/>
        <v>7.5518994791308192E-3</v>
      </c>
      <c r="X68">
        <f t="shared" si="50"/>
        <v>6.2882370574968149E-4</v>
      </c>
      <c r="Y68">
        <f t="shared" si="50"/>
        <v>-2.7634078837299292E-2</v>
      </c>
      <c r="Z68">
        <f t="shared" si="50"/>
        <v>-9.1698259048741404E-3</v>
      </c>
      <c r="AA68">
        <f t="shared" si="50"/>
        <v>-1.6205453153333882E-2</v>
      </c>
      <c r="AB68">
        <f t="shared" si="50"/>
        <v>-5.5101641951482705E-4</v>
      </c>
      <c r="AC68">
        <f t="shared" si="50"/>
        <v>-7.3955775743768104E-3</v>
      </c>
      <c r="AD68">
        <f t="shared" si="50"/>
        <v>-9.1315671888873018E-3</v>
      </c>
      <c r="AE68">
        <f t="shared" si="50"/>
        <v>7.2227872651641212E-3</v>
      </c>
      <c r="AF68">
        <f t="shared" si="50"/>
        <v>-9.5911327207587327E-4</v>
      </c>
      <c r="AG68">
        <f t="shared" si="50"/>
        <v>9.4236225189880951E-3</v>
      </c>
      <c r="AH68">
        <f t="shared" si="50"/>
        <v>-4.7914196232166084E-3</v>
      </c>
      <c r="AI68">
        <f t="shared" si="50"/>
        <v>-2.7375116191736826E-3</v>
      </c>
      <c r="AJ68">
        <f t="shared" si="50"/>
        <v>-1.7357265455583137E-3</v>
      </c>
      <c r="AK68">
        <f t="shared" si="50"/>
        <v>-8.8508350267128E-3</v>
      </c>
      <c r="AL68">
        <f t="shared" si="50"/>
        <v>-4.8116029756571921E-3</v>
      </c>
      <c r="AM68">
        <f t="shared" si="50"/>
        <v>2.5628743983071578E-3</v>
      </c>
      <c r="AN68">
        <f t="shared" si="50"/>
        <v>4.3943033507644058E-3</v>
      </c>
      <c r="AO68">
        <f t="shared" si="50"/>
        <v>1.0240160602269732E-2</v>
      </c>
      <c r="AP68">
        <f t="shared" si="50"/>
        <v>6.9806673090418991E-3</v>
      </c>
      <c r="AQ68">
        <f t="shared" si="50"/>
        <v>1.0556810266219574E-2</v>
      </c>
      <c r="AR68">
        <f t="shared" si="50"/>
        <v>7.2680112816090325E-3</v>
      </c>
      <c r="AS68">
        <f t="shared" si="50"/>
        <v>8.4887138322730094E-3</v>
      </c>
      <c r="AT68">
        <f t="shared" si="50"/>
        <v>1.3511557052217293E-2</v>
      </c>
      <c r="AU68">
        <f t="shared" si="50"/>
        <v>1.7087762191146272E-2</v>
      </c>
      <c r="AV68">
        <f t="shared" si="50"/>
        <v>7.7918264294702944E-3</v>
      </c>
      <c r="AW68">
        <f t="shared" si="50"/>
        <v>-4.7997293372203931E-4</v>
      </c>
      <c r="AX68">
        <f t="shared" si="50"/>
        <v>-1.6104830105432288E-3</v>
      </c>
      <c r="AY68">
        <f t="shared" si="50"/>
        <v>-4.7856823315729491E-3</v>
      </c>
      <c r="AZ68">
        <f t="shared" si="50"/>
        <v>-6.5878760394144642E-4</v>
      </c>
      <c r="BA68">
        <f t="shared" si="50"/>
        <v>-9.5087244980667229E-3</v>
      </c>
      <c r="BB68">
        <f t="shared" si="50"/>
        <v>-9.7501143892171349E-3</v>
      </c>
      <c r="BC68">
        <f t="shared" si="50"/>
        <v>3.0454162790388706E-3</v>
      </c>
      <c r="BD68">
        <f t="shared" si="50"/>
        <v>5.0493535581663807E-4</v>
      </c>
      <c r="BE68">
        <f t="shared" si="50"/>
        <v>-1.7512797307526196E-3</v>
      </c>
      <c r="BF68">
        <f t="shared" si="50"/>
        <v>-4.2742829523034764E-3</v>
      </c>
      <c r="BG68">
        <f t="shared" si="50"/>
        <v>1.0556810266219574E-2</v>
      </c>
      <c r="BH68">
        <f t="shared" si="50"/>
        <v>1.6000167078065064E-2</v>
      </c>
      <c r="BI68">
        <f t="shared" si="50"/>
        <v>-5.2220784598531189E-3</v>
      </c>
      <c r="BJ68">
        <f t="shared" si="50"/>
        <v>1.1646211452832622E-3</v>
      </c>
    </row>
    <row r="69" spans="1:62" x14ac:dyDescent="0.25">
      <c r="A69" t="str">
        <f t="shared" si="44"/>
        <v>Integral 14</v>
      </c>
      <c r="C69">
        <f t="shared" si="46"/>
        <v>-1.539710635076437E-2</v>
      </c>
      <c r="D69">
        <f t="shared" si="46"/>
        <v>7.1050154111357011E-3</v>
      </c>
      <c r="E69">
        <f t="shared" si="46"/>
        <v>4.8590819900504179E-4</v>
      </c>
      <c r="F69">
        <f t="shared" si="46"/>
        <v>-1.5388605079577608E-2</v>
      </c>
      <c r="G69">
        <f t="shared" si="46"/>
        <v>2.4294738737948296E-4</v>
      </c>
      <c r="H69">
        <f t="shared" si="46"/>
        <v>1.4065168225571578E-3</v>
      </c>
      <c r="I69">
        <f t="shared" si="46"/>
        <v>-1.0288684219412148E-2</v>
      </c>
      <c r="J69">
        <f t="shared" si="46"/>
        <v>-3.4062856997998103E-3</v>
      </c>
      <c r="K69">
        <f t="shared" si="46"/>
        <v>3.741781877067335E-3</v>
      </c>
      <c r="L69">
        <f t="shared" si="46"/>
        <v>1.30833564309632E-3</v>
      </c>
      <c r="M69">
        <f t="shared" si="46"/>
        <v>1.6861637383465411E-3</v>
      </c>
      <c r="N69">
        <f t="shared" si="46"/>
        <v>1.6226546166860645E-3</v>
      </c>
      <c r="O69">
        <f t="shared" si="46"/>
        <v>-6.1038975669932549E-3</v>
      </c>
      <c r="P69">
        <f t="shared" si="46"/>
        <v>1.3578451701975441E-2</v>
      </c>
      <c r="Q69">
        <f t="shared" si="46"/>
        <v>-5.2272033176333499E-3</v>
      </c>
      <c r="R69">
        <f t="shared" si="46"/>
        <v>5.0677589586927418E-3</v>
      </c>
      <c r="S69">
        <f t="shared" si="50"/>
        <v>5.843943159093673E-3</v>
      </c>
      <c r="T69">
        <f t="shared" si="50"/>
        <v>4.6532186424526889E-3</v>
      </c>
      <c r="U69">
        <f t="shared" si="50"/>
        <v>1.1589940081146971E-2</v>
      </c>
      <c r="V69">
        <f t="shared" si="50"/>
        <v>2.8501564886268538E-4</v>
      </c>
      <c r="W69">
        <f t="shared" si="50"/>
        <v>8.0437564856644661E-4</v>
      </c>
      <c r="X69">
        <f t="shared" si="50"/>
        <v>1.9686964782619776E-4</v>
      </c>
      <c r="Y69">
        <f t="shared" si="50"/>
        <v>-1.834748226139972E-2</v>
      </c>
      <c r="Z69">
        <f t="shared" si="50"/>
        <v>-8.8059409415387202E-3</v>
      </c>
      <c r="AA69">
        <f t="shared" si="50"/>
        <v>-8.0256057516845669E-3</v>
      </c>
      <c r="AB69">
        <f t="shared" si="50"/>
        <v>1.8067493176281979E-3</v>
      </c>
      <c r="AC69">
        <f t="shared" si="50"/>
        <v>-6.0514473064643415E-4</v>
      </c>
      <c r="AD69">
        <f t="shared" si="50"/>
        <v>-3.479430751221313E-3</v>
      </c>
      <c r="AE69">
        <f t="shared" si="50"/>
        <v>2.719232689642026E-3</v>
      </c>
      <c r="AF69">
        <f t="shared" si="50"/>
        <v>-2.2441517682790235E-3</v>
      </c>
      <c r="AG69">
        <f t="shared" si="50"/>
        <v>4.5867303791431724E-3</v>
      </c>
      <c r="AH69">
        <f t="shared" si="50"/>
        <v>1.8760158976219576E-3</v>
      </c>
      <c r="AI69">
        <f t="shared" si="50"/>
        <v>-6.5813805337971987E-4</v>
      </c>
      <c r="AJ69">
        <f t="shared" si="50"/>
        <v>1.4127907212562185E-3</v>
      </c>
      <c r="AK69">
        <f t="shared" si="50"/>
        <v>-1.307199683557414E-3</v>
      </c>
      <c r="AL69">
        <f t="shared" si="50"/>
        <v>1.8595606502016249E-3</v>
      </c>
      <c r="AM69">
        <f t="shared" si="50"/>
        <v>1.0628383286629128E-3</v>
      </c>
      <c r="AN69">
        <f t="shared" si="50"/>
        <v>3.6609619098754709E-3</v>
      </c>
      <c r="AO69">
        <f t="shared" si="50"/>
        <v>8.8509269300074411E-3</v>
      </c>
      <c r="AP69">
        <f t="shared" si="50"/>
        <v>5.7249249821106074E-3</v>
      </c>
      <c r="AQ69">
        <f t="shared" si="50"/>
        <v>1.5901238852861488E-3</v>
      </c>
      <c r="AR69">
        <f t="shared" si="50"/>
        <v>-9.9154572657544904E-4</v>
      </c>
      <c r="AS69">
        <f t="shared" si="50"/>
        <v>9.1117377550534173E-4</v>
      </c>
      <c r="AT69">
        <f t="shared" si="50"/>
        <v>4.5138926254390255E-3</v>
      </c>
      <c r="AU69">
        <f t="shared" si="50"/>
        <v>9.8342009807818598E-3</v>
      </c>
      <c r="AV69">
        <f t="shared" si="50"/>
        <v>4.2097107861439886E-3</v>
      </c>
      <c r="AW69">
        <f t="shared" si="50"/>
        <v>-4.0956875888420452E-4</v>
      </c>
      <c r="AX69">
        <f t="shared" si="50"/>
        <v>-3.9489311119478288E-3</v>
      </c>
      <c r="AY69">
        <f t="shared" si="50"/>
        <v>-4.701533576368877E-3</v>
      </c>
      <c r="AZ69">
        <f t="shared" si="50"/>
        <v>1.966401575786425E-3</v>
      </c>
      <c r="BA69">
        <f t="shared" si="50"/>
        <v>-4.4820776910186599E-3</v>
      </c>
      <c r="BB69">
        <f t="shared" si="50"/>
        <v>-4.4885025299377379E-3</v>
      </c>
      <c r="BC69">
        <f t="shared" si="50"/>
        <v>4.5587466599602278E-3</v>
      </c>
      <c r="BD69">
        <f t="shared" si="50"/>
        <v>-4.9534500560863004E-3</v>
      </c>
      <c r="BE69">
        <f t="shared" si="50"/>
        <v>-1.0195938054637088E-3</v>
      </c>
      <c r="BF69">
        <f t="shared" si="50"/>
        <v>-1.5428380713770062E-3</v>
      </c>
      <c r="BG69">
        <f t="shared" si="50"/>
        <v>1.5901238852861488E-3</v>
      </c>
      <c r="BH69">
        <f t="shared" si="50"/>
        <v>5.6433746293710896E-3</v>
      </c>
      <c r="BI69">
        <f t="shared" si="50"/>
        <v>-1.8446805372049901E-3</v>
      </c>
      <c r="BJ69">
        <f t="shared" si="50"/>
        <v>-3.2977975284992356E-4</v>
      </c>
    </row>
    <row r="70" spans="1:62" x14ac:dyDescent="0.25">
      <c r="A70" t="str">
        <f>A90</f>
        <v>TMS</v>
      </c>
      <c r="C70">
        <f t="shared" si="46"/>
        <v>0.59150334132470705</v>
      </c>
      <c r="D70">
        <f t="shared" si="46"/>
        <v>0.49379356929820523</v>
      </c>
      <c r="E70">
        <f t="shared" si="46"/>
        <v>0.47730107989952358</v>
      </c>
      <c r="F70">
        <f t="shared" si="46"/>
        <v>0.59149947727100516</v>
      </c>
      <c r="G70">
        <f t="shared" si="46"/>
        <v>0.31374159112871952</v>
      </c>
      <c r="H70">
        <f t="shared" si="46"/>
        <v>0.33799031887322434</v>
      </c>
      <c r="I70">
        <f t="shared" si="46"/>
        <v>0.37698171963057098</v>
      </c>
      <c r="J70">
        <f t="shared" si="46"/>
        <v>0.32865118301795465</v>
      </c>
      <c r="K70">
        <f t="shared" si="46"/>
        <v>0.3306528421128771</v>
      </c>
      <c r="L70">
        <f t="shared" si="46"/>
        <v>0.32565165767663701</v>
      </c>
      <c r="M70">
        <f t="shared" si="46"/>
        <v>0.30464195804134925</v>
      </c>
      <c r="N70">
        <f t="shared" si="46"/>
        <v>0.29663634509578068</v>
      </c>
      <c r="O70">
        <f t="shared" si="46"/>
        <v>0.16330554780910628</v>
      </c>
      <c r="P70">
        <f t="shared" si="46"/>
        <v>0.11578330940938725</v>
      </c>
      <c r="Q70">
        <f t="shared" si="46"/>
        <v>0.15309783371561042</v>
      </c>
      <c r="R70">
        <f t="shared" si="46"/>
        <v>0.13441110826374697</v>
      </c>
      <c r="S70">
        <f t="shared" si="50"/>
        <v>0.42758910526223354</v>
      </c>
      <c r="T70">
        <f t="shared" si="50"/>
        <v>0.43154202070512321</v>
      </c>
      <c r="U70">
        <f t="shared" si="50"/>
        <v>0.4152251023655808</v>
      </c>
      <c r="V70">
        <f t="shared" si="50"/>
        <v>0.40221515574357153</v>
      </c>
      <c r="W70">
        <f t="shared" si="50"/>
        <v>-9.9965151423512089E-2</v>
      </c>
      <c r="X70">
        <f t="shared" si="50"/>
        <v>-0.10551070814848573</v>
      </c>
      <c r="Y70">
        <f t="shared" si="50"/>
        <v>-7.6346171463675672E-2</v>
      </c>
      <c r="Z70">
        <f t="shared" si="50"/>
        <v>-9.9042643378482065E-2</v>
      </c>
      <c r="AA70">
        <f t="shared" si="50"/>
        <v>-0.15161532914807324</v>
      </c>
      <c r="AB70">
        <f t="shared" si="50"/>
        <v>-0.15834053437261203</v>
      </c>
      <c r="AC70">
        <f t="shared" si="50"/>
        <v>-0.17469141055857879</v>
      </c>
      <c r="AD70">
        <f t="shared" si="50"/>
        <v>-0.16777984094582005</v>
      </c>
      <c r="AE70">
        <f t="shared" si="50"/>
        <v>-0.29677732977359317</v>
      </c>
      <c r="AF70">
        <f t="shared" si="50"/>
        <v>-0.29659759837092925</v>
      </c>
      <c r="AG70">
        <f t="shared" si="50"/>
        <v>-0.2990063061371635</v>
      </c>
      <c r="AH70">
        <f t="shared" si="50"/>
        <v>-0.3106590777719529</v>
      </c>
      <c r="AI70">
        <f t="shared" si="50"/>
        <v>-0.31279356179640028</v>
      </c>
      <c r="AJ70">
        <f t="shared" si="50"/>
        <v>-0.31115117580512081</v>
      </c>
      <c r="AK70">
        <f t="shared" si="50"/>
        <v>-0.3141802800269986</v>
      </c>
      <c r="AL70">
        <f t="shared" si="50"/>
        <v>-0.31065625699493565</v>
      </c>
      <c r="AM70">
        <f t="shared" si="50"/>
        <v>-0.31554909876491766</v>
      </c>
      <c r="AN70">
        <f t="shared" si="50"/>
        <v>-0.31746366638351819</v>
      </c>
      <c r="AO70">
        <f t="shared" si="50"/>
        <v>-0.33244983002077599</v>
      </c>
      <c r="AP70">
        <f t="shared" si="50"/>
        <v>-0.33347695143694012</v>
      </c>
      <c r="AQ70">
        <f t="shared" si="50"/>
        <v>-3.3237314196461365E-2</v>
      </c>
      <c r="AR70">
        <f t="shared" si="50"/>
        <v>-3.5150279533685047E-2</v>
      </c>
      <c r="AS70">
        <f t="shared" si="50"/>
        <v>-5.6882753570360156E-2</v>
      </c>
      <c r="AT70">
        <f t="shared" si="50"/>
        <v>-5.9340988646558457E-2</v>
      </c>
      <c r="AU70">
        <f t="shared" si="50"/>
        <v>-3.6201326172695114E-2</v>
      </c>
      <c r="AV70">
        <f t="shared" si="50"/>
        <v>-4.2185911430773992E-2</v>
      </c>
      <c r="AW70">
        <f t="shared" si="50"/>
        <v>-2.9995699536247811E-2</v>
      </c>
      <c r="AX70">
        <f t="shared" si="50"/>
        <v>-3.8260002115881042E-2</v>
      </c>
      <c r="AY70">
        <f t="shared" si="50"/>
        <v>-0.11897124281879995</v>
      </c>
      <c r="AZ70">
        <f t="shared" si="50"/>
        <v>-0.13866960987252047</v>
      </c>
      <c r="BA70">
        <f t="shared" si="50"/>
        <v>-0.1344551975361164</v>
      </c>
      <c r="BB70">
        <f t="shared" si="50"/>
        <v>-0.14156332222870599</v>
      </c>
      <c r="BC70">
        <f t="shared" si="50"/>
        <v>-0.17241540566169905</v>
      </c>
      <c r="BD70">
        <f t="shared" si="50"/>
        <v>-0.16089072446640057</v>
      </c>
      <c r="BE70">
        <f t="shared" si="50"/>
        <v>-0.17028150382716201</v>
      </c>
      <c r="BF70">
        <f t="shared" si="50"/>
        <v>-0.1726530936238968</v>
      </c>
      <c r="BG70">
        <f t="shared" si="50"/>
        <v>-3.3237314196461365E-2</v>
      </c>
      <c r="BH70">
        <f t="shared" si="50"/>
        <v>-0.2284815739408044</v>
      </c>
      <c r="BI70">
        <f t="shared" si="50"/>
        <v>-0.21097471323533773</v>
      </c>
      <c r="BJ70">
        <f t="shared" si="50"/>
        <v>-0.21431336731187473</v>
      </c>
    </row>
    <row r="73" spans="1:62" x14ac:dyDescent="0.25">
      <c r="A73" s="24" t="s">
        <v>59</v>
      </c>
      <c r="B73" s="23"/>
      <c r="C73" s="23"/>
      <c r="D73" s="23"/>
      <c r="E73" s="23"/>
    </row>
    <row r="75" spans="1:62" x14ac:dyDescent="0.25">
      <c r="C75" s="24" t="s">
        <v>60</v>
      </c>
      <c r="D75" s="24"/>
      <c r="F75" s="24" t="s">
        <v>61</v>
      </c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</row>
    <row r="76" spans="1:62" x14ac:dyDescent="0.25">
      <c r="A76" t="str">
        <f t="shared" ref="A76:A89" si="51">A95</f>
        <v>Aldehyde Integral 1</v>
      </c>
      <c r="C76">
        <f>AVERAGE(C95:BJ95)</f>
        <v>1.8412448746763746E-2</v>
      </c>
      <c r="F76">
        <f>AVERAGE(C95:F95)</f>
        <v>2.4022554420455304E-2</v>
      </c>
      <c r="J76">
        <f>AVERAGE(G95:J95)</f>
        <v>2.1274863916495683E-2</v>
      </c>
      <c r="N76">
        <f>AVERAGE(K95:N95)</f>
        <v>1.8581974947387878E-2</v>
      </c>
      <c r="R76">
        <f>AVERAGE(O95:R95)</f>
        <v>2.0090163115528858E-2</v>
      </c>
      <c r="V76">
        <f>AVERAGE(S95:V95)</f>
        <v>1.7339433681454533E-2</v>
      </c>
      <c r="Z76">
        <f>AVERAGE(W95:Z95)</f>
        <v>-5.9718884676795052E-3</v>
      </c>
      <c r="AD76">
        <f>AVERAGE(AA95:AD95)</f>
        <v>2.3013489774316356E-2</v>
      </c>
      <c r="AH76">
        <f>AVERAGE(AE95:AH95)</f>
        <v>1.7944276041074715E-2</v>
      </c>
      <c r="AL76">
        <f>AVERAGE(AI95:AL95)</f>
        <v>2.2506683650202995E-2</v>
      </c>
      <c r="AP76">
        <f>AVERAGE(AM95:AP95)</f>
        <v>2.0939536109587306E-2</v>
      </c>
      <c r="AT76">
        <f>AVERAGE(AQ95:AT95)</f>
        <v>1.324144629394362E-2</v>
      </c>
      <c r="AX76">
        <f>AVERAGE(AU95:AX95)</f>
        <v>1.8215170745113848E-2</v>
      </c>
      <c r="BB76">
        <f>AVERAGE(AY95:BB95)</f>
        <v>2.329682727201338E-2</v>
      </c>
      <c r="BF76">
        <f>AVERAGE(BC95:BF95)</f>
        <v>2.242776662997081E-2</v>
      </c>
      <c r="BJ76">
        <f>AVERAGE(BG95:BJ95)</f>
        <v>1.9264433071590523E-2</v>
      </c>
    </row>
    <row r="77" spans="1:62" x14ac:dyDescent="0.25">
      <c r="A77" t="str">
        <f t="shared" si="51"/>
        <v>Aldehyde Integral 2</v>
      </c>
      <c r="C77">
        <f t="shared" ref="C77:C90" si="52">AVERAGE(C96:BJ96)</f>
        <v>0.39764192923207869</v>
      </c>
      <c r="F77">
        <f t="shared" ref="F77:F90" si="53">AVERAGE(C96:F96)</f>
        <v>0.39367953586855808</v>
      </c>
      <c r="J77">
        <f t="shared" ref="J77:J90" si="54">AVERAGE(G96:J96)</f>
        <v>0.41071349085422615</v>
      </c>
      <c r="N77">
        <f t="shared" ref="N77:N90" si="55">AVERAGE(K96:N96)</f>
        <v>0.39343415275751009</v>
      </c>
      <c r="R77">
        <f t="shared" ref="R77:R90" si="56">AVERAGE(O96:R96)</f>
        <v>0.40230798379860722</v>
      </c>
      <c r="V77">
        <f t="shared" ref="V77:V90" si="57">AVERAGE(S96:V96)</f>
        <v>0.41159428522025376</v>
      </c>
      <c r="Z77">
        <f t="shared" ref="Z77:Z90" si="58">AVERAGE(W96:Z96)</f>
        <v>0.39221354549702026</v>
      </c>
      <c r="AD77">
        <f t="shared" ref="AD77:AD90" si="59">AVERAGE(AA96:AD96)</f>
        <v>0.42291094351885211</v>
      </c>
      <c r="AH77">
        <f t="shared" ref="AH77:AH90" si="60">AVERAGE(AE96:AH96)</f>
        <v>0.37912420287591853</v>
      </c>
      <c r="AL77">
        <f t="shared" ref="AL77:AL90" si="61">AVERAGE(AI96:AL96)</f>
        <v>0.39104146953726832</v>
      </c>
      <c r="AP77">
        <f t="shared" ref="AP77:AP90" si="62">AVERAGE(AM96:AP96)</f>
        <v>0.39584648984340665</v>
      </c>
      <c r="AT77">
        <f t="shared" ref="AT77:AT90" si="63">AVERAGE(AQ96:AT96)</f>
        <v>0.39036432938377491</v>
      </c>
      <c r="AX77">
        <f t="shared" ref="AX77:AX90" si="64">AVERAGE(AU96:AX96)</f>
        <v>0.39353945608591889</v>
      </c>
      <c r="BB77">
        <f t="shared" ref="BB77:BB90" si="65">AVERAGE(AY96:BB96)</f>
        <v>0.39562792838711486</v>
      </c>
      <c r="BF77">
        <f t="shared" ref="BF77:BF90" si="66">AVERAGE(BC96:BF96)</f>
        <v>0.39433183751049466</v>
      </c>
      <c r="BJ77">
        <f t="shared" ref="BJ77:BJ90" si="67">AVERAGE(BG96:BJ96)</f>
        <v>0.39789928734225677</v>
      </c>
    </row>
    <row r="78" spans="1:62" x14ac:dyDescent="0.25">
      <c r="A78" t="str">
        <f t="shared" si="51"/>
        <v>Aromatic region  Integral 3</v>
      </c>
      <c r="C78">
        <f t="shared" si="52"/>
        <v>9.1479033188764767</v>
      </c>
      <c r="F78">
        <f t="shared" si="53"/>
        <v>9.3678432773122271</v>
      </c>
      <c r="J78">
        <f t="shared" si="54"/>
        <v>8.9902292447291607</v>
      </c>
      <c r="N78">
        <f t="shared" si="55"/>
        <v>9.3315499535329831</v>
      </c>
      <c r="R78">
        <f t="shared" si="56"/>
        <v>9.3983902345459924</v>
      </c>
      <c r="V78">
        <f t="shared" si="57"/>
        <v>9.1785297933950005</v>
      </c>
      <c r="Z78">
        <f t="shared" si="58"/>
        <v>9.1604685926047154</v>
      </c>
      <c r="AD78">
        <f t="shared" si="59"/>
        <v>8.7209856509759422</v>
      </c>
      <c r="AH78">
        <f t="shared" si="60"/>
        <v>9.1700087313214631</v>
      </c>
      <c r="AL78">
        <f t="shared" si="61"/>
        <v>8.7852786625201418</v>
      </c>
      <c r="AP78">
        <f t="shared" si="62"/>
        <v>8.7110871798773264</v>
      </c>
      <c r="AT78">
        <f t="shared" si="63"/>
        <v>9.3148246014416394</v>
      </c>
      <c r="AX78">
        <f t="shared" si="64"/>
        <v>9.4758787079305478</v>
      </c>
      <c r="BB78">
        <f t="shared" si="65"/>
        <v>9.1253480790830821</v>
      </c>
      <c r="BF78">
        <f t="shared" si="66"/>
        <v>8.8969305897992488</v>
      </c>
      <c r="BJ78">
        <f t="shared" si="67"/>
        <v>9.5911964840776918</v>
      </c>
    </row>
    <row r="79" spans="1:62" x14ac:dyDescent="0.25">
      <c r="A79" t="str">
        <f t="shared" si="51"/>
        <v>OCH/O-CH2 Integral 4</v>
      </c>
      <c r="C79">
        <f t="shared" si="52"/>
        <v>0.79419032331117001</v>
      </c>
      <c r="F79">
        <f t="shared" si="53"/>
        <v>0.76331076946025467</v>
      </c>
      <c r="J79">
        <f t="shared" si="54"/>
        <v>0.79797770845511162</v>
      </c>
      <c r="N79">
        <f t="shared" si="55"/>
        <v>0.80731682815677175</v>
      </c>
      <c r="R79">
        <f t="shared" si="56"/>
        <v>0.81370563353423819</v>
      </c>
      <c r="V79">
        <f t="shared" si="57"/>
        <v>0.84696526045391707</v>
      </c>
      <c r="Z79">
        <f t="shared" si="58"/>
        <v>0.81049609802550282</v>
      </c>
      <c r="AD79">
        <f t="shared" si="59"/>
        <v>0.74126177745242061</v>
      </c>
      <c r="AH79">
        <f t="shared" si="60"/>
        <v>0.70814751369031703</v>
      </c>
      <c r="AL79">
        <f t="shared" si="61"/>
        <v>0.73542830781214197</v>
      </c>
      <c r="AP79">
        <f t="shared" si="62"/>
        <v>0.83968393423426324</v>
      </c>
      <c r="AT79">
        <f t="shared" si="63"/>
        <v>0.80443204958909287</v>
      </c>
      <c r="AX79">
        <f t="shared" si="64"/>
        <v>0.79881552206344097</v>
      </c>
      <c r="BB79">
        <f t="shared" si="65"/>
        <v>0.8008067614153821</v>
      </c>
      <c r="BF79">
        <f t="shared" si="66"/>
        <v>0.82687473594053928</v>
      </c>
      <c r="BJ79">
        <f t="shared" si="67"/>
        <v>0.81763194938415951</v>
      </c>
    </row>
    <row r="80" spans="1:62" x14ac:dyDescent="0.25">
      <c r="A80" t="str">
        <f t="shared" si="51"/>
        <v>Methoxy Integral 5</v>
      </c>
      <c r="C80">
        <f t="shared" si="52"/>
        <v>50.490254992814407</v>
      </c>
      <c r="F80">
        <f t="shared" si="53"/>
        <v>36.292211212735538</v>
      </c>
      <c r="J80">
        <f t="shared" si="54"/>
        <v>49.775769500302737</v>
      </c>
      <c r="N80">
        <f t="shared" si="55"/>
        <v>46.548703560172321</v>
      </c>
      <c r="R80">
        <f t="shared" si="56"/>
        <v>39.717776834225035</v>
      </c>
      <c r="V80">
        <f t="shared" si="57"/>
        <v>30.342242705244203</v>
      </c>
      <c r="Z80">
        <f t="shared" si="58"/>
        <v>67.328365562105404</v>
      </c>
      <c r="AD80">
        <f t="shared" si="59"/>
        <v>101.44758022877602</v>
      </c>
      <c r="AH80">
        <f t="shared" si="60"/>
        <v>60.484916522971723</v>
      </c>
      <c r="AL80">
        <f t="shared" si="61"/>
        <v>60.513003293358196</v>
      </c>
      <c r="AP80">
        <f t="shared" si="62"/>
        <v>39.857813719170423</v>
      </c>
      <c r="AT80">
        <f t="shared" si="63"/>
        <v>74.148543748340103</v>
      </c>
      <c r="AX80">
        <f t="shared" si="64"/>
        <v>37.387379736794117</v>
      </c>
      <c r="BB80">
        <f t="shared" si="65"/>
        <v>36.949009447282762</v>
      </c>
      <c r="BF80">
        <f t="shared" si="66"/>
        <v>34.189777024434335</v>
      </c>
      <c r="BJ80">
        <f t="shared" si="67"/>
        <v>42.370731796303097</v>
      </c>
    </row>
    <row r="81" spans="1:62" x14ac:dyDescent="0.25">
      <c r="A81" t="str">
        <f t="shared" si="51"/>
        <v>DMSO</v>
      </c>
      <c r="C81">
        <f t="shared" si="52"/>
        <v>17.162770886882729</v>
      </c>
      <c r="F81">
        <f t="shared" si="53"/>
        <v>15.976329604520139</v>
      </c>
      <c r="J81">
        <f t="shared" si="54"/>
        <v>16.713875053947447</v>
      </c>
      <c r="N81">
        <f t="shared" si="55"/>
        <v>16.853527878076761</v>
      </c>
      <c r="R81">
        <f t="shared" si="56"/>
        <v>17.061389361533376</v>
      </c>
      <c r="V81">
        <f t="shared" si="57"/>
        <v>17.722843777680048</v>
      </c>
      <c r="Z81">
        <f t="shared" si="58"/>
        <v>22.490565461006423</v>
      </c>
      <c r="AD81">
        <f t="shared" si="59"/>
        <v>19.709821150072159</v>
      </c>
      <c r="AH81">
        <f t="shared" si="60"/>
        <v>16.163070535550595</v>
      </c>
      <c r="AL81">
        <f t="shared" si="61"/>
        <v>15.623907504974779</v>
      </c>
      <c r="AP81">
        <f t="shared" si="62"/>
        <v>17.681746985463992</v>
      </c>
      <c r="AT81">
        <f t="shared" si="63"/>
        <v>16.72256048073665</v>
      </c>
      <c r="AX81">
        <f t="shared" si="64"/>
        <v>16.207938433666325</v>
      </c>
      <c r="BB81">
        <f t="shared" si="65"/>
        <v>15.788746607171504</v>
      </c>
      <c r="BF81">
        <f t="shared" si="66"/>
        <v>16.731976865718064</v>
      </c>
      <c r="BJ81">
        <f t="shared" si="67"/>
        <v>15.993263603122646</v>
      </c>
    </row>
    <row r="82" spans="1:62" x14ac:dyDescent="0.25">
      <c r="A82" t="str">
        <f t="shared" si="51"/>
        <v>Integral 7</v>
      </c>
      <c r="C82">
        <f t="shared" si="52"/>
        <v>0.21461287466889492</v>
      </c>
      <c r="F82">
        <f t="shared" si="53"/>
        <v>0.20941758902068619</v>
      </c>
      <c r="J82">
        <f t="shared" si="54"/>
        <v>0.21206590996736302</v>
      </c>
      <c r="N82">
        <f t="shared" si="55"/>
        <v>0.21683002264165702</v>
      </c>
      <c r="R82">
        <f t="shared" si="56"/>
        <v>0.21374080911246374</v>
      </c>
      <c r="V82">
        <f t="shared" si="57"/>
        <v>0.21764180147403633</v>
      </c>
      <c r="Z82">
        <f t="shared" si="58"/>
        <v>0.20848696158222796</v>
      </c>
      <c r="AD82">
        <f t="shared" si="59"/>
        <v>0.21624032589795192</v>
      </c>
      <c r="AH82">
        <f t="shared" si="60"/>
        <v>0.21977594875379167</v>
      </c>
      <c r="AL82">
        <f t="shared" si="61"/>
        <v>0.21858800281921678</v>
      </c>
      <c r="AP82">
        <f t="shared" si="62"/>
        <v>0.21773898049973137</v>
      </c>
      <c r="AT82">
        <f t="shared" si="63"/>
        <v>0.21333089298699293</v>
      </c>
      <c r="AX82">
        <f t="shared" si="64"/>
        <v>0.21779423319297744</v>
      </c>
      <c r="BB82">
        <f t="shared" si="65"/>
        <v>0.21059563257778208</v>
      </c>
      <c r="BF82">
        <f t="shared" si="66"/>
        <v>0.2114283909499606</v>
      </c>
      <c r="BJ82">
        <f t="shared" si="67"/>
        <v>0.21551761855658402</v>
      </c>
    </row>
    <row r="83" spans="1:62" x14ac:dyDescent="0.25">
      <c r="A83" t="str">
        <f t="shared" si="51"/>
        <v>Integral 8</v>
      </c>
      <c r="C83">
        <f t="shared" si="52"/>
        <v>1</v>
      </c>
      <c r="F83">
        <f t="shared" si="53"/>
        <v>1</v>
      </c>
      <c r="J83">
        <f t="shared" si="54"/>
        <v>1</v>
      </c>
      <c r="N83">
        <f t="shared" si="55"/>
        <v>1</v>
      </c>
      <c r="R83">
        <f t="shared" si="56"/>
        <v>1</v>
      </c>
      <c r="V83">
        <f t="shared" si="57"/>
        <v>1</v>
      </c>
      <c r="Z83">
        <f t="shared" si="58"/>
        <v>1</v>
      </c>
      <c r="AD83">
        <f t="shared" si="59"/>
        <v>1</v>
      </c>
      <c r="AH83">
        <f t="shared" si="60"/>
        <v>1</v>
      </c>
      <c r="AL83">
        <f t="shared" si="61"/>
        <v>1</v>
      </c>
      <c r="AP83">
        <f t="shared" si="62"/>
        <v>1</v>
      </c>
      <c r="AT83">
        <f t="shared" si="63"/>
        <v>1</v>
      </c>
      <c r="AX83">
        <f t="shared" si="64"/>
        <v>1</v>
      </c>
      <c r="BB83">
        <f t="shared" si="65"/>
        <v>1</v>
      </c>
      <c r="BF83">
        <f t="shared" si="66"/>
        <v>1</v>
      </c>
      <c r="BJ83">
        <f t="shared" si="67"/>
        <v>1</v>
      </c>
    </row>
    <row r="84" spans="1:62" x14ac:dyDescent="0.25">
      <c r="A84" t="str">
        <f t="shared" si="51"/>
        <v>Integral 9</v>
      </c>
      <c r="C84">
        <f t="shared" si="52"/>
        <v>0.26516211161653047</v>
      </c>
      <c r="F84">
        <f t="shared" si="53"/>
        <v>0.25701335286445021</v>
      </c>
      <c r="J84">
        <f t="shared" si="54"/>
        <v>0.2581569979643295</v>
      </c>
      <c r="N84">
        <f t="shared" si="55"/>
        <v>0.26860831301909277</v>
      </c>
      <c r="R84">
        <f t="shared" si="56"/>
        <v>0.26735504819325218</v>
      </c>
      <c r="V84">
        <f t="shared" si="57"/>
        <v>0.27036446252926949</v>
      </c>
      <c r="Z84">
        <f t="shared" si="58"/>
        <v>0.25750532645822577</v>
      </c>
      <c r="AD84">
        <f t="shared" si="59"/>
        <v>0.26416283622558673</v>
      </c>
      <c r="AH84">
        <f t="shared" si="60"/>
        <v>0.2719251890540218</v>
      </c>
      <c r="AL84">
        <f t="shared" si="61"/>
        <v>0.2685415803660996</v>
      </c>
      <c r="AP84">
        <f t="shared" si="62"/>
        <v>0.2689494032625499</v>
      </c>
      <c r="AT84">
        <f t="shared" si="63"/>
        <v>0.26892225493874128</v>
      </c>
      <c r="AX84">
        <f t="shared" si="64"/>
        <v>0.26923871751885481</v>
      </c>
      <c r="BB84">
        <f t="shared" si="65"/>
        <v>0.25848687855024083</v>
      </c>
      <c r="BF84">
        <f t="shared" si="66"/>
        <v>0.26106631910296124</v>
      </c>
      <c r="BJ84">
        <f t="shared" si="67"/>
        <v>0.26713499420028203</v>
      </c>
    </row>
    <row r="85" spans="1:62" x14ac:dyDescent="0.25">
      <c r="A85" t="str">
        <f t="shared" si="51"/>
        <v>Integral 10</v>
      </c>
      <c r="C85">
        <f t="shared" si="52"/>
        <v>0.4144957701527251</v>
      </c>
      <c r="F85">
        <f t="shared" si="53"/>
        <v>0.40035490097892201</v>
      </c>
      <c r="J85">
        <f t="shared" si="54"/>
        <v>0.40711098245127869</v>
      </c>
      <c r="N85">
        <f t="shared" si="55"/>
        <v>0.41910528888485726</v>
      </c>
      <c r="R85">
        <f t="shared" si="56"/>
        <v>0.41570227949550026</v>
      </c>
      <c r="V85">
        <f t="shared" si="57"/>
        <v>0.42666587921141313</v>
      </c>
      <c r="Z85">
        <f t="shared" si="58"/>
        <v>0.39973184081768981</v>
      </c>
      <c r="AD85">
        <f t="shared" si="59"/>
        <v>0.4153067383016516</v>
      </c>
      <c r="AH85">
        <f t="shared" si="60"/>
        <v>0.42181648123031307</v>
      </c>
      <c r="AL85">
        <f t="shared" si="61"/>
        <v>0.41956993519340091</v>
      </c>
      <c r="AP85">
        <f t="shared" si="62"/>
        <v>0.42462860068996339</v>
      </c>
      <c r="AT85">
        <f t="shared" si="63"/>
        <v>0.41559284419921116</v>
      </c>
      <c r="AX85">
        <f t="shared" si="64"/>
        <v>0.41934746210064561</v>
      </c>
      <c r="BB85">
        <f t="shared" si="65"/>
        <v>0.40597157506476123</v>
      </c>
      <c r="BF85">
        <f t="shared" si="66"/>
        <v>0.41173850822120539</v>
      </c>
      <c r="BJ85">
        <f t="shared" si="67"/>
        <v>0.4147932354500638</v>
      </c>
    </row>
    <row r="86" spans="1:62" x14ac:dyDescent="0.25">
      <c r="A86" t="str">
        <f t="shared" si="51"/>
        <v>Integral 11</v>
      </c>
      <c r="C86">
        <f t="shared" si="52"/>
        <v>0.23457683753948083</v>
      </c>
      <c r="F86">
        <f t="shared" si="53"/>
        <v>0.22187848193047527</v>
      </c>
      <c r="J86">
        <f t="shared" si="54"/>
        <v>0.22922755827703009</v>
      </c>
      <c r="N86">
        <f t="shared" si="55"/>
        <v>0.24075478655058735</v>
      </c>
      <c r="R86">
        <f t="shared" si="56"/>
        <v>0.24177516999528603</v>
      </c>
      <c r="V86">
        <f t="shared" si="57"/>
        <v>0.24498943132234707</v>
      </c>
      <c r="Z86">
        <f t="shared" si="58"/>
        <v>0.22649150784857908</v>
      </c>
      <c r="AD86">
        <f t="shared" si="59"/>
        <v>0.24110274330497816</v>
      </c>
      <c r="AH86">
        <f t="shared" si="60"/>
        <v>0.23893317041591325</v>
      </c>
      <c r="AL86">
        <f t="shared" si="61"/>
        <v>0.23708322945732971</v>
      </c>
      <c r="AP86">
        <f t="shared" si="62"/>
        <v>0.23894506202815208</v>
      </c>
      <c r="AT86">
        <f t="shared" si="63"/>
        <v>0.23599070398671712</v>
      </c>
      <c r="AX86">
        <f t="shared" si="64"/>
        <v>0.23649434727746413</v>
      </c>
      <c r="BB86">
        <f t="shared" si="65"/>
        <v>0.22516689543307505</v>
      </c>
      <c r="BF86">
        <f t="shared" si="66"/>
        <v>0.22894875581866486</v>
      </c>
      <c r="BJ86">
        <f t="shared" si="67"/>
        <v>0.23087071944561266</v>
      </c>
    </row>
    <row r="87" spans="1:62" x14ac:dyDescent="0.25">
      <c r="A87" t="str">
        <f t="shared" si="51"/>
        <v>Integral 12</v>
      </c>
      <c r="C87">
        <f t="shared" si="52"/>
        <v>0.15942720901215926</v>
      </c>
      <c r="F87">
        <f t="shared" si="53"/>
        <v>0.15066468365355937</v>
      </c>
      <c r="J87">
        <f t="shared" si="54"/>
        <v>0.15390992421609984</v>
      </c>
      <c r="N87">
        <f t="shared" si="55"/>
        <v>0.16344799225627998</v>
      </c>
      <c r="R87">
        <f t="shared" si="56"/>
        <v>0.16183537745020843</v>
      </c>
      <c r="V87">
        <f t="shared" si="57"/>
        <v>0.16686487614592158</v>
      </c>
      <c r="Z87">
        <f t="shared" si="58"/>
        <v>0.15124984877542488</v>
      </c>
      <c r="AD87">
        <f t="shared" si="59"/>
        <v>0.15929266461373315</v>
      </c>
      <c r="AH87">
        <f t="shared" si="60"/>
        <v>0.16399618461577695</v>
      </c>
      <c r="AL87">
        <f t="shared" si="61"/>
        <v>0.16191738404649916</v>
      </c>
      <c r="AP87">
        <f t="shared" si="62"/>
        <v>0.16278910793009035</v>
      </c>
      <c r="AT87">
        <f t="shared" si="63"/>
        <v>0.16351517380830838</v>
      </c>
      <c r="AX87">
        <f t="shared" si="64"/>
        <v>0.16340272913069251</v>
      </c>
      <c r="BB87">
        <f t="shared" si="65"/>
        <v>0.15247909900043094</v>
      </c>
      <c r="BF87">
        <f t="shared" si="66"/>
        <v>0.15644074395611918</v>
      </c>
      <c r="BJ87">
        <f t="shared" si="67"/>
        <v>0.1596023455832446</v>
      </c>
    </row>
    <row r="88" spans="1:62" x14ac:dyDescent="0.25">
      <c r="A88" t="str">
        <f t="shared" si="51"/>
        <v>Integral 13</v>
      </c>
      <c r="C88">
        <f t="shared" si="52"/>
        <v>0.62895017053657276</v>
      </c>
      <c r="F88">
        <f t="shared" si="53"/>
        <v>0.61897308593035594</v>
      </c>
      <c r="J88">
        <f t="shared" si="54"/>
        <v>0.6219889496969816</v>
      </c>
      <c r="N88">
        <f t="shared" si="55"/>
        <v>0.63248192206340437</v>
      </c>
      <c r="R88">
        <f t="shared" si="56"/>
        <v>0.63449735000980068</v>
      </c>
      <c r="V88">
        <f t="shared" si="57"/>
        <v>0.63356788604329184</v>
      </c>
      <c r="Z88">
        <f t="shared" si="58"/>
        <v>0.62179437514724956</v>
      </c>
      <c r="AD88">
        <f t="shared" si="59"/>
        <v>0.62062926695254461</v>
      </c>
      <c r="AH88">
        <f t="shared" si="60"/>
        <v>0.63167413975878772</v>
      </c>
      <c r="AL88">
        <f t="shared" si="61"/>
        <v>0.62441625149479729</v>
      </c>
      <c r="AP88">
        <f t="shared" si="62"/>
        <v>0.63499467195166859</v>
      </c>
      <c r="AT88">
        <f t="shared" si="63"/>
        <v>0.63890644364465243</v>
      </c>
      <c r="AX88">
        <f t="shared" si="64"/>
        <v>0.63464745370566056</v>
      </c>
      <c r="BB88">
        <f t="shared" si="65"/>
        <v>0.62277434333087323</v>
      </c>
      <c r="BF88">
        <f t="shared" si="66"/>
        <v>0.62833136777452259</v>
      </c>
      <c r="BJ88">
        <f t="shared" si="67"/>
        <v>0.63457505054400143</v>
      </c>
    </row>
    <row r="89" spans="1:62" x14ac:dyDescent="0.25">
      <c r="A89" t="str">
        <f t="shared" si="51"/>
        <v>Integral 14</v>
      </c>
      <c r="C89">
        <f t="shared" si="52"/>
        <v>0.13756943270446242</v>
      </c>
      <c r="F89">
        <f t="shared" si="53"/>
        <v>0.13177073574941212</v>
      </c>
      <c r="J89">
        <f t="shared" si="54"/>
        <v>0.1345580562771436</v>
      </c>
      <c r="N89">
        <f t="shared" si="55"/>
        <v>0.1396591666732615</v>
      </c>
      <c r="R89">
        <f t="shared" si="56"/>
        <v>0.13939821014847281</v>
      </c>
      <c r="V89">
        <f t="shared" si="57"/>
        <v>0.14316246208735145</v>
      </c>
      <c r="Z89">
        <f t="shared" si="58"/>
        <v>0.13103138822782598</v>
      </c>
      <c r="AD89">
        <f t="shared" si="59"/>
        <v>0.1349935747254814</v>
      </c>
      <c r="AH89">
        <f t="shared" si="60"/>
        <v>0.13930388950399447</v>
      </c>
      <c r="AL89">
        <f t="shared" si="61"/>
        <v>0.13789618611309259</v>
      </c>
      <c r="AP89">
        <f t="shared" si="62"/>
        <v>0.14239434574212653</v>
      </c>
      <c r="AT89">
        <f t="shared" si="63"/>
        <v>0.13907534384437617</v>
      </c>
      <c r="AX89">
        <f t="shared" si="64"/>
        <v>0.13999078567848589</v>
      </c>
      <c r="BB89">
        <f t="shared" si="65"/>
        <v>0.13464300464907772</v>
      </c>
      <c r="BF89">
        <f t="shared" si="66"/>
        <v>0.13683014888622072</v>
      </c>
      <c r="BJ89">
        <f t="shared" si="67"/>
        <v>0.138834192260613</v>
      </c>
    </row>
    <row r="90" spans="1:62" x14ac:dyDescent="0.25">
      <c r="A90" t="str">
        <f>A109</f>
        <v>TMS</v>
      </c>
      <c r="C90">
        <f t="shared" si="52"/>
        <v>0.44391293309633856</v>
      </c>
      <c r="F90">
        <f t="shared" si="53"/>
        <v>0.98243730004469876</v>
      </c>
      <c r="J90">
        <f t="shared" si="54"/>
        <v>0.7832541362589559</v>
      </c>
      <c r="N90">
        <f t="shared" si="55"/>
        <v>0.75830863382799951</v>
      </c>
      <c r="R90">
        <f t="shared" si="56"/>
        <v>0.58556238289580131</v>
      </c>
      <c r="V90">
        <f t="shared" si="57"/>
        <v>0.86305577911546583</v>
      </c>
      <c r="Z90">
        <f t="shared" si="58"/>
        <v>0.34869676449279974</v>
      </c>
      <c r="AD90">
        <f t="shared" si="59"/>
        <v>0.2808061543400675</v>
      </c>
      <c r="AH90">
        <f t="shared" si="60"/>
        <v>0.14315285508292885</v>
      </c>
      <c r="AL90">
        <f t="shared" si="61"/>
        <v>0.13171761444047475</v>
      </c>
      <c r="AP90">
        <f t="shared" si="62"/>
        <v>0.11917804644480057</v>
      </c>
      <c r="AT90">
        <f t="shared" si="63"/>
        <v>0.39776009910957227</v>
      </c>
      <c r="AX90">
        <f t="shared" si="64"/>
        <v>0.40725219828243908</v>
      </c>
      <c r="BB90">
        <f t="shared" si="65"/>
        <v>0.31049808998230288</v>
      </c>
      <c r="BF90">
        <f t="shared" si="66"/>
        <v>0.27485275120154895</v>
      </c>
      <c r="BJ90">
        <f t="shared" si="67"/>
        <v>0.27216119092521901</v>
      </c>
    </row>
    <row r="93" spans="1:62" x14ac:dyDescent="0.25">
      <c r="A93" s="24" t="s">
        <v>58</v>
      </c>
      <c r="B93" s="23"/>
      <c r="C93" s="23"/>
      <c r="D93" s="23"/>
      <c r="E93" s="23"/>
    </row>
    <row r="95" spans="1:62" x14ac:dyDescent="0.25">
      <c r="A95" t="str">
        <f>'RSD approach 1'!A11</f>
        <v>Aldehyde Integral 1</v>
      </c>
      <c r="C95">
        <f>'RSD approach 2'!C11</f>
        <v>2.2701507424959241E-2</v>
      </c>
      <c r="D95">
        <f>'RSD approach 2'!D11</f>
        <v>2.4295092658434724E-2</v>
      </c>
      <c r="E95">
        <f>'RSD approach 2'!E11</f>
        <v>2.6380001446522444E-2</v>
      </c>
      <c r="F95">
        <f>'RSD approach 2'!F11</f>
        <v>2.2713616151904818E-2</v>
      </c>
      <c r="G95">
        <f>'RSD approach 2'!K11</f>
        <v>2.2065164024045583E-2</v>
      </c>
      <c r="H95">
        <f>'RSD approach 2'!L11</f>
        <v>2.3712193153705385E-2</v>
      </c>
      <c r="I95">
        <f>'RSD approach 2'!M11</f>
        <v>2.011470333621895E-2</v>
      </c>
      <c r="J95">
        <f>'RSD approach 2'!N11</f>
        <v>1.9207395152012814E-2</v>
      </c>
      <c r="K95">
        <f>'RSD approach 2'!S11</f>
        <v>1.9576187245061109E-2</v>
      </c>
      <c r="L95">
        <f>'RSD approach 2'!T11</f>
        <v>2.1033836693516102E-2</v>
      </c>
      <c r="M95">
        <f>'RSD approach 2'!U11</f>
        <v>1.8805581110088929E-2</v>
      </c>
      <c r="N95">
        <f>'RSD approach 2'!V11</f>
        <v>1.4912294740885373E-2</v>
      </c>
      <c r="O95">
        <f>'RSD approach 2'!AA11</f>
        <v>1.9090403314871249E-2</v>
      </c>
      <c r="P95">
        <f>'RSD approach 2'!AB11</f>
        <v>2.3680734145750445E-2</v>
      </c>
      <c r="Q95">
        <f>'RSD approach 2'!AC11</f>
        <v>1.9563357016339284E-2</v>
      </c>
      <c r="R95">
        <f>'RSD approach 2'!AD11</f>
        <v>1.8026157985154452E-2</v>
      </c>
      <c r="S95">
        <f>'RSD approach 2'!AI11</f>
        <v>1.5362958020391723E-2</v>
      </c>
      <c r="T95">
        <f>'RSD approach 2'!AJ11</f>
        <v>2.0104025422839417E-2</v>
      </c>
      <c r="U95">
        <f>'RSD approach 2'!AK11</f>
        <v>1.9255054253807267E-2</v>
      </c>
      <c r="V95">
        <f>'RSD approach 2'!AL11</f>
        <v>1.4635697028779721E-2</v>
      </c>
      <c r="W95">
        <f>'RSD approach 2'!C32</f>
        <v>-4.5603794235680404E-4</v>
      </c>
      <c r="X95">
        <f>'RSD approach 2'!D32</f>
        <v>-1.1542698218010515E-2</v>
      </c>
      <c r="Y95">
        <f>'RSD approach 2'!E32</f>
        <v>-9.3286965211819839E-3</v>
      </c>
      <c r="Z95">
        <f>'RSD approach 2'!F32</f>
        <v>-2.5601211891687183E-3</v>
      </c>
      <c r="AA95">
        <f>'RSD approach 2'!K32</f>
        <v>1.8688685838531824E-2</v>
      </c>
      <c r="AB95">
        <f>'RSD approach 2'!L32</f>
        <v>2.0360783145244393E-2</v>
      </c>
      <c r="AC95">
        <f>'RSD approach 2'!M32</f>
        <v>2.5315174342341127E-2</v>
      </c>
      <c r="AD95">
        <f>'RSD approach 2'!N32</f>
        <v>2.7689315771148082E-2</v>
      </c>
      <c r="AE95">
        <f>'RSD approach 2'!S32</f>
        <v>1.7473838284002688E-2</v>
      </c>
      <c r="AF95">
        <f>'RSD approach 2'!T32</f>
        <v>1.8176921544466498E-2</v>
      </c>
      <c r="AG95">
        <f>'RSD approach 2'!U32</f>
        <v>1.4898024526576887E-2</v>
      </c>
      <c r="AH95">
        <f>'RSD approach 2'!V32</f>
        <v>2.1228319809252778E-2</v>
      </c>
      <c r="AI95">
        <f>'RSD approach 2'!AA32</f>
        <v>2.7465572903732312E-2</v>
      </c>
      <c r="AJ95">
        <f>'RSD approach 2'!AB32</f>
        <v>2.0328071426664481E-2</v>
      </c>
      <c r="AK95">
        <f>'RSD approach 2'!AC32</f>
        <v>2.1020316457961354E-2</v>
      </c>
      <c r="AL95">
        <f>'RSD approach 2'!AD32</f>
        <v>2.1212773812453851E-2</v>
      </c>
      <c r="AM95">
        <f>'RSD approach 2'!AI32</f>
        <v>2.2538632271033122E-2</v>
      </c>
      <c r="AN95">
        <f>'RSD approach 2'!AJ32</f>
        <v>1.7228071013074237E-2</v>
      </c>
      <c r="AO95">
        <f>'RSD approach 2'!AK32</f>
        <v>2.3845927090498185E-2</v>
      </c>
      <c r="AP95">
        <f>'RSD approach 2'!AL32</f>
        <v>2.014551406374368E-2</v>
      </c>
      <c r="AQ95">
        <f>'RSD approach 2'!C53</f>
        <v>1.9181048413160109E-2</v>
      </c>
      <c r="AR95">
        <f>'RSD approach 2'!D53</f>
        <v>1.5551842751842749E-2</v>
      </c>
      <c r="AS95">
        <f>'RSD approach 2'!E53</f>
        <v>7.6760472348741194E-3</v>
      </c>
      <c r="AT95">
        <f>'RSD approach 2'!F53</f>
        <v>1.0556846775897504E-2</v>
      </c>
      <c r="AU95">
        <f>'RSD approach 2'!K53</f>
        <v>1.6768199116130617E-2</v>
      </c>
      <c r="AV95">
        <f>'RSD approach 2'!L53</f>
        <v>1.6608969621533316E-2</v>
      </c>
      <c r="AW95">
        <f>'RSD approach 2'!M53</f>
        <v>1.7930029154518953E-2</v>
      </c>
      <c r="AX95">
        <f>'RSD approach 2'!N53</f>
        <v>2.1553485088272508E-2</v>
      </c>
      <c r="AY95">
        <f>'RSD approach 2'!S53</f>
        <v>2.6067185323168918E-2</v>
      </c>
      <c r="AZ95">
        <f>'RSD approach 2'!T53</f>
        <v>1.8278875473117136E-2</v>
      </c>
      <c r="BA95">
        <f>'RSD approach 2'!U53</f>
        <v>2.713873569760367E-2</v>
      </c>
      <c r="BB95">
        <f>'RSD approach 2'!V53</f>
        <v>2.1702512594163795E-2</v>
      </c>
      <c r="BC95">
        <f>'RSD approach 2'!AA53</f>
        <v>2.2345686309277538E-2</v>
      </c>
      <c r="BD95">
        <f>'RSD approach 2'!AB53</f>
        <v>2.7186356923547424E-2</v>
      </c>
      <c r="BE95">
        <f>'RSD approach 2'!AC53</f>
        <v>2.1057358258691181E-2</v>
      </c>
      <c r="BF95">
        <f>'RSD approach 2'!AD53</f>
        <v>1.9121665028367093E-2</v>
      </c>
      <c r="BG95">
        <f>'RSD approach 2'!AI53</f>
        <v>1.9181048413160109E-2</v>
      </c>
      <c r="BH95">
        <f>'RSD approach 2'!AJ53</f>
        <v>1.7685109496134881E-2</v>
      </c>
      <c r="BI95">
        <f>'RSD approach 2'!AK53</f>
        <v>1.6605407706349922E-2</v>
      </c>
      <c r="BJ95">
        <f>'RSD approach 2'!AL53</f>
        <v>2.3586166670717182E-2</v>
      </c>
    </row>
    <row r="96" spans="1:62" x14ac:dyDescent="0.25">
      <c r="A96" t="str">
        <f>'RSD approach 1'!A12</f>
        <v>Aldehyde Integral 2</v>
      </c>
      <c r="C96">
        <f>'RSD approach 2'!C12</f>
        <v>0.40059127271853257</v>
      </c>
      <c r="D96">
        <f>'RSD approach 2'!D12</f>
        <v>0.39287019175994059</v>
      </c>
      <c r="E96">
        <f>'RSD approach 2'!E12</f>
        <v>0.38066380153712043</v>
      </c>
      <c r="F96">
        <f>'RSD approach 2'!F12</f>
        <v>0.40059287745863875</v>
      </c>
      <c r="G96">
        <f>'RSD approach 2'!K12</f>
        <v>0.41258721062164516</v>
      </c>
      <c r="H96">
        <f>'RSD approach 2'!L12</f>
        <v>0.40756605626856968</v>
      </c>
      <c r="I96">
        <f>'RSD approach 2'!M12</f>
        <v>0.41619497902377306</v>
      </c>
      <c r="J96">
        <f>'RSD approach 2'!N12</f>
        <v>0.4065057175029167</v>
      </c>
      <c r="K96">
        <f>'RSD approach 2'!S12</f>
        <v>0.38996388934384674</v>
      </c>
      <c r="L96">
        <f>'RSD approach 2'!T12</f>
        <v>0.4003394878857271</v>
      </c>
      <c r="M96">
        <f>'RSD approach 2'!U12</f>
        <v>0.38331800061330878</v>
      </c>
      <c r="N96">
        <f>'RSD approach 2'!V12</f>
        <v>0.40011523318715786</v>
      </c>
      <c r="O96">
        <f>'RSD approach 2'!AA12</f>
        <v>0.41518928479493805</v>
      </c>
      <c r="P96">
        <f>'RSD approach 2'!AB12</f>
        <v>0.3908356848613706</v>
      </c>
      <c r="Q96">
        <f>'RSD approach 2'!AC12</f>
        <v>0.39803371345552968</v>
      </c>
      <c r="R96">
        <f>'RSD approach 2'!AD12</f>
        <v>0.40517325208259053</v>
      </c>
      <c r="S96">
        <f>'RSD approach 2'!AI12</f>
        <v>0.40685799842139092</v>
      </c>
      <c r="T96">
        <f>'RSD approach 2'!AJ12</f>
        <v>0.4197958952357364</v>
      </c>
      <c r="U96">
        <f>'RSD approach 2'!AK12</f>
        <v>0.39586871409965602</v>
      </c>
      <c r="V96">
        <f>'RSD approach 2'!AL12</f>
        <v>0.42385453312423171</v>
      </c>
      <c r="W96">
        <f>'RSD approach 2'!C33</f>
        <v>0.39655473248417744</v>
      </c>
      <c r="X96">
        <f>'RSD approach 2'!D33</f>
        <v>0.39061584494113422</v>
      </c>
      <c r="Y96">
        <f>'RSD approach 2'!E33</f>
        <v>0.40296745231887615</v>
      </c>
      <c r="Z96">
        <f>'RSD approach 2'!F33</f>
        <v>0.37871615224389321</v>
      </c>
      <c r="AA96">
        <f>'RSD approach 2'!K33</f>
        <v>0.43141010707598859</v>
      </c>
      <c r="AB96">
        <f>'RSD approach 2'!L33</f>
        <v>0.41383705579765023</v>
      </c>
      <c r="AC96">
        <f>'RSD approach 2'!M33</f>
        <v>0.4217789793792257</v>
      </c>
      <c r="AD96">
        <f>'RSD approach 2'!N33</f>
        <v>0.42461763182254381</v>
      </c>
      <c r="AE96">
        <f>'RSD approach 2'!S33</f>
        <v>0.37724175915377128</v>
      </c>
      <c r="AF96">
        <f>'RSD approach 2'!T33</f>
        <v>0.3689247319761822</v>
      </c>
      <c r="AG96">
        <f>'RSD approach 2'!U33</f>
        <v>0.38575930933653252</v>
      </c>
      <c r="AH96">
        <f>'RSD approach 2'!V33</f>
        <v>0.38457101103718805</v>
      </c>
      <c r="AI96">
        <f>'RSD approach 2'!AA33</f>
        <v>0.40054794959504608</v>
      </c>
      <c r="AJ96">
        <f>'RSD approach 2'!AB33</f>
        <v>0.38138970781734488</v>
      </c>
      <c r="AK96">
        <f>'RSD approach 2'!AC33</f>
        <v>0.39766016757399464</v>
      </c>
      <c r="AL96">
        <f>'RSD approach 2'!AD33</f>
        <v>0.38456805316268766</v>
      </c>
      <c r="AM96">
        <f>'RSD approach 2'!AI33</f>
        <v>0.41877800577913643</v>
      </c>
      <c r="AN96">
        <f>'RSD approach 2'!AJ33</f>
        <v>0.3978769287084119</v>
      </c>
      <c r="AO96">
        <f>'RSD approach 2'!AK33</f>
        <v>0.39304313648422917</v>
      </c>
      <c r="AP96">
        <f>'RSD approach 2'!AL33</f>
        <v>0.37368788840184902</v>
      </c>
      <c r="AQ96">
        <f>'RSD approach 2'!C54</f>
        <v>0.40398164307413875</v>
      </c>
      <c r="AR96">
        <f>'RSD approach 2'!D54</f>
        <v>0.3931203931203931</v>
      </c>
      <c r="AS96">
        <f>'RSD approach 2'!E54</f>
        <v>0.38019055150441405</v>
      </c>
      <c r="AT96">
        <f>'RSD approach 2'!F54</f>
        <v>0.38416472983615374</v>
      </c>
      <c r="AU96">
        <f>'RSD approach 2'!K54</f>
        <v>0.38362386447336116</v>
      </c>
      <c r="AV96">
        <f>'RSD approach 2'!L54</f>
        <v>0.388968843595628</v>
      </c>
      <c r="AW96">
        <f>'RSD approach 2'!M54</f>
        <v>0.40492387431162946</v>
      </c>
      <c r="AX96">
        <f>'RSD approach 2'!N54</f>
        <v>0.39664124196305683</v>
      </c>
      <c r="AY96">
        <f>'RSD approach 2'!S54</f>
        <v>0.39134041920385704</v>
      </c>
      <c r="AZ96">
        <f>'RSD approach 2'!T54</f>
        <v>0.40874050700172487</v>
      </c>
      <c r="BA96">
        <f>'RSD approach 2'!U54</f>
        <v>0.39251859556846508</v>
      </c>
      <c r="BB96">
        <f>'RSD approach 2'!V54</f>
        <v>0.38991219177441239</v>
      </c>
      <c r="BC96">
        <f>'RSD approach 2'!AA54</f>
        <v>0.39403432038930586</v>
      </c>
      <c r="BD96">
        <f>'RSD approach 2'!AB54</f>
        <v>0.40240315162148349</v>
      </c>
      <c r="BE96">
        <f>'RSD approach 2'!AC54</f>
        <v>0.39388997865116315</v>
      </c>
      <c r="BF96">
        <f>'RSD approach 2'!AD54</f>
        <v>0.38699989938002616</v>
      </c>
      <c r="BG96">
        <f>'RSD approach 2'!AI54</f>
        <v>0.40398164307413875</v>
      </c>
      <c r="BH96">
        <f>'RSD approach 2'!AJ54</f>
        <v>0.37326106999018321</v>
      </c>
      <c r="BI96">
        <f>'RSD approach 2'!AK54</f>
        <v>0.40930263017870155</v>
      </c>
      <c r="BJ96">
        <f>'RSD approach 2'!AL54</f>
        <v>0.4050518061260035</v>
      </c>
    </row>
    <row r="97" spans="1:62" x14ac:dyDescent="0.25">
      <c r="A97" t="str">
        <f>'RSD approach 1'!A13</f>
        <v>Aromatic region  Integral 3</v>
      </c>
      <c r="C97">
        <f>'RSD approach 2'!C13</f>
        <v>9.5747643521838235</v>
      </c>
      <c r="D97">
        <f>'RSD approach 2'!D13</f>
        <v>8.9157097003579047</v>
      </c>
      <c r="E97">
        <f>'RSD approach 2'!E13</f>
        <v>9.4060883368417851</v>
      </c>
      <c r="F97">
        <f>'RSD approach 2'!F13</f>
        <v>9.5748107198653987</v>
      </c>
      <c r="G97">
        <f>'RSD approach 2'!K13</f>
        <v>8.7888131103712048</v>
      </c>
      <c r="H97">
        <f>'RSD approach 2'!L13</f>
        <v>9.2358136444964316</v>
      </c>
      <c r="I97">
        <f>'RSD approach 2'!M13</f>
        <v>8.9323308583605243</v>
      </c>
      <c r="J97">
        <f>'RSD approach 2'!N13</f>
        <v>9.0039593656884787</v>
      </c>
      <c r="K97">
        <f>'RSD approach 2'!S13</f>
        <v>9.2824937410795769</v>
      </c>
      <c r="L97">
        <f>'RSD approach 2'!T13</f>
        <v>9.3556575976428018</v>
      </c>
      <c r="M97">
        <f>'RSD approach 2'!U13</f>
        <v>9.190597209444956</v>
      </c>
      <c r="N97">
        <f>'RSD approach 2'!V13</f>
        <v>9.497451265964596</v>
      </c>
      <c r="O97">
        <f>'RSD approach 2'!AA13</f>
        <v>9.4102194690559422</v>
      </c>
      <c r="P97">
        <f>'RSD approach 2'!AB13</f>
        <v>8.9517200678490756</v>
      </c>
      <c r="Q97">
        <f>'RSD approach 2'!AC13</f>
        <v>9.7601050809003524</v>
      </c>
      <c r="R97">
        <f>'RSD approach 2'!AD13</f>
        <v>9.4715163203785941</v>
      </c>
      <c r="S97">
        <f>'RSD approach 2'!AI13</f>
        <v>9.4044697419706562</v>
      </c>
      <c r="T97">
        <f>'RSD approach 2'!AJ13</f>
        <v>9.137667865883607</v>
      </c>
      <c r="U97">
        <f>'RSD approach 2'!AK13</f>
        <v>9.0821625516113844</v>
      </c>
      <c r="V97">
        <f>'RSD approach 2'!AL13</f>
        <v>9.0898190141143544</v>
      </c>
      <c r="W97">
        <f>'RSD approach 2'!C34</f>
        <v>9.0259148517678405</v>
      </c>
      <c r="X97">
        <f>'RSD approach 2'!D34</f>
        <v>9.0048905103786616</v>
      </c>
      <c r="Y97">
        <f>'RSD approach 2'!E34</f>
        <v>9.3884445053373025</v>
      </c>
      <c r="Z97">
        <f>'RSD approach 2'!F34</f>
        <v>9.2226245029350515</v>
      </c>
      <c r="AA97">
        <f>'RSD approach 2'!K34</f>
        <v>9.359058318018274</v>
      </c>
      <c r="AB97">
        <f>'RSD approach 2'!L34</f>
        <v>8.4864778742018121</v>
      </c>
      <c r="AC97">
        <f>'RSD approach 2'!M34</f>
        <v>8.7647063785635062</v>
      </c>
      <c r="AD97">
        <f>'RSD approach 2'!N34</f>
        <v>8.2737000331201767</v>
      </c>
      <c r="AE97">
        <f>'RSD approach 2'!S34</f>
        <v>9.1879531616631827</v>
      </c>
      <c r="AF97">
        <f>'RSD approach 2'!T34</f>
        <v>9.4111739922820945</v>
      </c>
      <c r="AG97">
        <f>'RSD approach 2'!U34</f>
        <v>9.2951907386905006</v>
      </c>
      <c r="AH97">
        <f>'RSD approach 2'!V34</f>
        <v>8.78571703265008</v>
      </c>
      <c r="AI97">
        <f>'RSD approach 2'!AA34</f>
        <v>9.0947576284357012</v>
      </c>
      <c r="AJ97">
        <f>'RSD approach 2'!AB34</f>
        <v>8.4101922585517119</v>
      </c>
      <c r="AK97">
        <f>'RSD approach 2'!AC34</f>
        <v>8.8505076132039076</v>
      </c>
      <c r="AL97">
        <f>'RSD approach 2'!AD34</f>
        <v>8.7856571498892446</v>
      </c>
      <c r="AM97">
        <f>'RSD approach 2'!AI34</f>
        <v>9.2197202562921383</v>
      </c>
      <c r="AN97">
        <f>'RSD approach 2'!AJ34</f>
        <v>8.7080936124837862</v>
      </c>
      <c r="AO97">
        <f>'RSD approach 2'!AK34</f>
        <v>8.6430775277586722</v>
      </c>
      <c r="AP97">
        <f>'RSD approach 2'!AL34</f>
        <v>8.2734573229747053</v>
      </c>
      <c r="AQ97">
        <f>'RSD approach 2'!C55</f>
        <v>9.3193272897679531</v>
      </c>
      <c r="AR97">
        <f>'RSD approach 2'!D55</f>
        <v>9.5799115479115464</v>
      </c>
      <c r="AS97">
        <f>'RSD approach 2'!E55</f>
        <v>9.2747865230053304</v>
      </c>
      <c r="AT97">
        <f>'RSD approach 2'!F55</f>
        <v>9.0852730450817312</v>
      </c>
      <c r="AU97">
        <f>'RSD approach 2'!K55</f>
        <v>9.161989013012521</v>
      </c>
      <c r="AV97">
        <f>'RSD approach 2'!L55</f>
        <v>9.2815356489945149</v>
      </c>
      <c r="AW97">
        <f>'RSD approach 2'!M55</f>
        <v>9.7124959507612587</v>
      </c>
      <c r="AX97">
        <f>'RSD approach 2'!N55</f>
        <v>9.7474942189538982</v>
      </c>
      <c r="AY97">
        <f>'RSD approach 2'!S55</f>
        <v>9.4071583989480771</v>
      </c>
      <c r="AZ97">
        <f>'RSD approach 2'!T55</f>
        <v>9.0533242865434449</v>
      </c>
      <c r="BA97">
        <f>'RSD approach 2'!U55</f>
        <v>9.0199713461425244</v>
      </c>
      <c r="BB97">
        <f>'RSD approach 2'!V55</f>
        <v>9.0209382846982855</v>
      </c>
      <c r="BC97">
        <f>'RSD approach 2'!AA55</f>
        <v>8.0041728234529224</v>
      </c>
      <c r="BD97">
        <f>'RSD approach 2'!AB55</f>
        <v>9.2255389184208099</v>
      </c>
      <c r="BE97">
        <f>'RSD approach 2'!AC55</f>
        <v>9.119076879446034</v>
      </c>
      <c r="BF97">
        <f>'RSD approach 2'!AD55</f>
        <v>9.2389337378772289</v>
      </c>
      <c r="BG97">
        <f>'RSD approach 2'!AI55</f>
        <v>9.3193272897679531</v>
      </c>
      <c r="BH97">
        <f>'RSD approach 2'!AJ55</f>
        <v>9.2922111612525153</v>
      </c>
      <c r="BI97">
        <f>'RSD approach 2'!AK55</f>
        <v>9.8721706955688902</v>
      </c>
      <c r="BJ97">
        <f>'RSD approach 2'!AL55</f>
        <v>9.8810767897214049</v>
      </c>
    </row>
    <row r="98" spans="1:62" x14ac:dyDescent="0.25">
      <c r="A98" t="str">
        <f>'RSD approach 1'!A14</f>
        <v>OCH/O-CH2 Integral 4</v>
      </c>
      <c r="C98">
        <f>'RSD approach 2'!C14</f>
        <v>0.7513890502381515</v>
      </c>
      <c r="D98">
        <f>'RSD approach 2'!D14</f>
        <v>0.7616770842745848</v>
      </c>
      <c r="E98">
        <f>'RSD approach 2'!E14</f>
        <v>0.78878488307911332</v>
      </c>
      <c r="F98">
        <f>'RSD approach 2'!F14</f>
        <v>0.75139206024916871</v>
      </c>
      <c r="G98">
        <f>'RSD approach 2'!K14</f>
        <v>0.74090348347381929</v>
      </c>
      <c r="H98">
        <f>'RSD approach 2'!L14</f>
        <v>0.76951731951956104</v>
      </c>
      <c r="I98">
        <f>'RSD approach 2'!M14</f>
        <v>0.8487630685223414</v>
      </c>
      <c r="J98">
        <f>'RSD approach 2'!N14</f>
        <v>0.83272696230472498</v>
      </c>
      <c r="K98">
        <f>'RSD approach 2'!S14</f>
        <v>0.82766715802116719</v>
      </c>
      <c r="L98">
        <f>'RSD approach 2'!T14</f>
        <v>0.81454273223693696</v>
      </c>
      <c r="M98">
        <f>'RSD approach 2'!U14</f>
        <v>0.79263262802821233</v>
      </c>
      <c r="N98">
        <f>'RSD approach 2'!V14</f>
        <v>0.79442479434077007</v>
      </c>
      <c r="O98">
        <f>'RSD approach 2'!AA14</f>
        <v>0.84021025185382026</v>
      </c>
      <c r="P98">
        <f>'RSD approach 2'!AB14</f>
        <v>0.79360358318155888</v>
      </c>
      <c r="Q98">
        <f>'RSD approach 2'!AC14</f>
        <v>0.79152586224053179</v>
      </c>
      <c r="R98">
        <f>'RSD approach 2'!AD14</f>
        <v>0.82948283686104174</v>
      </c>
      <c r="S98">
        <f>'RSD approach 2'!AI14</f>
        <v>0.82582409087580244</v>
      </c>
      <c r="T98">
        <f>'RSD approach 2'!AJ14</f>
        <v>0.83927694355004601</v>
      </c>
      <c r="U98">
        <f>'RSD approach 2'!AK14</f>
        <v>0.82860072285627195</v>
      </c>
      <c r="V98">
        <f>'RSD approach 2'!AL14</f>
        <v>0.89415928453354798</v>
      </c>
      <c r="W98">
        <f>'RSD approach 2'!C35</f>
        <v>0.81127167171613013</v>
      </c>
      <c r="X98">
        <f>'RSD approach 2'!D35</f>
        <v>0.76270478035671041</v>
      </c>
      <c r="Y98">
        <f>'RSD approach 2'!E35</f>
        <v>0.80514105875668418</v>
      </c>
      <c r="Z98">
        <f>'RSD approach 2'!F35</f>
        <v>0.86286688127248634</v>
      </c>
      <c r="AA98">
        <f>'RSD approach 2'!K35</f>
        <v>0.64932398036221195</v>
      </c>
      <c r="AB98">
        <f>'RSD approach 2'!L35</f>
        <v>0.72162836604715253</v>
      </c>
      <c r="AC98">
        <f>'RSD approach 2'!M35</f>
        <v>0.76600545781999319</v>
      </c>
      <c r="AD98">
        <f>'RSD approach 2'!N35</f>
        <v>0.8280893055803249</v>
      </c>
      <c r="AE98">
        <f>'RSD approach 2'!S35</f>
        <v>0.69019020529496533</v>
      </c>
      <c r="AF98">
        <f>'RSD approach 2'!T35</f>
        <v>0.69107349718510425</v>
      </c>
      <c r="AG98">
        <f>'RSD approach 2'!U35</f>
        <v>0.69087563505626293</v>
      </c>
      <c r="AH98">
        <f>'RSD approach 2'!V35</f>
        <v>0.76045071722493562</v>
      </c>
      <c r="AI98">
        <f>'RSD approach 2'!AA35</f>
        <v>0.71965248459893139</v>
      </c>
      <c r="AJ98">
        <f>'RSD approach 2'!AB35</f>
        <v>0.72773351538335396</v>
      </c>
      <c r="AK98">
        <f>'RSD approach 2'!AC35</f>
        <v>0.73389774566451005</v>
      </c>
      <c r="AL98">
        <f>'RSD approach 2'!AD35</f>
        <v>0.76042948560177215</v>
      </c>
      <c r="AM98">
        <f>'RSD approach 2'!AI35</f>
        <v>0.83971271828803551</v>
      </c>
      <c r="AN98">
        <f>'RSD approach 2'!AJ35</f>
        <v>0.81831745804387779</v>
      </c>
      <c r="AO98">
        <f>'RSD approach 2'!AK35</f>
        <v>0.78721430677016813</v>
      </c>
      <c r="AP98">
        <f>'RSD approach 2'!AL35</f>
        <v>0.91349125383497198</v>
      </c>
      <c r="AQ98">
        <f>'RSD approach 2'!C56</f>
        <v>0.78441115635705516</v>
      </c>
      <c r="AR98">
        <f>'RSD approach 2'!D56</f>
        <v>0.81597641277641264</v>
      </c>
      <c r="AS98">
        <f>'RSD approach 2'!E56</f>
        <v>0.81482819188977518</v>
      </c>
      <c r="AT98">
        <f>'RSD approach 2'!F56</f>
        <v>0.80251243733312838</v>
      </c>
      <c r="AU98">
        <f>'RSD approach 2'!K56</f>
        <v>0.7640521421556592</v>
      </c>
      <c r="AV98">
        <f>'RSD approach 2'!L56</f>
        <v>0.77210315453732159</v>
      </c>
      <c r="AW98">
        <f>'RSD approach 2'!M56</f>
        <v>0.80085843861354067</v>
      </c>
      <c r="AX98">
        <f>'RSD approach 2'!N56</f>
        <v>0.85824835294724278</v>
      </c>
      <c r="AY98">
        <f>'RSD approach 2'!S56</f>
        <v>0.80386018189502695</v>
      </c>
      <c r="AZ98">
        <f>'RSD approach 2'!T56</f>
        <v>0.72640954163839544</v>
      </c>
      <c r="BA98">
        <f>'RSD approach 2'!U56</f>
        <v>0.83324632504464902</v>
      </c>
      <c r="BB98">
        <f>'RSD approach 2'!V56</f>
        <v>0.83971099708345676</v>
      </c>
      <c r="BC98">
        <f>'RSD approach 2'!AA56</f>
        <v>0.71376952932600424</v>
      </c>
      <c r="BD98">
        <f>'RSD approach 2'!AB56</f>
        <v>0.83228239043568197</v>
      </c>
      <c r="BE98">
        <f>'RSD approach 2'!AC56</f>
        <v>0.8288469264764966</v>
      </c>
      <c r="BF98">
        <f>'RSD approach 2'!AD56</f>
        <v>0.93260009752397466</v>
      </c>
      <c r="BG98">
        <f>'RSD approach 2'!AI56</f>
        <v>0.78441115635705516</v>
      </c>
      <c r="BH98">
        <f>'RSD approach 2'!AJ56</f>
        <v>0.85934403099559931</v>
      </c>
      <c r="BI98">
        <f>'RSD approach 2'!AK56</f>
        <v>0.78973305282459749</v>
      </c>
      <c r="BJ98">
        <f>'RSD approach 2'!AL56</f>
        <v>0.83703955735938629</v>
      </c>
    </row>
    <row r="99" spans="1:62" x14ac:dyDescent="0.25">
      <c r="A99" t="str">
        <f>'RSD approach 1'!A15</f>
        <v>Methoxy Integral 5</v>
      </c>
      <c r="C99">
        <f>'RSD approach 2'!C15</f>
        <v>37.33262695738911</v>
      </c>
      <c r="D99">
        <f>'RSD approach 2'!D15</f>
        <v>35.34018629904493</v>
      </c>
      <c r="E99">
        <f>'RSD approach 2'!E15</f>
        <v>35.163259091203237</v>
      </c>
      <c r="F99">
        <f>'RSD approach 2'!F15</f>
        <v>37.332772503304888</v>
      </c>
      <c r="G99">
        <f>'RSD approach 2'!K15</f>
        <v>48.376642612832285</v>
      </c>
      <c r="H99">
        <f>'RSD approach 2'!L15</f>
        <v>49.094473811843052</v>
      </c>
      <c r="I99">
        <f>'RSD approach 2'!M15</f>
        <v>50.684986182326696</v>
      </c>
      <c r="J99">
        <f>'RSD approach 2'!N15</f>
        <v>50.94697539420892</v>
      </c>
      <c r="K99">
        <f>'RSD approach 2'!S15</f>
        <v>45.077193351895609</v>
      </c>
      <c r="L99">
        <f>'RSD approach 2'!T15</f>
        <v>45.517314682851058</v>
      </c>
      <c r="M99">
        <f>'RSD approach 2'!U15</f>
        <v>47.817628794848204</v>
      </c>
      <c r="N99">
        <f>'RSD approach 2'!V15</f>
        <v>47.78267741109439</v>
      </c>
      <c r="O99">
        <f>'RSD approach 2'!AA15</f>
        <v>40.157900636900365</v>
      </c>
      <c r="P99">
        <f>'RSD approach 2'!AB15</f>
        <v>38.59442980981936</v>
      </c>
      <c r="Q99">
        <f>'RSD approach 2'!AC15</f>
        <v>40.425776663283379</v>
      </c>
      <c r="R99">
        <f>'RSD approach 2'!AD15</f>
        <v>39.69300022689702</v>
      </c>
      <c r="S99">
        <f>'RSD approach 2'!AI15</f>
        <v>29.257244106661894</v>
      </c>
      <c r="T99">
        <f>'RSD approach 2'!AJ15</f>
        <v>29.843793947382782</v>
      </c>
      <c r="U99">
        <f>'RSD approach 2'!AK15</f>
        <v>29.789053438317719</v>
      </c>
      <c r="V99">
        <f>'RSD approach 2'!AL15</f>
        <v>32.478879328614418</v>
      </c>
      <c r="W99">
        <f>'RSD approach 2'!C36</f>
        <v>66.282017829100766</v>
      </c>
      <c r="X99">
        <f>'RSD approach 2'!D36</f>
        <v>65.770853026882179</v>
      </c>
      <c r="Y99">
        <f>'RSD approach 2'!E36</f>
        <v>69.031411312908247</v>
      </c>
      <c r="Z99">
        <f>'RSD approach 2'!F36</f>
        <v>68.229180079530394</v>
      </c>
      <c r="AA99">
        <f>'RSD approach 2'!K36</f>
        <v>101.18959179975668</v>
      </c>
      <c r="AB99">
        <f>'RSD approach 2'!L36</f>
        <v>100.72055238970208</v>
      </c>
      <c r="AC99">
        <f>'RSD approach 2'!M36</f>
        <v>100.49470034712411</v>
      </c>
      <c r="AD99">
        <f>'RSD approach 2'!N36</f>
        <v>103.38547637852115</v>
      </c>
      <c r="AE99">
        <f>'RSD approach 2'!S36</f>
        <v>59.773662489342918</v>
      </c>
      <c r="AF99">
        <f>'RSD approach 2'!T36</f>
        <v>60.442525216005428</v>
      </c>
      <c r="AG99">
        <f>'RSD approach 2'!U36</f>
        <v>60.123701437724939</v>
      </c>
      <c r="AH99">
        <f>'RSD approach 2'!V36</f>
        <v>61.599776948813599</v>
      </c>
      <c r="AI99">
        <f>'RSD approach 2'!AA36</f>
        <v>60.0170112714193</v>
      </c>
      <c r="AJ99">
        <f>'RSD approach 2'!AB36</f>
        <v>59.948577225694997</v>
      </c>
      <c r="AK99">
        <f>'RSD approach 2'!AC36</f>
        <v>60.48711382226977</v>
      </c>
      <c r="AL99">
        <f>'RSD approach 2'!AD36</f>
        <v>61.599310854048731</v>
      </c>
      <c r="AM99">
        <f>'RSD approach 2'!AI36</f>
        <v>39.606001088822815</v>
      </c>
      <c r="AN99">
        <f>'RSD approach 2'!AJ36</f>
        <v>39.559657666690541</v>
      </c>
      <c r="AO99">
        <f>'RSD approach 2'!AK36</f>
        <v>39.621059251252831</v>
      </c>
      <c r="AP99">
        <f>'RSD approach 2'!AL36</f>
        <v>40.644536869915513</v>
      </c>
      <c r="AQ99">
        <f>'RSD approach 2'!C57</f>
        <v>73.139123198241876</v>
      </c>
      <c r="AR99">
        <f>'RSD approach 2'!D57</f>
        <v>74.349704176904169</v>
      </c>
      <c r="AS99">
        <f>'RSD approach 2'!E57</f>
        <v>74.465817067514251</v>
      </c>
      <c r="AT99">
        <f>'RSD approach 2'!F57</f>
        <v>74.63953055070013</v>
      </c>
      <c r="AU99">
        <f>'RSD approach 2'!K57</f>
        <v>35.975068285047868</v>
      </c>
      <c r="AV99">
        <f>'RSD approach 2'!L57</f>
        <v>36.891322105099384</v>
      </c>
      <c r="AW99">
        <f>'RSD approach 2'!M57</f>
        <v>38.035548266925822</v>
      </c>
      <c r="AX99">
        <f>'RSD approach 2'!N57</f>
        <v>38.647580290103399</v>
      </c>
      <c r="AY99">
        <f>'RSD approach 2'!S57</f>
        <v>36.610404959065789</v>
      </c>
      <c r="AZ99">
        <f>'RSD approach 2'!T57</f>
        <v>35.996987582463397</v>
      </c>
      <c r="BA99">
        <f>'RSD approach 2'!U57</f>
        <v>37.425407728691148</v>
      </c>
      <c r="BB99">
        <f>'RSD approach 2'!V57</f>
        <v>37.763237518910742</v>
      </c>
      <c r="BC99">
        <f>'RSD approach 2'!AA57</f>
        <v>32.971515258979053</v>
      </c>
      <c r="BD99">
        <f>'RSD approach 2'!AB57</f>
        <v>34.308003396282601</v>
      </c>
      <c r="BE99">
        <f>'RSD approach 2'!AC57</f>
        <v>34.390033795760168</v>
      </c>
      <c r="BF99">
        <f>'RSD approach 2'!AD57</f>
        <v>35.089555646715532</v>
      </c>
      <c r="BG99">
        <f>'RSD approach 2'!AI57</f>
        <v>73.139123198241876</v>
      </c>
      <c r="BH99">
        <f>'RSD approach 2'!AJ57</f>
        <v>31.571877017942661</v>
      </c>
      <c r="BI99">
        <f>'RSD approach 2'!AK57</f>
        <v>31.922727756448563</v>
      </c>
      <c r="BJ99">
        <f>'RSD approach 2'!AL57</f>
        <v>32.849199212579286</v>
      </c>
    </row>
    <row r="100" spans="1:62" x14ac:dyDescent="0.25">
      <c r="A100" t="str">
        <f>'RSD approach 1'!A16</f>
        <v>DMSO</v>
      </c>
      <c r="C100">
        <f>'RSD approach 2'!C16</f>
        <v>16.923915699572571</v>
      </c>
      <c r="D100">
        <f>'RSD approach 2'!D16</f>
        <v>15.124991651508424</v>
      </c>
      <c r="E100">
        <f>'RSD approach 2'!E16</f>
        <v>14.932443595141205</v>
      </c>
      <c r="F100">
        <f>'RSD approach 2'!F16</f>
        <v>16.923967471858351</v>
      </c>
      <c r="G100">
        <f>'RSD approach 2'!K16</f>
        <v>16.715442726706357</v>
      </c>
      <c r="H100">
        <f>'RSD approach 2'!L16</f>
        <v>16.581168817936167</v>
      </c>
      <c r="I100">
        <f>'RSD approach 2'!M16</f>
        <v>17.001057135246718</v>
      </c>
      <c r="J100">
        <f>'RSD approach 2'!N16</f>
        <v>16.557831535900554</v>
      </c>
      <c r="K100">
        <f>'RSD approach 2'!S16</f>
        <v>16.953543601862467</v>
      </c>
      <c r="L100">
        <f>'RSD approach 2'!T16</f>
        <v>16.769580604352491</v>
      </c>
      <c r="M100">
        <f>'RSD approach 2'!U16</f>
        <v>16.874080036798528</v>
      </c>
      <c r="N100">
        <f>'RSD approach 2'!V16</f>
        <v>16.816907269293555</v>
      </c>
      <c r="O100">
        <f>'RSD approach 2'!AA16</f>
        <v>17.522341335414815</v>
      </c>
      <c r="P100">
        <f>'RSD approach 2'!AB16</f>
        <v>16.597853530418742</v>
      </c>
      <c r="Q100">
        <f>'RSD approach 2'!AC16</f>
        <v>17.246558003462891</v>
      </c>
      <c r="R100">
        <f>'RSD approach 2'!AD16</f>
        <v>16.878804576837055</v>
      </c>
      <c r="S100">
        <f>'RSD approach 2'!AI16</f>
        <v>17.823203925365966</v>
      </c>
      <c r="T100">
        <f>'RSD approach 2'!AJ16</f>
        <v>17.681425291023505</v>
      </c>
      <c r="U100">
        <f>'RSD approach 2'!AK16</f>
        <v>17.493557236678029</v>
      </c>
      <c r="V100">
        <f>'RSD approach 2'!AL16</f>
        <v>17.893188657652694</v>
      </c>
      <c r="W100">
        <f>'RSD approach 2'!C37</f>
        <v>22.289861681709308</v>
      </c>
      <c r="X100">
        <f>'RSD approach 2'!D37</f>
        <v>21.986035483543354</v>
      </c>
      <c r="Y100">
        <f>'RSD approach 2'!E37</f>
        <v>22.951204671198706</v>
      </c>
      <c r="Z100">
        <f>'RSD approach 2'!F37</f>
        <v>22.735160007574326</v>
      </c>
      <c r="AA100">
        <f>'RSD approach 2'!K37</f>
        <v>19.890706563473369</v>
      </c>
      <c r="AB100">
        <f>'RSD approach 2'!L37</f>
        <v>19.668533071788314</v>
      </c>
      <c r="AC100">
        <f>'RSD approach 2'!M37</f>
        <v>19.283110704328717</v>
      </c>
      <c r="AD100">
        <f>'RSD approach 2'!N37</f>
        <v>19.996934260698243</v>
      </c>
      <c r="AE100">
        <f>'RSD approach 2'!S37</f>
        <v>16.259938434144907</v>
      </c>
      <c r="AF100">
        <f>'RSD approach 2'!T37</f>
        <v>16.368356587888936</v>
      </c>
      <c r="AG100">
        <f>'RSD approach 2'!U37</f>
        <v>16.298840021756824</v>
      </c>
      <c r="AH100">
        <f>'RSD approach 2'!V37</f>
        <v>15.725147098411721</v>
      </c>
      <c r="AI100">
        <f>'RSD approach 2'!AA37</f>
        <v>15.741650577990692</v>
      </c>
      <c r="AJ100">
        <f>'RSD approach 2'!AB37</f>
        <v>15.510532076781379</v>
      </c>
      <c r="AK100">
        <f>'RSD approach 2'!AC37</f>
        <v>15.518409677457838</v>
      </c>
      <c r="AL100">
        <f>'RSD approach 2'!AD37</f>
        <v>15.725037687669209</v>
      </c>
      <c r="AM100">
        <f>'RSD approach 2'!AI37</f>
        <v>18.010213995560953</v>
      </c>
      <c r="AN100">
        <f>'RSD approach 2'!AJ37</f>
        <v>17.668687881464507</v>
      </c>
      <c r="AO100">
        <f>'RSD approach 2'!AK37</f>
        <v>17.35801906259212</v>
      </c>
      <c r="AP100">
        <f>'RSD approach 2'!AL37</f>
        <v>17.69006700223839</v>
      </c>
      <c r="AQ100">
        <f>'RSD approach 2'!C58</f>
        <v>16.730245297653674</v>
      </c>
      <c r="AR100">
        <f>'RSD approach 2'!D58</f>
        <v>16.794193611793609</v>
      </c>
      <c r="AS100">
        <f>'RSD approach 2'!E58</f>
        <v>16.708800650886225</v>
      </c>
      <c r="AT100">
        <f>'RSD approach 2'!F58</f>
        <v>16.657002362613088</v>
      </c>
      <c r="AU100">
        <f>'RSD approach 2'!K58</f>
        <v>15.951736281610605</v>
      </c>
      <c r="AV100">
        <f>'RSD approach 2'!L58</f>
        <v>16.120463650861566</v>
      </c>
      <c r="AW100">
        <f>'RSD approach 2'!M58</f>
        <v>16.243828960155493</v>
      </c>
      <c r="AX100">
        <f>'RSD approach 2'!N58</f>
        <v>16.515724842037624</v>
      </c>
      <c r="AY100">
        <f>'RSD approach 2'!S58</f>
        <v>15.993139802451356</v>
      </c>
      <c r="AZ100">
        <f>'RSD approach 2'!T58</f>
        <v>15.524651139977271</v>
      </c>
      <c r="BA100">
        <f>'RSD approach 2'!U58</f>
        <v>15.761745137675899</v>
      </c>
      <c r="BB100">
        <f>'RSD approach 2'!V58</f>
        <v>15.875450348581499</v>
      </c>
      <c r="BC100">
        <f>'RSD approach 2'!AA58</f>
        <v>16.470236617609395</v>
      </c>
      <c r="BD100">
        <f>'RSD approach 2'!AB58</f>
        <v>16.909958270793176</v>
      </c>
      <c r="BE100">
        <f>'RSD approach 2'!AC58</f>
        <v>16.607264118986286</v>
      </c>
      <c r="BF100">
        <f>'RSD approach 2'!AD58</f>
        <v>16.940448455483402</v>
      </c>
      <c r="BG100">
        <f>'RSD approach 2'!AI58</f>
        <v>16.730245297653674</v>
      </c>
      <c r="BH100">
        <f>'RSD approach 2'!AJ58</f>
        <v>15.589782351470088</v>
      </c>
      <c r="BI100">
        <f>'RSD approach 2'!AK58</f>
        <v>15.786487282967279</v>
      </c>
      <c r="BJ100">
        <f>'RSD approach 2'!AL58</f>
        <v>15.866539480399544</v>
      </c>
    </row>
    <row r="101" spans="1:62" x14ac:dyDescent="0.25">
      <c r="A101" t="str">
        <f>'RSD approach 1'!A17</f>
        <v>Integral 7</v>
      </c>
      <c r="C101">
        <f>'RSD approach 2'!C17</f>
        <v>0.20342024828647085</v>
      </c>
      <c r="D101">
        <f>'RSD approach 2'!D17</f>
        <v>0.21641254513096325</v>
      </c>
      <c r="E101">
        <f>'RSD approach 2'!E17</f>
        <v>0.21441649949181382</v>
      </c>
      <c r="F101">
        <f>'RSD approach 2'!F17</f>
        <v>0.20342106317349679</v>
      </c>
      <c r="G101">
        <f>'RSD approach 2'!K17</f>
        <v>0.21480115359384089</v>
      </c>
      <c r="H101">
        <f>'RSD approach 2'!L17</f>
        <v>0.21504407826898544</v>
      </c>
      <c r="I101">
        <f>'RSD approach 2'!M17</f>
        <v>0.20770210428181393</v>
      </c>
      <c r="J101">
        <f>'RSD approach 2'!N17</f>
        <v>0.21071630372481193</v>
      </c>
      <c r="K101">
        <f>'RSD approach 2'!S17</f>
        <v>0.21680822355849846</v>
      </c>
      <c r="L101">
        <f>'RSD approach 2'!T17</f>
        <v>0.21549874293400806</v>
      </c>
      <c r="M101">
        <f>'RSD approach 2'!U17</f>
        <v>0.21695032198712053</v>
      </c>
      <c r="N101">
        <f>'RSD approach 2'!V17</f>
        <v>0.21806280208700105</v>
      </c>
      <c r="O101">
        <f>'RSD approach 2'!AA17</f>
        <v>0.20809286953922293</v>
      </c>
      <c r="P101">
        <f>'RSD approach 2'!AB17</f>
        <v>0.22218227012999195</v>
      </c>
      <c r="Q101">
        <f>'RSD approach 2'!AC17</f>
        <v>0.20839851135391166</v>
      </c>
      <c r="R101">
        <f>'RSD approach 2'!AD17</f>
        <v>0.21628958542672844</v>
      </c>
      <c r="S101">
        <f>'RSD approach 2'!AI17</f>
        <v>0.21558591620352663</v>
      </c>
      <c r="T101">
        <f>'RSD approach 2'!AJ17</f>
        <v>0.21792444513477549</v>
      </c>
      <c r="U101">
        <f>'RSD approach 2'!AK17</f>
        <v>0.22166668646010235</v>
      </c>
      <c r="V101">
        <f>'RSD approach 2'!AL17</f>
        <v>0.21539015809774084</v>
      </c>
      <c r="W101">
        <f>'RSD approach 2'!C38</f>
        <v>0.2098369366940025</v>
      </c>
      <c r="X101">
        <f>'RSD approach 2'!D38</f>
        <v>0.21435044491144736</v>
      </c>
      <c r="Y101">
        <f>'RSD approach 2'!E38</f>
        <v>0.2015764086734714</v>
      </c>
      <c r="Z101">
        <f>'RSD approach 2'!F38</f>
        <v>0.20818405604999055</v>
      </c>
      <c r="AA101">
        <f>'RSD approach 2'!K38</f>
        <v>0.2160674380279381</v>
      </c>
      <c r="AB101">
        <f>'RSD approach 2'!L38</f>
        <v>0.2173099763699041</v>
      </c>
      <c r="AC101">
        <f>'RSD approach 2'!M38</f>
        <v>0.22107545204162116</v>
      </c>
      <c r="AD101">
        <f>'RSD approach 2'!N38</f>
        <v>0.21050843715234432</v>
      </c>
      <c r="AE101">
        <f>'RSD approach 2'!S38</f>
        <v>0.22118438822703917</v>
      </c>
      <c r="AF101">
        <f>'RSD approach 2'!T38</f>
        <v>0.21757704993027319</v>
      </c>
      <c r="AG101">
        <f>'RSD approach 2'!U38</f>
        <v>0.22125225186996825</v>
      </c>
      <c r="AH101">
        <f>'RSD approach 2'!V38</f>
        <v>0.21909010498788603</v>
      </c>
      <c r="AI101">
        <f>'RSD approach 2'!AA38</f>
        <v>0.21539065441524005</v>
      </c>
      <c r="AJ101">
        <f>'RSD approach 2'!AB38</f>
        <v>0.21754087544193532</v>
      </c>
      <c r="AK101">
        <f>'RSD approach 2'!AC38</f>
        <v>0.22233975289397184</v>
      </c>
      <c r="AL101">
        <f>'RSD approach 2'!AD38</f>
        <v>0.21908072852571991</v>
      </c>
      <c r="AM101">
        <f>'RSD approach 2'!AI38</f>
        <v>0.21297793039909541</v>
      </c>
      <c r="AN101">
        <f>'RSD approach 2'!AJ38</f>
        <v>0.21704982214901289</v>
      </c>
      <c r="AO101">
        <f>'RSD approach 2'!AK38</f>
        <v>0.22178638105532084</v>
      </c>
      <c r="AP101">
        <f>'RSD approach 2'!AL38</f>
        <v>0.21914178839549633</v>
      </c>
      <c r="AQ101">
        <f>'RSD approach 2'!C59</f>
        <v>0.21516466291771705</v>
      </c>
      <c r="AR101">
        <f>'RSD approach 2'!D59</f>
        <v>0.21010319410319409</v>
      </c>
      <c r="AS101">
        <f>'RSD approach 2'!E59</f>
        <v>0.21387619474880812</v>
      </c>
      <c r="AT101">
        <f>'RSD approach 2'!F59</f>
        <v>0.21417952017825242</v>
      </c>
      <c r="AU101">
        <f>'RSD approach 2'!K59</f>
        <v>0.22344939233979869</v>
      </c>
      <c r="AV101">
        <f>'RSD approach 2'!L59</f>
        <v>0.22038974678128281</v>
      </c>
      <c r="AW101">
        <f>'RSD approach 2'!M59</f>
        <v>0.21507126660187884</v>
      </c>
      <c r="AX101">
        <f>'RSD approach 2'!N59</f>
        <v>0.21226652704894947</v>
      </c>
      <c r="AY101">
        <f>'RSD approach 2'!S59</f>
        <v>0.20752391089961336</v>
      </c>
      <c r="AZ101">
        <f>'RSD approach 2'!T59</f>
        <v>0.21707799586354604</v>
      </c>
      <c r="BA101">
        <f>'RSD approach 2'!U59</f>
        <v>0.21042921908425413</v>
      </c>
      <c r="BB101">
        <f>'RSD approach 2'!V59</f>
        <v>0.20735140446371475</v>
      </c>
      <c r="BC101">
        <f>'RSD approach 2'!AA59</f>
        <v>0.21765667789664478</v>
      </c>
      <c r="BD101">
        <f>'RSD approach 2'!AB59</f>
        <v>0.20513707863359987</v>
      </c>
      <c r="BE101">
        <f>'RSD approach 2'!AC59</f>
        <v>0.21053813248883324</v>
      </c>
      <c r="BF101">
        <f>'RSD approach 2'!AD59</f>
        <v>0.21238167478076456</v>
      </c>
      <c r="BG101">
        <f>'RSD approach 2'!AI59</f>
        <v>0.21516466291771705</v>
      </c>
      <c r="BH101">
        <f>'RSD approach 2'!AJ59</f>
        <v>0.2175850755293775</v>
      </c>
      <c r="BI101">
        <f>'RSD approach 2'!AK59</f>
        <v>0.21628778886533123</v>
      </c>
      <c r="BJ101">
        <f>'RSD approach 2'!AL59</f>
        <v>0.21303294691391028</v>
      </c>
    </row>
    <row r="102" spans="1:62" x14ac:dyDescent="0.25">
      <c r="A102" t="str">
        <f>'RSD approach 1'!A18</f>
        <v>Integral 8</v>
      </c>
      <c r="C102">
        <f>'RSD approach 2'!C18</f>
        <v>1</v>
      </c>
      <c r="D102">
        <f>'RSD approach 2'!D18</f>
        <v>1</v>
      </c>
      <c r="E102">
        <f>'RSD approach 2'!E18</f>
        <v>1</v>
      </c>
      <c r="F102">
        <f>'RSD approach 2'!F18</f>
        <v>1</v>
      </c>
      <c r="G102">
        <f>'RSD approach 2'!K18</f>
        <v>1</v>
      </c>
      <c r="H102">
        <f>'RSD approach 2'!L18</f>
        <v>1</v>
      </c>
      <c r="I102">
        <f>'RSD approach 2'!M18</f>
        <v>1</v>
      </c>
      <c r="J102">
        <f>'RSD approach 2'!N18</f>
        <v>1</v>
      </c>
      <c r="K102">
        <f>'RSD approach 2'!S18</f>
        <v>1</v>
      </c>
      <c r="L102">
        <f>'RSD approach 2'!T18</f>
        <v>1</v>
      </c>
      <c r="M102">
        <f>'RSD approach 2'!U18</f>
        <v>1</v>
      </c>
      <c r="N102">
        <f>'RSD approach 2'!V18</f>
        <v>1</v>
      </c>
      <c r="O102">
        <f>'RSD approach 2'!AA18</f>
        <v>1</v>
      </c>
      <c r="P102">
        <f>'RSD approach 2'!AB18</f>
        <v>1</v>
      </c>
      <c r="Q102">
        <f>'RSD approach 2'!AC18</f>
        <v>1</v>
      </c>
      <c r="R102">
        <f>'RSD approach 2'!AD18</f>
        <v>1</v>
      </c>
      <c r="S102">
        <f>'RSD approach 2'!AI18</f>
        <v>1</v>
      </c>
      <c r="T102">
        <f>'RSD approach 2'!AJ18</f>
        <v>1</v>
      </c>
      <c r="U102">
        <f>'RSD approach 2'!AK18</f>
        <v>1</v>
      </c>
      <c r="V102">
        <f>'RSD approach 2'!AL18</f>
        <v>1</v>
      </c>
      <c r="W102">
        <f>'RSD approach 2'!C39</f>
        <v>1</v>
      </c>
      <c r="X102">
        <f>'RSD approach 2'!D39</f>
        <v>1</v>
      </c>
      <c r="Y102">
        <f>'RSD approach 2'!E39</f>
        <v>1</v>
      </c>
      <c r="Z102">
        <f>'RSD approach 2'!F39</f>
        <v>1</v>
      </c>
      <c r="AA102">
        <f>'RSD approach 2'!K39</f>
        <v>1</v>
      </c>
      <c r="AB102">
        <f>'RSD approach 2'!L39</f>
        <v>1</v>
      </c>
      <c r="AC102">
        <f>'RSD approach 2'!M39</f>
        <v>1</v>
      </c>
      <c r="AD102">
        <f>'RSD approach 2'!N39</f>
        <v>1</v>
      </c>
      <c r="AE102">
        <f>'RSD approach 2'!S39</f>
        <v>1</v>
      </c>
      <c r="AF102">
        <f>'RSD approach 2'!T39</f>
        <v>1</v>
      </c>
      <c r="AG102">
        <f>'RSD approach 2'!U39</f>
        <v>1</v>
      </c>
      <c r="AH102">
        <f>'RSD approach 2'!V39</f>
        <v>1</v>
      </c>
      <c r="AI102">
        <f>'RSD approach 2'!AA39</f>
        <v>1</v>
      </c>
      <c r="AJ102">
        <f>'RSD approach 2'!AB39</f>
        <v>1</v>
      </c>
      <c r="AK102">
        <f>'RSD approach 2'!AC39</f>
        <v>1</v>
      </c>
      <c r="AL102">
        <f>'RSD approach 2'!AD39</f>
        <v>1</v>
      </c>
      <c r="AM102">
        <f>'RSD approach 2'!AI39</f>
        <v>1</v>
      </c>
      <c r="AN102">
        <f>'RSD approach 2'!AJ39</f>
        <v>1</v>
      </c>
      <c r="AO102">
        <f>'RSD approach 2'!AK39</f>
        <v>1</v>
      </c>
      <c r="AP102">
        <f>'RSD approach 2'!AL39</f>
        <v>1</v>
      </c>
      <c r="AQ102">
        <f>'RSD approach 2'!C60</f>
        <v>1</v>
      </c>
      <c r="AR102">
        <f>'RSD approach 2'!D60</f>
        <v>1</v>
      </c>
      <c r="AS102">
        <f>'RSD approach 2'!E60</f>
        <v>1</v>
      </c>
      <c r="AT102">
        <f>'RSD approach 2'!F60</f>
        <v>1</v>
      </c>
      <c r="AU102">
        <f>'RSD approach 2'!K60</f>
        <v>1</v>
      </c>
      <c r="AV102">
        <f>'RSD approach 2'!L60</f>
        <v>1</v>
      </c>
      <c r="AW102">
        <f>'RSD approach 2'!M60</f>
        <v>1</v>
      </c>
      <c r="AX102">
        <f>'RSD approach 2'!N60</f>
        <v>1</v>
      </c>
      <c r="AY102">
        <f>'RSD approach 2'!S60</f>
        <v>1</v>
      </c>
      <c r="AZ102">
        <f>'RSD approach 2'!T60</f>
        <v>1</v>
      </c>
      <c r="BA102">
        <f>'RSD approach 2'!U60</f>
        <v>1</v>
      </c>
      <c r="BB102">
        <f>'RSD approach 2'!V60</f>
        <v>1</v>
      </c>
      <c r="BC102">
        <f>'RSD approach 2'!AA60</f>
        <v>1</v>
      </c>
      <c r="BD102">
        <f>'RSD approach 2'!AB60</f>
        <v>1</v>
      </c>
      <c r="BE102">
        <f>'RSD approach 2'!AC60</f>
        <v>1</v>
      </c>
      <c r="BF102">
        <f>'RSD approach 2'!AD60</f>
        <v>1</v>
      </c>
      <c r="BG102">
        <f>'RSD approach 2'!AI60</f>
        <v>1</v>
      </c>
      <c r="BH102">
        <f>'RSD approach 2'!AJ60</f>
        <v>1</v>
      </c>
      <c r="BI102">
        <f>'RSD approach 2'!AK60</f>
        <v>1</v>
      </c>
      <c r="BJ102">
        <f>'RSD approach 2'!AL60</f>
        <v>1</v>
      </c>
    </row>
    <row r="103" spans="1:62" x14ac:dyDescent="0.25">
      <c r="A103" t="str">
        <f>'RSD approach 1'!A19</f>
        <v>Integral 9</v>
      </c>
      <c r="C103">
        <f>'RSD approach 2'!C19</f>
        <v>0.2441643866346728</v>
      </c>
      <c r="D103">
        <f>'RSD approach 2'!D19</f>
        <v>0.27296228053288912</v>
      </c>
      <c r="E103">
        <f>'RSD approach 2'!E19</f>
        <v>0.26676538547919865</v>
      </c>
      <c r="F103">
        <f>'RSD approach 2'!F19</f>
        <v>0.24416135881104034</v>
      </c>
      <c r="G103">
        <f>'RSD approach 2'!K19</f>
        <v>0.26354420665668205</v>
      </c>
      <c r="H103">
        <f>'RSD approach 2'!L19</f>
        <v>0.26444515994929874</v>
      </c>
      <c r="I103">
        <f>'RSD approach 2'!M19</f>
        <v>0.24840181128054872</v>
      </c>
      <c r="J103">
        <f>'RSD approach 2'!N19</f>
        <v>0.25623681397078851</v>
      </c>
      <c r="K103">
        <f>'RSD approach 2'!S19</f>
        <v>0.27035026556540864</v>
      </c>
      <c r="L103">
        <f>'RSD approach 2'!T19</f>
        <v>0.26831953496565086</v>
      </c>
      <c r="M103">
        <f>'RSD approach 2'!U19</f>
        <v>0.26732214044771541</v>
      </c>
      <c r="N103">
        <f>'RSD approach 2'!V19</f>
        <v>0.26844131109759611</v>
      </c>
      <c r="O103">
        <f>'RSD approach 2'!AA19</f>
        <v>0.25690252185971585</v>
      </c>
      <c r="P103">
        <f>'RSD approach 2'!AB19</f>
        <v>0.2838209659894787</v>
      </c>
      <c r="Q103">
        <f>'RSD approach 2'!AC19</f>
        <v>0.25738054013174916</v>
      </c>
      <c r="R103">
        <f>'RSD approach 2'!AD19</f>
        <v>0.27131616479206505</v>
      </c>
      <c r="S103">
        <f>'RSD approach 2'!AI19</f>
        <v>0.27047106019057227</v>
      </c>
      <c r="T103">
        <f>'RSD approach 2'!AJ19</f>
        <v>0.2706382156995269</v>
      </c>
      <c r="U103">
        <f>'RSD approach 2'!AK19</f>
        <v>0.27870740947472183</v>
      </c>
      <c r="V103">
        <f>'RSD approach 2'!AL19</f>
        <v>0.26164116475225702</v>
      </c>
      <c r="W103">
        <f>'RSD approach 2'!C40</f>
        <v>0.26682185175197876</v>
      </c>
      <c r="X103">
        <f>'RSD approach 2'!D40</f>
        <v>0.26806402974930277</v>
      </c>
      <c r="Y103">
        <f>'RSD approach 2'!E40</f>
        <v>0.24079723080766763</v>
      </c>
      <c r="Z103">
        <f>'RSD approach 2'!F40</f>
        <v>0.25433819352395381</v>
      </c>
      <c r="AA103">
        <f>'RSD approach 2'!K40</f>
        <v>0.26140432618055376</v>
      </c>
      <c r="AB103">
        <f>'RSD approach 2'!L40</f>
        <v>0.26834850046142833</v>
      </c>
      <c r="AC103">
        <f>'RSD approach 2'!M40</f>
        <v>0.26955051014167558</v>
      </c>
      <c r="AD103">
        <f>'RSD approach 2'!N40</f>
        <v>0.25734800811868913</v>
      </c>
      <c r="AE103">
        <f>'RSD approach 2'!S40</f>
        <v>0.27525822198414074</v>
      </c>
      <c r="AF103">
        <f>'RSD approach 2'!T40</f>
        <v>0.26810498122173115</v>
      </c>
      <c r="AG103">
        <f>'RSD approach 2'!U40</f>
        <v>0.27602235860956914</v>
      </c>
      <c r="AH103">
        <f>'RSD approach 2'!V40</f>
        <v>0.26831519440064611</v>
      </c>
      <c r="AI103">
        <f>'RSD approach 2'!AA40</f>
        <v>0.26660471525046264</v>
      </c>
      <c r="AJ103">
        <f>'RSD approach 2'!AB40</f>
        <v>0.2689827192323388</v>
      </c>
      <c r="AK103">
        <f>'RSD approach 2'!AC40</f>
        <v>0.27026575628998972</v>
      </c>
      <c r="AL103">
        <f>'RSD approach 2'!AD40</f>
        <v>0.26831313069160717</v>
      </c>
      <c r="AM103">
        <f>'RSD approach 2'!AI40</f>
        <v>0.26375476359981576</v>
      </c>
      <c r="AN103">
        <f>'RSD approach 2'!AJ40</f>
        <v>0.26846347887671385</v>
      </c>
      <c r="AO103">
        <f>'RSD approach 2'!AK40</f>
        <v>0.27481183059840819</v>
      </c>
      <c r="AP103">
        <f>'RSD approach 2'!AL40</f>
        <v>0.26876753997526187</v>
      </c>
      <c r="AQ103">
        <f>'RSD approach 2'!C61</f>
        <v>0.27179480964384983</v>
      </c>
      <c r="AR103">
        <f>'RSD approach 2'!D61</f>
        <v>0.26514398034398029</v>
      </c>
      <c r="AS103">
        <f>'RSD approach 2'!E61</f>
        <v>0.26814459407054819</v>
      </c>
      <c r="AT103">
        <f>'RSD approach 2'!F61</f>
        <v>0.27060563569658669</v>
      </c>
      <c r="AU103">
        <f>'RSD approach 2'!K61</f>
        <v>0.28053645961207957</v>
      </c>
      <c r="AV103">
        <f>'RSD approach 2'!L61</f>
        <v>0.27340620016336692</v>
      </c>
      <c r="AW103">
        <f>'RSD approach 2'!M61</f>
        <v>0.26377146096533854</v>
      </c>
      <c r="AX103">
        <f>'RSD approach 2'!N61</f>
        <v>0.25924074933463431</v>
      </c>
      <c r="AY103">
        <f>'RSD approach 2'!S61</f>
        <v>0.25559616799461515</v>
      </c>
      <c r="AZ103">
        <f>'RSD approach 2'!T61</f>
        <v>0.26839536651761259</v>
      </c>
      <c r="BA103">
        <f>'RSD approach 2'!U61</f>
        <v>0.25624791474496106</v>
      </c>
      <c r="BB103">
        <f>'RSD approach 2'!V61</f>
        <v>0.25370806494377468</v>
      </c>
      <c r="BC103">
        <f>'RSD approach 2'!AA61</f>
        <v>0.2711625982623086</v>
      </c>
      <c r="BD103">
        <f>'RSD approach 2'!AB61</f>
        <v>0.25457632984181533</v>
      </c>
      <c r="BE103">
        <f>'RSD approach 2'!AC61</f>
        <v>0.25910870575630812</v>
      </c>
      <c r="BF103">
        <f>'RSD approach 2'!AD61</f>
        <v>0.25941764255141292</v>
      </c>
      <c r="BG103">
        <f>'RSD approach 2'!AI61</f>
        <v>0.27179480964384983</v>
      </c>
      <c r="BH103">
        <f>'RSD approach 2'!AJ61</f>
        <v>0.27228275272573893</v>
      </c>
      <c r="BI103">
        <f>'RSD approach 2'!AK61</f>
        <v>0.26377917304496601</v>
      </c>
      <c r="BJ103">
        <f>'RSD approach 2'!AL61</f>
        <v>0.26068324138657334</v>
      </c>
    </row>
    <row r="104" spans="1:62" x14ac:dyDescent="0.25">
      <c r="A104" t="str">
        <f>'RSD approach 1'!A20</f>
        <v>Integral 10</v>
      </c>
      <c r="C104">
        <f>'RSD approach 2'!C20</f>
        <v>0.37903145042082115</v>
      </c>
      <c r="D104">
        <f>'RSD approach 2'!D20</f>
        <v>0.42691239387593938</v>
      </c>
      <c r="E104">
        <f>'RSD approach 2'!E20</f>
        <v>0.41643477896756365</v>
      </c>
      <c r="F104">
        <f>'RSD approach 2'!F20</f>
        <v>0.37904098065136399</v>
      </c>
      <c r="G104">
        <f>'RSD approach 2'!K20</f>
        <v>0.41295028736699219</v>
      </c>
      <c r="H104">
        <f>'RSD approach 2'!L20</f>
        <v>0.41752289502321083</v>
      </c>
      <c r="I104">
        <f>'RSD approach 2'!M20</f>
        <v>0.3902577079310115</v>
      </c>
      <c r="J104">
        <f>'RSD approach 2'!N20</f>
        <v>0.40771303948390031</v>
      </c>
      <c r="K104">
        <f>'RSD approach 2'!S20</f>
        <v>0.41990141712877388</v>
      </c>
      <c r="L104">
        <f>'RSD approach 2'!T20</f>
        <v>0.41735391612087053</v>
      </c>
      <c r="M104">
        <f>'RSD approach 2'!U20</f>
        <v>0.41928089543084945</v>
      </c>
      <c r="N104">
        <f>'RSD approach 2'!V20</f>
        <v>0.4198849268589353</v>
      </c>
      <c r="O104">
        <f>'RSD approach 2'!AA20</f>
        <v>0.39627326097968063</v>
      </c>
      <c r="P104">
        <f>'RSD approach 2'!AB20</f>
        <v>0.44404796335524621</v>
      </c>
      <c r="Q104">
        <f>'RSD approach 2'!AC20</f>
        <v>0.39968555336637018</v>
      </c>
      <c r="R104">
        <f>'RSD approach 2'!AD20</f>
        <v>0.42280234028070401</v>
      </c>
      <c r="S104">
        <f>'RSD approach 2'!AI20</f>
        <v>0.42515440261040088</v>
      </c>
      <c r="T104">
        <f>'RSD approach 2'!AJ20</f>
        <v>0.42462354803094737</v>
      </c>
      <c r="U104">
        <f>'RSD approach 2'!AK20</f>
        <v>0.44025351432450943</v>
      </c>
      <c r="V104">
        <f>'RSD approach 2'!AL20</f>
        <v>0.4166320518797948</v>
      </c>
      <c r="W104">
        <f>'RSD approach 2'!C41</f>
        <v>0.41198467712513676</v>
      </c>
      <c r="X104">
        <f>'RSD approach 2'!D41</f>
        <v>0.41642773997484428</v>
      </c>
      <c r="Y104">
        <f>'RSD approach 2'!E41</f>
        <v>0.37256758771594017</v>
      </c>
      <c r="Z104">
        <f>'RSD approach 2'!F41</f>
        <v>0.39794735845483814</v>
      </c>
      <c r="AA104">
        <f>'RSD approach 2'!K41</f>
        <v>0.40512860335291939</v>
      </c>
      <c r="AB104">
        <f>'RSD approach 2'!L41</f>
        <v>0.42251108048716901</v>
      </c>
      <c r="AC104">
        <f>'RSD approach 2'!M41</f>
        <v>0.42409876376581152</v>
      </c>
      <c r="AD104">
        <f>'RSD approach 2'!N41</f>
        <v>0.40948850560070654</v>
      </c>
      <c r="AE104">
        <f>'RSD approach 2'!S41</f>
        <v>0.42378584739816361</v>
      </c>
      <c r="AF104">
        <f>'RSD approach 2'!T41</f>
        <v>0.41330637723291691</v>
      </c>
      <c r="AG104">
        <f>'RSD approach 2'!U41</f>
        <v>0.42779935886802789</v>
      </c>
      <c r="AH104">
        <f>'RSD approach 2'!V41</f>
        <v>0.42237434142214364</v>
      </c>
      <c r="AI104">
        <f>'RSD approach 2'!AA41</f>
        <v>0.41455110591288891</v>
      </c>
      <c r="AJ104">
        <f>'RSD approach 2'!AB41</f>
        <v>0.42028764411763586</v>
      </c>
      <c r="AK104">
        <f>'RSD approach 2'!AC41</f>
        <v>0.42105451523237269</v>
      </c>
      <c r="AL104">
        <f>'RSD approach 2'!AD41</f>
        <v>0.42238647551070641</v>
      </c>
      <c r="AM104">
        <f>'RSD approach 2'!AI41</f>
        <v>0.41265965911470326</v>
      </c>
      <c r="AN104">
        <f>'RSD approach 2'!AJ41</f>
        <v>0.42096970565064817</v>
      </c>
      <c r="AO104">
        <f>'RSD approach 2'!AK41</f>
        <v>0.43487864793161057</v>
      </c>
      <c r="AP104">
        <f>'RSD approach 2'!AL41</f>
        <v>0.43000639006289165</v>
      </c>
      <c r="AQ104">
        <f>'RSD approach 2'!C62</f>
        <v>0.41645255639583739</v>
      </c>
      <c r="AR104">
        <f>'RSD approach 2'!D62</f>
        <v>0.40808255528255527</v>
      </c>
      <c r="AS104">
        <f>'RSD approach 2'!E62</f>
        <v>0.41603491670025017</v>
      </c>
      <c r="AT104">
        <f>'RSD approach 2'!F62</f>
        <v>0.42180134841820166</v>
      </c>
      <c r="AU104">
        <f>'RSD approach 2'!K62</f>
        <v>0.43564326049594887</v>
      </c>
      <c r="AV104">
        <f>'RSD approach 2'!L62</f>
        <v>0.42529853358745962</v>
      </c>
      <c r="AW104">
        <f>'RSD approach 2'!M62</f>
        <v>0.41117589893100098</v>
      </c>
      <c r="AX104">
        <f>'RSD approach 2'!N62</f>
        <v>0.40527215538817291</v>
      </c>
      <c r="AY104">
        <f>'RSD approach 2'!S62</f>
        <v>0.39964074949517081</v>
      </c>
      <c r="AZ104">
        <f>'RSD approach 2'!T62</f>
        <v>0.41962117929811082</v>
      </c>
      <c r="BA104">
        <f>'RSD approach 2'!U62</f>
        <v>0.40364257256687536</v>
      </c>
      <c r="BB104">
        <f>'RSD approach 2'!V62</f>
        <v>0.40098179889888791</v>
      </c>
      <c r="BC104">
        <f>'RSD approach 2'!AA62</f>
        <v>0.42380755363792189</v>
      </c>
      <c r="BD104">
        <f>'RSD approach 2'!AB62</f>
        <v>0.4010188847799056</v>
      </c>
      <c r="BE104">
        <f>'RSD approach 2'!AC62</f>
        <v>0.41020490156689432</v>
      </c>
      <c r="BF104">
        <f>'RSD approach 2'!AD62</f>
        <v>0.41192269290009986</v>
      </c>
      <c r="BG104">
        <f>'RSD approach 2'!AI62</f>
        <v>0.41645255639583739</v>
      </c>
      <c r="BH104">
        <f>'RSD approach 2'!AJ62</f>
        <v>0.42495026296242377</v>
      </c>
      <c r="BI104">
        <f>'RSD approach 2'!AK62</f>
        <v>0.4082384433402369</v>
      </c>
      <c r="BJ104">
        <f>'RSD approach 2'!AL62</f>
        <v>0.40953167910175714</v>
      </c>
    </row>
    <row r="105" spans="1:62" x14ac:dyDescent="0.25">
      <c r="A105" t="str">
        <f>'RSD approach 1'!A21</f>
        <v>Integral 11</v>
      </c>
      <c r="C105">
        <f>'RSD approach 2'!C21</f>
        <v>0.20560347072278684</v>
      </c>
      <c r="D105">
        <f>'RSD approach 2'!D21</f>
        <v>0.24300592841119364</v>
      </c>
      <c r="E105">
        <f>'RSD approach 2'!E21</f>
        <v>0.23332026387614721</v>
      </c>
      <c r="F105">
        <f>'RSD approach 2'!F21</f>
        <v>0.20558426471177341</v>
      </c>
      <c r="G105">
        <f>'RSD approach 2'!K21</f>
        <v>0.23421750772569552</v>
      </c>
      <c r="H105">
        <f>'RSD approach 2'!L21</f>
        <v>0.23837315932979836</v>
      </c>
      <c r="I105">
        <f>'RSD approach 2'!M21</f>
        <v>0.21410318305919959</v>
      </c>
      <c r="J105">
        <f>'RSD approach 2'!N21</f>
        <v>0.23021638299342681</v>
      </c>
      <c r="K105">
        <f>'RSD approach 2'!S21</f>
        <v>0.24089629300326787</v>
      </c>
      <c r="L105">
        <f>'RSD approach 2'!T21</f>
        <v>0.23810991720979394</v>
      </c>
      <c r="M105">
        <f>'RSD approach 2'!U21</f>
        <v>0.24174716344679545</v>
      </c>
      <c r="N105">
        <f>'RSD approach 2'!V21</f>
        <v>0.24226577254249221</v>
      </c>
      <c r="O105">
        <f>'RSD approach 2'!AA21</f>
        <v>0.22554742707200212</v>
      </c>
      <c r="P105">
        <f>'RSD approach 2'!AB21</f>
        <v>0.26632716073508378</v>
      </c>
      <c r="Q105">
        <f>'RSD approach 2'!AC21</f>
        <v>0.22800963241586561</v>
      </c>
      <c r="R105">
        <f>'RSD approach 2'!AD21</f>
        <v>0.24721645975819259</v>
      </c>
      <c r="S105">
        <f>'RSD approach 2'!AI21</f>
        <v>0.24434263953195054</v>
      </c>
      <c r="T105">
        <f>'RSD approach 2'!AJ21</f>
        <v>0.24265881928206506</v>
      </c>
      <c r="U105">
        <f>'RSD approach 2'!AK21</f>
        <v>0.25683962170785685</v>
      </c>
      <c r="V105">
        <f>'RSD approach 2'!AL21</f>
        <v>0.23611664476751576</v>
      </c>
      <c r="W105">
        <f>'RSD approach 2'!C42</f>
        <v>0.23704852243706676</v>
      </c>
      <c r="X105">
        <f>'RSD approach 2'!D42</f>
        <v>0.24008421677616931</v>
      </c>
      <c r="Y105">
        <f>'RSD approach 2'!E42</f>
        <v>0.20385317477907308</v>
      </c>
      <c r="Z105">
        <f>'RSD approach 2'!F42</f>
        <v>0.22498011740200721</v>
      </c>
      <c r="AA105">
        <f>'RSD approach 2'!K42</f>
        <v>0.23132641351521582</v>
      </c>
      <c r="AB105">
        <f>'RSD approach 2'!L42</f>
        <v>0.24811600680348123</v>
      </c>
      <c r="AC105">
        <f>'RSD approach 2'!M42</f>
        <v>0.24794699081787167</v>
      </c>
      <c r="AD105">
        <f>'RSD approach 2'!N42</f>
        <v>0.23702156208334396</v>
      </c>
      <c r="AE105">
        <f>'RSD approach 2'!S42</f>
        <v>0.24023509706430465</v>
      </c>
      <c r="AF105">
        <f>'RSD approach 2'!T42</f>
        <v>0.23040087361376529</v>
      </c>
      <c r="AG105">
        <f>'RSD approach 2'!U42</f>
        <v>0.24431680097519953</v>
      </c>
      <c r="AH105">
        <f>'RSD approach 2'!V42</f>
        <v>0.24077991001038343</v>
      </c>
      <c r="AI105">
        <f>'RSD approach 2'!AA42</f>
        <v>0.23221366829823201</v>
      </c>
      <c r="AJ105">
        <f>'RSD approach 2'!AB42</f>
        <v>0.23727397892440474</v>
      </c>
      <c r="AK105">
        <f>'RSD approach 2'!AC42</f>
        <v>0.23806721252152338</v>
      </c>
      <c r="AL105">
        <f>'RSD approach 2'!AD42</f>
        <v>0.24077805808515876</v>
      </c>
      <c r="AM105">
        <f>'RSD approach 2'!AI42</f>
        <v>0.22901294024037858</v>
      </c>
      <c r="AN105">
        <f>'RSD approach 2'!AJ42</f>
        <v>0.23512934978952313</v>
      </c>
      <c r="AO105">
        <f>'RSD approach 2'!AK42</f>
        <v>0.24782155841603615</v>
      </c>
      <c r="AP105">
        <f>'RSD approach 2'!AL42</f>
        <v>0.24381639966667043</v>
      </c>
      <c r="AQ105">
        <f>'RSD approach 2'!C63</f>
        <v>0.23611111111111113</v>
      </c>
      <c r="AR105">
        <f>'RSD approach 2'!D63</f>
        <v>0.22964520884520884</v>
      </c>
      <c r="AS105">
        <f>'RSD approach 2'!E63</f>
        <v>0.23647852303574554</v>
      </c>
      <c r="AT105">
        <f>'RSD approach 2'!F63</f>
        <v>0.241727972954803</v>
      </c>
      <c r="AU105">
        <f>'RSD approach 2'!K63</f>
        <v>0.24985805917014481</v>
      </c>
      <c r="AV105">
        <f>'RSD approach 2'!L63</f>
        <v>0.2416274456416041</v>
      </c>
      <c r="AW105">
        <f>'RSD approach 2'!M63</f>
        <v>0.2296161321671526</v>
      </c>
      <c r="AX105">
        <f>'RSD approach 2'!N63</f>
        <v>0.22487575213095504</v>
      </c>
      <c r="AY105">
        <f>'RSD approach 2'!S63</f>
        <v>0.21861058497565863</v>
      </c>
      <c r="AZ105">
        <f>'RSD approach 2'!T63</f>
        <v>0.23586779697041535</v>
      </c>
      <c r="BA105">
        <f>'RSD approach 2'!U63</f>
        <v>0.22445783368987107</v>
      </c>
      <c r="BB105">
        <f>'RSD approach 2'!V63</f>
        <v>0.2217313660963551</v>
      </c>
      <c r="BC105">
        <f>'RSD approach 2'!AA63</f>
        <v>0.23726776602242053</v>
      </c>
      <c r="BD105">
        <f>'RSD approach 2'!AB63</f>
        <v>0.21918899668822206</v>
      </c>
      <c r="BE105">
        <f>'RSD approach 2'!AC63</f>
        <v>0.22833802062407926</v>
      </c>
      <c r="BF105">
        <f>'RSD approach 2'!AD63</f>
        <v>0.23100023993993762</v>
      </c>
      <c r="BG105">
        <f>'RSD approach 2'!AI63</f>
        <v>0.23611111111111113</v>
      </c>
      <c r="BH105">
        <f>'RSD approach 2'!AJ63</f>
        <v>0.23890948045791666</v>
      </c>
      <c r="BI105">
        <f>'RSD approach 2'!AK63</f>
        <v>0.22319272423644596</v>
      </c>
      <c r="BJ105">
        <f>'RSD approach 2'!AL63</f>
        <v>0.22526956197697687</v>
      </c>
    </row>
    <row r="106" spans="1:62" x14ac:dyDescent="0.25">
      <c r="A106" t="str">
        <f>'RSD approach 1'!A22</f>
        <v>Integral 12</v>
      </c>
      <c r="C106">
        <f>'RSD approach 2'!C22</f>
        <v>0.13686200832428666</v>
      </c>
      <c r="D106">
        <f>'RSD approach 2'!D22</f>
        <v>0.16839202159214572</v>
      </c>
      <c r="E106">
        <f>'RSD approach 2'!E22</f>
        <v>0.1605221184701883</v>
      </c>
      <c r="F106">
        <f>'RSD approach 2'!F22</f>
        <v>0.13688258622761687</v>
      </c>
      <c r="G106">
        <f>'RSD approach 2'!K22</f>
        <v>0.1579218807375409</v>
      </c>
      <c r="H106">
        <f>'RSD approach 2'!L22</f>
        <v>0.16131872073166256</v>
      </c>
      <c r="I106">
        <f>'RSD approach 2'!M22</f>
        <v>0.14123992808150762</v>
      </c>
      <c r="J106">
        <f>'RSD approach 2'!N22</f>
        <v>0.15515916731368826</v>
      </c>
      <c r="K106">
        <f>'RSD approach 2'!S22</f>
        <v>0.1641280017470382</v>
      </c>
      <c r="L106">
        <f>'RSD approach 2'!T22</f>
        <v>0.16204941790638461</v>
      </c>
      <c r="M106">
        <f>'RSD approach 2'!U22</f>
        <v>0.16352729224164367</v>
      </c>
      <c r="N106">
        <f>'RSD approach 2'!V22</f>
        <v>0.16408725713005345</v>
      </c>
      <c r="O106">
        <f>'RSD approach 2'!AA22</f>
        <v>0.14813123302913797</v>
      </c>
      <c r="P106">
        <f>'RSD approach 2'!AB22</f>
        <v>0.18192228623242218</v>
      </c>
      <c r="Q106">
        <f>'RSD approach 2'!AC22</f>
        <v>0.15106971560491173</v>
      </c>
      <c r="R106">
        <f>'RSD approach 2'!AD22</f>
        <v>0.16621827493436192</v>
      </c>
      <c r="S106">
        <f>'RSD approach 2'!AI22</f>
        <v>0.16763363250958149</v>
      </c>
      <c r="T106">
        <f>'RSD approach 2'!AJ22</f>
        <v>0.16463135623459874</v>
      </c>
      <c r="U106">
        <f>'RSD approach 2'!AK22</f>
        <v>0.17600323028870707</v>
      </c>
      <c r="V106">
        <f>'RSD approach 2'!AL22</f>
        <v>0.15919128555079898</v>
      </c>
      <c r="W106">
        <f>'RSD approach 2'!C43</f>
        <v>0.16053328680424472</v>
      </c>
      <c r="X106">
        <f>'RSD approach 2'!D43</f>
        <v>0.16232432052373771</v>
      </c>
      <c r="Y106">
        <f>'RSD approach 2'!E43</f>
        <v>0.13180662397898121</v>
      </c>
      <c r="Z106">
        <f>'RSD approach 2'!F43</f>
        <v>0.15033516379473585</v>
      </c>
      <c r="AA106">
        <f>'RSD approach 2'!K43</f>
        <v>0.151101390003365</v>
      </c>
      <c r="AB106">
        <f>'RSD approach 2'!L43</f>
        <v>0.1650382178521029</v>
      </c>
      <c r="AC106">
        <f>'RSD approach 2'!M43</f>
        <v>0.16420277446212636</v>
      </c>
      <c r="AD106">
        <f>'RSD approach 2'!N43</f>
        <v>0.15682827613733832</v>
      </c>
      <c r="AE106">
        <f>'RSD approach 2'!S43</f>
        <v>0.1654318286417033</v>
      </c>
      <c r="AF106">
        <f>'RSD approach 2'!T43</f>
        <v>0.15800308421075931</v>
      </c>
      <c r="AG106">
        <f>'RSD approach 2'!U43</f>
        <v>0.16845337520107703</v>
      </c>
      <c r="AH106">
        <f>'RSD approach 2'!V43</f>
        <v>0.16409645040956813</v>
      </c>
      <c r="AI106">
        <f>'RSD approach 2'!AA43</f>
        <v>0.15880925105544386</v>
      </c>
      <c r="AJ106">
        <f>'RSD approach 2'!AB43</f>
        <v>0.16312419193055658</v>
      </c>
      <c r="AK106">
        <f>'RSD approach 2'!AC43</f>
        <v>0.16164090491547733</v>
      </c>
      <c r="AL106">
        <f>'RSD approach 2'!AD43</f>
        <v>0.16409518828451883</v>
      </c>
      <c r="AM106">
        <f>'RSD approach 2'!AI43</f>
        <v>0.15485154319695127</v>
      </c>
      <c r="AN106">
        <f>'RSD approach 2'!AJ43</f>
        <v>0.16016137888228413</v>
      </c>
      <c r="AO106">
        <f>'RSD approach 2'!AK43</f>
        <v>0.16937407880514888</v>
      </c>
      <c r="AP106">
        <f>'RSD approach 2'!AL43</f>
        <v>0.16676943083597717</v>
      </c>
      <c r="AQ106">
        <f>'RSD approach 2'!C64</f>
        <v>0.16351157003425765</v>
      </c>
      <c r="AR106">
        <f>'RSD approach 2'!D64</f>
        <v>0.15899754299754298</v>
      </c>
      <c r="AS106">
        <f>'RSD approach 2'!E64</f>
        <v>0.16371385338331573</v>
      </c>
      <c r="AT106">
        <f>'RSD approach 2'!F64</f>
        <v>0.1678377288181172</v>
      </c>
      <c r="AU106">
        <f>'RSD approach 2'!K64</f>
        <v>0.17411919960716915</v>
      </c>
      <c r="AV106">
        <f>'RSD approach 2'!L64</f>
        <v>0.16651756194328834</v>
      </c>
      <c r="AW106">
        <f>'RSD approach 2'!M64</f>
        <v>0.15805798509880145</v>
      </c>
      <c r="AX106">
        <f>'RSD approach 2'!N64</f>
        <v>0.15491616987351109</v>
      </c>
      <c r="AY106">
        <f>'RSD approach 2'!S64</f>
        <v>0.14824366419861307</v>
      </c>
      <c r="AZ106">
        <f>'RSD approach 2'!T64</f>
        <v>0.15927391336336214</v>
      </c>
      <c r="BA106">
        <f>'RSD approach 2'!U64</f>
        <v>0.15186151943948345</v>
      </c>
      <c r="BB106">
        <f>'RSD approach 2'!V64</f>
        <v>0.15053729900026513</v>
      </c>
      <c r="BC106">
        <f>'RSD approach 2'!AA64</f>
        <v>0.15978879760427131</v>
      </c>
      <c r="BD106">
        <f>'RSD approach 2'!AB64</f>
        <v>0.15047865854885376</v>
      </c>
      <c r="BE106">
        <f>'RSD approach 2'!AC64</f>
        <v>0.15694940089334247</v>
      </c>
      <c r="BF106">
        <f>'RSD approach 2'!AD64</f>
        <v>0.15854611877800912</v>
      </c>
      <c r="BG106">
        <f>'RSD approach 2'!AI64</f>
        <v>0.16351157003425765</v>
      </c>
      <c r="BH106">
        <f>'RSD approach 2'!AJ64</f>
        <v>0.16836687084047197</v>
      </c>
      <c r="BI106">
        <f>'RSD approach 2'!AK64</f>
        <v>0.15131508935076418</v>
      </c>
      <c r="BJ106">
        <f>'RSD approach 2'!AL64</f>
        <v>0.15521585210748454</v>
      </c>
    </row>
    <row r="107" spans="1:62" x14ac:dyDescent="0.25">
      <c r="A107" t="str">
        <f>'RSD approach 1'!A23</f>
        <v>Integral 13</v>
      </c>
      <c r="C107">
        <f>'RSD approach 2'!C23</f>
        <v>0.60171613301232629</v>
      </c>
      <c r="D107">
        <f>'RSD approach 2'!D23</f>
        <v>0.64079878367388632</v>
      </c>
      <c r="E107">
        <f>'RSD approach 2'!E23</f>
        <v>0.63164686580458995</v>
      </c>
      <c r="F107">
        <f>'RSD approach 2'!F23</f>
        <v>0.6017305612306213</v>
      </c>
      <c r="G107">
        <f>'RSD approach 2'!K23</f>
        <v>0.62452913484587802</v>
      </c>
      <c r="H107">
        <f>'RSD approach 2'!L23</f>
        <v>0.63016640922077438</v>
      </c>
      <c r="I107">
        <f>'RSD approach 2'!M23</f>
        <v>0.61127805154158621</v>
      </c>
      <c r="J107">
        <f>'RSD approach 2'!N23</f>
        <v>0.62198220317968778</v>
      </c>
      <c r="K107">
        <f>'RSD approach 2'!S23</f>
        <v>0.63708010638214907</v>
      </c>
      <c r="L107">
        <f>'RSD approach 2'!T23</f>
        <v>0.63491841081236888</v>
      </c>
      <c r="M107">
        <f>'RSD approach 2'!U23</f>
        <v>0.62940815700705299</v>
      </c>
      <c r="N107">
        <f>'RSD approach 2'!V23</f>
        <v>0.62852101405204697</v>
      </c>
      <c r="O107">
        <f>'RSD approach 2'!AA23</f>
        <v>0.62255142119292195</v>
      </c>
      <c r="P107">
        <f>'RSD approach 2'!AB23</f>
        <v>0.65262915165206248</v>
      </c>
      <c r="Q107">
        <f>'RSD approach 2'!AC23</f>
        <v>0.62472983461699205</v>
      </c>
      <c r="R107">
        <f>'RSD approach 2'!AD23</f>
        <v>0.638078992577226</v>
      </c>
      <c r="S107">
        <f>'RSD approach 2'!AI23</f>
        <v>0.63668394456966626</v>
      </c>
      <c r="T107">
        <f>'RSD approach 2'!AJ23</f>
        <v>0.63146957949045168</v>
      </c>
      <c r="U107">
        <f>'RSD approach 2'!AK23</f>
        <v>0.64289079169784136</v>
      </c>
      <c r="V107">
        <f>'RSD approach 2'!AL23</f>
        <v>0.62322722841520783</v>
      </c>
      <c r="W107">
        <f>'RSD approach 2'!C44</f>
        <v>0.63650207001570358</v>
      </c>
      <c r="X107">
        <f>'RSD approach 2'!D44</f>
        <v>0.62957899424232244</v>
      </c>
      <c r="Y107">
        <f>'RSD approach 2'!E44</f>
        <v>0.60131609169927347</v>
      </c>
      <c r="Z107">
        <f>'RSD approach 2'!F44</f>
        <v>0.61978034463169862</v>
      </c>
      <c r="AA107">
        <f>'RSD approach 2'!K44</f>
        <v>0.61274471738323888</v>
      </c>
      <c r="AB107">
        <f>'RSD approach 2'!L44</f>
        <v>0.62839915411705793</v>
      </c>
      <c r="AC107">
        <f>'RSD approach 2'!M44</f>
        <v>0.62155459296219595</v>
      </c>
      <c r="AD107">
        <f>'RSD approach 2'!N44</f>
        <v>0.61981860334768546</v>
      </c>
      <c r="AE107">
        <f>'RSD approach 2'!S44</f>
        <v>0.63617295780173688</v>
      </c>
      <c r="AF107">
        <f>'RSD approach 2'!T44</f>
        <v>0.62799105726449689</v>
      </c>
      <c r="AG107">
        <f>'RSD approach 2'!U44</f>
        <v>0.63837379305556086</v>
      </c>
      <c r="AH107">
        <f>'RSD approach 2'!V44</f>
        <v>0.62415875091335615</v>
      </c>
      <c r="AI107">
        <f>'RSD approach 2'!AA44</f>
        <v>0.62621265891739908</v>
      </c>
      <c r="AJ107">
        <f>'RSD approach 2'!AB44</f>
        <v>0.62721444399101445</v>
      </c>
      <c r="AK107">
        <f>'RSD approach 2'!AC44</f>
        <v>0.62009933550985996</v>
      </c>
      <c r="AL107">
        <f>'RSD approach 2'!AD44</f>
        <v>0.62413856756091557</v>
      </c>
      <c r="AM107">
        <f>'RSD approach 2'!AI44</f>
        <v>0.63151304493487992</v>
      </c>
      <c r="AN107">
        <f>'RSD approach 2'!AJ44</f>
        <v>0.63334447388733717</v>
      </c>
      <c r="AO107">
        <f>'RSD approach 2'!AK44</f>
        <v>0.63919033113884249</v>
      </c>
      <c r="AP107">
        <f>'RSD approach 2'!AL44</f>
        <v>0.63593083784561466</v>
      </c>
      <c r="AQ107">
        <f>'RSD approach 2'!C65</f>
        <v>0.63950698080279234</v>
      </c>
      <c r="AR107">
        <f>'RSD approach 2'!D65</f>
        <v>0.63621818181818179</v>
      </c>
      <c r="AS107">
        <f>'RSD approach 2'!E65</f>
        <v>0.63743888436884577</v>
      </c>
      <c r="AT107">
        <f>'RSD approach 2'!F65</f>
        <v>0.64246172758879005</v>
      </c>
      <c r="AU107">
        <f>'RSD approach 2'!K65</f>
        <v>0.64603793272771903</v>
      </c>
      <c r="AV107">
        <f>'RSD approach 2'!L65</f>
        <v>0.63674199696604306</v>
      </c>
      <c r="AW107">
        <f>'RSD approach 2'!M65</f>
        <v>0.62847019760285072</v>
      </c>
      <c r="AX107">
        <f>'RSD approach 2'!N65</f>
        <v>0.62733968752602953</v>
      </c>
      <c r="AY107">
        <f>'RSD approach 2'!S65</f>
        <v>0.62416448820499981</v>
      </c>
      <c r="AZ107">
        <f>'RSD approach 2'!T65</f>
        <v>0.62829138293263131</v>
      </c>
      <c r="BA107">
        <f>'RSD approach 2'!U65</f>
        <v>0.61944144603850604</v>
      </c>
      <c r="BB107">
        <f>'RSD approach 2'!V65</f>
        <v>0.61920005614735563</v>
      </c>
      <c r="BC107">
        <f>'RSD approach 2'!AA65</f>
        <v>0.63199558681561163</v>
      </c>
      <c r="BD107">
        <f>'RSD approach 2'!AB65</f>
        <v>0.6294551058923894</v>
      </c>
      <c r="BE107">
        <f>'RSD approach 2'!AC65</f>
        <v>0.62719889080582014</v>
      </c>
      <c r="BF107">
        <f>'RSD approach 2'!AD65</f>
        <v>0.62467588758426928</v>
      </c>
      <c r="BG107">
        <f>'RSD approach 2'!AI65</f>
        <v>0.63950698080279234</v>
      </c>
      <c r="BH107">
        <f>'RSD approach 2'!AJ65</f>
        <v>0.64495033761463783</v>
      </c>
      <c r="BI107">
        <f>'RSD approach 2'!AK65</f>
        <v>0.62372809207671964</v>
      </c>
      <c r="BJ107">
        <f>'RSD approach 2'!AL65</f>
        <v>0.63011479168185602</v>
      </c>
    </row>
    <row r="108" spans="1:62" x14ac:dyDescent="0.25">
      <c r="A108" t="str">
        <f>'RSD approach 1'!A24</f>
        <v>Integral 14</v>
      </c>
      <c r="C108">
        <f>'RSD approach 2'!C24</f>
        <v>0.12217232635369805</v>
      </c>
      <c r="D108">
        <f>'RSD approach 2'!D24</f>
        <v>0.14467444811559813</v>
      </c>
      <c r="E108">
        <f>'RSD approach 2'!E24</f>
        <v>0.13805534090346747</v>
      </c>
      <c r="F108">
        <f>'RSD approach 2'!F24</f>
        <v>0.12218082762488482</v>
      </c>
      <c r="G108">
        <f>'RSD approach 2'!K24</f>
        <v>0.13781238009184191</v>
      </c>
      <c r="H108">
        <f>'RSD approach 2'!L24</f>
        <v>0.13897594952701958</v>
      </c>
      <c r="I108">
        <f>'RSD approach 2'!M24</f>
        <v>0.12728074848505028</v>
      </c>
      <c r="J108">
        <f>'RSD approach 2'!N24</f>
        <v>0.13416314700466261</v>
      </c>
      <c r="K108">
        <f>'RSD approach 2'!S24</f>
        <v>0.14131121458152976</v>
      </c>
      <c r="L108">
        <f>'RSD approach 2'!T24</f>
        <v>0.13887776834755874</v>
      </c>
      <c r="M108">
        <f>'RSD approach 2'!U24</f>
        <v>0.13925559644280897</v>
      </c>
      <c r="N108">
        <f>'RSD approach 2'!V24</f>
        <v>0.13919208732114849</v>
      </c>
      <c r="O108">
        <f>'RSD approach 2'!AA24</f>
        <v>0.13146553513746917</v>
      </c>
      <c r="P108">
        <f>'RSD approach 2'!AB24</f>
        <v>0.15114788440643787</v>
      </c>
      <c r="Q108">
        <f>'RSD approach 2'!AC24</f>
        <v>0.13234222938682907</v>
      </c>
      <c r="R108">
        <f>'RSD approach 2'!AD24</f>
        <v>0.14263719166315517</v>
      </c>
      <c r="S108">
        <f>'RSD approach 2'!AI24</f>
        <v>0.1434133758635561</v>
      </c>
      <c r="T108">
        <f>'RSD approach 2'!AJ24</f>
        <v>0.14222265134691511</v>
      </c>
      <c r="U108">
        <f>'RSD approach 2'!AK24</f>
        <v>0.1491593727856094</v>
      </c>
      <c r="V108">
        <f>'RSD approach 2'!AL24</f>
        <v>0.13785444835332511</v>
      </c>
      <c r="W108">
        <f>'RSD approach 2'!C45</f>
        <v>0.13837380835302887</v>
      </c>
      <c r="X108">
        <f>'RSD approach 2'!D45</f>
        <v>0.13776630235228862</v>
      </c>
      <c r="Y108">
        <f>'RSD approach 2'!E45</f>
        <v>0.1192219504430627</v>
      </c>
      <c r="Z108">
        <f>'RSD approach 2'!F45</f>
        <v>0.1287634917629237</v>
      </c>
      <c r="AA108">
        <f>'RSD approach 2'!K45</f>
        <v>0.12954382695277786</v>
      </c>
      <c r="AB108">
        <f>'RSD approach 2'!L45</f>
        <v>0.13937618202209062</v>
      </c>
      <c r="AC108">
        <f>'RSD approach 2'!M45</f>
        <v>0.13696428797381599</v>
      </c>
      <c r="AD108">
        <f>'RSD approach 2'!N45</f>
        <v>0.13409000195324111</v>
      </c>
      <c r="AE108">
        <f>'RSD approach 2'!S45</f>
        <v>0.14028866539410445</v>
      </c>
      <c r="AF108">
        <f>'RSD approach 2'!T45</f>
        <v>0.1353252809361834</v>
      </c>
      <c r="AG108">
        <f>'RSD approach 2'!U45</f>
        <v>0.1421561630836056</v>
      </c>
      <c r="AH108">
        <f>'RSD approach 2'!V45</f>
        <v>0.13944544860208438</v>
      </c>
      <c r="AI108">
        <f>'RSD approach 2'!AA45</f>
        <v>0.1369112946510827</v>
      </c>
      <c r="AJ108">
        <f>'RSD approach 2'!AB45</f>
        <v>0.13898222342571864</v>
      </c>
      <c r="AK108">
        <f>'RSD approach 2'!AC45</f>
        <v>0.13626223302090501</v>
      </c>
      <c r="AL108">
        <f>'RSD approach 2'!AD45</f>
        <v>0.13942899335466405</v>
      </c>
      <c r="AM108">
        <f>'RSD approach 2'!AI45</f>
        <v>0.13863227103312534</v>
      </c>
      <c r="AN108">
        <f>'RSD approach 2'!AJ45</f>
        <v>0.1412303946143379</v>
      </c>
      <c r="AO108">
        <f>'RSD approach 2'!AK45</f>
        <v>0.14642035963446987</v>
      </c>
      <c r="AP108">
        <f>'RSD approach 2'!AL45</f>
        <v>0.14329435768657303</v>
      </c>
      <c r="AQ108">
        <f>'RSD approach 2'!C66</f>
        <v>0.13915955658974857</v>
      </c>
      <c r="AR108">
        <f>'RSD approach 2'!D66</f>
        <v>0.13657788697788698</v>
      </c>
      <c r="AS108">
        <f>'RSD approach 2'!E66</f>
        <v>0.13848060647996777</v>
      </c>
      <c r="AT108">
        <f>'RSD approach 2'!F66</f>
        <v>0.14208332532990145</v>
      </c>
      <c r="AU108">
        <f>'RSD approach 2'!K66</f>
        <v>0.14740363368524428</v>
      </c>
      <c r="AV108">
        <f>'RSD approach 2'!L66</f>
        <v>0.14177914349060641</v>
      </c>
      <c r="AW108">
        <f>'RSD approach 2'!M66</f>
        <v>0.13715986394557822</v>
      </c>
      <c r="AX108">
        <f>'RSD approach 2'!N66</f>
        <v>0.1336205015925146</v>
      </c>
      <c r="AY108">
        <f>'RSD approach 2'!S66</f>
        <v>0.13286789912809355</v>
      </c>
      <c r="AZ108">
        <f>'RSD approach 2'!T66</f>
        <v>0.13953583428024885</v>
      </c>
      <c r="BA108">
        <f>'RSD approach 2'!U66</f>
        <v>0.13308735501344376</v>
      </c>
      <c r="BB108">
        <f>'RSD approach 2'!V66</f>
        <v>0.13308093017452469</v>
      </c>
      <c r="BC108">
        <f>'RSD approach 2'!AA66</f>
        <v>0.14212817936442265</v>
      </c>
      <c r="BD108">
        <f>'RSD approach 2'!AB66</f>
        <v>0.13261598264837612</v>
      </c>
      <c r="BE108">
        <f>'RSD approach 2'!AC66</f>
        <v>0.13654983889899872</v>
      </c>
      <c r="BF108">
        <f>'RSD approach 2'!AD66</f>
        <v>0.13602659463308542</v>
      </c>
      <c r="BG108">
        <f>'RSD approach 2'!AI66</f>
        <v>0.13915955658974857</v>
      </c>
      <c r="BH108">
        <f>'RSD approach 2'!AJ66</f>
        <v>0.14321280733383351</v>
      </c>
      <c r="BI108">
        <f>'RSD approach 2'!AK66</f>
        <v>0.13572475216725743</v>
      </c>
      <c r="BJ108">
        <f>'RSD approach 2'!AL66</f>
        <v>0.1372396529516125</v>
      </c>
    </row>
    <row r="109" spans="1:62" x14ac:dyDescent="0.25">
      <c r="A109" t="str">
        <f>'RSD approach 1'!A25</f>
        <v>TMS</v>
      </c>
      <c r="C109">
        <f>'RSD approach 2'!C25</f>
        <v>1.0354162744210456</v>
      </c>
      <c r="D109">
        <f>'RSD approach 2'!D25</f>
        <v>0.93770650239454378</v>
      </c>
      <c r="E109">
        <f>'RSD approach 2'!E25</f>
        <v>0.92121401299586214</v>
      </c>
      <c r="F109">
        <f>'RSD approach 2'!F25</f>
        <v>1.0354124103673437</v>
      </c>
      <c r="G109">
        <f>'RSD approach 2'!K25</f>
        <v>0.75765452422505808</v>
      </c>
      <c r="H109">
        <f>'RSD approach 2'!L25</f>
        <v>0.7819032519695629</v>
      </c>
      <c r="I109">
        <f>'RSD approach 2'!M25</f>
        <v>0.82089465272690954</v>
      </c>
      <c r="J109">
        <f>'RSD approach 2'!N25</f>
        <v>0.77256411611429321</v>
      </c>
      <c r="K109">
        <f>'RSD approach 2'!S25</f>
        <v>0.77456577520921566</v>
      </c>
      <c r="L109">
        <f>'RSD approach 2'!T25</f>
        <v>0.76956459077297557</v>
      </c>
      <c r="M109">
        <f>'RSD approach 2'!U25</f>
        <v>0.74855489113768781</v>
      </c>
      <c r="N109">
        <f>'RSD approach 2'!V25</f>
        <v>0.74054927819211924</v>
      </c>
      <c r="O109">
        <f>'RSD approach 2'!AA25</f>
        <v>0.60721848090544484</v>
      </c>
      <c r="P109">
        <f>'RSD approach 2'!AB25</f>
        <v>0.55969624250572581</v>
      </c>
      <c r="Q109">
        <f>'RSD approach 2'!AC25</f>
        <v>0.59701076681194898</v>
      </c>
      <c r="R109">
        <f>'RSD approach 2'!AD25</f>
        <v>0.57832404136008553</v>
      </c>
      <c r="S109">
        <f>'RSD approach 2'!AI25</f>
        <v>0.8715020383585721</v>
      </c>
      <c r="T109">
        <f>'RSD approach 2'!AJ25</f>
        <v>0.87545495380146177</v>
      </c>
      <c r="U109">
        <f>'RSD approach 2'!AK25</f>
        <v>0.85913803546191936</v>
      </c>
      <c r="V109">
        <f>'RSD approach 2'!AL25</f>
        <v>0.84612808883991009</v>
      </c>
      <c r="W109">
        <f>'RSD approach 2'!C46</f>
        <v>0.34394778167282647</v>
      </c>
      <c r="X109">
        <f>'RSD approach 2'!D46</f>
        <v>0.33840222494785283</v>
      </c>
      <c r="Y109">
        <f>'RSD approach 2'!E46</f>
        <v>0.36756676163266289</v>
      </c>
      <c r="Z109">
        <f>'RSD approach 2'!F46</f>
        <v>0.34487028971785649</v>
      </c>
      <c r="AA109">
        <f>'RSD approach 2'!K46</f>
        <v>0.29229760394826532</v>
      </c>
      <c r="AB109">
        <f>'RSD approach 2'!L46</f>
        <v>0.28557239872372653</v>
      </c>
      <c r="AC109">
        <f>'RSD approach 2'!M46</f>
        <v>0.26922152253775977</v>
      </c>
      <c r="AD109">
        <f>'RSD approach 2'!N46</f>
        <v>0.27613309215051851</v>
      </c>
      <c r="AE109">
        <f>'RSD approach 2'!S46</f>
        <v>0.14713560332274542</v>
      </c>
      <c r="AF109">
        <f>'RSD approach 2'!T46</f>
        <v>0.14731533472540931</v>
      </c>
      <c r="AG109">
        <f>'RSD approach 2'!U46</f>
        <v>0.14490662695917508</v>
      </c>
      <c r="AH109">
        <f>'RSD approach 2'!V46</f>
        <v>0.13325385532438563</v>
      </c>
      <c r="AI109">
        <f>'RSD approach 2'!AA46</f>
        <v>0.13111937129993831</v>
      </c>
      <c r="AJ109">
        <f>'RSD approach 2'!AB46</f>
        <v>0.13276175729121775</v>
      </c>
      <c r="AK109">
        <f>'RSD approach 2'!AC46</f>
        <v>0.12973265306933998</v>
      </c>
      <c r="AL109">
        <f>'RSD approach 2'!AD46</f>
        <v>0.1332566761014029</v>
      </c>
      <c r="AM109">
        <f>'RSD approach 2'!AI46</f>
        <v>0.1283638343314209</v>
      </c>
      <c r="AN109">
        <f>'RSD approach 2'!AJ46</f>
        <v>0.12644926671282039</v>
      </c>
      <c r="AO109">
        <f>'RSD approach 2'!AK46</f>
        <v>0.11146310307556255</v>
      </c>
      <c r="AP109">
        <f>'RSD approach 2'!AL46</f>
        <v>0.11043598165939844</v>
      </c>
      <c r="AQ109">
        <f>'RSD approach 2'!C67</f>
        <v>0.41067561889987719</v>
      </c>
      <c r="AR109">
        <f>'RSD approach 2'!D67</f>
        <v>0.40876265356265351</v>
      </c>
      <c r="AS109">
        <f>'RSD approach 2'!E67</f>
        <v>0.3870301795259784</v>
      </c>
      <c r="AT109">
        <f>'RSD approach 2'!F67</f>
        <v>0.3845719444497801</v>
      </c>
      <c r="AU109">
        <f>'RSD approach 2'!K67</f>
        <v>0.40771160692364344</v>
      </c>
      <c r="AV109">
        <f>'RSD approach 2'!L67</f>
        <v>0.40172702166556457</v>
      </c>
      <c r="AW109">
        <f>'RSD approach 2'!M67</f>
        <v>0.41391723356009075</v>
      </c>
      <c r="AX109">
        <f>'RSD approach 2'!N67</f>
        <v>0.40565293098045752</v>
      </c>
      <c r="AY109">
        <f>'RSD approach 2'!S67</f>
        <v>0.32494169027753861</v>
      </c>
      <c r="AZ109">
        <f>'RSD approach 2'!T67</f>
        <v>0.30524332322381809</v>
      </c>
      <c r="BA109">
        <f>'RSD approach 2'!U67</f>
        <v>0.30945773556022216</v>
      </c>
      <c r="BB109">
        <f>'RSD approach 2'!V67</f>
        <v>0.30234961086763257</v>
      </c>
      <c r="BC109">
        <f>'RSD approach 2'!AA67</f>
        <v>0.27149752743463951</v>
      </c>
      <c r="BD109">
        <f>'RSD approach 2'!AB67</f>
        <v>0.28302220862993799</v>
      </c>
      <c r="BE109">
        <f>'RSD approach 2'!AC67</f>
        <v>0.27363142926917655</v>
      </c>
      <c r="BF109">
        <f>'RSD approach 2'!AD67</f>
        <v>0.27125983947244175</v>
      </c>
      <c r="BG109">
        <f>'RSD approach 2'!AI67</f>
        <v>0.41067561889987719</v>
      </c>
      <c r="BH109">
        <f>'RSD approach 2'!AJ67</f>
        <v>0.21543135915553416</v>
      </c>
      <c r="BI109">
        <f>'RSD approach 2'!AK67</f>
        <v>0.23293821986100083</v>
      </c>
      <c r="BJ109">
        <f>'RSD approach 2'!AL67</f>
        <v>0.22959956578446383</v>
      </c>
    </row>
  </sheetData>
  <mergeCells count="3">
    <mergeCell ref="A1:J1"/>
    <mergeCell ref="A2:J2"/>
    <mergeCell ref="A3:J3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D4747-6DD1-4358-8BB8-ED0E0E025520}">
  <dimension ref="A1:AR108"/>
  <sheetViews>
    <sheetView zoomScaleNormal="100" workbookViewId="0">
      <selection sqref="A1:J1"/>
    </sheetView>
  </sheetViews>
  <sheetFormatPr defaultRowHeight="15" x14ac:dyDescent="0.25"/>
  <cols>
    <col min="1" max="1" width="24.5703125" customWidth="1"/>
    <col min="8" max="8" width="11.5703125" bestFit="1" customWidth="1"/>
    <col min="9" max="9" width="10.28515625" customWidth="1"/>
    <col min="10" max="10" width="9.7109375" customWidth="1"/>
    <col min="11" max="11" width="9.85546875" customWidth="1"/>
    <col min="15" max="15" width="9.5703125" bestFit="1" customWidth="1"/>
    <col min="16" max="16" width="11.7109375" bestFit="1" customWidth="1"/>
    <col min="17" max="19" width="9.5703125" bestFit="1" customWidth="1"/>
    <col min="21" max="21" width="10.28515625" customWidth="1"/>
    <col min="32" max="32" width="10.28515625" customWidth="1"/>
    <col min="38" max="38" width="10.28515625" customWidth="1"/>
    <col min="39" max="39" width="14.28515625" customWidth="1"/>
    <col min="40" max="40" width="9.5703125" bestFit="1" customWidth="1"/>
  </cols>
  <sheetData>
    <row r="1" spans="1:41" ht="15.75" x14ac:dyDescent="0.25">
      <c r="A1" s="63" t="s">
        <v>73</v>
      </c>
      <c r="B1" s="64"/>
      <c r="C1" s="64"/>
      <c r="D1" s="64"/>
      <c r="E1" s="64"/>
      <c r="F1" s="64"/>
      <c r="G1" s="64"/>
      <c r="H1" s="64"/>
      <c r="I1" s="64"/>
      <c r="J1" s="65"/>
      <c r="L1" s="25" t="s">
        <v>72</v>
      </c>
    </row>
    <row r="2" spans="1:41" ht="15.75" x14ac:dyDescent="0.25">
      <c r="A2" s="66" t="s">
        <v>45</v>
      </c>
      <c r="B2" s="67"/>
      <c r="C2" s="67"/>
      <c r="D2" s="67"/>
      <c r="E2" s="67"/>
      <c r="F2" s="67"/>
      <c r="G2" s="67"/>
      <c r="H2" s="67"/>
      <c r="I2" s="67"/>
      <c r="J2" s="68"/>
    </row>
    <row r="3" spans="1:41" ht="15.75" x14ac:dyDescent="0.25">
      <c r="A3" s="66" t="s">
        <v>49</v>
      </c>
      <c r="B3" s="67"/>
      <c r="C3" s="67"/>
      <c r="D3" s="67"/>
      <c r="E3" s="67"/>
      <c r="F3" s="67"/>
      <c r="G3" s="67"/>
      <c r="H3" s="67"/>
      <c r="I3" s="67"/>
      <c r="J3" s="68"/>
    </row>
    <row r="4" spans="1:41" ht="15.75" x14ac:dyDescent="0.25">
      <c r="A4" s="59"/>
      <c r="B4" s="59"/>
      <c r="C4" s="59"/>
      <c r="D4" s="59"/>
      <c r="E4" s="59"/>
      <c r="F4" s="59"/>
      <c r="G4" s="59"/>
      <c r="H4" s="59"/>
      <c r="I4" s="59"/>
      <c r="J4" s="59"/>
    </row>
    <row r="5" spans="1:41" ht="15.75" x14ac:dyDescent="0.25">
      <c r="A5" s="25" t="s">
        <v>103</v>
      </c>
      <c r="B5" s="59"/>
      <c r="C5" s="59"/>
      <c r="D5" s="59"/>
      <c r="E5" s="59"/>
      <c r="F5" s="59"/>
      <c r="G5" s="59"/>
      <c r="H5" s="59"/>
      <c r="I5" s="59"/>
      <c r="J5" s="59"/>
    </row>
    <row r="6" spans="1:41" ht="15.75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</row>
    <row r="8" spans="1:41" ht="14.45" customHeight="1" x14ac:dyDescent="0.25">
      <c r="B8" s="1"/>
      <c r="C8" s="81" t="s">
        <v>23</v>
      </c>
      <c r="D8" s="82"/>
      <c r="E8" s="82"/>
      <c r="F8" s="82"/>
      <c r="G8" s="82"/>
      <c r="H8" s="82"/>
      <c r="I8" s="83"/>
      <c r="K8" s="81" t="s">
        <v>22</v>
      </c>
      <c r="L8" s="82"/>
      <c r="M8" s="82"/>
      <c r="N8" s="82"/>
      <c r="O8" s="82"/>
      <c r="P8" s="82"/>
      <c r="Q8" s="83"/>
      <c r="S8" s="81" t="s">
        <v>25</v>
      </c>
      <c r="T8" s="82"/>
      <c r="U8" s="82"/>
      <c r="V8" s="82"/>
      <c r="W8" s="82"/>
      <c r="X8" s="82"/>
      <c r="Y8" s="83"/>
      <c r="AA8" s="81" t="s">
        <v>26</v>
      </c>
      <c r="AB8" s="82"/>
      <c r="AC8" s="82"/>
      <c r="AD8" s="82"/>
      <c r="AE8" s="82"/>
      <c r="AF8" s="82"/>
      <c r="AG8" s="83"/>
      <c r="AI8" s="81" t="s">
        <v>27</v>
      </c>
      <c r="AJ8" s="82"/>
      <c r="AK8" s="82"/>
      <c r="AL8" s="82"/>
      <c r="AM8" s="82"/>
      <c r="AN8" s="82"/>
      <c r="AO8" s="83"/>
    </row>
    <row r="9" spans="1:41" x14ac:dyDescent="0.25">
      <c r="A9" s="75" t="s">
        <v>46</v>
      </c>
      <c r="C9" s="84" t="s">
        <v>5</v>
      </c>
      <c r="D9" s="84" t="s">
        <v>4</v>
      </c>
      <c r="E9" s="84" t="s">
        <v>6</v>
      </c>
      <c r="F9" s="84" t="s">
        <v>7</v>
      </c>
      <c r="G9" s="84" t="s">
        <v>24</v>
      </c>
      <c r="H9" s="84" t="s">
        <v>8</v>
      </c>
      <c r="I9" s="84" t="s">
        <v>9</v>
      </c>
      <c r="K9" s="84" t="s">
        <v>5</v>
      </c>
      <c r="L9" s="84" t="s">
        <v>4</v>
      </c>
      <c r="M9" s="84" t="s">
        <v>6</v>
      </c>
      <c r="N9" s="84" t="s">
        <v>7</v>
      </c>
      <c r="O9" s="84" t="s">
        <v>24</v>
      </c>
      <c r="P9" s="84" t="s">
        <v>8</v>
      </c>
      <c r="Q9" s="84" t="s">
        <v>9</v>
      </c>
      <c r="S9" s="84" t="s">
        <v>5</v>
      </c>
      <c r="T9" s="84" t="s">
        <v>4</v>
      </c>
      <c r="U9" s="84" t="s">
        <v>6</v>
      </c>
      <c r="V9" s="84" t="s">
        <v>7</v>
      </c>
      <c r="W9" s="84" t="s">
        <v>24</v>
      </c>
      <c r="X9" s="84" t="s">
        <v>8</v>
      </c>
      <c r="Y9" s="84" t="s">
        <v>9</v>
      </c>
      <c r="AA9" s="84" t="s">
        <v>5</v>
      </c>
      <c r="AB9" s="84" t="s">
        <v>4</v>
      </c>
      <c r="AC9" s="84" t="s">
        <v>6</v>
      </c>
      <c r="AD9" s="84" t="s">
        <v>7</v>
      </c>
      <c r="AE9" s="84" t="s">
        <v>24</v>
      </c>
      <c r="AF9" s="84" t="s">
        <v>8</v>
      </c>
      <c r="AG9" s="84" t="s">
        <v>9</v>
      </c>
      <c r="AI9" s="84" t="s">
        <v>5</v>
      </c>
      <c r="AJ9" s="84" t="s">
        <v>4</v>
      </c>
      <c r="AK9" s="84" t="s">
        <v>6</v>
      </c>
      <c r="AL9" s="84" t="s">
        <v>7</v>
      </c>
      <c r="AM9" s="84" t="s">
        <v>24</v>
      </c>
      <c r="AN9" s="84" t="s">
        <v>8</v>
      </c>
      <c r="AO9" s="84" t="s">
        <v>9</v>
      </c>
    </row>
    <row r="10" spans="1:41" x14ac:dyDescent="0.25">
      <c r="A10" s="76"/>
      <c r="C10" s="85"/>
      <c r="D10" s="85"/>
      <c r="E10" s="85"/>
      <c r="F10" s="85"/>
      <c r="G10" s="85"/>
      <c r="H10" s="85"/>
      <c r="I10" s="85"/>
      <c r="K10" s="85"/>
      <c r="L10" s="85"/>
      <c r="M10" s="85"/>
      <c r="N10" s="85"/>
      <c r="O10" s="85"/>
      <c r="P10" s="85"/>
      <c r="Q10" s="85"/>
      <c r="S10" s="85"/>
      <c r="T10" s="85"/>
      <c r="U10" s="85"/>
      <c r="V10" s="85"/>
      <c r="W10" s="85"/>
      <c r="X10" s="85"/>
      <c r="Y10" s="85"/>
      <c r="AA10" s="85"/>
      <c r="AB10" s="85"/>
      <c r="AC10" s="85"/>
      <c r="AD10" s="85"/>
      <c r="AE10" s="85"/>
      <c r="AF10" s="85"/>
      <c r="AG10" s="85"/>
      <c r="AI10" s="85"/>
      <c r="AJ10" s="85"/>
      <c r="AK10" s="85"/>
      <c r="AL10" s="85"/>
      <c r="AM10" s="85"/>
      <c r="AN10" s="85"/>
      <c r="AO10" s="85"/>
    </row>
    <row r="11" spans="1:41" x14ac:dyDescent="0.25">
      <c r="A11" s="6" t="s">
        <v>50</v>
      </c>
      <c r="C11" s="5">
        <v>5.6669999999999998E-2</v>
      </c>
      <c r="D11" s="5">
        <v>6.1839999999999999E-2</v>
      </c>
      <c r="E11" s="5">
        <v>6.93E-2</v>
      </c>
      <c r="F11" s="5">
        <v>5.67E-2</v>
      </c>
      <c r="G11" s="5">
        <f>STDEV(C11:F11)</f>
        <v>5.965720828198383E-3</v>
      </c>
      <c r="H11" s="5">
        <f>AVERAGE(C11:F11)</f>
        <v>6.1127500000000001E-2</v>
      </c>
      <c r="I11" s="7">
        <f>G11/H11</f>
        <v>9.7594713151991863E-2</v>
      </c>
      <c r="K11" s="5">
        <v>5.348E-2</v>
      </c>
      <c r="L11" s="5">
        <v>5.8180000000000003E-2</v>
      </c>
      <c r="M11" s="5">
        <v>4.8329999999999998E-2</v>
      </c>
      <c r="N11" s="5">
        <v>4.725E-2</v>
      </c>
      <c r="O11" s="5">
        <f>STDEV(K11:N11)</f>
        <v>5.0421490127391796E-3</v>
      </c>
      <c r="P11" s="5">
        <f>AVERAGE(K11:N11)</f>
        <v>5.1810000000000009E-2</v>
      </c>
      <c r="Q11" s="7">
        <f>O11/P11</f>
        <v>9.7319996385623983E-2</v>
      </c>
      <c r="S11" s="5">
        <v>5.0200000000000002E-2</v>
      </c>
      <c r="T11" s="5">
        <v>5.2540000000000003E-2</v>
      </c>
      <c r="U11" s="5">
        <v>4.9059999999999999E-2</v>
      </c>
      <c r="V11" s="5">
        <v>3.7269999999999998E-2</v>
      </c>
      <c r="W11" s="5">
        <f>STDEV(S11:V11)</f>
        <v>6.8206029792093918E-3</v>
      </c>
      <c r="X11" s="5">
        <f>AVERAGE(S11:V11)</f>
        <v>4.7267499999999997E-2</v>
      </c>
      <c r="Y11" s="7">
        <f>W11/X11</f>
        <v>0.1442979421211063</v>
      </c>
      <c r="AA11" s="5">
        <v>4.598E-2</v>
      </c>
      <c r="AB11" s="5">
        <v>6.0589999999999998E-2</v>
      </c>
      <c r="AC11" s="5">
        <v>4.9149999999999999E-2</v>
      </c>
      <c r="AD11" s="5">
        <v>4.4490000000000002E-2</v>
      </c>
      <c r="AE11" s="5">
        <f>STDEV(AA11:AD11)</f>
        <v>7.288805915008756E-3</v>
      </c>
      <c r="AF11" s="5">
        <f>AVERAGE(AA11:AD11)</f>
        <v>5.00525E-2</v>
      </c>
      <c r="AG11" s="7">
        <f>AE11/AF11</f>
        <v>0.1456232139255533</v>
      </c>
      <c r="AI11" s="5">
        <v>3.7760000000000002E-2</v>
      </c>
      <c r="AJ11" s="5">
        <v>4.7890000000000002E-2</v>
      </c>
      <c r="AK11" s="5">
        <v>4.8640000000000003E-2</v>
      </c>
      <c r="AL11" s="5">
        <v>3.4529999999999998E-2</v>
      </c>
      <c r="AM11" s="5">
        <f>STDEV(AI11:AL11)</f>
        <v>7.1272271373000358E-3</v>
      </c>
      <c r="AN11" s="5">
        <f>AVERAGE(AI11:AL11)</f>
        <v>4.2205000000000006E-2</v>
      </c>
      <c r="AO11" s="7">
        <f>AM11/AN11</f>
        <v>0.16887162983769777</v>
      </c>
    </row>
    <row r="12" spans="1:41" x14ac:dyDescent="0.25">
      <c r="A12" s="6" t="s">
        <v>51</v>
      </c>
      <c r="C12" s="5">
        <v>1</v>
      </c>
      <c r="D12" s="5">
        <v>1</v>
      </c>
      <c r="E12" s="5">
        <v>1</v>
      </c>
      <c r="F12" s="5">
        <v>1</v>
      </c>
      <c r="G12" s="5">
        <f t="shared" ref="G12:G25" si="0">STDEV(C12:F12)</f>
        <v>0</v>
      </c>
      <c r="H12" s="5">
        <f t="shared" ref="H12:H25" si="1">AVERAGE(C12:F12)</f>
        <v>1</v>
      </c>
      <c r="I12" s="7">
        <f t="shared" ref="I12:I25" si="2">G12/H12</f>
        <v>0</v>
      </c>
      <c r="K12" s="5">
        <v>1</v>
      </c>
      <c r="L12" s="5">
        <v>1</v>
      </c>
      <c r="M12" s="5">
        <v>1</v>
      </c>
      <c r="N12" s="5">
        <v>1</v>
      </c>
      <c r="O12" s="5">
        <f t="shared" ref="O12:O25" si="3">STDEV(K12:N12)</f>
        <v>0</v>
      </c>
      <c r="P12" s="5">
        <f t="shared" ref="P12:P25" si="4">AVERAGE(K12:N12)</f>
        <v>1</v>
      </c>
      <c r="Q12" s="7">
        <f t="shared" ref="Q12:Q25" si="5">O12/P12</f>
        <v>0</v>
      </c>
      <c r="S12" s="5">
        <v>1</v>
      </c>
      <c r="T12" s="5">
        <v>1</v>
      </c>
      <c r="U12" s="5">
        <v>1</v>
      </c>
      <c r="V12" s="5">
        <v>1</v>
      </c>
      <c r="W12" s="5">
        <f t="shared" ref="W12:W25" si="6">STDEV(S12:V12)</f>
        <v>0</v>
      </c>
      <c r="X12" s="5">
        <f t="shared" ref="X12:X25" si="7">AVERAGE(S12:V12)</f>
        <v>1</v>
      </c>
      <c r="Y12" s="7">
        <f t="shared" ref="Y12:Y25" si="8">W12/X12</f>
        <v>0</v>
      </c>
      <c r="AA12" s="5">
        <v>1</v>
      </c>
      <c r="AB12" s="5">
        <v>1</v>
      </c>
      <c r="AC12" s="5">
        <v>1</v>
      </c>
      <c r="AD12" s="5">
        <v>1</v>
      </c>
      <c r="AE12" s="5">
        <f t="shared" ref="AE12:AE25" si="9">STDEV(AA12:AD12)</f>
        <v>0</v>
      </c>
      <c r="AF12" s="5">
        <f t="shared" ref="AF12:AF25" si="10">AVERAGE(AA12:AD12)</f>
        <v>1</v>
      </c>
      <c r="AG12" s="7">
        <f t="shared" ref="AG12:AG25" si="11">AE12/AF12</f>
        <v>0</v>
      </c>
      <c r="AI12" s="5">
        <v>1</v>
      </c>
      <c r="AJ12" s="5">
        <v>1</v>
      </c>
      <c r="AK12" s="5">
        <v>1</v>
      </c>
      <c r="AL12" s="5">
        <v>1</v>
      </c>
      <c r="AM12" s="5">
        <f t="shared" ref="AM12:AM25" si="12">STDEV(AI12:AL12)</f>
        <v>0</v>
      </c>
      <c r="AN12" s="5">
        <f t="shared" ref="AN12:AN25" si="13">AVERAGE(AI12:AL12)</f>
        <v>1</v>
      </c>
      <c r="AO12" s="7">
        <f t="shared" ref="AO12:AO25" si="14">AM12/AN12</f>
        <v>0</v>
      </c>
    </row>
    <row r="13" spans="1:41" x14ac:dyDescent="0.25">
      <c r="A13" s="6" t="s">
        <v>52</v>
      </c>
      <c r="C13" s="5">
        <v>23.901579999999999</v>
      </c>
      <c r="D13" s="5">
        <v>22.69378</v>
      </c>
      <c r="E13" s="5">
        <v>24.709700000000002</v>
      </c>
      <c r="F13" s="5">
        <v>23.901599999999998</v>
      </c>
      <c r="G13" s="5">
        <f t="shared" si="0"/>
        <v>0.83104487361794566</v>
      </c>
      <c r="H13" s="5">
        <f t="shared" si="1"/>
        <v>23.801665</v>
      </c>
      <c r="I13" s="7">
        <f t="shared" si="2"/>
        <v>3.4915409221075319E-2</v>
      </c>
      <c r="K13" s="5">
        <v>21.30171</v>
      </c>
      <c r="L13" s="5">
        <v>22.660900000000002</v>
      </c>
      <c r="M13" s="5">
        <v>21.46189</v>
      </c>
      <c r="N13" s="5">
        <v>22.149650000000001</v>
      </c>
      <c r="O13" s="5">
        <f t="shared" si="3"/>
        <v>0.63008416714885607</v>
      </c>
      <c r="P13" s="5">
        <f t="shared" si="4"/>
        <v>21.893537500000001</v>
      </c>
      <c r="Q13" s="7">
        <f t="shared" si="5"/>
        <v>2.8779459105174578E-2</v>
      </c>
      <c r="S13" s="5">
        <v>23.803470000000001</v>
      </c>
      <c r="T13" s="5">
        <v>23.369309999999999</v>
      </c>
      <c r="U13" s="5">
        <v>23.976430000000001</v>
      </c>
      <c r="V13" s="5">
        <v>23.736789999999999</v>
      </c>
      <c r="W13" s="5">
        <f t="shared" si="6"/>
        <v>0.25559079665225387</v>
      </c>
      <c r="X13" s="5">
        <f t="shared" si="7"/>
        <v>23.721500000000002</v>
      </c>
      <c r="Y13" s="7">
        <f t="shared" si="8"/>
        <v>1.0774647330575799E-2</v>
      </c>
      <c r="AA13" s="5">
        <v>22.66489</v>
      </c>
      <c r="AB13" s="5">
        <v>22.904050000000002</v>
      </c>
      <c r="AC13" s="5">
        <v>24.520800000000001</v>
      </c>
      <c r="AD13" s="5">
        <v>23.376460000000002</v>
      </c>
      <c r="AE13" s="5">
        <f t="shared" si="9"/>
        <v>0.82434302653689051</v>
      </c>
      <c r="AF13" s="5">
        <f t="shared" si="10"/>
        <v>23.366550000000004</v>
      </c>
      <c r="AG13" s="7">
        <f t="shared" si="11"/>
        <v>3.5278765009677956E-2</v>
      </c>
      <c r="AI13" s="5">
        <v>23.11487</v>
      </c>
      <c r="AJ13" s="5">
        <v>21.766929999999999</v>
      </c>
      <c r="AK13" s="5">
        <v>22.942360000000001</v>
      </c>
      <c r="AL13" s="5">
        <v>21.445609999999999</v>
      </c>
      <c r="AM13" s="5">
        <f t="shared" si="12"/>
        <v>0.83457941908384914</v>
      </c>
      <c r="AN13" s="5">
        <f t="shared" si="13"/>
        <v>22.317442500000002</v>
      </c>
      <c r="AO13" s="7">
        <f t="shared" si="14"/>
        <v>3.7395835973761289E-2</v>
      </c>
    </row>
    <row r="14" spans="1:41" x14ac:dyDescent="0.25">
      <c r="A14" s="6" t="s">
        <v>53</v>
      </c>
      <c r="C14" s="5">
        <v>1.8756999999999999</v>
      </c>
      <c r="D14" s="5">
        <v>1.93875</v>
      </c>
      <c r="E14" s="5">
        <v>2.07213</v>
      </c>
      <c r="F14" s="5">
        <v>1.8756999999999999</v>
      </c>
      <c r="G14" s="5">
        <f t="shared" si="0"/>
        <v>9.2605938974416449E-2</v>
      </c>
      <c r="H14" s="5">
        <f t="shared" si="1"/>
        <v>1.9405700000000001</v>
      </c>
      <c r="I14" s="7">
        <f t="shared" si="2"/>
        <v>4.7720998971650823E-2</v>
      </c>
      <c r="K14" s="5">
        <v>1.79575</v>
      </c>
      <c r="L14" s="5">
        <v>1.88808</v>
      </c>
      <c r="M14" s="5">
        <v>2.0393400000000002</v>
      </c>
      <c r="N14" s="5">
        <v>2.0485000000000002</v>
      </c>
      <c r="O14" s="5">
        <f t="shared" si="3"/>
        <v>0.12262461318321605</v>
      </c>
      <c r="P14" s="5">
        <f t="shared" si="4"/>
        <v>1.9429175000000001</v>
      </c>
      <c r="Q14" s="7">
        <f t="shared" si="5"/>
        <v>6.3113649026896937E-2</v>
      </c>
      <c r="S14" s="5">
        <v>2.12242</v>
      </c>
      <c r="T14" s="5">
        <v>2.0346299999999999</v>
      </c>
      <c r="U14" s="5">
        <v>2.0678200000000002</v>
      </c>
      <c r="V14" s="5">
        <v>1.98549</v>
      </c>
      <c r="W14" s="5">
        <f t="shared" si="6"/>
        <v>5.754173384017322E-2</v>
      </c>
      <c r="X14" s="5">
        <f t="shared" si="7"/>
        <v>2.0525899999999999</v>
      </c>
      <c r="Y14" s="7">
        <f t="shared" si="8"/>
        <v>2.8033720246212455E-2</v>
      </c>
      <c r="AA14" s="5">
        <v>2.0236800000000001</v>
      </c>
      <c r="AB14" s="5">
        <v>2.0305300000000002</v>
      </c>
      <c r="AC14" s="5">
        <v>1.9885900000000001</v>
      </c>
      <c r="AD14" s="5">
        <v>2.0472299999999999</v>
      </c>
      <c r="AE14" s="5">
        <f t="shared" si="9"/>
        <v>2.4680181489067917E-2</v>
      </c>
      <c r="AF14" s="5">
        <f t="shared" si="10"/>
        <v>2.0225075000000001</v>
      </c>
      <c r="AG14" s="7">
        <f t="shared" si="11"/>
        <v>1.2202763890402342E-2</v>
      </c>
      <c r="AI14" s="5">
        <v>2.02976</v>
      </c>
      <c r="AJ14" s="5">
        <v>1.99925</v>
      </c>
      <c r="AK14" s="5">
        <v>2.0931199999999999</v>
      </c>
      <c r="AL14" s="5">
        <v>2.1095899999999999</v>
      </c>
      <c r="AM14" s="5">
        <f t="shared" si="12"/>
        <v>5.2102408773491392E-2</v>
      </c>
      <c r="AN14" s="5">
        <f t="shared" si="13"/>
        <v>2.0579299999999998</v>
      </c>
      <c r="AO14" s="7">
        <f t="shared" si="14"/>
        <v>2.5317872217952699E-2</v>
      </c>
    </row>
    <row r="15" spans="1:41" x14ac:dyDescent="0.25">
      <c r="A15" s="6" t="s">
        <v>54</v>
      </c>
      <c r="C15" s="5">
        <v>93.193809999999999</v>
      </c>
      <c r="D15" s="5">
        <v>89.953850000000003</v>
      </c>
      <c r="E15" s="5">
        <v>92.373530000000002</v>
      </c>
      <c r="F15" s="5">
        <v>93.193799999999996</v>
      </c>
      <c r="G15" s="5">
        <f t="shared" si="0"/>
        <v>1.5328396920394707</v>
      </c>
      <c r="H15" s="5">
        <f t="shared" si="1"/>
        <v>92.1787475</v>
      </c>
      <c r="I15" s="7">
        <f t="shared" si="2"/>
        <v>1.6628992404561265E-2</v>
      </c>
      <c r="K15" s="5">
        <v>117.25192</v>
      </c>
      <c r="L15" s="5">
        <v>120.45771000000001</v>
      </c>
      <c r="M15" s="5">
        <v>121.78183</v>
      </c>
      <c r="N15" s="5">
        <v>125.32905</v>
      </c>
      <c r="O15" s="5">
        <f t="shared" si="3"/>
        <v>3.3429430654676606</v>
      </c>
      <c r="P15" s="5">
        <f t="shared" si="4"/>
        <v>121.2051275</v>
      </c>
      <c r="Q15" s="7">
        <f t="shared" si="5"/>
        <v>2.7580871654688539E-2</v>
      </c>
      <c r="S15" s="5">
        <v>115.59325</v>
      </c>
      <c r="T15" s="5">
        <v>113.69678999999999</v>
      </c>
      <c r="U15" s="5">
        <v>124.74663</v>
      </c>
      <c r="V15" s="5">
        <v>119.42229</v>
      </c>
      <c r="W15" s="5">
        <f t="shared" si="6"/>
        <v>4.8757169044562056</v>
      </c>
      <c r="X15" s="5">
        <f t="shared" si="7"/>
        <v>118.36473999999998</v>
      </c>
      <c r="Y15" s="7">
        <f t="shared" si="8"/>
        <v>4.1192308659286594E-2</v>
      </c>
      <c r="AA15" s="5">
        <v>96.721909999999994</v>
      </c>
      <c r="AB15" s="5">
        <v>98.748480000000001</v>
      </c>
      <c r="AC15" s="5">
        <v>101.5637</v>
      </c>
      <c r="AD15" s="5">
        <v>97.965500000000006</v>
      </c>
      <c r="AE15" s="5">
        <f t="shared" si="9"/>
        <v>2.0530870460905941</v>
      </c>
      <c r="AF15" s="5">
        <f t="shared" si="10"/>
        <v>98.749897500000003</v>
      </c>
      <c r="AG15" s="7">
        <f t="shared" si="11"/>
        <v>2.0790776477419573E-2</v>
      </c>
      <c r="AI15" s="5">
        <v>71.910210000000006</v>
      </c>
      <c r="AJ15" s="5">
        <v>71.091200000000001</v>
      </c>
      <c r="AK15" s="5">
        <v>75.249830000000003</v>
      </c>
      <c r="AL15" s="5">
        <v>76.627420000000001</v>
      </c>
      <c r="AM15" s="5">
        <f t="shared" si="12"/>
        <v>2.6444532970288326</v>
      </c>
      <c r="AN15" s="5">
        <f t="shared" si="13"/>
        <v>73.719665000000006</v>
      </c>
      <c r="AO15" s="7">
        <f t="shared" si="14"/>
        <v>3.5871748698652284E-2</v>
      </c>
    </row>
    <row r="16" spans="1:41" x14ac:dyDescent="0.25">
      <c r="A16" s="6" t="s">
        <v>15</v>
      </c>
      <c r="C16" s="5">
        <v>42.247340000000001</v>
      </c>
      <c r="D16" s="5">
        <v>38.498699999999999</v>
      </c>
      <c r="E16" s="5">
        <v>39.227379999999997</v>
      </c>
      <c r="F16" s="5">
        <v>42.247300000000003</v>
      </c>
      <c r="G16" s="5">
        <f t="shared" si="0"/>
        <v>1.9764309913241784</v>
      </c>
      <c r="H16" s="5">
        <f t="shared" si="1"/>
        <v>40.55518</v>
      </c>
      <c r="I16" s="7">
        <f t="shared" si="2"/>
        <v>4.8734366148151194E-2</v>
      </c>
      <c r="K16" s="5">
        <v>40.513719999999999</v>
      </c>
      <c r="L16" s="5">
        <v>40.683390000000003</v>
      </c>
      <c r="M16" s="5">
        <v>40.848779999999998</v>
      </c>
      <c r="N16" s="5">
        <v>40.732100000000003</v>
      </c>
      <c r="O16" s="5">
        <f t="shared" si="3"/>
        <v>0.13906942975243186</v>
      </c>
      <c r="P16" s="5">
        <f t="shared" si="4"/>
        <v>40.694497500000004</v>
      </c>
      <c r="Q16" s="7">
        <f t="shared" si="5"/>
        <v>3.417401326860759E-3</v>
      </c>
      <c r="S16" s="5">
        <v>43.474649999999997</v>
      </c>
      <c r="T16" s="5">
        <v>41.888399999999997</v>
      </c>
      <c r="U16" s="5">
        <v>44.021099999999997</v>
      </c>
      <c r="V16" s="5">
        <v>42.030160000000002</v>
      </c>
      <c r="W16" s="5">
        <f t="shared" si="6"/>
        <v>1.0580522709322999</v>
      </c>
      <c r="X16" s="5">
        <f t="shared" si="7"/>
        <v>42.853577499999993</v>
      </c>
      <c r="Y16" s="7">
        <f t="shared" si="8"/>
        <v>2.4689940319038709E-2</v>
      </c>
      <c r="AA16" s="5">
        <v>42.20326</v>
      </c>
      <c r="AB16" s="5">
        <v>42.467599999999997</v>
      </c>
      <c r="AC16" s="5">
        <v>43.329389999999997</v>
      </c>
      <c r="AD16" s="5">
        <v>41.658239999999999</v>
      </c>
      <c r="AE16" s="5">
        <f t="shared" si="9"/>
        <v>0.69675313353559076</v>
      </c>
      <c r="AF16" s="5">
        <f t="shared" si="10"/>
        <v>42.4146225</v>
      </c>
      <c r="AG16" s="7">
        <f t="shared" si="11"/>
        <v>1.6427191672767825E-2</v>
      </c>
      <c r="AI16" s="5">
        <v>43.806939999999997</v>
      </c>
      <c r="AJ16" s="5">
        <v>42.119100000000003</v>
      </c>
      <c r="AK16" s="5">
        <v>44.190300000000001</v>
      </c>
      <c r="AL16" s="5">
        <v>42.215400000000002</v>
      </c>
      <c r="AM16" s="5">
        <f t="shared" si="12"/>
        <v>1.0695848675537607</v>
      </c>
      <c r="AN16" s="5">
        <f t="shared" si="13"/>
        <v>43.082935000000006</v>
      </c>
      <c r="AO16" s="7">
        <f t="shared" si="14"/>
        <v>2.4826183906777953E-2</v>
      </c>
    </row>
    <row r="17" spans="1:41" x14ac:dyDescent="0.25">
      <c r="A17" s="6" t="s">
        <v>3</v>
      </c>
      <c r="C17" s="5">
        <v>0.50780000000000003</v>
      </c>
      <c r="D17" s="5">
        <v>0.55084999999999995</v>
      </c>
      <c r="E17" s="5">
        <v>0.56327000000000005</v>
      </c>
      <c r="F17" s="5">
        <v>0.50780000000000003</v>
      </c>
      <c r="G17" s="5">
        <f t="shared" si="0"/>
        <v>2.8888727905534355E-2</v>
      </c>
      <c r="H17" s="5">
        <f t="shared" si="1"/>
        <v>0.53243000000000007</v>
      </c>
      <c r="I17" s="7">
        <f t="shared" si="2"/>
        <v>5.4258264758812146E-2</v>
      </c>
      <c r="K17" s="5">
        <v>0.52061999999999997</v>
      </c>
      <c r="L17" s="5">
        <v>0.52763000000000004</v>
      </c>
      <c r="M17" s="5">
        <v>0.49904999999999999</v>
      </c>
      <c r="N17" s="5">
        <v>0.51836000000000004</v>
      </c>
      <c r="O17" s="5">
        <f t="shared" si="3"/>
        <v>1.2230896669228046E-2</v>
      </c>
      <c r="P17" s="5">
        <f t="shared" si="4"/>
        <v>0.51641499999999996</v>
      </c>
      <c r="Q17" s="7">
        <f t="shared" si="5"/>
        <v>2.3684239747544217E-2</v>
      </c>
      <c r="S17" s="5">
        <v>0.55596999999999996</v>
      </c>
      <c r="T17" s="5">
        <v>0.53829000000000005</v>
      </c>
      <c r="U17" s="5">
        <v>0.56598000000000004</v>
      </c>
      <c r="V17" s="5">
        <v>0.54500000000000004</v>
      </c>
      <c r="W17" s="5">
        <f t="shared" si="6"/>
        <v>1.219646123540211E-2</v>
      </c>
      <c r="X17" s="5">
        <f t="shared" si="7"/>
        <v>0.55130999999999997</v>
      </c>
      <c r="Y17" s="7">
        <f t="shared" si="8"/>
        <v>2.2122691834724765E-2</v>
      </c>
      <c r="AA17" s="5">
        <v>0.50119999999999998</v>
      </c>
      <c r="AB17" s="5">
        <v>0.56847999999999999</v>
      </c>
      <c r="AC17" s="5">
        <v>0.52356999999999998</v>
      </c>
      <c r="AD17" s="5">
        <v>0.53381999999999996</v>
      </c>
      <c r="AE17" s="5">
        <f t="shared" si="9"/>
        <v>2.8009471463536523E-2</v>
      </c>
      <c r="AF17" s="5">
        <f t="shared" si="10"/>
        <v>0.53176749999999995</v>
      </c>
      <c r="AG17" s="7">
        <f t="shared" si="11"/>
        <v>5.2672401874007957E-2</v>
      </c>
      <c r="AI17" s="5">
        <v>0.52988000000000002</v>
      </c>
      <c r="AJ17" s="5">
        <v>0.51912000000000003</v>
      </c>
      <c r="AK17" s="5">
        <v>0.55994999999999995</v>
      </c>
      <c r="AL17" s="5">
        <v>0.50817000000000001</v>
      </c>
      <c r="AM17" s="5">
        <f t="shared" si="12"/>
        <v>2.2285021875690376E-2</v>
      </c>
      <c r="AN17" s="5">
        <f t="shared" si="13"/>
        <v>0.52927999999999997</v>
      </c>
      <c r="AO17" s="7">
        <f t="shared" si="14"/>
        <v>4.2104409529342461E-2</v>
      </c>
    </row>
    <row r="18" spans="1:41" x14ac:dyDescent="0.25">
      <c r="A18" s="6" t="s">
        <v>2</v>
      </c>
      <c r="C18" s="5">
        <v>2.4963099999999998</v>
      </c>
      <c r="D18" s="5">
        <v>2.5453700000000001</v>
      </c>
      <c r="E18" s="5">
        <v>2.6269900000000002</v>
      </c>
      <c r="F18" s="5">
        <v>2.4963000000000002</v>
      </c>
      <c r="G18" s="5">
        <f t="shared" si="0"/>
        <v>6.1666922184155391E-2</v>
      </c>
      <c r="H18" s="5">
        <f t="shared" si="1"/>
        <v>2.5412425000000001</v>
      </c>
      <c r="I18" s="7">
        <f t="shared" si="2"/>
        <v>2.4266445325133428E-2</v>
      </c>
      <c r="K18" s="5">
        <v>2.4237299999999999</v>
      </c>
      <c r="L18" s="5">
        <v>2.4535900000000002</v>
      </c>
      <c r="M18" s="5">
        <v>2.40272</v>
      </c>
      <c r="N18" s="5">
        <v>2.4599899999999999</v>
      </c>
      <c r="O18" s="5">
        <f t="shared" si="3"/>
        <v>2.6702679484775834E-2</v>
      </c>
      <c r="P18" s="5">
        <f t="shared" si="4"/>
        <v>2.4350074999999998</v>
      </c>
      <c r="Q18" s="7">
        <f t="shared" si="5"/>
        <v>1.0966159030218936E-2</v>
      </c>
      <c r="S18" s="5">
        <v>2.5643400000000001</v>
      </c>
      <c r="T18" s="5">
        <v>2.4978799999999999</v>
      </c>
      <c r="U18" s="5">
        <v>2.6088</v>
      </c>
      <c r="V18" s="5">
        <v>2.4992800000000002</v>
      </c>
      <c r="W18" s="5">
        <f t="shared" si="6"/>
        <v>5.3949253624741338E-2</v>
      </c>
      <c r="X18" s="5">
        <f t="shared" si="7"/>
        <v>2.5425750000000003</v>
      </c>
      <c r="Y18" s="7">
        <f t="shared" si="8"/>
        <v>2.1218352900009372E-2</v>
      </c>
      <c r="AA18" s="5">
        <v>2.4085399999999999</v>
      </c>
      <c r="AB18" s="5">
        <v>2.5586199999999999</v>
      </c>
      <c r="AC18" s="5">
        <v>2.5123500000000001</v>
      </c>
      <c r="AD18" s="5">
        <v>2.4680800000000001</v>
      </c>
      <c r="AE18" s="5">
        <f t="shared" si="9"/>
        <v>6.3994642679420191E-2</v>
      </c>
      <c r="AF18" s="5">
        <f t="shared" si="10"/>
        <v>2.4868975</v>
      </c>
      <c r="AG18" s="7">
        <f t="shared" si="11"/>
        <v>2.5732722269180854E-2</v>
      </c>
      <c r="AI18" s="5">
        <v>2.4578600000000002</v>
      </c>
      <c r="AJ18" s="5">
        <v>2.3821099999999999</v>
      </c>
      <c r="AK18" s="5">
        <v>2.5260899999999999</v>
      </c>
      <c r="AL18" s="5">
        <v>2.3593000000000002</v>
      </c>
      <c r="AM18" s="5">
        <f t="shared" si="12"/>
        <v>7.592590115808083E-2</v>
      </c>
      <c r="AN18" s="5">
        <f t="shared" si="13"/>
        <v>2.4313400000000001</v>
      </c>
      <c r="AO18" s="7">
        <f t="shared" si="14"/>
        <v>3.1228006431877411E-2</v>
      </c>
    </row>
    <row r="19" spans="1:41" x14ac:dyDescent="0.25">
      <c r="A19" s="6" t="s">
        <v>1</v>
      </c>
      <c r="C19" s="5">
        <v>0.60951</v>
      </c>
      <c r="D19" s="5">
        <v>0.69479000000000002</v>
      </c>
      <c r="E19" s="5">
        <v>0.70079000000000002</v>
      </c>
      <c r="F19" s="5">
        <v>0.60950000000000004</v>
      </c>
      <c r="G19" s="5">
        <f t="shared" si="0"/>
        <v>5.1030191308675296E-2</v>
      </c>
      <c r="H19" s="5">
        <f t="shared" si="1"/>
        <v>0.65364750000000005</v>
      </c>
      <c r="I19" s="7">
        <f t="shared" si="2"/>
        <v>7.8069894413541382E-2</v>
      </c>
      <c r="K19" s="5">
        <v>0.63875999999999999</v>
      </c>
      <c r="L19" s="5">
        <v>0.64883999999999997</v>
      </c>
      <c r="M19" s="5">
        <v>0.59684000000000004</v>
      </c>
      <c r="N19" s="5">
        <v>0.63034000000000001</v>
      </c>
      <c r="O19" s="5">
        <f t="shared" si="3"/>
        <v>2.2543086893029213E-2</v>
      </c>
      <c r="P19" s="5">
        <f t="shared" si="4"/>
        <v>0.628695</v>
      </c>
      <c r="Q19" s="7">
        <f t="shared" si="5"/>
        <v>3.5856952724340439E-2</v>
      </c>
      <c r="S19" s="5">
        <v>0.69327000000000005</v>
      </c>
      <c r="T19" s="5">
        <v>0.67022999999999999</v>
      </c>
      <c r="U19" s="5">
        <v>0.69738999999999995</v>
      </c>
      <c r="V19" s="5">
        <v>0.67091000000000001</v>
      </c>
      <c r="W19" s="5">
        <f t="shared" si="6"/>
        <v>1.4396481051516257E-2</v>
      </c>
      <c r="X19" s="5">
        <f t="shared" si="7"/>
        <v>0.68295000000000006</v>
      </c>
      <c r="Y19" s="7">
        <f t="shared" si="8"/>
        <v>2.10798463306483E-2</v>
      </c>
      <c r="AA19" s="5">
        <v>0.61875999999999998</v>
      </c>
      <c r="AB19" s="5">
        <v>0.72619</v>
      </c>
      <c r="AC19" s="5">
        <v>0.64663000000000004</v>
      </c>
      <c r="AD19" s="5">
        <v>0.66962999999999995</v>
      </c>
      <c r="AE19" s="5">
        <f t="shared" si="9"/>
        <v>4.5610238159869324E-2</v>
      </c>
      <c r="AF19" s="5">
        <f t="shared" si="10"/>
        <v>0.66530249999999991</v>
      </c>
      <c r="AG19" s="7">
        <f t="shared" si="11"/>
        <v>6.8555639216550862E-2</v>
      </c>
      <c r="AI19" s="5">
        <v>0.66478000000000004</v>
      </c>
      <c r="AJ19" s="5">
        <v>0.64468999999999999</v>
      </c>
      <c r="AK19" s="5">
        <v>0.70404</v>
      </c>
      <c r="AL19" s="5">
        <v>0.61729000000000001</v>
      </c>
      <c r="AM19" s="5">
        <f t="shared" si="12"/>
        <v>3.651369697341899E-2</v>
      </c>
      <c r="AN19" s="5">
        <f t="shared" si="13"/>
        <v>0.65770000000000006</v>
      </c>
      <c r="AO19" s="7">
        <f t="shared" si="14"/>
        <v>5.5517252506338738E-2</v>
      </c>
    </row>
    <row r="20" spans="1:41" x14ac:dyDescent="0.25">
      <c r="A20" s="6" t="s">
        <v>0</v>
      </c>
      <c r="C20" s="5">
        <v>0.94618000000000002</v>
      </c>
      <c r="D20" s="5">
        <v>1.0866499999999999</v>
      </c>
      <c r="E20" s="5">
        <v>1.0939700000000001</v>
      </c>
      <c r="F20" s="5">
        <v>0.94620000000000004</v>
      </c>
      <c r="G20" s="5">
        <f t="shared" si="0"/>
        <v>8.3261367191913585E-2</v>
      </c>
      <c r="H20" s="5">
        <f t="shared" si="1"/>
        <v>1.0182499999999999</v>
      </c>
      <c r="I20" s="7">
        <f t="shared" si="2"/>
        <v>8.1769081455353401E-2</v>
      </c>
      <c r="K20" s="5">
        <v>1.00088</v>
      </c>
      <c r="L20" s="5">
        <v>1.02443</v>
      </c>
      <c r="M20" s="5">
        <v>0.93767999999999996</v>
      </c>
      <c r="N20" s="5">
        <v>1.0029699999999999</v>
      </c>
      <c r="O20" s="5">
        <f t="shared" si="3"/>
        <v>3.741889985911754E-2</v>
      </c>
      <c r="P20" s="5">
        <f t="shared" si="4"/>
        <v>0.99148999999999998</v>
      </c>
      <c r="Q20" s="7">
        <f t="shared" si="5"/>
        <v>3.774006783640535E-2</v>
      </c>
      <c r="S20" s="5">
        <v>1.07677</v>
      </c>
      <c r="T20" s="5">
        <v>1.0425</v>
      </c>
      <c r="U20" s="5">
        <v>1.09382</v>
      </c>
      <c r="V20" s="5">
        <v>1.04941</v>
      </c>
      <c r="W20" s="5">
        <f t="shared" si="6"/>
        <v>2.3922520073492839E-2</v>
      </c>
      <c r="X20" s="5">
        <f t="shared" si="7"/>
        <v>1.065625</v>
      </c>
      <c r="Y20" s="7">
        <f t="shared" si="8"/>
        <v>2.2449285699465419E-2</v>
      </c>
      <c r="AA20" s="5">
        <v>0.95443999999999996</v>
      </c>
      <c r="AB20" s="5">
        <v>1.13615</v>
      </c>
      <c r="AC20" s="5">
        <v>1.0041500000000001</v>
      </c>
      <c r="AD20" s="5">
        <v>1.0435099999999999</v>
      </c>
      <c r="AE20" s="5">
        <f t="shared" si="9"/>
        <v>7.6908198685185697E-2</v>
      </c>
      <c r="AF20" s="5">
        <f t="shared" si="10"/>
        <v>1.0345624999999998</v>
      </c>
      <c r="AG20" s="7">
        <f t="shared" si="11"/>
        <v>7.433886177508435E-2</v>
      </c>
      <c r="AI20" s="5">
        <v>1.04497</v>
      </c>
      <c r="AJ20" s="5">
        <v>1.0115000000000001</v>
      </c>
      <c r="AK20" s="5">
        <v>1.11212</v>
      </c>
      <c r="AL20" s="5">
        <v>0.98295999999999994</v>
      </c>
      <c r="AM20" s="5">
        <f t="shared" si="12"/>
        <v>5.559962912046567E-2</v>
      </c>
      <c r="AN20" s="5">
        <f t="shared" si="13"/>
        <v>1.0378875000000001</v>
      </c>
      <c r="AO20" s="7">
        <f t="shared" si="14"/>
        <v>5.3569995900775054E-2</v>
      </c>
    </row>
    <row r="21" spans="1:41" x14ac:dyDescent="0.25">
      <c r="A21" s="6" t="s">
        <v>10</v>
      </c>
      <c r="C21" s="5">
        <v>0.51324999999999998</v>
      </c>
      <c r="D21" s="5">
        <v>0.61853999999999998</v>
      </c>
      <c r="E21" s="5">
        <v>0.61292999999999997</v>
      </c>
      <c r="F21" s="5">
        <v>0.51319999999999999</v>
      </c>
      <c r="G21" s="5">
        <f t="shared" si="0"/>
        <v>5.922847682210531E-2</v>
      </c>
      <c r="H21" s="5">
        <f t="shared" si="1"/>
        <v>0.56447999999999998</v>
      </c>
      <c r="I21" s="7">
        <f t="shared" si="2"/>
        <v>0.1049257313316775</v>
      </c>
      <c r="K21" s="5">
        <v>0.56767999999999996</v>
      </c>
      <c r="L21" s="5">
        <v>0.58487</v>
      </c>
      <c r="M21" s="5">
        <v>0.51443000000000005</v>
      </c>
      <c r="N21" s="5">
        <v>0.56633</v>
      </c>
      <c r="O21" s="5">
        <f t="shared" si="3"/>
        <v>3.0457643129434657E-2</v>
      </c>
      <c r="P21" s="5">
        <f t="shared" si="4"/>
        <v>0.55832750000000009</v>
      </c>
      <c r="Q21" s="7">
        <f t="shared" si="5"/>
        <v>5.4551572561685843E-2</v>
      </c>
      <c r="S21" s="5">
        <v>0.61773999999999996</v>
      </c>
      <c r="T21" s="5">
        <v>0.59477000000000002</v>
      </c>
      <c r="U21" s="5">
        <v>0.63066999999999995</v>
      </c>
      <c r="V21" s="5">
        <v>0.60548999999999997</v>
      </c>
      <c r="W21" s="5">
        <f t="shared" si="6"/>
        <v>1.5499002924919583E-2</v>
      </c>
      <c r="X21" s="5">
        <f t="shared" si="7"/>
        <v>0.61216749999999998</v>
      </c>
      <c r="Y21" s="7">
        <f t="shared" si="8"/>
        <v>2.5318238758051649E-2</v>
      </c>
      <c r="AA21" s="5">
        <v>0.54323999999999995</v>
      </c>
      <c r="AB21" s="5">
        <v>0.68142999999999998</v>
      </c>
      <c r="AC21" s="5">
        <v>0.57284000000000002</v>
      </c>
      <c r="AD21" s="5">
        <v>0.61014999999999997</v>
      </c>
      <c r="AE21" s="5">
        <f t="shared" si="9"/>
        <v>5.9661717764967738E-2</v>
      </c>
      <c r="AF21" s="5">
        <f t="shared" si="10"/>
        <v>0.60191499999999998</v>
      </c>
      <c r="AG21" s="7">
        <f t="shared" si="11"/>
        <v>9.9119838789476486E-2</v>
      </c>
      <c r="AI21" s="5">
        <v>0.60055999999999998</v>
      </c>
      <c r="AJ21" s="5">
        <v>0.57804</v>
      </c>
      <c r="AK21" s="5">
        <v>0.64880000000000004</v>
      </c>
      <c r="AL21" s="5">
        <v>0.55706999999999995</v>
      </c>
      <c r="AM21" s="5">
        <f>STDEV(AI21:AL21)</f>
        <v>3.9356002824643355E-2</v>
      </c>
      <c r="AN21" s="5">
        <f t="shared" si="13"/>
        <v>0.59611749999999997</v>
      </c>
      <c r="AO21" s="7">
        <f t="shared" si="14"/>
        <v>6.6020545990754104E-2</v>
      </c>
    </row>
    <row r="22" spans="1:41" x14ac:dyDescent="0.25">
      <c r="A22" s="6" t="s">
        <v>11</v>
      </c>
      <c r="C22" s="5">
        <v>0.34165000000000001</v>
      </c>
      <c r="D22" s="5">
        <v>0.42862</v>
      </c>
      <c r="E22" s="5">
        <v>0.42169000000000001</v>
      </c>
      <c r="F22" s="5">
        <v>0.3417</v>
      </c>
      <c r="G22" s="5">
        <f t="shared" si="0"/>
        <v>4.8280168806664553E-2</v>
      </c>
      <c r="H22" s="5">
        <f t="shared" si="1"/>
        <v>0.38341499999999995</v>
      </c>
      <c r="I22" s="7">
        <f t="shared" si="2"/>
        <v>0.12592143971066483</v>
      </c>
      <c r="K22" s="5">
        <v>0.38275999999999999</v>
      </c>
      <c r="L22" s="5">
        <v>0.39581</v>
      </c>
      <c r="M22" s="5">
        <v>0.33935999999999999</v>
      </c>
      <c r="N22" s="5">
        <v>0.38168999999999997</v>
      </c>
      <c r="O22" s="5">
        <f t="shared" si="3"/>
        <v>2.4550650364773094E-2</v>
      </c>
      <c r="P22" s="5">
        <f t="shared" si="4"/>
        <v>0.37490499999999993</v>
      </c>
      <c r="Q22" s="7">
        <f t="shared" si="5"/>
        <v>6.548499050365586E-2</v>
      </c>
      <c r="S22" s="5">
        <v>0.42087999999999998</v>
      </c>
      <c r="T22" s="5">
        <v>0.40477999999999997</v>
      </c>
      <c r="U22" s="5">
        <v>0.42660999999999999</v>
      </c>
      <c r="V22" s="5">
        <v>0.41010000000000002</v>
      </c>
      <c r="W22" s="5">
        <f t="shared" si="6"/>
        <v>9.9401655754150602E-3</v>
      </c>
      <c r="X22" s="5">
        <f t="shared" si="7"/>
        <v>0.41559250000000003</v>
      </c>
      <c r="Y22" s="7">
        <f t="shared" si="8"/>
        <v>2.3918058134867831E-2</v>
      </c>
      <c r="AA22" s="5">
        <v>0.35677999999999999</v>
      </c>
      <c r="AB22" s="5">
        <v>0.46546999999999999</v>
      </c>
      <c r="AC22" s="5">
        <v>0.37953999999999999</v>
      </c>
      <c r="AD22" s="5">
        <v>0.41023999999999999</v>
      </c>
      <c r="AE22" s="5">
        <f t="shared" si="9"/>
        <v>4.705166761125517E-2</v>
      </c>
      <c r="AF22" s="5">
        <f t="shared" si="10"/>
        <v>0.40300749999999996</v>
      </c>
      <c r="AG22" s="7">
        <f t="shared" si="11"/>
        <v>0.11675134485401679</v>
      </c>
      <c r="AI22" s="5">
        <v>0.41202</v>
      </c>
      <c r="AJ22" s="5">
        <v>0.39217000000000002</v>
      </c>
      <c r="AK22" s="5">
        <v>0.4446</v>
      </c>
      <c r="AL22" s="5">
        <v>0.37558000000000002</v>
      </c>
      <c r="AM22" s="5">
        <f t="shared" si="12"/>
        <v>2.9680585545661536E-2</v>
      </c>
      <c r="AN22" s="5">
        <f t="shared" si="13"/>
        <v>0.40609250000000002</v>
      </c>
      <c r="AO22" s="7">
        <f t="shared" si="14"/>
        <v>7.3088238629527832E-2</v>
      </c>
    </row>
    <row r="23" spans="1:41" x14ac:dyDescent="0.25">
      <c r="A23" s="6" t="s">
        <v>12</v>
      </c>
      <c r="C23" s="5">
        <v>1.50207</v>
      </c>
      <c r="D23" s="5">
        <v>1.63107</v>
      </c>
      <c r="E23" s="5">
        <v>1.65933</v>
      </c>
      <c r="F23" s="5">
        <v>1.5021</v>
      </c>
      <c r="G23" s="5">
        <f t="shared" si="0"/>
        <v>8.3429046650432243E-2</v>
      </c>
      <c r="H23" s="5">
        <f t="shared" si="1"/>
        <v>1.5736425000000001</v>
      </c>
      <c r="I23" s="7">
        <f t="shared" si="2"/>
        <v>5.3016518459835849E-2</v>
      </c>
      <c r="K23" s="5">
        <v>1.51369</v>
      </c>
      <c r="L23" s="5">
        <v>1.54617</v>
      </c>
      <c r="M23" s="5">
        <v>1.4687300000000001</v>
      </c>
      <c r="N23" s="5">
        <v>1.53007</v>
      </c>
      <c r="O23" s="5">
        <f t="shared" si="3"/>
        <v>3.3370914980963069E-2</v>
      </c>
      <c r="P23" s="5">
        <f t="shared" si="4"/>
        <v>1.5146650000000002</v>
      </c>
      <c r="Q23" s="7">
        <f t="shared" si="5"/>
        <v>2.2031878323565322E-2</v>
      </c>
      <c r="S23" s="5">
        <v>1.6336900000000001</v>
      </c>
      <c r="T23" s="5">
        <v>1.58595</v>
      </c>
      <c r="U23" s="5">
        <v>1.6419999999999999</v>
      </c>
      <c r="V23" s="5">
        <v>1.5708500000000001</v>
      </c>
      <c r="W23" s="5">
        <f t="shared" si="6"/>
        <v>3.5034464341083683E-2</v>
      </c>
      <c r="X23" s="5">
        <f t="shared" si="7"/>
        <v>1.6081224999999999</v>
      </c>
      <c r="Y23" s="7">
        <f t="shared" si="8"/>
        <v>2.1785942514381637E-2</v>
      </c>
      <c r="AA23" s="5">
        <v>1.4994400000000001</v>
      </c>
      <c r="AB23" s="5">
        <v>1.6698299999999999</v>
      </c>
      <c r="AC23" s="5">
        <v>1.5695399999999999</v>
      </c>
      <c r="AD23" s="5">
        <v>1.57483</v>
      </c>
      <c r="AE23" s="5">
        <f t="shared" si="9"/>
        <v>6.9965159424768872E-2</v>
      </c>
      <c r="AF23" s="5">
        <f t="shared" si="10"/>
        <v>1.5784099999999999</v>
      </c>
      <c r="AG23" s="7">
        <f t="shared" si="11"/>
        <v>4.4326353371284315E-2</v>
      </c>
      <c r="AI23" s="5">
        <v>1.56488</v>
      </c>
      <c r="AJ23" s="5">
        <v>1.50423</v>
      </c>
      <c r="AK23" s="5">
        <v>1.6240000000000001</v>
      </c>
      <c r="AL23" s="5">
        <v>1.47038</v>
      </c>
      <c r="AM23" s="5">
        <f t="shared" si="12"/>
        <v>6.7819384335650476E-2</v>
      </c>
      <c r="AN23" s="5">
        <f t="shared" si="13"/>
        <v>1.5408725000000003</v>
      </c>
      <c r="AO23" s="7">
        <f t="shared" si="14"/>
        <v>4.4013624966147726E-2</v>
      </c>
    </row>
    <row r="24" spans="1:41" x14ac:dyDescent="0.25">
      <c r="A24" s="6" t="s">
        <v>13</v>
      </c>
      <c r="C24" s="5">
        <v>0.30497999999999997</v>
      </c>
      <c r="D24" s="5">
        <v>0.36825000000000002</v>
      </c>
      <c r="E24" s="5">
        <v>0.36266999999999999</v>
      </c>
      <c r="F24" s="5">
        <v>0.30499999999999999</v>
      </c>
      <c r="G24" s="5">
        <f t="shared" si="0"/>
        <v>3.4986613154176567E-2</v>
      </c>
      <c r="H24" s="5">
        <f t="shared" si="1"/>
        <v>0.335225</v>
      </c>
      <c r="I24" s="7">
        <f t="shared" si="2"/>
        <v>0.10436755359587312</v>
      </c>
      <c r="K24" s="5">
        <v>0.33401999999999998</v>
      </c>
      <c r="L24" s="5">
        <v>0.34099000000000002</v>
      </c>
      <c r="M24" s="5">
        <v>0.30581999999999998</v>
      </c>
      <c r="N24" s="5">
        <v>0.33004</v>
      </c>
      <c r="O24" s="5">
        <f t="shared" si="3"/>
        <v>1.5283708919412647E-2</v>
      </c>
      <c r="P24" s="5">
        <f t="shared" si="4"/>
        <v>0.32771749999999999</v>
      </c>
      <c r="Q24" s="7">
        <f t="shared" si="5"/>
        <v>4.6636840935905609E-2</v>
      </c>
      <c r="S24" s="5">
        <v>0.36237000000000003</v>
      </c>
      <c r="T24" s="5">
        <v>0.34689999999999999</v>
      </c>
      <c r="U24" s="5">
        <v>0.36329</v>
      </c>
      <c r="V24" s="5">
        <v>0.34788000000000002</v>
      </c>
      <c r="W24" s="5">
        <f t="shared" si="6"/>
        <v>8.9311626716047886E-3</v>
      </c>
      <c r="X24" s="5">
        <f t="shared" si="7"/>
        <v>0.35511000000000004</v>
      </c>
      <c r="Y24" s="7">
        <f t="shared" si="8"/>
        <v>2.5150411623454105E-2</v>
      </c>
      <c r="AA24" s="5">
        <v>0.31663999999999998</v>
      </c>
      <c r="AB24" s="5">
        <v>0.38673000000000002</v>
      </c>
      <c r="AC24" s="5">
        <v>0.33249000000000001</v>
      </c>
      <c r="AD24" s="5">
        <v>0.35204000000000002</v>
      </c>
      <c r="AE24" s="5">
        <f t="shared" si="9"/>
        <v>3.0200119756936965E-2</v>
      </c>
      <c r="AF24" s="5">
        <f t="shared" si="10"/>
        <v>0.34697500000000003</v>
      </c>
      <c r="AG24" s="7">
        <f t="shared" si="11"/>
        <v>8.703831618109939E-2</v>
      </c>
      <c r="AI24" s="5">
        <v>0.35249000000000003</v>
      </c>
      <c r="AJ24" s="5">
        <v>0.33878999999999998</v>
      </c>
      <c r="AK24" s="5">
        <v>0.37679000000000001</v>
      </c>
      <c r="AL24" s="5">
        <v>0.32523999999999997</v>
      </c>
      <c r="AM24" s="5">
        <f t="shared" si="12"/>
        <v>2.1995733487807756E-2</v>
      </c>
      <c r="AN24" s="5">
        <f t="shared" si="13"/>
        <v>0.34832750000000001</v>
      </c>
      <c r="AO24" s="7">
        <f t="shared" si="14"/>
        <v>6.3146703857168196E-2</v>
      </c>
    </row>
    <row r="25" spans="1:41" x14ac:dyDescent="0.25">
      <c r="A25" s="6" t="s">
        <v>14</v>
      </c>
      <c r="C25" s="5">
        <v>2.5847199999999999</v>
      </c>
      <c r="D25" s="5">
        <v>2.3868100000000001</v>
      </c>
      <c r="E25" s="5">
        <v>2.4200200000000001</v>
      </c>
      <c r="F25" s="5">
        <v>2.5847000000000002</v>
      </c>
      <c r="G25" s="5">
        <f t="shared" si="0"/>
        <v>0.1055451392769937</v>
      </c>
      <c r="H25" s="5">
        <f t="shared" si="1"/>
        <v>2.4940625000000001</v>
      </c>
      <c r="I25" s="7">
        <f t="shared" si="2"/>
        <v>4.2318562296251076E-2</v>
      </c>
      <c r="K25" s="5">
        <v>1.8363499999999999</v>
      </c>
      <c r="L25" s="5">
        <v>1.9184699999999999</v>
      </c>
      <c r="M25" s="5">
        <v>1.97238</v>
      </c>
      <c r="N25" s="5">
        <v>1.9005000000000001</v>
      </c>
      <c r="O25" s="5">
        <f t="shared" si="3"/>
        <v>5.6094430204789526E-2</v>
      </c>
      <c r="P25" s="5">
        <f t="shared" si="4"/>
        <v>1.906925</v>
      </c>
      <c r="Q25" s="7">
        <f t="shared" si="5"/>
        <v>2.9416170119322745E-2</v>
      </c>
      <c r="S25" s="5">
        <v>1.9862500000000001</v>
      </c>
      <c r="T25" s="5">
        <v>1.92228</v>
      </c>
      <c r="U25" s="5">
        <v>1.9528300000000001</v>
      </c>
      <c r="V25" s="5">
        <v>1.85084</v>
      </c>
      <c r="W25" s="5">
        <f t="shared" si="6"/>
        <v>5.7723378856981929E-2</v>
      </c>
      <c r="X25" s="5">
        <f t="shared" si="7"/>
        <v>1.9280499999999998</v>
      </c>
      <c r="Y25" s="7">
        <f t="shared" si="8"/>
        <v>2.9938735435793642E-2</v>
      </c>
      <c r="AA25" s="5">
        <v>1.46251</v>
      </c>
      <c r="AB25" s="5">
        <v>1.43205</v>
      </c>
      <c r="AC25" s="5">
        <v>1.4999</v>
      </c>
      <c r="AD25" s="5">
        <v>1.4273499999999999</v>
      </c>
      <c r="AE25" s="5">
        <f t="shared" si="9"/>
        <v>3.3480422513263892E-2</v>
      </c>
      <c r="AF25" s="5">
        <f t="shared" si="10"/>
        <v>1.4554525</v>
      </c>
      <c r="AG25" s="7">
        <f t="shared" si="11"/>
        <v>2.3003445672918829E-2</v>
      </c>
      <c r="AI25" s="5">
        <v>2.1420300000000001</v>
      </c>
      <c r="AJ25" s="5">
        <v>2.0854300000000001</v>
      </c>
      <c r="AK25" s="5">
        <v>2.1702599999999999</v>
      </c>
      <c r="AL25" s="5">
        <v>1.99627</v>
      </c>
      <c r="AM25" s="5">
        <f t="shared" si="12"/>
        <v>7.6737987713604586E-2</v>
      </c>
      <c r="AN25" s="5">
        <f t="shared" si="13"/>
        <v>2.0984975000000001</v>
      </c>
      <c r="AO25" s="7">
        <f t="shared" si="14"/>
        <v>3.6568062489283203E-2</v>
      </c>
    </row>
    <row r="29" spans="1:41" x14ac:dyDescent="0.25">
      <c r="C29" s="81" t="s">
        <v>33</v>
      </c>
      <c r="D29" s="82"/>
      <c r="E29" s="82"/>
      <c r="F29" s="82"/>
      <c r="G29" s="82"/>
      <c r="H29" s="82"/>
      <c r="I29" s="83"/>
      <c r="K29" s="81" t="s">
        <v>34</v>
      </c>
      <c r="L29" s="82"/>
      <c r="M29" s="82"/>
      <c r="N29" s="82"/>
      <c r="O29" s="82"/>
      <c r="P29" s="82"/>
      <c r="Q29" s="83"/>
      <c r="S29" s="81" t="s">
        <v>35</v>
      </c>
      <c r="T29" s="82"/>
      <c r="U29" s="82"/>
      <c r="V29" s="82"/>
      <c r="W29" s="82"/>
      <c r="X29" s="82"/>
      <c r="Y29" s="83"/>
      <c r="AA29" s="81" t="s">
        <v>36</v>
      </c>
      <c r="AB29" s="82"/>
      <c r="AC29" s="82"/>
      <c r="AD29" s="82"/>
      <c r="AE29" s="82"/>
      <c r="AF29" s="82"/>
      <c r="AG29" s="83"/>
      <c r="AI29" s="81" t="s">
        <v>44</v>
      </c>
      <c r="AJ29" s="82"/>
      <c r="AK29" s="82"/>
      <c r="AL29" s="82"/>
      <c r="AM29" s="82"/>
      <c r="AN29" s="82"/>
      <c r="AO29" s="83"/>
    </row>
    <row r="30" spans="1:41" x14ac:dyDescent="0.25">
      <c r="A30" s="75" t="s">
        <v>46</v>
      </c>
      <c r="C30" s="84" t="s">
        <v>5</v>
      </c>
      <c r="D30" s="84" t="s">
        <v>4</v>
      </c>
      <c r="E30" s="84" t="s">
        <v>6</v>
      </c>
      <c r="F30" s="84" t="s">
        <v>7</v>
      </c>
      <c r="G30" s="84" t="s">
        <v>24</v>
      </c>
      <c r="H30" s="84" t="s">
        <v>8</v>
      </c>
      <c r="I30" s="84" t="s">
        <v>9</v>
      </c>
      <c r="K30" s="84" t="s">
        <v>5</v>
      </c>
      <c r="L30" s="84" t="s">
        <v>4</v>
      </c>
      <c r="M30" s="84" t="s">
        <v>6</v>
      </c>
      <c r="N30" s="84" t="s">
        <v>7</v>
      </c>
      <c r="O30" s="84" t="s">
        <v>24</v>
      </c>
      <c r="P30" s="84" t="s">
        <v>8</v>
      </c>
      <c r="Q30" s="84" t="s">
        <v>9</v>
      </c>
      <c r="S30" s="84" t="s">
        <v>5</v>
      </c>
      <c r="T30" s="84" t="s">
        <v>4</v>
      </c>
      <c r="U30" s="84" t="s">
        <v>6</v>
      </c>
      <c r="V30" s="84" t="s">
        <v>7</v>
      </c>
      <c r="W30" s="84" t="s">
        <v>24</v>
      </c>
      <c r="X30" s="84" t="s">
        <v>8</v>
      </c>
      <c r="Y30" s="84" t="s">
        <v>9</v>
      </c>
      <c r="AA30" s="84" t="s">
        <v>5</v>
      </c>
      <c r="AB30" s="84" t="s">
        <v>4</v>
      </c>
      <c r="AC30" s="84" t="s">
        <v>6</v>
      </c>
      <c r="AD30" s="84" t="s">
        <v>7</v>
      </c>
      <c r="AE30" s="84" t="s">
        <v>24</v>
      </c>
      <c r="AF30" s="84" t="s">
        <v>8</v>
      </c>
      <c r="AG30" s="84" t="s">
        <v>9</v>
      </c>
      <c r="AI30" s="84" t="s">
        <v>5</v>
      </c>
      <c r="AJ30" s="84" t="s">
        <v>4</v>
      </c>
      <c r="AK30" s="84" t="s">
        <v>6</v>
      </c>
      <c r="AL30" s="84" t="s">
        <v>7</v>
      </c>
      <c r="AM30" s="84" t="s">
        <v>24</v>
      </c>
      <c r="AN30" s="84" t="s">
        <v>8</v>
      </c>
      <c r="AO30" s="84" t="s">
        <v>9</v>
      </c>
    </row>
    <row r="31" spans="1:41" x14ac:dyDescent="0.25">
      <c r="A31" s="76"/>
      <c r="C31" s="85"/>
      <c r="D31" s="85"/>
      <c r="E31" s="85"/>
      <c r="F31" s="85"/>
      <c r="G31" s="85"/>
      <c r="H31" s="85"/>
      <c r="I31" s="85"/>
      <c r="K31" s="85"/>
      <c r="L31" s="85"/>
      <c r="M31" s="85"/>
      <c r="N31" s="85"/>
      <c r="O31" s="85"/>
      <c r="P31" s="85"/>
      <c r="Q31" s="85"/>
      <c r="S31" s="85"/>
      <c r="T31" s="85"/>
      <c r="U31" s="85"/>
      <c r="V31" s="85"/>
      <c r="W31" s="85"/>
      <c r="X31" s="85"/>
      <c r="Y31" s="85"/>
      <c r="AA31" s="85"/>
      <c r="AB31" s="85"/>
      <c r="AC31" s="85"/>
      <c r="AD31" s="85"/>
      <c r="AE31" s="85"/>
      <c r="AF31" s="85"/>
      <c r="AG31" s="85"/>
      <c r="AI31" s="85"/>
      <c r="AJ31" s="85"/>
      <c r="AK31" s="85"/>
      <c r="AL31" s="85"/>
      <c r="AM31" s="85"/>
      <c r="AN31" s="85"/>
      <c r="AO31" s="85"/>
    </row>
    <row r="32" spans="1:41" x14ac:dyDescent="0.25">
      <c r="A32" s="6" t="s">
        <v>50</v>
      </c>
      <c r="C32" s="5">
        <v>-1.15E-3</v>
      </c>
      <c r="D32" s="5">
        <v>-2.955E-2</v>
      </c>
      <c r="E32" s="5">
        <v>-2.315E-2</v>
      </c>
      <c r="F32" s="5">
        <v>-6.7600000000000004E-3</v>
      </c>
      <c r="G32" s="5">
        <f>STDEV(C32:F32)</f>
        <v>1.3388453669735975E-2</v>
      </c>
      <c r="H32" s="13">
        <f>AVERAGE(C32:F32)</f>
        <v>-1.5152499999999999E-2</v>
      </c>
      <c r="I32" s="7">
        <f>G32/H32</f>
        <v>-0.88358050946945887</v>
      </c>
      <c r="K32" s="5">
        <v>4.3319999999999997E-2</v>
      </c>
      <c r="L32" s="5">
        <v>4.9200000000000001E-2</v>
      </c>
      <c r="M32" s="5">
        <v>6.0019999999999997E-2</v>
      </c>
      <c r="N32" s="5">
        <v>6.5210000000000004E-2</v>
      </c>
      <c r="O32" s="5">
        <f>STDEV(K32:N32)</f>
        <v>9.9706448303674231E-3</v>
      </c>
      <c r="P32" s="9">
        <f>AVERAGE(K32:N32)</f>
        <v>5.44375E-2</v>
      </c>
      <c r="Q32" s="7">
        <f>O32/P32</f>
        <v>0.18315765474842569</v>
      </c>
      <c r="S32" s="5">
        <v>4.632E-2</v>
      </c>
      <c r="T32" s="5">
        <v>4.9270000000000001E-2</v>
      </c>
      <c r="U32" s="5">
        <v>3.8620000000000002E-2</v>
      </c>
      <c r="V32" s="5">
        <v>5.5199999999999999E-2</v>
      </c>
      <c r="W32" s="5">
        <f>STDEV(S32:V32)</f>
        <v>6.8940233777768411E-3</v>
      </c>
      <c r="X32" s="5">
        <f>AVERAGE(S32:V32)</f>
        <v>4.7352499999999999E-2</v>
      </c>
      <c r="Y32" s="7">
        <f>W32/X32</f>
        <v>0.14558942775517325</v>
      </c>
      <c r="AA32" s="5">
        <v>6.8570000000000006E-2</v>
      </c>
      <c r="AB32" s="5">
        <v>5.33E-2</v>
      </c>
      <c r="AC32" s="5">
        <v>5.2859999999999997E-2</v>
      </c>
      <c r="AD32" s="5">
        <v>5.5160000000000001E-2</v>
      </c>
      <c r="AE32" s="5">
        <f>STDEV(AA32:AD32)</f>
        <v>7.4651875395062954E-3</v>
      </c>
      <c r="AF32" s="5">
        <f>AVERAGE(AA32:AD32)</f>
        <v>5.7472499999999996E-2</v>
      </c>
      <c r="AG32" s="7">
        <f>AE32/AF32</f>
        <v>0.12989147052079336</v>
      </c>
      <c r="AI32" s="3">
        <v>5.382E-2</v>
      </c>
      <c r="AJ32" s="3">
        <v>4.3299999999999998E-2</v>
      </c>
      <c r="AK32" s="3">
        <v>6.0670000000000002E-2</v>
      </c>
      <c r="AL32" s="3">
        <v>5.391E-2</v>
      </c>
      <c r="AM32" s="3">
        <f>STDEV(AI32:AL32)</f>
        <v>7.1739552084839056E-3</v>
      </c>
      <c r="AN32" s="3">
        <f>AVERAGE(AI32:AL32)</f>
        <v>5.2925E-2</v>
      </c>
      <c r="AO32" s="7">
        <f>AM32/AN32</f>
        <v>0.13554946071769305</v>
      </c>
    </row>
    <row r="33" spans="1:41" x14ac:dyDescent="0.25">
      <c r="A33" s="6" t="s">
        <v>51</v>
      </c>
      <c r="C33" s="5">
        <v>1</v>
      </c>
      <c r="D33" s="5">
        <v>1</v>
      </c>
      <c r="E33" s="5">
        <v>1</v>
      </c>
      <c r="F33" s="5">
        <v>1</v>
      </c>
      <c r="G33" s="5">
        <f t="shared" ref="G33:G46" si="15">STDEV(C33:F33)</f>
        <v>0</v>
      </c>
      <c r="H33" s="13">
        <f t="shared" ref="H33:H46" si="16">AVERAGE(C33:F33)</f>
        <v>1</v>
      </c>
      <c r="I33" s="7">
        <f t="shared" ref="I33:I46" si="17">G33/H33</f>
        <v>0</v>
      </c>
      <c r="K33" s="5">
        <v>1</v>
      </c>
      <c r="L33" s="5">
        <v>1</v>
      </c>
      <c r="M33" s="5">
        <v>1</v>
      </c>
      <c r="N33" s="5">
        <v>1</v>
      </c>
      <c r="O33" s="5">
        <f t="shared" ref="O33:O46" si="18">STDEV(K33:N33)</f>
        <v>0</v>
      </c>
      <c r="P33" s="9">
        <f>AVERAGE(K33:N33)</f>
        <v>1</v>
      </c>
      <c r="Q33" s="7">
        <f t="shared" ref="Q33:Q46" si="19">O33/P33</f>
        <v>0</v>
      </c>
      <c r="S33" s="5">
        <v>1</v>
      </c>
      <c r="T33" s="5">
        <v>1</v>
      </c>
      <c r="U33" s="5">
        <v>1</v>
      </c>
      <c r="V33" s="5">
        <v>1</v>
      </c>
      <c r="W33" s="5">
        <f t="shared" ref="W33:W46" si="20">STDEV(S33:V33)</f>
        <v>0</v>
      </c>
      <c r="X33" s="5">
        <f t="shared" ref="X33:X46" si="21">AVERAGE(S33:V33)</f>
        <v>1</v>
      </c>
      <c r="Y33" s="7">
        <f t="shared" ref="Y33:Y46" si="22">W33/X33</f>
        <v>0</v>
      </c>
      <c r="AA33" s="5">
        <v>1</v>
      </c>
      <c r="AB33" s="5">
        <v>1</v>
      </c>
      <c r="AC33" s="5">
        <v>1</v>
      </c>
      <c r="AD33" s="5">
        <v>1</v>
      </c>
      <c r="AE33" s="5">
        <f t="shared" ref="AE33:AE46" si="23">STDEV(AA33:AD33)</f>
        <v>0</v>
      </c>
      <c r="AF33" s="5">
        <f t="shared" ref="AF33:AF46" si="24">AVERAGE(AA33:AD33)</f>
        <v>1</v>
      </c>
      <c r="AG33" s="7">
        <f t="shared" ref="AG33:AG46" si="25">AE33/AF33</f>
        <v>0</v>
      </c>
      <c r="AI33" s="3">
        <v>1</v>
      </c>
      <c r="AJ33" s="3">
        <v>1</v>
      </c>
      <c r="AK33" s="3">
        <v>1</v>
      </c>
      <c r="AL33" s="3">
        <v>1</v>
      </c>
      <c r="AM33" s="3">
        <f t="shared" ref="AM33:AM46" si="26">STDEV(AI33:AL33)</f>
        <v>0</v>
      </c>
      <c r="AN33" s="3">
        <f t="shared" ref="AN33:AN46" si="27">AVERAGE(AI33:AL33)</f>
        <v>1</v>
      </c>
      <c r="AO33" s="7">
        <f t="shared" ref="AO33:AO46" si="28">AM33/AN33</f>
        <v>0</v>
      </c>
    </row>
    <row r="34" spans="1:41" x14ac:dyDescent="0.25">
      <c r="A34" s="6" t="s">
        <v>52</v>
      </c>
      <c r="C34" s="5">
        <v>22.760829999999999</v>
      </c>
      <c r="D34" s="5">
        <v>23.053059999999999</v>
      </c>
      <c r="E34" s="5">
        <v>23.298269999999999</v>
      </c>
      <c r="F34" s="5">
        <v>24.352340000000002</v>
      </c>
      <c r="G34" s="5">
        <f t="shared" si="15"/>
        <v>0.69320897726924213</v>
      </c>
      <c r="H34" s="13">
        <f t="shared" si="16"/>
        <v>23.366125</v>
      </c>
      <c r="I34" s="7">
        <f t="shared" si="17"/>
        <v>2.96672630686193E-2</v>
      </c>
      <c r="K34" s="5">
        <v>21.694109999999998</v>
      </c>
      <c r="L34" s="5">
        <v>20.506810000000002</v>
      </c>
      <c r="M34" s="5">
        <v>20.780329999999999</v>
      </c>
      <c r="N34" s="5">
        <v>19.485060000000001</v>
      </c>
      <c r="O34" s="5">
        <f t="shared" si="18"/>
        <v>0.90926195834405432</v>
      </c>
      <c r="P34" s="9">
        <f t="shared" ref="P34:P46" si="29">AVERAGE(K34:N34)</f>
        <v>20.616577499999998</v>
      </c>
      <c r="Q34" s="7">
        <f t="shared" si="19"/>
        <v>4.4103438523879844E-2</v>
      </c>
      <c r="S34" s="5">
        <v>24.355609999999999</v>
      </c>
      <c r="T34" s="5">
        <v>25.509740000000001</v>
      </c>
      <c r="U34" s="5">
        <v>24.095829999999999</v>
      </c>
      <c r="V34" s="5">
        <v>22.845500000000001</v>
      </c>
      <c r="W34" s="5">
        <f t="shared" si="20"/>
        <v>1.0931824829368606</v>
      </c>
      <c r="X34" s="5">
        <f t="shared" si="21"/>
        <v>24.20167</v>
      </c>
      <c r="Y34" s="7">
        <f t="shared" si="22"/>
        <v>4.5169712789938074E-2</v>
      </c>
      <c r="AA34" s="5">
        <v>22.70579</v>
      </c>
      <c r="AB34" s="5">
        <v>22.051439999999999</v>
      </c>
      <c r="AC34" s="5">
        <v>22.256460000000001</v>
      </c>
      <c r="AD34" s="5">
        <v>22.84552</v>
      </c>
      <c r="AE34" s="5">
        <f t="shared" si="23"/>
        <v>0.3729593113084414</v>
      </c>
      <c r="AF34" s="5">
        <f t="shared" si="24"/>
        <v>22.464802499999998</v>
      </c>
      <c r="AG34" s="7">
        <f t="shared" si="25"/>
        <v>1.6601940360189742E-2</v>
      </c>
      <c r="AI34" s="3">
        <v>22.01577</v>
      </c>
      <c r="AJ34" s="3">
        <v>21.886399999999998</v>
      </c>
      <c r="AK34" s="3">
        <v>21.99015</v>
      </c>
      <c r="AL34" s="3">
        <v>22.14002</v>
      </c>
      <c r="AM34" s="3">
        <f t="shared" si="26"/>
        <v>0.10423500195871564</v>
      </c>
      <c r="AN34" s="3">
        <f t="shared" si="27"/>
        <v>22.008085000000001</v>
      </c>
      <c r="AO34" s="7">
        <f t="shared" si="28"/>
        <v>4.7362140758142124E-3</v>
      </c>
    </row>
    <row r="35" spans="1:41" x14ac:dyDescent="0.25">
      <c r="A35" s="6" t="s">
        <v>53</v>
      </c>
      <c r="C35" s="5">
        <v>2.0457999999999998</v>
      </c>
      <c r="D35" s="5">
        <v>1.9525699999999999</v>
      </c>
      <c r="E35" s="5">
        <v>1.99803</v>
      </c>
      <c r="F35" s="5">
        <v>2.2784</v>
      </c>
      <c r="G35" s="5">
        <f t="shared" si="15"/>
        <v>0.14488952780193148</v>
      </c>
      <c r="H35" s="13">
        <f t="shared" si="16"/>
        <v>2.0686999999999998</v>
      </c>
      <c r="I35" s="7">
        <f t="shared" si="17"/>
        <v>7.0038926766535267E-2</v>
      </c>
      <c r="K35" s="5">
        <v>1.50512</v>
      </c>
      <c r="L35" s="5">
        <v>1.7437499999999999</v>
      </c>
      <c r="M35" s="5">
        <v>1.81613</v>
      </c>
      <c r="N35" s="5">
        <v>1.9501999999999999</v>
      </c>
      <c r="O35" s="5">
        <f t="shared" si="18"/>
        <v>0.18654823665743933</v>
      </c>
      <c r="P35" s="9">
        <f t="shared" si="29"/>
        <v>1.7538</v>
      </c>
      <c r="Q35" s="7">
        <f t="shared" si="19"/>
        <v>0.1063680218140263</v>
      </c>
      <c r="S35" s="5">
        <v>1.8295699999999999</v>
      </c>
      <c r="T35" s="5">
        <v>1.87321</v>
      </c>
      <c r="U35" s="5">
        <v>1.79095</v>
      </c>
      <c r="V35" s="5">
        <v>1.9774</v>
      </c>
      <c r="W35" s="5">
        <f t="shared" si="20"/>
        <v>8.0433994212646201E-2</v>
      </c>
      <c r="X35" s="5">
        <f t="shared" si="21"/>
        <v>1.8677824999999999</v>
      </c>
      <c r="Y35" s="7">
        <f t="shared" si="22"/>
        <v>4.3063897543020244E-2</v>
      </c>
      <c r="AA35" s="5">
        <v>1.79667</v>
      </c>
      <c r="AB35" s="5">
        <v>1.90811</v>
      </c>
      <c r="AC35" s="5">
        <v>1.84554</v>
      </c>
      <c r="AD35" s="5">
        <v>1.97736</v>
      </c>
      <c r="AE35" s="5">
        <f t="shared" si="23"/>
        <v>7.8285325572549039E-2</v>
      </c>
      <c r="AF35" s="5">
        <f t="shared" si="24"/>
        <v>1.88192</v>
      </c>
      <c r="AG35" s="7">
        <f t="shared" si="25"/>
        <v>4.1598646899203492E-2</v>
      </c>
      <c r="AI35" s="3">
        <v>2.00515</v>
      </c>
      <c r="AJ35" s="3">
        <v>2.0567099999999998</v>
      </c>
      <c r="AK35" s="3">
        <v>2.0028700000000002</v>
      </c>
      <c r="AL35" s="3">
        <v>2.4445299999999999</v>
      </c>
      <c r="AM35" s="3">
        <f t="shared" si="26"/>
        <v>0.21293290609955046</v>
      </c>
      <c r="AN35" s="3">
        <f t="shared" si="27"/>
        <v>2.1273149999999998</v>
      </c>
      <c r="AO35" s="7">
        <f t="shared" si="28"/>
        <v>0.10009467619959925</v>
      </c>
    </row>
    <row r="36" spans="1:41" x14ac:dyDescent="0.25">
      <c r="A36" s="6" t="s">
        <v>54</v>
      </c>
      <c r="C36" s="5">
        <v>167.14469</v>
      </c>
      <c r="D36" s="5">
        <v>168.37733</v>
      </c>
      <c r="E36" s="5">
        <v>171.30766</v>
      </c>
      <c r="F36" s="5">
        <v>180.15915000000001</v>
      </c>
      <c r="G36" s="5">
        <f t="shared" si="15"/>
        <v>5.8734776844976384</v>
      </c>
      <c r="H36" s="13">
        <f t="shared" si="16"/>
        <v>171.7472075</v>
      </c>
      <c r="I36" s="7">
        <f t="shared" si="17"/>
        <v>3.4198388259079199E-2</v>
      </c>
      <c r="K36" s="5">
        <v>234.55545000000001</v>
      </c>
      <c r="L36" s="5">
        <v>243.38215</v>
      </c>
      <c r="M36" s="5">
        <v>238.26389</v>
      </c>
      <c r="N36" s="5">
        <v>243.47900000000001</v>
      </c>
      <c r="O36" s="5">
        <f t="shared" si="18"/>
        <v>4.3272031227678296</v>
      </c>
      <c r="P36" s="9">
        <f t="shared" si="29"/>
        <v>239.92012249999999</v>
      </c>
      <c r="Q36" s="7">
        <f t="shared" si="19"/>
        <v>1.8036015810919862E-2</v>
      </c>
      <c r="S36" s="5">
        <v>158.44922</v>
      </c>
      <c r="T36" s="5">
        <v>163.83430000000001</v>
      </c>
      <c r="U36" s="5">
        <v>155.85807</v>
      </c>
      <c r="V36" s="5">
        <v>160.17789999999999</v>
      </c>
      <c r="W36" s="5">
        <f t="shared" si="20"/>
        <v>3.3460414008334847</v>
      </c>
      <c r="X36" s="5">
        <f t="shared" si="21"/>
        <v>159.57987249999999</v>
      </c>
      <c r="Y36" s="7">
        <f t="shared" si="22"/>
        <v>2.0967815980887469E-2</v>
      </c>
      <c r="AA36" s="5">
        <v>149.83726999999999</v>
      </c>
      <c r="AB36" s="5">
        <v>157.18457000000001</v>
      </c>
      <c r="AC36" s="5">
        <v>152.10755</v>
      </c>
      <c r="AD36" s="5">
        <v>160.17792</v>
      </c>
      <c r="AE36" s="5">
        <f t="shared" si="23"/>
        <v>4.7075575694010423</v>
      </c>
      <c r="AF36" s="5">
        <f t="shared" si="24"/>
        <v>154.82682750000001</v>
      </c>
      <c r="AG36" s="7">
        <f t="shared" si="25"/>
        <v>3.0405309243974801E-2</v>
      </c>
      <c r="AI36" s="3">
        <v>94.57517</v>
      </c>
      <c r="AJ36" s="3">
        <v>99.426869999999994</v>
      </c>
      <c r="AK36" s="3">
        <v>100.80588</v>
      </c>
      <c r="AL36" s="3">
        <v>108.76600000000001</v>
      </c>
      <c r="AM36" s="3">
        <f t="shared" si="26"/>
        <v>5.8894320908612832</v>
      </c>
      <c r="AN36" s="3">
        <f t="shared" si="27"/>
        <v>100.89348</v>
      </c>
      <c r="AO36" s="7">
        <f t="shared" si="28"/>
        <v>5.8372771866539677E-2</v>
      </c>
    </row>
    <row r="37" spans="1:41" x14ac:dyDescent="0.25">
      <c r="A37" s="6" t="s">
        <v>15</v>
      </c>
      <c r="C37" s="5">
        <v>56.20879</v>
      </c>
      <c r="D37" s="5">
        <v>56.28557</v>
      </c>
      <c r="E37" s="5">
        <v>56.955480000000001</v>
      </c>
      <c r="F37" s="5">
        <v>60.03219</v>
      </c>
      <c r="G37" s="5">
        <f t="shared" si="15"/>
        <v>1.8058680724492766</v>
      </c>
      <c r="H37" s="13">
        <f t="shared" si="16"/>
        <v>57.370507500000002</v>
      </c>
      <c r="I37" s="7">
        <f t="shared" si="17"/>
        <v>3.1477289484484278E-2</v>
      </c>
      <c r="K37" s="5">
        <v>46.106259999999999</v>
      </c>
      <c r="L37" s="5">
        <v>47.527239999999999</v>
      </c>
      <c r="M37" s="5">
        <v>45.718519999999998</v>
      </c>
      <c r="N37" s="5">
        <v>47.093980000000002</v>
      </c>
      <c r="O37" s="5">
        <f t="shared" si="18"/>
        <v>0.8414367546048851</v>
      </c>
      <c r="P37" s="9">
        <f t="shared" si="29"/>
        <v>46.611499999999992</v>
      </c>
      <c r="Q37" s="7">
        <f t="shared" si="19"/>
        <v>1.8052127792602367E-2</v>
      </c>
      <c r="S37" s="5">
        <v>43.102170000000001</v>
      </c>
      <c r="T37" s="5">
        <v>44.367739999999998</v>
      </c>
      <c r="U37" s="5">
        <v>42.25132</v>
      </c>
      <c r="V37" s="5">
        <v>40.890099999999997</v>
      </c>
      <c r="W37" s="5">
        <f t="shared" si="20"/>
        <v>1.4618766565246428</v>
      </c>
      <c r="X37" s="5">
        <f t="shared" si="21"/>
        <v>42.652832499999995</v>
      </c>
      <c r="Y37" s="7">
        <f t="shared" si="22"/>
        <v>3.427384703054933E-2</v>
      </c>
      <c r="AA37" s="5">
        <v>39.300289999999997</v>
      </c>
      <c r="AB37" s="5">
        <v>40.668460000000003</v>
      </c>
      <c r="AC37" s="5">
        <v>39.024299999999997</v>
      </c>
      <c r="AD37" s="5">
        <v>40.890129999999999</v>
      </c>
      <c r="AE37" s="5">
        <f t="shared" si="23"/>
        <v>0.94469448932798961</v>
      </c>
      <c r="AF37" s="5">
        <f t="shared" si="24"/>
        <v>39.970794999999995</v>
      </c>
      <c r="AG37" s="7">
        <f t="shared" si="25"/>
        <v>2.3634618459002121E-2</v>
      </c>
      <c r="AI37" s="3">
        <v>43.006590000000003</v>
      </c>
      <c r="AJ37" s="3">
        <v>44.407420000000002</v>
      </c>
      <c r="AK37" s="3">
        <v>44.163139999999999</v>
      </c>
      <c r="AL37" s="3">
        <v>47.339149999999997</v>
      </c>
      <c r="AM37" s="3">
        <f t="shared" si="26"/>
        <v>1.8441972457865394</v>
      </c>
      <c r="AN37" s="3">
        <f t="shared" si="27"/>
        <v>44.729075000000002</v>
      </c>
      <c r="AO37" s="7">
        <f t="shared" si="28"/>
        <v>4.123039087632685E-2</v>
      </c>
    </row>
    <row r="38" spans="1:41" x14ac:dyDescent="0.25">
      <c r="A38" s="6" t="s">
        <v>3</v>
      </c>
      <c r="C38" s="5">
        <v>0.52915000000000001</v>
      </c>
      <c r="D38" s="5">
        <v>0.54874999999999996</v>
      </c>
      <c r="E38" s="5">
        <v>0.50022999999999995</v>
      </c>
      <c r="F38" s="5">
        <v>0.54971000000000003</v>
      </c>
      <c r="G38" s="5">
        <f t="shared" si="15"/>
        <v>2.3177975177597683E-2</v>
      </c>
      <c r="H38" s="13">
        <f t="shared" si="16"/>
        <v>0.53195999999999999</v>
      </c>
      <c r="I38" s="7">
        <f t="shared" si="17"/>
        <v>4.3570898521689008E-2</v>
      </c>
      <c r="K38" s="5">
        <v>0.50083999999999995</v>
      </c>
      <c r="L38" s="5">
        <v>0.52510999999999997</v>
      </c>
      <c r="M38" s="5">
        <v>0.52415</v>
      </c>
      <c r="N38" s="5">
        <v>0.49575999999999998</v>
      </c>
      <c r="O38" s="5">
        <f t="shared" si="18"/>
        <v>1.5347452557346456E-2</v>
      </c>
      <c r="P38" s="9">
        <f t="shared" si="29"/>
        <v>0.51146500000000006</v>
      </c>
      <c r="Q38" s="7">
        <f t="shared" si="19"/>
        <v>3.0006848088034284E-2</v>
      </c>
      <c r="S38" s="5">
        <v>0.58631999999999995</v>
      </c>
      <c r="T38" s="5">
        <v>0.58975999999999995</v>
      </c>
      <c r="U38" s="5">
        <v>0.57355</v>
      </c>
      <c r="V38" s="5">
        <v>0.56969999999999998</v>
      </c>
      <c r="W38" s="5">
        <f t="shared" si="20"/>
        <v>9.7087636528378953E-3</v>
      </c>
      <c r="X38" s="5">
        <f t="shared" si="21"/>
        <v>0.57983249999999997</v>
      </c>
      <c r="Y38" s="7">
        <f t="shared" si="22"/>
        <v>1.6744083253073767E-2</v>
      </c>
      <c r="AA38" s="5">
        <v>0.53774</v>
      </c>
      <c r="AB38" s="5">
        <v>0.57038999999999995</v>
      </c>
      <c r="AC38" s="5">
        <v>0.55911999999999995</v>
      </c>
      <c r="AD38" s="5">
        <v>0.56967999999999996</v>
      </c>
      <c r="AE38" s="5">
        <f t="shared" si="23"/>
        <v>1.5226952803061619E-2</v>
      </c>
      <c r="AF38" s="5">
        <f t="shared" si="24"/>
        <v>0.55923250000000002</v>
      </c>
      <c r="AG38" s="7">
        <f t="shared" si="25"/>
        <v>2.7228304512097595E-2</v>
      </c>
      <c r="AI38" s="3">
        <v>0.50856999999999997</v>
      </c>
      <c r="AJ38" s="3">
        <v>0.54552</v>
      </c>
      <c r="AK38" s="3">
        <v>0.56428</v>
      </c>
      <c r="AL38" s="3">
        <v>0.58643000000000001</v>
      </c>
      <c r="AM38" s="3">
        <f t="shared" si="26"/>
        <v>3.2973820929135096E-2</v>
      </c>
      <c r="AN38" s="3">
        <f t="shared" si="27"/>
        <v>0.55120000000000002</v>
      </c>
      <c r="AO38" s="7">
        <f t="shared" si="28"/>
        <v>5.9821881221217517E-2</v>
      </c>
    </row>
    <row r="39" spans="1:41" x14ac:dyDescent="0.25">
      <c r="A39" s="6" t="s">
        <v>2</v>
      </c>
      <c r="C39" s="5">
        <v>2.5217200000000002</v>
      </c>
      <c r="D39" s="5">
        <v>2.56006</v>
      </c>
      <c r="E39" s="5">
        <v>2.4815900000000002</v>
      </c>
      <c r="F39" s="5">
        <v>2.6404999999999998</v>
      </c>
      <c r="G39" s="5">
        <f t="shared" si="15"/>
        <v>6.7743132185730179E-2</v>
      </c>
      <c r="H39" s="13">
        <f t="shared" si="16"/>
        <v>2.5509675000000001</v>
      </c>
      <c r="I39" s="7">
        <f t="shared" si="17"/>
        <v>2.6555858585313289E-2</v>
      </c>
      <c r="K39" s="5">
        <v>2.3179799999999999</v>
      </c>
      <c r="L39" s="5">
        <v>2.4164099999999999</v>
      </c>
      <c r="M39" s="5">
        <v>2.3709099999999999</v>
      </c>
      <c r="N39" s="5">
        <v>2.3550599999999999</v>
      </c>
      <c r="O39" s="5">
        <f t="shared" si="18"/>
        <v>4.0774043213789829E-2</v>
      </c>
      <c r="P39" s="9">
        <f t="shared" si="29"/>
        <v>2.3650899999999999</v>
      </c>
      <c r="Q39" s="7">
        <f t="shared" si="19"/>
        <v>1.7239954172479623E-2</v>
      </c>
      <c r="S39" s="5">
        <v>2.65082</v>
      </c>
      <c r="T39" s="5">
        <v>2.7105800000000002</v>
      </c>
      <c r="U39" s="5">
        <v>2.5922900000000002</v>
      </c>
      <c r="V39" s="5">
        <v>2.6002999999999998</v>
      </c>
      <c r="W39" s="5">
        <f t="shared" si="20"/>
        <v>5.4595216136581116E-2</v>
      </c>
      <c r="X39" s="5">
        <f t="shared" si="21"/>
        <v>2.6384974999999997</v>
      </c>
      <c r="Y39" s="7">
        <f t="shared" si="22"/>
        <v>2.0691782401378481E-2</v>
      </c>
      <c r="AA39" s="5">
        <v>2.4965799999999998</v>
      </c>
      <c r="AB39" s="5">
        <v>2.6219899999999998</v>
      </c>
      <c r="AC39" s="5">
        <v>2.51471</v>
      </c>
      <c r="AD39" s="5">
        <v>2.60032</v>
      </c>
      <c r="AE39" s="5">
        <f t="shared" si="23"/>
        <v>6.1998663964099518E-2</v>
      </c>
      <c r="AF39" s="5">
        <f t="shared" si="24"/>
        <v>2.5583999999999998</v>
      </c>
      <c r="AG39" s="7">
        <f t="shared" si="25"/>
        <v>2.4233373969707442E-2</v>
      </c>
      <c r="AI39" s="3">
        <v>2.3879000000000001</v>
      </c>
      <c r="AJ39" s="3">
        <v>2.5133399999999999</v>
      </c>
      <c r="AK39" s="3">
        <v>2.5442499999999999</v>
      </c>
      <c r="AL39" s="3">
        <v>2.6760299999999999</v>
      </c>
      <c r="AM39" s="3">
        <f t="shared" si="26"/>
        <v>0.11831766760153213</v>
      </c>
      <c r="AN39" s="3">
        <f t="shared" si="27"/>
        <v>2.5303800000000001</v>
      </c>
      <c r="AO39" s="7">
        <f t="shared" si="28"/>
        <v>4.6758853453446568E-2</v>
      </c>
    </row>
    <row r="40" spans="1:41" x14ac:dyDescent="0.25">
      <c r="A40" s="6" t="s">
        <v>1</v>
      </c>
      <c r="C40" s="5">
        <v>0.67284999999999995</v>
      </c>
      <c r="D40" s="5">
        <v>0.68625999999999998</v>
      </c>
      <c r="E40" s="5">
        <v>0.59755999999999998</v>
      </c>
      <c r="F40" s="5">
        <v>0.67157999999999995</v>
      </c>
      <c r="G40" s="5">
        <f t="shared" si="15"/>
        <v>4.0220411381121729E-2</v>
      </c>
      <c r="H40" s="13">
        <f t="shared" si="16"/>
        <v>0.65706249999999999</v>
      </c>
      <c r="I40" s="7">
        <f t="shared" si="17"/>
        <v>6.1212459060015947E-2</v>
      </c>
      <c r="K40" s="5">
        <v>0.60592999999999997</v>
      </c>
      <c r="L40" s="5">
        <v>0.64844000000000002</v>
      </c>
      <c r="M40" s="5">
        <v>0.63907999999999998</v>
      </c>
      <c r="N40" s="5">
        <v>0.60607</v>
      </c>
      <c r="O40" s="5">
        <f t="shared" si="18"/>
        <v>2.213317419621507E-2</v>
      </c>
      <c r="P40" s="9">
        <f t="shared" si="29"/>
        <v>0.62487999999999999</v>
      </c>
      <c r="Q40" s="7">
        <f t="shared" si="19"/>
        <v>3.5419879330775624E-2</v>
      </c>
      <c r="S40" s="5">
        <v>0.72965999999999998</v>
      </c>
      <c r="T40" s="5">
        <v>0.72672000000000003</v>
      </c>
      <c r="U40" s="5">
        <v>0.71553</v>
      </c>
      <c r="V40" s="5">
        <v>0.69769999999999999</v>
      </c>
      <c r="W40" s="5">
        <f t="shared" si="20"/>
        <v>1.4477072390507694E-2</v>
      </c>
      <c r="X40" s="5">
        <f t="shared" si="21"/>
        <v>0.71740249999999994</v>
      </c>
      <c r="Y40" s="7">
        <f t="shared" si="22"/>
        <v>2.0179846586132186E-2</v>
      </c>
      <c r="AA40" s="5">
        <v>0.66559999999999997</v>
      </c>
      <c r="AB40" s="5">
        <v>0.70526999999999995</v>
      </c>
      <c r="AC40" s="5">
        <v>0.67964000000000002</v>
      </c>
      <c r="AD40" s="5">
        <v>0.69769999999999999</v>
      </c>
      <c r="AE40" s="5">
        <f t="shared" si="23"/>
        <v>1.7892283951469128E-2</v>
      </c>
      <c r="AF40" s="5">
        <f t="shared" si="24"/>
        <v>0.68705250000000007</v>
      </c>
      <c r="AG40" s="7">
        <f t="shared" si="25"/>
        <v>2.6042091327037054E-2</v>
      </c>
      <c r="AI40" s="3">
        <v>0.62982000000000005</v>
      </c>
      <c r="AJ40" s="3">
        <v>0.67474000000000001</v>
      </c>
      <c r="AK40" s="3">
        <v>0.69918999999999998</v>
      </c>
      <c r="AL40" s="3">
        <v>0.71923000000000004</v>
      </c>
      <c r="AM40" s="3">
        <f t="shared" si="26"/>
        <v>3.851722082393795E-2</v>
      </c>
      <c r="AN40" s="3">
        <f t="shared" si="27"/>
        <v>0.68074500000000004</v>
      </c>
      <c r="AO40" s="7">
        <f t="shared" si="28"/>
        <v>5.6580982341314222E-2</v>
      </c>
    </row>
    <row r="41" spans="1:41" x14ac:dyDescent="0.25">
      <c r="A41" s="6" t="s">
        <v>0</v>
      </c>
      <c r="C41" s="5">
        <v>1.03891</v>
      </c>
      <c r="D41" s="5">
        <v>1.0660799999999999</v>
      </c>
      <c r="E41" s="5">
        <v>0.92456000000000005</v>
      </c>
      <c r="F41" s="5">
        <v>1.05078</v>
      </c>
      <c r="G41" s="5">
        <f t="shared" si="15"/>
        <v>6.4645518728421239E-2</v>
      </c>
      <c r="H41" s="13">
        <f t="shared" si="16"/>
        <v>1.0200825</v>
      </c>
      <c r="I41" s="7">
        <f t="shared" si="17"/>
        <v>6.337283379375809E-2</v>
      </c>
      <c r="K41" s="5">
        <v>0.93908000000000003</v>
      </c>
      <c r="L41" s="5">
        <v>1.0209600000000001</v>
      </c>
      <c r="M41" s="5">
        <v>1.0055000000000001</v>
      </c>
      <c r="N41" s="5">
        <v>0.96436999999999995</v>
      </c>
      <c r="O41" s="5">
        <f t="shared" si="18"/>
        <v>3.7515165266862452E-2</v>
      </c>
      <c r="P41" s="9">
        <f t="shared" si="29"/>
        <v>0.98247750000000011</v>
      </c>
      <c r="Q41" s="7">
        <f t="shared" si="19"/>
        <v>3.8184248765862266E-2</v>
      </c>
      <c r="S41" s="5">
        <v>1.12338</v>
      </c>
      <c r="T41" s="5">
        <v>1.1203000000000001</v>
      </c>
      <c r="U41" s="5">
        <v>1.1089800000000001</v>
      </c>
      <c r="V41" s="5">
        <v>1.0983000000000001</v>
      </c>
      <c r="W41" s="5">
        <f t="shared" si="20"/>
        <v>1.1445732829312414E-2</v>
      </c>
      <c r="X41" s="5">
        <f t="shared" si="21"/>
        <v>1.1127400000000001</v>
      </c>
      <c r="Y41" s="7">
        <f t="shared" si="22"/>
        <v>1.0286080152877054E-2</v>
      </c>
      <c r="AA41" s="5">
        <v>1.0349600000000001</v>
      </c>
      <c r="AB41" s="5">
        <v>1.10199</v>
      </c>
      <c r="AC41" s="5">
        <v>1.0588299999999999</v>
      </c>
      <c r="AD41" s="5">
        <v>1.0983400000000001</v>
      </c>
      <c r="AE41" s="5">
        <f t="shared" si="23"/>
        <v>3.2296762479645955E-2</v>
      </c>
      <c r="AF41" s="5">
        <f t="shared" si="24"/>
        <v>1.0735300000000001</v>
      </c>
      <c r="AG41" s="7">
        <f t="shared" si="25"/>
        <v>3.0084638975758433E-2</v>
      </c>
      <c r="AI41" s="3">
        <v>0.98538999999999999</v>
      </c>
      <c r="AJ41" s="3">
        <v>1.0580400000000001</v>
      </c>
      <c r="AK41" s="3">
        <v>1.1064400000000001</v>
      </c>
      <c r="AL41" s="3">
        <v>1.1507099999999999</v>
      </c>
      <c r="AM41" s="3">
        <f t="shared" si="26"/>
        <v>7.0800158427318016E-2</v>
      </c>
      <c r="AN41" s="3">
        <f t="shared" si="27"/>
        <v>1.075145</v>
      </c>
      <c r="AO41" s="7">
        <f t="shared" si="28"/>
        <v>6.5851730164134148E-2</v>
      </c>
    </row>
    <row r="42" spans="1:41" x14ac:dyDescent="0.25">
      <c r="A42" s="6" t="s">
        <v>10</v>
      </c>
      <c r="C42" s="5">
        <v>0.59777000000000002</v>
      </c>
      <c r="D42" s="5">
        <v>0.61463000000000001</v>
      </c>
      <c r="E42" s="5">
        <v>0.50588</v>
      </c>
      <c r="F42" s="5">
        <v>0.59406000000000003</v>
      </c>
      <c r="G42" s="5">
        <f t="shared" si="15"/>
        <v>4.8961886197327005E-2</v>
      </c>
      <c r="H42" s="13">
        <f t="shared" si="16"/>
        <v>0.57808499999999996</v>
      </c>
      <c r="I42" s="7">
        <f t="shared" si="17"/>
        <v>8.4696690274487327E-2</v>
      </c>
      <c r="K42" s="5">
        <v>0.53620999999999996</v>
      </c>
      <c r="L42" s="5">
        <v>0.59955000000000003</v>
      </c>
      <c r="M42" s="5">
        <v>0.58786000000000005</v>
      </c>
      <c r="N42" s="5">
        <v>0.55820000000000003</v>
      </c>
      <c r="O42" s="5">
        <f t="shared" si="18"/>
        <v>2.8707479280958619E-2</v>
      </c>
      <c r="P42" s="9">
        <f t="shared" si="29"/>
        <v>0.57045499999999993</v>
      </c>
      <c r="Q42" s="7">
        <f t="shared" si="19"/>
        <v>5.0323827963570524E-2</v>
      </c>
      <c r="S42" s="5">
        <v>0.63682000000000005</v>
      </c>
      <c r="T42" s="5">
        <v>0.62451999999999996</v>
      </c>
      <c r="U42" s="5">
        <v>0.63334000000000001</v>
      </c>
      <c r="V42" s="5">
        <v>0.62609999999999999</v>
      </c>
      <c r="W42" s="5">
        <f t="shared" si="20"/>
        <v>5.8525293677178956E-3</v>
      </c>
      <c r="X42" s="5">
        <f t="shared" si="21"/>
        <v>0.63019500000000006</v>
      </c>
      <c r="Y42" s="7">
        <f t="shared" si="22"/>
        <v>9.2868546524772413E-3</v>
      </c>
      <c r="AA42" s="5">
        <v>0.57974000000000003</v>
      </c>
      <c r="AB42" s="5">
        <v>0.62212999999999996</v>
      </c>
      <c r="AC42" s="5">
        <v>0.59867000000000004</v>
      </c>
      <c r="AD42" s="5">
        <v>0.62609999999999999</v>
      </c>
      <c r="AE42" s="5">
        <f t="shared" si="23"/>
        <v>2.1646870443553699E-2</v>
      </c>
      <c r="AF42" s="5">
        <f t="shared" si="24"/>
        <v>0.60665999999999998</v>
      </c>
      <c r="AG42" s="7">
        <f t="shared" si="25"/>
        <v>3.5682046687689484E-2</v>
      </c>
      <c r="AI42" s="3">
        <v>0.54686000000000001</v>
      </c>
      <c r="AJ42" s="3">
        <v>0.59096000000000004</v>
      </c>
      <c r="AK42" s="3">
        <v>0.63051999999999997</v>
      </c>
      <c r="AL42" s="3">
        <v>0.65246000000000004</v>
      </c>
      <c r="AM42" s="3">
        <f t="shared" si="26"/>
        <v>4.6479182436871672E-2</v>
      </c>
      <c r="AN42" s="3">
        <f t="shared" si="27"/>
        <v>0.60519999999999996</v>
      </c>
      <c r="AO42" s="7">
        <f t="shared" si="28"/>
        <v>7.6799706604216256E-2</v>
      </c>
    </row>
    <row r="43" spans="1:41" x14ac:dyDescent="0.25">
      <c r="A43" s="6" t="s">
        <v>11</v>
      </c>
      <c r="C43" s="5">
        <v>0.40482000000000001</v>
      </c>
      <c r="D43" s="5">
        <v>0.41555999999999998</v>
      </c>
      <c r="E43" s="5">
        <v>0.32708999999999999</v>
      </c>
      <c r="F43" s="5">
        <v>0.39695999999999998</v>
      </c>
      <c r="G43" s="5">
        <f t="shared" si="15"/>
        <v>4.0076799086254382E-2</v>
      </c>
      <c r="H43" s="13">
        <f t="shared" si="16"/>
        <v>0.38610749999999999</v>
      </c>
      <c r="I43" s="7">
        <f t="shared" si="17"/>
        <v>0.10379699717372592</v>
      </c>
      <c r="K43" s="5">
        <v>0.35025000000000001</v>
      </c>
      <c r="L43" s="5">
        <v>0.39879999999999999</v>
      </c>
      <c r="M43" s="5">
        <v>0.38930999999999999</v>
      </c>
      <c r="N43" s="5">
        <v>0.36934</v>
      </c>
      <c r="O43" s="5">
        <f t="shared" si="18"/>
        <v>2.1610118771846973E-2</v>
      </c>
      <c r="P43" s="9">
        <f t="shared" si="29"/>
        <v>0.37692500000000001</v>
      </c>
      <c r="Q43" s="7">
        <f t="shared" si="19"/>
        <v>5.7332675656554942E-2</v>
      </c>
      <c r="S43" s="5">
        <v>0.43852999999999998</v>
      </c>
      <c r="T43" s="5">
        <v>0.42827999999999999</v>
      </c>
      <c r="U43" s="5">
        <v>0.43668000000000001</v>
      </c>
      <c r="V43" s="5">
        <v>0.42670000000000002</v>
      </c>
      <c r="W43" s="5">
        <f t="shared" si="20"/>
        <v>5.9237565502531014E-3</v>
      </c>
      <c r="X43" s="5">
        <f t="shared" si="21"/>
        <v>0.43254750000000003</v>
      </c>
      <c r="Y43" s="7">
        <f t="shared" si="22"/>
        <v>1.3695042857150026E-2</v>
      </c>
      <c r="AA43" s="5">
        <v>0.39648</v>
      </c>
      <c r="AB43" s="5">
        <v>0.42770999999999998</v>
      </c>
      <c r="AC43" s="5">
        <v>0.40648000000000001</v>
      </c>
      <c r="AD43" s="5">
        <v>0.42670000000000002</v>
      </c>
      <c r="AE43" s="5">
        <f t="shared" si="23"/>
        <v>1.5408716959349124E-2</v>
      </c>
      <c r="AF43" s="5">
        <f t="shared" si="24"/>
        <v>0.4143425</v>
      </c>
      <c r="AG43" s="7">
        <f t="shared" si="25"/>
        <v>3.7188357359790813E-2</v>
      </c>
      <c r="AI43" s="3">
        <v>0.36976999999999999</v>
      </c>
      <c r="AJ43" s="3">
        <v>0.40254000000000001</v>
      </c>
      <c r="AK43" s="3">
        <v>0.43092999999999998</v>
      </c>
      <c r="AL43" s="3">
        <v>0.44628000000000001</v>
      </c>
      <c r="AM43" s="3">
        <f t="shared" si="26"/>
        <v>3.3693472166974228E-2</v>
      </c>
      <c r="AN43" s="3">
        <f t="shared" si="27"/>
        <v>0.41238000000000002</v>
      </c>
      <c r="AO43" s="7">
        <f t="shared" si="28"/>
        <v>8.1704913349275488E-2</v>
      </c>
    </row>
    <row r="44" spans="1:41" x14ac:dyDescent="0.25">
      <c r="A44" s="6" t="s">
        <v>12</v>
      </c>
      <c r="C44" s="5">
        <v>1.6050800000000001</v>
      </c>
      <c r="D44" s="5">
        <v>1.6117600000000001</v>
      </c>
      <c r="E44" s="5">
        <v>1.4922200000000001</v>
      </c>
      <c r="F44" s="5">
        <v>1.63653</v>
      </c>
      <c r="G44" s="5">
        <f t="shared" si="15"/>
        <v>6.4226062402008302E-2</v>
      </c>
      <c r="H44" s="13">
        <f t="shared" si="16"/>
        <v>1.5863975000000003</v>
      </c>
      <c r="I44" s="7">
        <f t="shared" si="17"/>
        <v>4.0485478829869748E-2</v>
      </c>
      <c r="K44" s="5">
        <v>1.4203300000000001</v>
      </c>
      <c r="L44" s="5">
        <v>1.51847</v>
      </c>
      <c r="M44" s="5">
        <v>1.4736499999999999</v>
      </c>
      <c r="N44" s="5">
        <v>1.4597100000000001</v>
      </c>
      <c r="O44" s="5">
        <f t="shared" si="18"/>
        <v>4.0498106951642354E-2</v>
      </c>
      <c r="P44" s="9">
        <f t="shared" si="29"/>
        <v>1.46804</v>
      </c>
      <c r="Q44" s="7">
        <f t="shared" si="19"/>
        <v>2.7586514639684447E-2</v>
      </c>
      <c r="S44" s="5">
        <v>1.68638</v>
      </c>
      <c r="T44" s="5">
        <v>1.7022200000000001</v>
      </c>
      <c r="U44" s="5">
        <v>1.6548499999999999</v>
      </c>
      <c r="V44" s="5">
        <v>1.623</v>
      </c>
      <c r="W44" s="5">
        <f t="shared" si="20"/>
        <v>3.5114359242338487E-2</v>
      </c>
      <c r="X44" s="5">
        <f t="shared" si="21"/>
        <v>1.6666125000000001</v>
      </c>
      <c r="Y44" s="7">
        <f t="shared" si="22"/>
        <v>2.1069300297662765E-2</v>
      </c>
      <c r="AA44" s="5">
        <v>1.5633900000000001</v>
      </c>
      <c r="AB44" s="5">
        <v>1.64455</v>
      </c>
      <c r="AC44" s="5">
        <v>1.5593699999999999</v>
      </c>
      <c r="AD44" s="5">
        <v>1.62296</v>
      </c>
      <c r="AE44" s="5">
        <f t="shared" si="23"/>
        <v>4.2736732346620343E-2</v>
      </c>
      <c r="AF44" s="5">
        <f t="shared" si="24"/>
        <v>1.5975675</v>
      </c>
      <c r="AG44" s="7">
        <f t="shared" si="25"/>
        <v>2.6751127790606871E-2</v>
      </c>
      <c r="AI44" s="3">
        <v>1.5079899999999999</v>
      </c>
      <c r="AJ44" s="3">
        <v>1.5918099999999999</v>
      </c>
      <c r="AK44" s="3">
        <v>1.62626</v>
      </c>
      <c r="AL44" s="3">
        <v>1.70177</v>
      </c>
      <c r="AM44" s="3">
        <f t="shared" si="26"/>
        <v>8.038658568650206E-2</v>
      </c>
      <c r="AN44" s="3">
        <f t="shared" si="27"/>
        <v>1.6069575</v>
      </c>
      <c r="AO44" s="7">
        <f t="shared" si="28"/>
        <v>5.0024089427693055E-2</v>
      </c>
    </row>
    <row r="45" spans="1:41" x14ac:dyDescent="0.25">
      <c r="A45" s="6" t="s">
        <v>13</v>
      </c>
      <c r="C45" s="5">
        <v>0.34893999999999997</v>
      </c>
      <c r="D45" s="5">
        <v>0.35269</v>
      </c>
      <c r="E45" s="5">
        <v>0.29586000000000001</v>
      </c>
      <c r="F45" s="5">
        <v>0.34</v>
      </c>
      <c r="G45" s="5">
        <f t="shared" si="15"/>
        <v>2.6221011136109904E-2</v>
      </c>
      <c r="H45" s="13">
        <f t="shared" si="16"/>
        <v>0.33437250000000002</v>
      </c>
      <c r="I45" s="7">
        <f t="shared" si="17"/>
        <v>7.8418563536504657E-2</v>
      </c>
      <c r="K45" s="5">
        <v>0.30027999999999999</v>
      </c>
      <c r="L45" s="5">
        <v>0.33678999999999998</v>
      </c>
      <c r="M45" s="5">
        <v>0.32473000000000002</v>
      </c>
      <c r="N45" s="5">
        <v>0.31579000000000002</v>
      </c>
      <c r="O45" s="5">
        <f t="shared" si="18"/>
        <v>1.5377770482095246E-2</v>
      </c>
      <c r="P45" s="9">
        <f t="shared" si="29"/>
        <v>0.3193975</v>
      </c>
      <c r="Q45" s="7">
        <f t="shared" si="19"/>
        <v>4.8146182991711729E-2</v>
      </c>
      <c r="S45" s="5">
        <v>0.37187999999999999</v>
      </c>
      <c r="T45" s="5">
        <v>0.36681000000000002</v>
      </c>
      <c r="U45" s="5">
        <v>0.36851</v>
      </c>
      <c r="V45" s="5">
        <v>0.36259999999999998</v>
      </c>
      <c r="W45" s="5">
        <f t="shared" si="20"/>
        <v>3.8592140823402584E-3</v>
      </c>
      <c r="X45" s="5">
        <f t="shared" si="21"/>
        <v>0.36745000000000005</v>
      </c>
      <c r="Y45" s="7">
        <f t="shared" si="22"/>
        <v>1.0502691746741755E-2</v>
      </c>
      <c r="AA45" s="5">
        <v>0.34181</v>
      </c>
      <c r="AB45" s="5">
        <v>0.36441000000000001</v>
      </c>
      <c r="AC45" s="5">
        <v>0.34266000000000002</v>
      </c>
      <c r="AD45" s="5">
        <v>0.36255999999999999</v>
      </c>
      <c r="AE45" s="5">
        <f t="shared" si="23"/>
        <v>1.2296815305869506E-2</v>
      </c>
      <c r="AF45" s="5">
        <f t="shared" si="24"/>
        <v>0.35286000000000001</v>
      </c>
      <c r="AG45" s="7">
        <f t="shared" si="25"/>
        <v>3.4848991968116264E-2</v>
      </c>
      <c r="AI45" s="3">
        <v>0.33104</v>
      </c>
      <c r="AJ45" s="3">
        <v>0.35496</v>
      </c>
      <c r="AK45" s="3">
        <v>0.37252999999999997</v>
      </c>
      <c r="AL45" s="3">
        <v>0.38346000000000002</v>
      </c>
      <c r="AM45" s="3">
        <f t="shared" si="26"/>
        <v>2.2879872340844331E-2</v>
      </c>
      <c r="AN45" s="3">
        <f t="shared" si="27"/>
        <v>0.36049750000000003</v>
      </c>
      <c r="AO45" s="7">
        <f t="shared" si="28"/>
        <v>6.3467492398267197E-2</v>
      </c>
    </row>
    <row r="46" spans="1:41" x14ac:dyDescent="0.25">
      <c r="A46" s="6" t="s">
        <v>14</v>
      </c>
      <c r="C46" s="5">
        <v>0.86734</v>
      </c>
      <c r="D46" s="5">
        <v>0.86633000000000004</v>
      </c>
      <c r="E46" s="5">
        <v>0.91215000000000002</v>
      </c>
      <c r="F46" s="5">
        <v>0.91063000000000005</v>
      </c>
      <c r="G46" s="5">
        <f t="shared" si="15"/>
        <v>2.5734628259733359E-2</v>
      </c>
      <c r="H46" s="13">
        <f t="shared" si="16"/>
        <v>0.88911249999999997</v>
      </c>
      <c r="I46" s="7">
        <f t="shared" si="17"/>
        <v>2.8944175523045013E-2</v>
      </c>
      <c r="K46" s="5">
        <v>0.67754000000000003</v>
      </c>
      <c r="L46" s="5">
        <v>0.69006000000000001</v>
      </c>
      <c r="M46" s="5">
        <v>0.63829999999999998</v>
      </c>
      <c r="N46" s="5">
        <v>0.65031000000000005</v>
      </c>
      <c r="O46" s="5">
        <f t="shared" si="18"/>
        <v>2.3877117881631642E-2</v>
      </c>
      <c r="P46" s="9">
        <f t="shared" si="29"/>
        <v>0.66405250000000005</v>
      </c>
      <c r="Q46" s="7">
        <f t="shared" si="19"/>
        <v>3.5956671922222475E-2</v>
      </c>
      <c r="S46" s="5">
        <v>0.39002999999999999</v>
      </c>
      <c r="T46" s="5">
        <v>0.39931</v>
      </c>
      <c r="U46" s="5">
        <v>0.37563999999999997</v>
      </c>
      <c r="V46" s="5">
        <v>0.34649999999999997</v>
      </c>
      <c r="W46" s="5">
        <f t="shared" si="20"/>
        <v>2.306938086150848E-2</v>
      </c>
      <c r="X46" s="5">
        <f t="shared" si="21"/>
        <v>0.37786999999999998</v>
      </c>
      <c r="Y46" s="7">
        <f t="shared" si="22"/>
        <v>6.1051104510833037E-2</v>
      </c>
      <c r="AA46" s="5">
        <v>0.32734999999999997</v>
      </c>
      <c r="AB46" s="5">
        <v>0.34810000000000002</v>
      </c>
      <c r="AC46" s="5">
        <v>0.32623999999999997</v>
      </c>
      <c r="AD46" s="5">
        <v>0.34650999999999998</v>
      </c>
      <c r="AE46" s="5">
        <f t="shared" si="23"/>
        <v>1.1867886641408981E-2</v>
      </c>
      <c r="AF46" s="5">
        <f t="shared" si="24"/>
        <v>0.33704999999999996</v>
      </c>
      <c r="AG46" s="7">
        <f t="shared" si="25"/>
        <v>3.5211056642661276E-2</v>
      </c>
      <c r="AI46" s="3">
        <v>0.30652000000000001</v>
      </c>
      <c r="AJ46" s="3">
        <v>0.31780999999999998</v>
      </c>
      <c r="AK46" s="3">
        <v>0.28359000000000001</v>
      </c>
      <c r="AL46" s="3">
        <v>0.29553000000000001</v>
      </c>
      <c r="AM46" s="3">
        <f t="shared" si="26"/>
        <v>1.4674239048981939E-2</v>
      </c>
      <c r="AN46" s="3">
        <f t="shared" si="27"/>
        <v>0.30086250000000003</v>
      </c>
      <c r="AO46" s="7">
        <f t="shared" si="28"/>
        <v>4.8773905185863768E-2</v>
      </c>
    </row>
    <row r="50" spans="1:41" x14ac:dyDescent="0.25">
      <c r="C50" s="81" t="s">
        <v>28</v>
      </c>
      <c r="D50" s="82"/>
      <c r="E50" s="82"/>
      <c r="F50" s="82"/>
      <c r="G50" s="82"/>
      <c r="H50" s="82"/>
      <c r="I50" s="83"/>
      <c r="K50" s="81" t="s">
        <v>29</v>
      </c>
      <c r="L50" s="82"/>
      <c r="M50" s="82"/>
      <c r="N50" s="82"/>
      <c r="O50" s="82"/>
      <c r="P50" s="82"/>
      <c r="Q50" s="83"/>
      <c r="S50" s="81" t="s">
        <v>30</v>
      </c>
      <c r="T50" s="82"/>
      <c r="U50" s="82"/>
      <c r="V50" s="82"/>
      <c r="W50" s="82"/>
      <c r="X50" s="82"/>
      <c r="Y50" s="83"/>
      <c r="AA50" s="81" t="s">
        <v>31</v>
      </c>
      <c r="AB50" s="82"/>
      <c r="AC50" s="82"/>
      <c r="AD50" s="82"/>
      <c r="AE50" s="82"/>
      <c r="AF50" s="82"/>
      <c r="AG50" s="83"/>
      <c r="AI50" s="81" t="s">
        <v>32</v>
      </c>
      <c r="AJ50" s="82"/>
      <c r="AK50" s="82"/>
      <c r="AL50" s="82"/>
      <c r="AM50" s="82"/>
      <c r="AN50" s="82"/>
      <c r="AO50" s="83"/>
    </row>
    <row r="51" spans="1:41" x14ac:dyDescent="0.25">
      <c r="A51" s="75" t="s">
        <v>46</v>
      </c>
      <c r="C51" s="84" t="s">
        <v>5</v>
      </c>
      <c r="D51" s="84" t="s">
        <v>4</v>
      </c>
      <c r="E51" s="84" t="s">
        <v>6</v>
      </c>
      <c r="F51" s="84" t="s">
        <v>7</v>
      </c>
      <c r="G51" s="84" t="s">
        <v>24</v>
      </c>
      <c r="H51" s="84" t="s">
        <v>8</v>
      </c>
      <c r="I51" s="84" t="s">
        <v>9</v>
      </c>
      <c r="K51" s="84" t="s">
        <v>5</v>
      </c>
      <c r="L51" s="84" t="s">
        <v>4</v>
      </c>
      <c r="M51" s="84" t="s">
        <v>6</v>
      </c>
      <c r="N51" s="84" t="s">
        <v>7</v>
      </c>
      <c r="O51" s="84" t="s">
        <v>24</v>
      </c>
      <c r="P51" s="84" t="s">
        <v>8</v>
      </c>
      <c r="Q51" s="84" t="s">
        <v>9</v>
      </c>
      <c r="S51" s="84" t="s">
        <v>5</v>
      </c>
      <c r="T51" s="84" t="s">
        <v>4</v>
      </c>
      <c r="U51" s="84" t="s">
        <v>6</v>
      </c>
      <c r="V51" s="84" t="s">
        <v>7</v>
      </c>
      <c r="W51" s="84" t="s">
        <v>24</v>
      </c>
      <c r="X51" s="84" t="s">
        <v>8</v>
      </c>
      <c r="Y51" s="84" t="s">
        <v>9</v>
      </c>
      <c r="AA51" s="84" t="s">
        <v>5</v>
      </c>
      <c r="AB51" s="84" t="s">
        <v>4</v>
      </c>
      <c r="AC51" s="84" t="s">
        <v>6</v>
      </c>
      <c r="AD51" s="84" t="s">
        <v>7</v>
      </c>
      <c r="AE51" s="84" t="s">
        <v>24</v>
      </c>
      <c r="AF51" s="84" t="s">
        <v>8</v>
      </c>
      <c r="AG51" s="84" t="s">
        <v>9</v>
      </c>
      <c r="AI51" s="84" t="s">
        <v>5</v>
      </c>
      <c r="AJ51" s="84" t="s">
        <v>4</v>
      </c>
      <c r="AK51" s="84" t="s">
        <v>6</v>
      </c>
      <c r="AL51" s="84" t="s">
        <v>7</v>
      </c>
      <c r="AM51" s="84" t="s">
        <v>24</v>
      </c>
      <c r="AN51" s="84" t="s">
        <v>8</v>
      </c>
      <c r="AO51" s="84" t="s">
        <v>9</v>
      </c>
    </row>
    <row r="52" spans="1:41" x14ac:dyDescent="0.25">
      <c r="A52" s="76"/>
      <c r="C52" s="85"/>
      <c r="D52" s="85"/>
      <c r="E52" s="85"/>
      <c r="F52" s="85"/>
      <c r="G52" s="85"/>
      <c r="H52" s="85"/>
      <c r="I52" s="85"/>
      <c r="K52" s="85"/>
      <c r="L52" s="85"/>
      <c r="M52" s="85"/>
      <c r="N52" s="85"/>
      <c r="O52" s="85"/>
      <c r="P52" s="85"/>
      <c r="Q52" s="85"/>
      <c r="S52" s="85"/>
      <c r="T52" s="85"/>
      <c r="U52" s="85"/>
      <c r="V52" s="85"/>
      <c r="W52" s="85"/>
      <c r="X52" s="85"/>
      <c r="Y52" s="85"/>
      <c r="AA52" s="85"/>
      <c r="AB52" s="85"/>
      <c r="AC52" s="85"/>
      <c r="AD52" s="85"/>
      <c r="AE52" s="85"/>
      <c r="AF52" s="85"/>
      <c r="AG52" s="85"/>
      <c r="AI52" s="85"/>
      <c r="AJ52" s="85"/>
      <c r="AK52" s="85"/>
      <c r="AL52" s="85"/>
      <c r="AM52" s="85"/>
      <c r="AN52" s="85"/>
      <c r="AO52" s="85"/>
    </row>
    <row r="53" spans="1:41" x14ac:dyDescent="0.25">
      <c r="A53" s="6" t="s">
        <v>47</v>
      </c>
      <c r="C53" s="5">
        <v>4.7480000000000001E-2</v>
      </c>
      <c r="D53" s="5">
        <v>3.9559999999999998E-2</v>
      </c>
      <c r="E53" s="5">
        <v>2.019E-2</v>
      </c>
      <c r="F53" s="5">
        <v>2.7480000000000001E-2</v>
      </c>
      <c r="G53" s="5">
        <f>STDEV(C53:F53)</f>
        <v>1.2185161399560248E-2</v>
      </c>
      <c r="H53" s="9">
        <f>AVERAGE(C53:F53)</f>
        <v>3.3677499999999999E-2</v>
      </c>
      <c r="I53" s="7">
        <f>G53/H53</f>
        <v>0.36181906019034216</v>
      </c>
      <c r="K53" s="5">
        <v>4.3709999999999999E-2</v>
      </c>
      <c r="L53" s="5">
        <v>4.2700000000000002E-2</v>
      </c>
      <c r="M53" s="5">
        <v>4.428E-2</v>
      </c>
      <c r="N53" s="5">
        <v>5.4339999999999999E-2</v>
      </c>
      <c r="O53" s="5">
        <f>STDEV(K53:N53)</f>
        <v>5.4277949789332805E-3</v>
      </c>
      <c r="P53" s="9">
        <f>AVERAGE(K53:N53)</f>
        <v>4.62575E-2</v>
      </c>
      <c r="Q53" s="7">
        <f>O53/P53</f>
        <v>0.11733870137671254</v>
      </c>
      <c r="S53" s="5">
        <v>6.6610000000000003E-2</v>
      </c>
      <c r="T53" s="5">
        <v>4.4720000000000003E-2</v>
      </c>
      <c r="U53" s="5">
        <v>6.9139999999999993E-2</v>
      </c>
      <c r="V53" s="5">
        <v>5.5660000000000001E-2</v>
      </c>
      <c r="W53" s="5">
        <f>STDEV(S53:V53)</f>
        <v>1.1192281194346987E-2</v>
      </c>
      <c r="X53" s="9">
        <f>AVERAGE(S53:V53)</f>
        <v>5.9032500000000002E-2</v>
      </c>
      <c r="Y53" s="7">
        <f>W53/X53</f>
        <v>0.18959524320242216</v>
      </c>
      <c r="AA53" s="3">
        <v>5.6710000000000003E-2</v>
      </c>
      <c r="AB53" s="3">
        <v>6.7559999999999995E-2</v>
      </c>
      <c r="AC53" s="3">
        <v>5.3460000000000001E-2</v>
      </c>
      <c r="AD53" s="3">
        <v>4.9410000000000003E-2</v>
      </c>
      <c r="AE53" s="3">
        <f>STDEV(AA53:AD53)</f>
        <v>7.7792994543210902E-3</v>
      </c>
      <c r="AF53" s="8">
        <f>AVERAGE(AA53:AD53)</f>
        <v>5.6785000000000002E-2</v>
      </c>
      <c r="AG53" s="4">
        <f>AE53/AF53</f>
        <v>0.1369956758707597</v>
      </c>
      <c r="AI53" s="5">
        <v>4.7480000000000001E-2</v>
      </c>
      <c r="AJ53" s="5">
        <v>4.7379999999999999E-2</v>
      </c>
      <c r="AK53" s="5">
        <v>4.0570000000000002E-2</v>
      </c>
      <c r="AL53" s="5">
        <v>5.8229999999999997E-2</v>
      </c>
      <c r="AM53" s="5">
        <f>STDEV(AI53:AL53)</f>
        <v>7.2989428458281741E-3</v>
      </c>
      <c r="AN53" s="9">
        <f>AVERAGE(AI53:AL53)</f>
        <v>4.8415E-2</v>
      </c>
      <c r="AO53" s="7">
        <f>AM53/AN53</f>
        <v>0.15075788176862903</v>
      </c>
    </row>
    <row r="54" spans="1:41" x14ac:dyDescent="0.25">
      <c r="A54" s="6" t="s">
        <v>47</v>
      </c>
      <c r="C54" s="10">
        <v>1</v>
      </c>
      <c r="D54" s="10">
        <v>1</v>
      </c>
      <c r="E54" s="10">
        <v>1</v>
      </c>
      <c r="F54" s="10">
        <v>1</v>
      </c>
      <c r="G54" s="10">
        <f t="shared" ref="G54:G67" si="30">STDEV(C54:F54)</f>
        <v>0</v>
      </c>
      <c r="H54" s="11">
        <f t="shared" ref="H54:H67" si="31">AVERAGE(C54:F54)</f>
        <v>1</v>
      </c>
      <c r="I54" s="12">
        <f t="shared" ref="I54:I67" si="32">G54/H54</f>
        <v>0</v>
      </c>
      <c r="K54" s="5">
        <v>1</v>
      </c>
      <c r="L54" s="5">
        <v>1</v>
      </c>
      <c r="M54" s="5">
        <v>1</v>
      </c>
      <c r="N54" s="5">
        <v>1</v>
      </c>
      <c r="O54" s="5">
        <f t="shared" ref="O54:O67" si="33">STDEV(K54:N54)</f>
        <v>0</v>
      </c>
      <c r="P54" s="9">
        <f t="shared" ref="P54:P67" si="34">AVERAGE(K54:N54)</f>
        <v>1</v>
      </c>
      <c r="Q54" s="7">
        <f t="shared" ref="Q54:Q67" si="35">O54/P54</f>
        <v>0</v>
      </c>
      <c r="S54" s="5">
        <v>1</v>
      </c>
      <c r="T54" s="5">
        <v>1</v>
      </c>
      <c r="U54" s="5">
        <v>1</v>
      </c>
      <c r="V54" s="5">
        <v>1</v>
      </c>
      <c r="W54" s="5">
        <f t="shared" ref="W54:W67" si="36">STDEV(S54:V54)</f>
        <v>0</v>
      </c>
      <c r="X54" s="9">
        <f t="shared" ref="X54:X67" si="37">AVERAGE(S54:V54)</f>
        <v>1</v>
      </c>
      <c r="Y54" s="7">
        <f t="shared" ref="Y54:Y67" si="38">W54/X54</f>
        <v>0</v>
      </c>
      <c r="AA54" s="3">
        <v>1</v>
      </c>
      <c r="AB54" s="3">
        <v>1</v>
      </c>
      <c r="AC54" s="3">
        <v>1</v>
      </c>
      <c r="AD54" s="3">
        <v>1</v>
      </c>
      <c r="AE54" s="3">
        <f t="shared" ref="AE54:AE67" si="39">STDEV(AA54:AD54)</f>
        <v>0</v>
      </c>
      <c r="AF54" s="8">
        <f t="shared" ref="AF54:AF67" si="40">AVERAGE(AA54:AD54)</f>
        <v>1</v>
      </c>
      <c r="AG54" s="4">
        <f t="shared" ref="AG54:AG67" si="41">AE54/AF54</f>
        <v>0</v>
      </c>
      <c r="AI54" s="5">
        <v>1</v>
      </c>
      <c r="AJ54" s="5">
        <v>1</v>
      </c>
      <c r="AK54" s="5">
        <v>1</v>
      </c>
      <c r="AL54" s="5">
        <v>1</v>
      </c>
      <c r="AM54" s="5">
        <f t="shared" ref="AM54:AM67" si="42">STDEV(AI54:AL54)</f>
        <v>0</v>
      </c>
      <c r="AN54" s="9">
        <f t="shared" ref="AN54:AN67" si="43">AVERAGE(AI54:AL54)</f>
        <v>1</v>
      </c>
      <c r="AO54" s="7">
        <f t="shared" ref="AO54:AO66" si="44">AM54/AN54</f>
        <v>0</v>
      </c>
    </row>
    <row r="55" spans="1:41" x14ac:dyDescent="0.25">
      <c r="A55" s="6" t="s">
        <v>17</v>
      </c>
      <c r="C55" s="5">
        <v>23.06869</v>
      </c>
      <c r="D55" s="5">
        <v>24.3689</v>
      </c>
      <c r="E55" s="5">
        <v>24.395099999999999</v>
      </c>
      <c r="F55" s="5">
        <v>23.649419999999999</v>
      </c>
      <c r="G55" s="5">
        <f t="shared" si="30"/>
        <v>0.6364964936994284</v>
      </c>
      <c r="H55" s="9">
        <f t="shared" si="31"/>
        <v>23.870527500000001</v>
      </c>
      <c r="I55" s="7">
        <f t="shared" si="32"/>
        <v>2.6664534066095872E-2</v>
      </c>
      <c r="K55" s="5">
        <v>23.882739999999998</v>
      </c>
      <c r="L55" s="5">
        <v>23.861899999999999</v>
      </c>
      <c r="M55" s="5">
        <v>23.985980000000001</v>
      </c>
      <c r="N55" s="5">
        <v>24.575089999999999</v>
      </c>
      <c r="O55" s="5">
        <f t="shared" si="33"/>
        <v>0.33683919757801373</v>
      </c>
      <c r="P55" s="9">
        <f t="shared" si="34"/>
        <v>24.076427500000001</v>
      </c>
      <c r="Q55" s="7">
        <f t="shared" si="35"/>
        <v>1.3990414382616096E-2</v>
      </c>
      <c r="S55" s="5">
        <v>24.0383</v>
      </c>
      <c r="T55" s="5">
        <v>22.149319999999999</v>
      </c>
      <c r="U55" s="5">
        <v>22.97973</v>
      </c>
      <c r="V55" s="5">
        <v>23.135819999999999</v>
      </c>
      <c r="W55" s="5">
        <f t="shared" si="36"/>
        <v>0.77408080660763923</v>
      </c>
      <c r="X55" s="9">
        <f t="shared" si="37"/>
        <v>23.075792499999999</v>
      </c>
      <c r="Y55" s="7">
        <f t="shared" si="38"/>
        <v>3.3545145052229053E-2</v>
      </c>
      <c r="AA55" s="3">
        <v>20.313389999999998</v>
      </c>
      <c r="AB55" s="3">
        <v>22.926110000000001</v>
      </c>
      <c r="AC55" s="3">
        <v>23.151330000000002</v>
      </c>
      <c r="AD55" s="3">
        <v>23.87322</v>
      </c>
      <c r="AE55" s="3">
        <f t="shared" si="39"/>
        <v>1.5551384033664024</v>
      </c>
      <c r="AF55" s="8">
        <f t="shared" si="40"/>
        <v>22.566012499999999</v>
      </c>
      <c r="AG55" s="4">
        <f t="shared" si="41"/>
        <v>6.8915073204289079E-2</v>
      </c>
      <c r="AI55" s="5">
        <v>23.06869</v>
      </c>
      <c r="AJ55" s="5">
        <v>24.894670000000001</v>
      </c>
      <c r="AK55" s="5">
        <v>24.119489999999999</v>
      </c>
      <c r="AL55" s="5">
        <v>24.394600000000001</v>
      </c>
      <c r="AM55" s="5">
        <f t="shared" si="42"/>
        <v>0.77044794751170609</v>
      </c>
      <c r="AN55" s="9">
        <f t="shared" si="43"/>
        <v>24.119362500000001</v>
      </c>
      <c r="AO55" s="7">
        <f t="shared" si="44"/>
        <v>3.1943130649149873E-2</v>
      </c>
    </row>
    <row r="56" spans="1:41" x14ac:dyDescent="0.25">
      <c r="A56" s="6" t="s">
        <v>48</v>
      </c>
      <c r="C56" s="5">
        <v>1.9417</v>
      </c>
      <c r="D56" s="5">
        <v>2.0756399999999999</v>
      </c>
      <c r="E56" s="5">
        <v>2.1432099999999998</v>
      </c>
      <c r="F56" s="5">
        <v>2.0889799999999998</v>
      </c>
      <c r="G56" s="5">
        <f t="shared" si="30"/>
        <v>8.5596999314617658E-2</v>
      </c>
      <c r="H56" s="9">
        <f t="shared" si="31"/>
        <v>2.0623825</v>
      </c>
      <c r="I56" s="7">
        <f t="shared" si="32"/>
        <v>4.1503939892147873E-2</v>
      </c>
      <c r="K56" s="5">
        <v>1.9916700000000001</v>
      </c>
      <c r="L56" s="5">
        <v>1.9850000000000001</v>
      </c>
      <c r="M56" s="5">
        <v>1.9778</v>
      </c>
      <c r="N56" s="5">
        <v>2.1637900000000001</v>
      </c>
      <c r="O56" s="5">
        <f t="shared" si="33"/>
        <v>8.9662396614560061E-2</v>
      </c>
      <c r="P56" s="9">
        <f t="shared" si="34"/>
        <v>2.0295650000000003</v>
      </c>
      <c r="Q56" s="7">
        <f t="shared" si="35"/>
        <v>4.4178135026254416E-2</v>
      </c>
      <c r="S56" s="5">
        <v>2.0541200000000002</v>
      </c>
      <c r="T56" s="5">
        <v>1.77719</v>
      </c>
      <c r="U56" s="5">
        <v>2.1228199999999999</v>
      </c>
      <c r="V56" s="5">
        <v>2.1535899999999999</v>
      </c>
      <c r="W56" s="5">
        <f t="shared" si="36"/>
        <v>0.17160712048163965</v>
      </c>
      <c r="X56" s="9">
        <f t="shared" si="37"/>
        <v>2.0269300000000001</v>
      </c>
      <c r="Y56" s="7">
        <f t="shared" si="38"/>
        <v>8.466356533360285E-2</v>
      </c>
      <c r="AA56" s="3">
        <v>1.8114399999999999</v>
      </c>
      <c r="AB56" s="3">
        <v>2.0682800000000001</v>
      </c>
      <c r="AC56" s="3">
        <v>2.10426</v>
      </c>
      <c r="AD56" s="3">
        <v>2.4098199999999999</v>
      </c>
      <c r="AE56" s="3">
        <f t="shared" si="39"/>
        <v>0.24513261852855886</v>
      </c>
      <c r="AF56" s="8">
        <f t="shared" si="40"/>
        <v>2.0984499999999997</v>
      </c>
      <c r="AG56" s="4">
        <f t="shared" si="41"/>
        <v>0.11681603970957559</v>
      </c>
      <c r="AI56" s="5">
        <v>1.9417</v>
      </c>
      <c r="AJ56" s="5">
        <v>2.30226</v>
      </c>
      <c r="AK56" s="5">
        <v>1.92946</v>
      </c>
      <c r="AL56" s="5">
        <v>2.0665</v>
      </c>
      <c r="AM56" s="5">
        <f t="shared" si="42"/>
        <v>0.17298144177916888</v>
      </c>
      <c r="AN56" s="9">
        <f t="shared" si="43"/>
        <v>2.0599799999999999</v>
      </c>
      <c r="AO56" s="7">
        <f t="shared" si="44"/>
        <v>8.3972388945120283E-2</v>
      </c>
    </row>
    <row r="57" spans="1:41" x14ac:dyDescent="0.25">
      <c r="A57" s="6" t="s">
        <v>16</v>
      </c>
      <c r="C57" s="5">
        <v>181.04566</v>
      </c>
      <c r="D57" s="5">
        <v>189.12706</v>
      </c>
      <c r="E57" s="5">
        <v>195.86446000000001</v>
      </c>
      <c r="F57" s="5">
        <v>194.29042999999999</v>
      </c>
      <c r="G57" s="5">
        <f t="shared" si="30"/>
        <v>6.6762034540017581</v>
      </c>
      <c r="H57" s="9">
        <f t="shared" si="31"/>
        <v>190.08190250000001</v>
      </c>
      <c r="I57" s="7">
        <f t="shared" si="32"/>
        <v>3.5122772690060582E-2</v>
      </c>
      <c r="K57" s="5">
        <v>93.776929999999993</v>
      </c>
      <c r="L57" s="5">
        <v>94.843900000000005</v>
      </c>
      <c r="M57" s="5">
        <v>93.932590000000005</v>
      </c>
      <c r="N57" s="5">
        <v>97.437119999999993</v>
      </c>
      <c r="O57" s="5">
        <f t="shared" si="33"/>
        <v>1.6930409587977064</v>
      </c>
      <c r="P57" s="9">
        <f t="shared" si="34"/>
        <v>94.997635000000002</v>
      </c>
      <c r="Q57" s="7">
        <f t="shared" si="35"/>
        <v>1.7821927449011826E-2</v>
      </c>
      <c r="S57" s="5">
        <v>93.551299999999998</v>
      </c>
      <c r="T57" s="5">
        <v>88.068070000000006</v>
      </c>
      <c r="U57" s="5">
        <v>95.34684</v>
      </c>
      <c r="V57" s="5">
        <v>96.850620000000006</v>
      </c>
      <c r="W57" s="5">
        <f t="shared" si="36"/>
        <v>3.8356911490488468</v>
      </c>
      <c r="X57" s="9">
        <f t="shared" si="37"/>
        <v>93.454207499999995</v>
      </c>
      <c r="Y57" s="7">
        <f t="shared" si="38"/>
        <v>4.1043536205139258E-2</v>
      </c>
      <c r="AA57" s="3">
        <v>83.676760000000002</v>
      </c>
      <c r="AB57" s="3">
        <v>85.25779</v>
      </c>
      <c r="AC57" s="3">
        <v>87.308729999999997</v>
      </c>
      <c r="AD57" s="3">
        <v>90.67071</v>
      </c>
      <c r="AE57" s="3">
        <f t="shared" si="39"/>
        <v>3.0195911129751205</v>
      </c>
      <c r="AF57" s="8">
        <f t="shared" si="40"/>
        <v>86.728497500000003</v>
      </c>
      <c r="AG57" s="4">
        <f t="shared" si="41"/>
        <v>3.4816596620679617E-2</v>
      </c>
      <c r="AI57" s="5">
        <v>181.04566</v>
      </c>
      <c r="AJ57" s="5">
        <v>84.5839</v>
      </c>
      <c r="AK57" s="5">
        <v>77.99297</v>
      </c>
      <c r="AL57" s="5">
        <v>81.098759999999999</v>
      </c>
      <c r="AM57" s="5">
        <f t="shared" si="42"/>
        <v>49.982783176436811</v>
      </c>
      <c r="AN57" s="9">
        <f t="shared" si="43"/>
        <v>106.18032249999999</v>
      </c>
      <c r="AO57" s="7">
        <f t="shared" si="44"/>
        <v>0.47073489700915927</v>
      </c>
    </row>
    <row r="58" spans="1:41" x14ac:dyDescent="0.25">
      <c r="A58" s="6" t="s">
        <v>15</v>
      </c>
      <c r="C58" s="5">
        <v>41.413379999999997</v>
      </c>
      <c r="D58" s="5">
        <v>42.720230000000001</v>
      </c>
      <c r="E58" s="5">
        <v>43.94849</v>
      </c>
      <c r="F58" s="5">
        <v>43.359009999999998</v>
      </c>
      <c r="G58" s="5">
        <f t="shared" si="30"/>
        <v>1.0872083868751514</v>
      </c>
      <c r="H58" s="9">
        <f t="shared" si="31"/>
        <v>42.860277499999995</v>
      </c>
      <c r="I58" s="7">
        <f t="shared" si="32"/>
        <v>2.5366340357342566E-2</v>
      </c>
      <c r="K58" s="5">
        <v>41.581710000000001</v>
      </c>
      <c r="L58" s="5">
        <v>41.444099999999999</v>
      </c>
      <c r="M58" s="5">
        <v>40.115760000000002</v>
      </c>
      <c r="N58" s="5">
        <v>41.638950000000001</v>
      </c>
      <c r="O58" s="5">
        <f t="shared" si="33"/>
        <v>0.72421128284499903</v>
      </c>
      <c r="P58" s="9">
        <f t="shared" si="34"/>
        <v>41.195129999999999</v>
      </c>
      <c r="Q58" s="7">
        <f t="shared" si="35"/>
        <v>1.7580021785220706E-2</v>
      </c>
      <c r="S58" s="5">
        <v>40.86759</v>
      </c>
      <c r="T58" s="5">
        <v>37.981679999999997</v>
      </c>
      <c r="U58" s="5">
        <v>40.155410000000003</v>
      </c>
      <c r="V58" s="5">
        <v>40.715449999999997</v>
      </c>
      <c r="W58" s="5">
        <f t="shared" si="36"/>
        <v>1.3345120452653605</v>
      </c>
      <c r="X58" s="9">
        <f t="shared" si="37"/>
        <v>39.930032499999996</v>
      </c>
      <c r="Y58" s="7">
        <f t="shared" si="38"/>
        <v>3.3421261183931184E-2</v>
      </c>
      <c r="AA58" s="3">
        <v>41.798990000000003</v>
      </c>
      <c r="AB58" s="3">
        <v>42.02243</v>
      </c>
      <c r="AC58" s="3">
        <v>42.162190000000002</v>
      </c>
      <c r="AD58" s="3">
        <v>43.773780000000002</v>
      </c>
      <c r="AE58" s="3">
        <f t="shared" si="39"/>
        <v>0.90210943653842057</v>
      </c>
      <c r="AF58" s="8">
        <f t="shared" si="40"/>
        <v>42.439347499999997</v>
      </c>
      <c r="AG58" s="4">
        <f t="shared" si="41"/>
        <v>2.125643982953368E-2</v>
      </c>
      <c r="AI58" s="5">
        <v>41.413379999999997</v>
      </c>
      <c r="AJ58" s="5">
        <v>41.76643</v>
      </c>
      <c r="AK58" s="5">
        <v>38.569229999999997</v>
      </c>
      <c r="AL58" s="5">
        <v>39.17163</v>
      </c>
      <c r="AM58" s="5">
        <f t="shared" si="42"/>
        <v>1.5957557568829259</v>
      </c>
      <c r="AN58" s="9">
        <f t="shared" si="43"/>
        <v>40.2301675</v>
      </c>
      <c r="AO58" s="7">
        <f t="shared" si="44"/>
        <v>3.9665650332749075E-2</v>
      </c>
    </row>
    <row r="59" spans="1:41" x14ac:dyDescent="0.25">
      <c r="A59" s="6" t="s">
        <v>3</v>
      </c>
      <c r="C59" s="5">
        <v>0.53261000000000003</v>
      </c>
      <c r="D59" s="5">
        <v>0.53444999999999998</v>
      </c>
      <c r="E59" s="5">
        <v>0.56254999999999999</v>
      </c>
      <c r="F59" s="5">
        <v>0.55752000000000002</v>
      </c>
      <c r="G59" s="5">
        <f t="shared" si="30"/>
        <v>1.5458096853537089E-2</v>
      </c>
      <c r="H59" s="9">
        <f t="shared" si="31"/>
        <v>0.54678249999999995</v>
      </c>
      <c r="I59" s="7">
        <f t="shared" si="32"/>
        <v>2.8271016086903092E-2</v>
      </c>
      <c r="K59" s="5">
        <v>0.58247000000000004</v>
      </c>
      <c r="L59" s="5">
        <v>0.56659999999999999</v>
      </c>
      <c r="M59" s="5">
        <v>0.53113999999999995</v>
      </c>
      <c r="N59" s="5">
        <v>0.53515999999999997</v>
      </c>
      <c r="O59" s="5">
        <f t="shared" si="33"/>
        <v>2.4810796541022258E-2</v>
      </c>
      <c r="P59" s="9">
        <f t="shared" si="34"/>
        <v>0.55384250000000002</v>
      </c>
      <c r="Q59" s="7">
        <f t="shared" si="35"/>
        <v>4.4797567071906283E-2</v>
      </c>
      <c r="S59" s="5">
        <v>0.53029000000000004</v>
      </c>
      <c r="T59" s="5">
        <v>0.53108999999999995</v>
      </c>
      <c r="U59" s="5">
        <v>0.53610000000000002</v>
      </c>
      <c r="V59" s="5">
        <v>0.53178999999999998</v>
      </c>
      <c r="W59" s="5">
        <f t="shared" si="36"/>
        <v>2.5950642252810198E-3</v>
      </c>
      <c r="X59" s="9">
        <f t="shared" si="37"/>
        <v>0.5323175</v>
      </c>
      <c r="Y59" s="7">
        <f t="shared" si="38"/>
        <v>4.8750308326910531E-3</v>
      </c>
      <c r="AA59" s="3">
        <v>0.55237999999999998</v>
      </c>
      <c r="AB59" s="3">
        <v>0.50978000000000001</v>
      </c>
      <c r="AC59" s="3">
        <v>0.53451000000000004</v>
      </c>
      <c r="AD59" s="3">
        <v>0.54879</v>
      </c>
      <c r="AE59" s="3">
        <f t="shared" si="39"/>
        <v>1.9331012216987836E-2</v>
      </c>
      <c r="AF59" s="8">
        <f t="shared" si="40"/>
        <v>0.53636499999999998</v>
      </c>
      <c r="AG59" s="4">
        <f t="shared" si="41"/>
        <v>3.6040778605963913E-2</v>
      </c>
      <c r="AI59" s="5">
        <v>0.53261000000000003</v>
      </c>
      <c r="AJ59" s="5">
        <v>0.58292999999999995</v>
      </c>
      <c r="AK59" s="5">
        <v>0.52842999999999996</v>
      </c>
      <c r="AL59" s="5">
        <v>0.52593999999999996</v>
      </c>
      <c r="AM59" s="5">
        <f t="shared" si="42"/>
        <v>2.7108384158165275E-2</v>
      </c>
      <c r="AN59" s="9">
        <f t="shared" si="43"/>
        <v>0.54247749999999995</v>
      </c>
      <c r="AO59" s="7">
        <f t="shared" si="44"/>
        <v>4.9971444268500129E-2</v>
      </c>
    </row>
    <row r="60" spans="1:41" x14ac:dyDescent="0.25">
      <c r="A60" s="6" t="s">
        <v>2</v>
      </c>
      <c r="C60" s="5">
        <v>2.4753599999999998</v>
      </c>
      <c r="D60" s="5">
        <v>2.5437500000000002</v>
      </c>
      <c r="E60" s="5">
        <v>2.6302599999999998</v>
      </c>
      <c r="F60" s="5">
        <v>2.6030500000000001</v>
      </c>
      <c r="G60" s="5">
        <f t="shared" si="30"/>
        <v>6.8748813565520317E-2</v>
      </c>
      <c r="H60" s="9">
        <f t="shared" si="31"/>
        <v>2.5631049999999997</v>
      </c>
      <c r="I60" s="7">
        <f t="shared" si="32"/>
        <v>2.6822472573507651E-2</v>
      </c>
      <c r="K60" s="5">
        <v>2.6067200000000001</v>
      </c>
      <c r="L60" s="5">
        <v>2.5709</v>
      </c>
      <c r="M60" s="5">
        <v>2.4695999999999998</v>
      </c>
      <c r="N60" s="5">
        <v>2.5211700000000001</v>
      </c>
      <c r="O60" s="5">
        <f t="shared" si="33"/>
        <v>5.972017882033967E-2</v>
      </c>
      <c r="P60" s="9">
        <f t="shared" si="34"/>
        <v>2.5420975000000001</v>
      </c>
      <c r="Q60" s="7">
        <f t="shared" si="35"/>
        <v>2.3492481629968823E-2</v>
      </c>
      <c r="S60" s="5">
        <v>2.55532</v>
      </c>
      <c r="T60" s="5">
        <v>2.4465400000000002</v>
      </c>
      <c r="U60" s="5">
        <v>2.54765</v>
      </c>
      <c r="V60" s="5">
        <v>2.5646800000000001</v>
      </c>
      <c r="W60" s="5">
        <f t="shared" si="36"/>
        <v>5.511339787202376E-2</v>
      </c>
      <c r="X60" s="9">
        <f t="shared" si="37"/>
        <v>2.5285475000000002</v>
      </c>
      <c r="Y60" s="7">
        <f t="shared" si="38"/>
        <v>2.1796465311418416E-2</v>
      </c>
      <c r="AA60" s="3">
        <v>2.5378500000000002</v>
      </c>
      <c r="AB60" s="3">
        <v>2.4850699999999999</v>
      </c>
      <c r="AC60" s="3">
        <v>2.53878</v>
      </c>
      <c r="AD60" s="3">
        <v>2.5839799999999999</v>
      </c>
      <c r="AE60" s="3">
        <f t="shared" si="39"/>
        <v>4.0440864646213187E-2</v>
      </c>
      <c r="AF60" s="8">
        <f t="shared" si="40"/>
        <v>2.5364200000000001</v>
      </c>
      <c r="AG60" s="4">
        <f t="shared" si="41"/>
        <v>1.5944072608721421E-2</v>
      </c>
      <c r="AI60" s="5">
        <v>2.4753599999999998</v>
      </c>
      <c r="AJ60" s="5">
        <v>2.67909</v>
      </c>
      <c r="AK60" s="5">
        <v>2.4431799999999999</v>
      </c>
      <c r="AL60" s="5">
        <v>2.46882</v>
      </c>
      <c r="AM60" s="5">
        <f t="shared" si="42"/>
        <v>0.10920494780457525</v>
      </c>
      <c r="AN60" s="9">
        <f t="shared" si="43"/>
        <v>2.5166124999999999</v>
      </c>
      <c r="AO60" s="7">
        <f t="shared" si="44"/>
        <v>4.339362846070869E-2</v>
      </c>
    </row>
    <row r="61" spans="1:41" x14ac:dyDescent="0.25">
      <c r="A61" s="6" t="s">
        <v>1</v>
      </c>
      <c r="C61" s="5">
        <v>0.67279</v>
      </c>
      <c r="D61" s="5">
        <v>0.67445999999999995</v>
      </c>
      <c r="E61" s="5">
        <v>0.70528999999999997</v>
      </c>
      <c r="F61" s="5">
        <v>0.70440000000000003</v>
      </c>
      <c r="G61" s="5">
        <f t="shared" si="30"/>
        <v>1.8041423631927365E-2</v>
      </c>
      <c r="H61" s="9">
        <f t="shared" si="31"/>
        <v>0.68923499999999993</v>
      </c>
      <c r="I61" s="7">
        <f t="shared" si="32"/>
        <v>2.6176012001606661E-2</v>
      </c>
      <c r="K61" s="5">
        <v>0.73128000000000004</v>
      </c>
      <c r="L61" s="5">
        <v>0.70289999999999997</v>
      </c>
      <c r="M61" s="5">
        <v>0.65141000000000004</v>
      </c>
      <c r="N61" s="5">
        <v>0.65359</v>
      </c>
      <c r="O61" s="5">
        <f t="shared" si="33"/>
        <v>3.9059597625508972E-2</v>
      </c>
      <c r="P61" s="9">
        <f t="shared" si="34"/>
        <v>0.68479499999999993</v>
      </c>
      <c r="Q61" s="7">
        <f t="shared" si="35"/>
        <v>5.7038380282433396E-2</v>
      </c>
      <c r="S61" s="5">
        <v>0.65312999999999999</v>
      </c>
      <c r="T61" s="5">
        <v>0.65664</v>
      </c>
      <c r="U61" s="5">
        <v>0.65283000000000002</v>
      </c>
      <c r="V61" s="5">
        <v>0.65068000000000004</v>
      </c>
      <c r="W61" s="5">
        <f t="shared" si="36"/>
        <v>2.467670966721442E-3</v>
      </c>
      <c r="X61" s="9">
        <f t="shared" si="37"/>
        <v>0.65332000000000001</v>
      </c>
      <c r="Y61" s="7">
        <f t="shared" si="38"/>
        <v>3.7771244822161296E-3</v>
      </c>
      <c r="AA61" s="3">
        <v>0.68816999999999995</v>
      </c>
      <c r="AB61" s="3">
        <v>0.63263999999999998</v>
      </c>
      <c r="AC61" s="3">
        <v>0.65781999999999996</v>
      </c>
      <c r="AD61" s="3">
        <v>0.67032999999999998</v>
      </c>
      <c r="AE61" s="3">
        <f t="shared" si="39"/>
        <v>2.3334590918491219E-2</v>
      </c>
      <c r="AF61" s="8">
        <f t="shared" si="40"/>
        <v>0.66223999999999994</v>
      </c>
      <c r="AG61" s="4">
        <f t="shared" si="41"/>
        <v>3.5235852437924653E-2</v>
      </c>
      <c r="AI61" s="5">
        <v>0.67279</v>
      </c>
      <c r="AJ61" s="5">
        <v>0.72946999999999995</v>
      </c>
      <c r="AK61" s="5">
        <v>0.64446000000000003</v>
      </c>
      <c r="AL61" s="5">
        <v>0.64358000000000004</v>
      </c>
      <c r="AM61" s="5">
        <f t="shared" si="42"/>
        <v>4.0283373327796961E-2</v>
      </c>
      <c r="AN61" s="9">
        <f t="shared" si="43"/>
        <v>0.67257500000000003</v>
      </c>
      <c r="AO61" s="7">
        <f t="shared" si="44"/>
        <v>5.9894247225658045E-2</v>
      </c>
    </row>
    <row r="62" spans="1:41" x14ac:dyDescent="0.25">
      <c r="A62" s="6" t="s">
        <v>0</v>
      </c>
      <c r="C62" s="5">
        <v>1.03087</v>
      </c>
      <c r="D62" s="5">
        <v>1.03806</v>
      </c>
      <c r="E62" s="5">
        <v>1.0942799999999999</v>
      </c>
      <c r="F62" s="5">
        <v>1.0979699999999999</v>
      </c>
      <c r="G62" s="5">
        <f t="shared" si="30"/>
        <v>3.5751977567681448E-2</v>
      </c>
      <c r="H62" s="9">
        <f t="shared" si="31"/>
        <v>1.0652949999999999</v>
      </c>
      <c r="I62" s="7">
        <f t="shared" si="32"/>
        <v>3.3560635849864545E-2</v>
      </c>
      <c r="K62" s="5">
        <v>1.1355999999999999</v>
      </c>
      <c r="L62" s="5">
        <v>1.0933999999999999</v>
      </c>
      <c r="M62" s="5">
        <v>1.0154399999999999</v>
      </c>
      <c r="N62" s="5">
        <v>1.02176</v>
      </c>
      <c r="O62" s="5">
        <f t="shared" si="33"/>
        <v>5.8043665172580777E-2</v>
      </c>
      <c r="P62" s="9">
        <f t="shared" si="34"/>
        <v>1.0665499999999999</v>
      </c>
      <c r="Q62" s="7">
        <f t="shared" si="35"/>
        <v>5.4421888493348447E-2</v>
      </c>
      <c r="S62" s="5">
        <v>1.02121</v>
      </c>
      <c r="T62" s="5">
        <v>1.0266200000000001</v>
      </c>
      <c r="U62" s="5">
        <v>1.02834</v>
      </c>
      <c r="V62" s="5">
        <v>1.0283899999999999</v>
      </c>
      <c r="W62" s="5">
        <f t="shared" si="36"/>
        <v>3.388106649246268E-3</v>
      </c>
      <c r="X62" s="9">
        <f t="shared" si="37"/>
        <v>1.0261400000000001</v>
      </c>
      <c r="Y62" s="7">
        <f t="shared" si="38"/>
        <v>3.3017976584542733E-3</v>
      </c>
      <c r="AA62" s="3">
        <v>1.0755600000000001</v>
      </c>
      <c r="AB62" s="3">
        <v>0.99656</v>
      </c>
      <c r="AC62" s="3">
        <v>1.04142</v>
      </c>
      <c r="AD62" s="3">
        <v>1.0644</v>
      </c>
      <c r="AE62" s="3">
        <f t="shared" si="39"/>
        <v>3.4968856143717392E-2</v>
      </c>
      <c r="AF62" s="8">
        <f t="shared" si="40"/>
        <v>1.0444849999999999</v>
      </c>
      <c r="AG62" s="4">
        <f t="shared" si="41"/>
        <v>3.347951970944283E-2</v>
      </c>
      <c r="AI62" s="5">
        <v>1.03087</v>
      </c>
      <c r="AJ62" s="5">
        <v>1.1384799999999999</v>
      </c>
      <c r="AK62" s="5">
        <v>0.99739999999999995</v>
      </c>
      <c r="AL62" s="5">
        <v>1.0110600000000001</v>
      </c>
      <c r="AM62" s="5">
        <f t="shared" si="42"/>
        <v>6.4173337856672702E-2</v>
      </c>
      <c r="AN62" s="9">
        <f t="shared" si="43"/>
        <v>1.0444524999999998</v>
      </c>
      <c r="AO62" s="7">
        <f t="shared" si="44"/>
        <v>6.1442083633935211E-2</v>
      </c>
    </row>
    <row r="63" spans="1:41" x14ac:dyDescent="0.25">
      <c r="A63" s="6" t="s">
        <v>10</v>
      </c>
      <c r="C63" s="5">
        <v>0.58445999999999998</v>
      </c>
      <c r="D63" s="5">
        <v>0.58416000000000001</v>
      </c>
      <c r="E63" s="5">
        <v>0.622</v>
      </c>
      <c r="F63" s="5">
        <v>0.62922999999999996</v>
      </c>
      <c r="G63" s="5">
        <f t="shared" si="30"/>
        <v>2.402973487854855E-2</v>
      </c>
      <c r="H63" s="9">
        <f t="shared" si="31"/>
        <v>0.60496250000000007</v>
      </c>
      <c r="I63" s="7">
        <f t="shared" si="32"/>
        <v>3.9721032094631563E-2</v>
      </c>
      <c r="K63" s="5">
        <v>0.65130999999999994</v>
      </c>
      <c r="L63" s="5">
        <v>0.62119999999999997</v>
      </c>
      <c r="M63" s="5">
        <v>0.56706000000000001</v>
      </c>
      <c r="N63" s="5">
        <v>0.56694999999999995</v>
      </c>
      <c r="O63" s="5">
        <f t="shared" si="33"/>
        <v>4.1828517385471185E-2</v>
      </c>
      <c r="P63" s="9">
        <f t="shared" si="34"/>
        <v>0.60163</v>
      </c>
      <c r="Q63" s="7">
        <f t="shared" si="35"/>
        <v>6.9525318527119961E-2</v>
      </c>
      <c r="S63" s="5">
        <v>0.55862000000000001</v>
      </c>
      <c r="T63" s="5">
        <v>0.57706000000000002</v>
      </c>
      <c r="U63" s="5">
        <v>0.57184000000000001</v>
      </c>
      <c r="V63" s="5">
        <v>0.56867000000000001</v>
      </c>
      <c r="W63" s="5">
        <f t="shared" si="36"/>
        <v>7.7647381368165539E-3</v>
      </c>
      <c r="X63" s="9">
        <f t="shared" si="37"/>
        <v>0.56904750000000004</v>
      </c>
      <c r="Y63" s="7">
        <f t="shared" si="38"/>
        <v>1.3645149371215151E-2</v>
      </c>
      <c r="AA63" s="3">
        <v>0.60214999999999996</v>
      </c>
      <c r="AB63" s="3">
        <v>0.54469999999999996</v>
      </c>
      <c r="AC63" s="3">
        <v>0.57969999999999999</v>
      </c>
      <c r="AD63" s="3">
        <v>0.59689999999999999</v>
      </c>
      <c r="AE63" s="3">
        <f t="shared" si="39"/>
        <v>2.5945050105945069E-2</v>
      </c>
      <c r="AF63" s="8">
        <f t="shared" si="40"/>
        <v>0.58086250000000006</v>
      </c>
      <c r="AG63" s="4">
        <f t="shared" si="41"/>
        <v>4.4666422958867316E-2</v>
      </c>
      <c r="AI63" s="5">
        <v>0.58445999999999998</v>
      </c>
      <c r="AJ63" s="5">
        <v>0.64005999999999996</v>
      </c>
      <c r="AK63" s="5">
        <v>0.54530000000000001</v>
      </c>
      <c r="AL63" s="5">
        <v>0.55615000000000003</v>
      </c>
      <c r="AM63" s="5">
        <f t="shared" si="42"/>
        <v>4.2391420024182544E-2</v>
      </c>
      <c r="AN63" s="9">
        <f t="shared" si="43"/>
        <v>0.58149250000000008</v>
      </c>
      <c r="AO63" s="7">
        <f t="shared" si="44"/>
        <v>7.2901060674355284E-2</v>
      </c>
    </row>
    <row r="64" spans="1:41" x14ac:dyDescent="0.25">
      <c r="A64" s="6" t="s">
        <v>11</v>
      </c>
      <c r="C64" s="5">
        <v>0.40475</v>
      </c>
      <c r="D64" s="5">
        <v>0.40444999999999998</v>
      </c>
      <c r="E64" s="5">
        <v>0.43060999999999999</v>
      </c>
      <c r="F64" s="5">
        <v>0.43689</v>
      </c>
      <c r="G64" s="5">
        <f t="shared" si="30"/>
        <v>1.7024361955738612E-2</v>
      </c>
      <c r="H64" s="9">
        <f t="shared" si="31"/>
        <v>0.41917499999999996</v>
      </c>
      <c r="I64" s="7">
        <f t="shared" si="32"/>
        <v>4.0613972578848009E-2</v>
      </c>
      <c r="K64" s="5">
        <v>0.45388000000000001</v>
      </c>
      <c r="L64" s="5">
        <v>0.42809999999999998</v>
      </c>
      <c r="M64" s="5">
        <v>0.39034000000000002</v>
      </c>
      <c r="N64" s="5">
        <v>0.39056999999999997</v>
      </c>
      <c r="O64" s="5">
        <f t="shared" si="33"/>
        <v>3.101675286572296E-2</v>
      </c>
      <c r="P64" s="9">
        <f t="shared" si="34"/>
        <v>0.41572249999999999</v>
      </c>
      <c r="Q64" s="7">
        <f t="shared" si="35"/>
        <v>7.4609271486924478E-2</v>
      </c>
      <c r="S64" s="5">
        <v>0.37880999999999998</v>
      </c>
      <c r="T64" s="5">
        <v>0.38967000000000002</v>
      </c>
      <c r="U64" s="5">
        <v>0.38689000000000001</v>
      </c>
      <c r="V64" s="5">
        <v>0.38607999999999998</v>
      </c>
      <c r="W64" s="5">
        <f t="shared" si="36"/>
        <v>4.6309781184252496E-3</v>
      </c>
      <c r="X64" s="9">
        <f t="shared" si="37"/>
        <v>0.3853625</v>
      </c>
      <c r="Y64" s="7">
        <f t="shared" si="38"/>
        <v>1.2017199697493269E-2</v>
      </c>
      <c r="AA64" s="3">
        <v>0.40551999999999999</v>
      </c>
      <c r="AB64" s="3">
        <v>0.37395</v>
      </c>
      <c r="AC64" s="3">
        <v>0.39845999999999998</v>
      </c>
      <c r="AD64" s="3">
        <v>0.40967999999999999</v>
      </c>
      <c r="AE64" s="3">
        <f t="shared" si="39"/>
        <v>1.5987170637733236E-2</v>
      </c>
      <c r="AF64" s="8">
        <f t="shared" si="40"/>
        <v>0.39690249999999999</v>
      </c>
      <c r="AG64" s="4">
        <f t="shared" si="41"/>
        <v>4.0279843633469772E-2</v>
      </c>
      <c r="AI64" s="5">
        <v>0.40475</v>
      </c>
      <c r="AJ64" s="5">
        <v>0.45107000000000003</v>
      </c>
      <c r="AK64" s="5">
        <v>0.36969000000000002</v>
      </c>
      <c r="AL64" s="5">
        <v>0.38319999999999999</v>
      </c>
      <c r="AM64" s="5">
        <f t="shared" si="42"/>
        <v>3.5649579123275314E-2</v>
      </c>
      <c r="AN64" s="9">
        <f t="shared" si="43"/>
        <v>0.40217750000000002</v>
      </c>
      <c r="AO64" s="7">
        <f t="shared" si="44"/>
        <v>8.8641406153440488E-2</v>
      </c>
    </row>
    <row r="65" spans="1:44" x14ac:dyDescent="0.25">
      <c r="A65" s="6" t="s">
        <v>12</v>
      </c>
      <c r="C65" s="5">
        <v>1.58301</v>
      </c>
      <c r="D65" s="5">
        <v>1.6183799999999999</v>
      </c>
      <c r="E65" s="5">
        <v>1.6766300000000001</v>
      </c>
      <c r="F65" s="5">
        <v>1.6723600000000001</v>
      </c>
      <c r="G65" s="5">
        <f t="shared" si="30"/>
        <v>4.5022494007625452E-2</v>
      </c>
      <c r="H65" s="9">
        <f t="shared" si="31"/>
        <v>1.6375950000000001</v>
      </c>
      <c r="I65" s="7">
        <f t="shared" si="32"/>
        <v>2.7493057811989807E-2</v>
      </c>
      <c r="K65" s="5">
        <v>1.68404</v>
      </c>
      <c r="L65" s="5">
        <v>1.637</v>
      </c>
      <c r="M65" s="5">
        <v>1.5520700000000001</v>
      </c>
      <c r="N65" s="5">
        <v>1.5816300000000001</v>
      </c>
      <c r="O65" s="5">
        <f t="shared" si="33"/>
        <v>5.8643972409788164E-2</v>
      </c>
      <c r="P65" s="9">
        <f t="shared" si="34"/>
        <v>1.6136850000000003</v>
      </c>
      <c r="Q65" s="7">
        <f t="shared" si="35"/>
        <v>3.6341648097235925E-2</v>
      </c>
      <c r="S65" s="5">
        <v>1.59494</v>
      </c>
      <c r="T65" s="5">
        <v>1.53714</v>
      </c>
      <c r="U65" s="5">
        <v>1.57812</v>
      </c>
      <c r="V65" s="5">
        <v>1.58805</v>
      </c>
      <c r="W65" s="5">
        <f t="shared" si="36"/>
        <v>2.5885996697056133E-2</v>
      </c>
      <c r="X65" s="9">
        <f t="shared" si="37"/>
        <v>1.5745625000000001</v>
      </c>
      <c r="Y65" s="7">
        <f t="shared" si="38"/>
        <v>1.6440120158492364E-2</v>
      </c>
      <c r="AA65" s="3">
        <v>1.6039099999999999</v>
      </c>
      <c r="AB65" s="3">
        <v>1.5642400000000001</v>
      </c>
      <c r="AC65" s="3">
        <v>1.59232</v>
      </c>
      <c r="AD65" s="3">
        <v>1.61415</v>
      </c>
      <c r="AE65" s="3">
        <f t="shared" si="39"/>
        <v>2.1542473550329927E-2</v>
      </c>
      <c r="AF65" s="8">
        <f t="shared" si="40"/>
        <v>1.593655</v>
      </c>
      <c r="AG65" s="4">
        <f t="shared" si="41"/>
        <v>1.3517651907301096E-2</v>
      </c>
      <c r="AI65" s="5">
        <v>1.58301</v>
      </c>
      <c r="AJ65" s="5">
        <v>1.7278800000000001</v>
      </c>
      <c r="AK65" s="5">
        <v>1.5238799999999999</v>
      </c>
      <c r="AL65" s="5">
        <v>1.5556399999999999</v>
      </c>
      <c r="AM65" s="5">
        <f t="shared" si="42"/>
        <v>9.0149924154155653E-2</v>
      </c>
      <c r="AN65" s="9">
        <f t="shared" si="43"/>
        <v>1.5976024999999998</v>
      </c>
      <c r="AO65" s="7">
        <f t="shared" si="44"/>
        <v>5.6428256812414646E-2</v>
      </c>
    </row>
    <row r="66" spans="1:44" x14ac:dyDescent="0.25">
      <c r="A66" s="6" t="s">
        <v>13</v>
      </c>
      <c r="C66" s="5">
        <v>0.34447</v>
      </c>
      <c r="D66" s="5">
        <v>0.34742000000000001</v>
      </c>
      <c r="E66" s="5">
        <v>0.36424000000000001</v>
      </c>
      <c r="F66" s="5">
        <v>0.36985000000000001</v>
      </c>
      <c r="G66" s="5">
        <f t="shared" si="30"/>
        <v>1.2453878913816375E-2</v>
      </c>
      <c r="H66" s="9">
        <f t="shared" si="31"/>
        <v>0.35649500000000001</v>
      </c>
      <c r="I66" s="7">
        <f t="shared" si="32"/>
        <v>3.4934231654907853E-2</v>
      </c>
      <c r="K66" s="5">
        <v>0.38424000000000003</v>
      </c>
      <c r="L66" s="5">
        <v>0.36449999999999999</v>
      </c>
      <c r="M66" s="5">
        <v>0.33872999999999998</v>
      </c>
      <c r="N66" s="5">
        <v>0.33688000000000001</v>
      </c>
      <c r="O66" s="5">
        <f t="shared" si="33"/>
        <v>2.2609321639536214E-2</v>
      </c>
      <c r="P66" s="9">
        <f t="shared" si="34"/>
        <v>0.3560875</v>
      </c>
      <c r="Q66" s="7">
        <f t="shared" si="35"/>
        <v>6.3493724546737004E-2</v>
      </c>
      <c r="S66" s="5">
        <v>0.33951999999999999</v>
      </c>
      <c r="T66" s="5">
        <v>0.34138000000000002</v>
      </c>
      <c r="U66" s="5">
        <v>0.33905999999999997</v>
      </c>
      <c r="V66" s="5">
        <v>0.34131</v>
      </c>
      <c r="W66" s="5">
        <f t="shared" si="36"/>
        <v>1.2015649517747161E-3</v>
      </c>
      <c r="X66" s="9">
        <f t="shared" si="37"/>
        <v>0.3403175</v>
      </c>
      <c r="Y66" s="7">
        <f t="shared" si="38"/>
        <v>3.5307174969689075E-3</v>
      </c>
      <c r="AA66" s="3">
        <v>0.36070000000000002</v>
      </c>
      <c r="AB66" s="3">
        <v>0.32956000000000002</v>
      </c>
      <c r="AC66" s="3">
        <v>0.34666999999999998</v>
      </c>
      <c r="AD66" s="3">
        <v>0.35149000000000002</v>
      </c>
      <c r="AE66" s="3">
        <f t="shared" si="39"/>
        <v>1.3064819172112564E-2</v>
      </c>
      <c r="AF66" s="8">
        <f t="shared" si="40"/>
        <v>0.34710500000000005</v>
      </c>
      <c r="AG66" s="4">
        <f t="shared" si="41"/>
        <v>3.7639386272489771E-2</v>
      </c>
      <c r="AI66" s="5">
        <v>0.34447</v>
      </c>
      <c r="AJ66" s="5">
        <v>0.38368000000000002</v>
      </c>
      <c r="AK66" s="5">
        <v>0.33160000000000001</v>
      </c>
      <c r="AL66" s="5">
        <v>0.33882000000000001</v>
      </c>
      <c r="AM66" s="5">
        <f t="shared" si="42"/>
        <v>2.3294952779518579E-2</v>
      </c>
      <c r="AN66" s="9">
        <f t="shared" si="43"/>
        <v>0.34964250000000008</v>
      </c>
      <c r="AO66" s="7">
        <f t="shared" si="44"/>
        <v>6.6625060682035428E-2</v>
      </c>
    </row>
    <row r="67" spans="1:44" x14ac:dyDescent="0.25">
      <c r="A67" s="6" t="s">
        <v>14</v>
      </c>
      <c r="C67" s="5">
        <v>1.01657</v>
      </c>
      <c r="D67" s="5">
        <v>1.03979</v>
      </c>
      <c r="E67" s="5">
        <v>1.01799</v>
      </c>
      <c r="F67" s="5">
        <v>1.0010600000000001</v>
      </c>
      <c r="G67" s="5">
        <f t="shared" si="30"/>
        <v>1.5925929329241646E-2</v>
      </c>
      <c r="H67" s="9">
        <f t="shared" si="31"/>
        <v>1.0188524999999999</v>
      </c>
      <c r="I67" s="7">
        <f t="shared" si="32"/>
        <v>1.5631241351659487E-2</v>
      </c>
      <c r="K67" s="5">
        <v>1.0627899999999999</v>
      </c>
      <c r="L67" s="5">
        <v>1.0327999999999999</v>
      </c>
      <c r="M67" s="5">
        <v>1.0222100000000001</v>
      </c>
      <c r="N67" s="5">
        <v>1.0227200000000001</v>
      </c>
      <c r="O67" s="5">
        <f t="shared" si="33"/>
        <v>1.9073882667144545E-2</v>
      </c>
      <c r="P67" s="9">
        <f t="shared" si="34"/>
        <v>1.0351300000000001</v>
      </c>
      <c r="Q67" s="7">
        <f t="shared" si="35"/>
        <v>1.8426557695308359E-2</v>
      </c>
      <c r="S67" s="5">
        <v>0.83033000000000001</v>
      </c>
      <c r="T67" s="5">
        <v>0.74678999999999995</v>
      </c>
      <c r="U67" s="5">
        <v>0.78839000000000004</v>
      </c>
      <c r="V67" s="5">
        <v>0.77542999999999995</v>
      </c>
      <c r="W67" s="5">
        <f t="shared" si="36"/>
        <v>3.4725922593935532E-2</v>
      </c>
      <c r="X67" s="9">
        <f t="shared" si="37"/>
        <v>0.78523500000000002</v>
      </c>
      <c r="Y67" s="7">
        <f t="shared" si="38"/>
        <v>4.4223605155062538E-2</v>
      </c>
      <c r="AA67" s="3">
        <v>0.68901999999999997</v>
      </c>
      <c r="AB67" s="3">
        <v>0.70333000000000001</v>
      </c>
      <c r="AC67" s="3">
        <v>0.69469000000000003</v>
      </c>
      <c r="AD67" s="3">
        <v>0.70093000000000005</v>
      </c>
      <c r="AE67" s="3">
        <f t="shared" si="39"/>
        <v>6.4428274072801548E-3</v>
      </c>
      <c r="AF67" s="8">
        <f t="shared" si="40"/>
        <v>0.69699250000000001</v>
      </c>
      <c r="AG67" s="4">
        <f t="shared" si="41"/>
        <v>9.2437542832672585E-3</v>
      </c>
      <c r="AI67" s="5">
        <v>1.01657</v>
      </c>
      <c r="AJ67" s="5">
        <v>0.57716000000000001</v>
      </c>
      <c r="AK67" s="5">
        <v>0.56911</v>
      </c>
      <c r="AL67" s="5">
        <v>0.56684000000000001</v>
      </c>
      <c r="AM67" s="5">
        <f t="shared" si="42"/>
        <v>0.2228106689546081</v>
      </c>
      <c r="AN67" s="9">
        <f t="shared" si="43"/>
        <v>0.68242000000000003</v>
      </c>
      <c r="AO67" s="7">
        <f>AM67/AN67</f>
        <v>0.32650078976965519</v>
      </c>
    </row>
    <row r="72" spans="1:44" x14ac:dyDescent="0.25">
      <c r="A72" s="75" t="s">
        <v>46</v>
      </c>
      <c r="C72" s="77" t="s">
        <v>37</v>
      </c>
      <c r="D72" s="77"/>
      <c r="E72" s="77"/>
      <c r="F72" s="77"/>
      <c r="G72" s="77"/>
      <c r="O72" s="77" t="s">
        <v>38</v>
      </c>
      <c r="P72" s="77"/>
      <c r="Q72" s="77"/>
      <c r="R72" s="77"/>
      <c r="S72" s="77"/>
      <c r="Z72" s="77" t="s">
        <v>39</v>
      </c>
      <c r="AA72" s="77"/>
      <c r="AB72" s="77"/>
      <c r="AC72" s="77"/>
      <c r="AD72" s="77"/>
      <c r="AL72" s="35"/>
      <c r="AM72" s="29" t="s">
        <v>40</v>
      </c>
      <c r="AN72" s="35"/>
    </row>
    <row r="73" spans="1:44" ht="105" x14ac:dyDescent="0.25">
      <c r="A73" s="76"/>
      <c r="C73" s="78" t="s">
        <v>18</v>
      </c>
      <c r="D73" s="79"/>
      <c r="E73" s="79"/>
      <c r="F73" s="79"/>
      <c r="G73" s="80"/>
      <c r="I73" s="14" t="s">
        <v>19</v>
      </c>
      <c r="J73" s="14" t="s">
        <v>20</v>
      </c>
      <c r="O73" s="78" t="s">
        <v>18</v>
      </c>
      <c r="P73" s="79"/>
      <c r="Q73" s="79"/>
      <c r="R73" s="79"/>
      <c r="S73" s="80"/>
      <c r="U73" s="14" t="s">
        <v>19</v>
      </c>
      <c r="V73" s="14" t="s">
        <v>20</v>
      </c>
      <c r="Z73" s="78" t="s">
        <v>18</v>
      </c>
      <c r="AA73" s="79"/>
      <c r="AB73" s="79"/>
      <c r="AC73" s="79"/>
      <c r="AD73" s="80"/>
      <c r="AF73" s="14" t="s">
        <v>19</v>
      </c>
      <c r="AG73" s="14" t="s">
        <v>20</v>
      </c>
      <c r="AL73" s="14" t="s">
        <v>19</v>
      </c>
      <c r="AM73" s="14" t="s">
        <v>20</v>
      </c>
      <c r="AN73" s="14" t="s">
        <v>21</v>
      </c>
    </row>
    <row r="74" spans="1:44" x14ac:dyDescent="0.25">
      <c r="A74" s="6" t="s">
        <v>50</v>
      </c>
      <c r="B74" s="18"/>
      <c r="C74" s="19">
        <f>AVERAGE(C53:F53)</f>
        <v>3.3677499999999999E-2</v>
      </c>
      <c r="D74" s="19">
        <f>AVERAGE(K53:N53)</f>
        <v>4.62575E-2</v>
      </c>
      <c r="E74" s="19">
        <f>AVERAGE(S53:V53)</f>
        <v>5.9032500000000002E-2</v>
      </c>
      <c r="F74" s="19">
        <f>AVERAGE(AA53:AD53)</f>
        <v>5.6785000000000002E-2</v>
      </c>
      <c r="G74" s="19">
        <f>AVERAGE(AI53:AL53)</f>
        <v>4.8415E-2</v>
      </c>
      <c r="H74" s="18"/>
      <c r="I74" s="20">
        <f>STDEV(C74:G74)/AVERAGE(C74:G74)*SQRT(4)</f>
        <v>0.41147593718981756</v>
      </c>
      <c r="J74" s="20">
        <f>SQRT(SUMSQ(C94:G94)/COUNT(C94:G94))</f>
        <v>0.21077168383131145</v>
      </c>
      <c r="K74" s="18"/>
      <c r="L74" s="18"/>
      <c r="M74" s="18"/>
      <c r="N74" s="18"/>
      <c r="O74" s="19">
        <f>AVERAGE(C32:F32)</f>
        <v>-1.5152499999999999E-2</v>
      </c>
      <c r="P74" s="19">
        <f>AVERAGE(K32:N32)</f>
        <v>5.44375E-2</v>
      </c>
      <c r="Q74" s="19">
        <f>AVERAGE(S32:V32)</f>
        <v>4.7352499999999999E-2</v>
      </c>
      <c r="R74" s="19">
        <f>AVERAGE(AA32:AD32)</f>
        <v>5.7472499999999996E-2</v>
      </c>
      <c r="S74" s="19">
        <f>AVERAGE(AI32:AL32)</f>
        <v>5.2925E-2</v>
      </c>
      <c r="T74" s="18"/>
      <c r="U74" s="20">
        <f>STDEV(O74:S74)/AVERAGE(O74:S74)*SQRT(4)</f>
        <v>1.5591161253572594</v>
      </c>
      <c r="V74" s="20">
        <f>SQRT(SUMSQ(O94:S94)/COUNT(O94:S94))</f>
        <v>0.41730156364342619</v>
      </c>
      <c r="W74" s="18"/>
      <c r="X74" s="18"/>
      <c r="Y74" s="18"/>
      <c r="Z74" s="19">
        <f>AVERAGE(C11:F11)</f>
        <v>6.1127500000000001E-2</v>
      </c>
      <c r="AA74" s="19">
        <f>AVERAGE(K11:N11)</f>
        <v>5.1810000000000009E-2</v>
      </c>
      <c r="AB74" s="19">
        <f>AVERAGE(S11:V11)</f>
        <v>4.7267499999999997E-2</v>
      </c>
      <c r="AC74" s="19">
        <f>AVERAGE(AA11:AD11)</f>
        <v>5.00525E-2</v>
      </c>
      <c r="AD74" s="19">
        <f>AVERAGE(AI11:AL11)</f>
        <v>4.2205000000000006E-2</v>
      </c>
      <c r="AE74" s="18"/>
      <c r="AF74" s="20">
        <f>STDEV(Z74:AD74)/AVERAGE(Z74:AD74)*SQRT(4)</f>
        <v>0.27593303306598738</v>
      </c>
      <c r="AG74" s="20">
        <f>SQRT(SUMSQ(Z94:AD94)/COUNT(Z94:AD94))</f>
        <v>0.13382193663981362</v>
      </c>
      <c r="AH74" s="18"/>
      <c r="AI74" s="18"/>
      <c r="AJ74" s="18"/>
      <c r="AK74" s="18"/>
      <c r="AL74" s="21">
        <f>STDEV(C11:F11,K11:N11,S11:V11,AA11:AD11,AI11:AL11,C32:F32,K32:N32,S32:V32,AA32:AD32,AI32:AL32,C53:F53,K53:N53,S53:V53,AA53:AD53,AI53:AL53)/AVERAGE(C11:F11,K11:N11,S11:V11,AA11:AD11,AI11:AL11,C32:F32,K32:N32,S32:V32,AA32:AD32,AI32:AL32,C53:F53,K53:N53,S53:V53,AA53:AD53,AI53:AL53)</f>
        <v>0.41857777926387185</v>
      </c>
      <c r="AM74" s="21">
        <f>SQRT(SUMSQ(Z94:AD94,O94:S94,C94:G94)/COUNT(Z94:AD94,O94:S94,C94:G94))</f>
        <v>0.28075707675875544</v>
      </c>
      <c r="AN74" s="21">
        <f>SQRT(AL74^2-AM74^2)</f>
        <v>0.31045582800674387</v>
      </c>
      <c r="AP74" s="31"/>
      <c r="AQ74" s="32"/>
      <c r="AR74" s="32"/>
    </row>
    <row r="75" spans="1:44" x14ac:dyDescent="0.25">
      <c r="A75" s="6" t="s">
        <v>51</v>
      </c>
      <c r="C75" s="9"/>
      <c r="D75" s="9"/>
      <c r="E75" s="9"/>
      <c r="F75" s="9"/>
      <c r="G75" s="9"/>
      <c r="I75" s="15"/>
      <c r="J75" s="15"/>
      <c r="O75" s="9"/>
      <c r="P75" s="9"/>
      <c r="Q75" s="9"/>
      <c r="R75" s="9"/>
      <c r="S75" s="9"/>
      <c r="U75" s="15"/>
      <c r="V75" s="15"/>
      <c r="Z75" s="9"/>
      <c r="AA75" s="9"/>
      <c r="AB75" s="9"/>
      <c r="AC75" s="9"/>
      <c r="AD75" s="9"/>
      <c r="AF75" s="15"/>
      <c r="AG75" s="15"/>
      <c r="AL75" s="12"/>
      <c r="AM75" s="12"/>
      <c r="AN75" s="12"/>
      <c r="AP75" s="31"/>
      <c r="AQ75" s="32"/>
      <c r="AR75" s="32"/>
    </row>
    <row r="76" spans="1:44" x14ac:dyDescent="0.25">
      <c r="A76" s="6" t="s">
        <v>52</v>
      </c>
      <c r="C76" s="9">
        <f t="shared" ref="C76:C88" si="45">AVERAGE(C55:F55)</f>
        <v>23.870527500000001</v>
      </c>
      <c r="D76" s="9">
        <f t="shared" ref="D76:D88" si="46">AVERAGE(K55:N55)</f>
        <v>24.076427500000001</v>
      </c>
      <c r="E76" s="9">
        <f t="shared" ref="E76:E88" si="47">AVERAGE(S55:V55)</f>
        <v>23.075792499999999</v>
      </c>
      <c r="F76" s="9">
        <f t="shared" ref="F76:F88" si="48">AVERAGE(AA55:AD55)</f>
        <v>22.566012499999999</v>
      </c>
      <c r="G76" s="9">
        <f t="shared" ref="G76:G88" si="49">AVERAGE(AI55:AL55)</f>
        <v>24.119362500000001</v>
      </c>
      <c r="I76" s="15">
        <f>STDEV(C76:G76)/AVERAGE(C76:G76)*SQRT(4)</f>
        <v>5.8502347798577436E-2</v>
      </c>
      <c r="J76" s="15">
        <f>SQRT(SUMSQ(C96:G96)/COUNT(C96:G96))</f>
        <v>3.9501029704440783E-2</v>
      </c>
      <c r="O76" s="9">
        <f t="shared" ref="O76:O88" si="50">AVERAGE(C34:F34)</f>
        <v>23.366125</v>
      </c>
      <c r="P76" s="9">
        <f t="shared" ref="P76:P88" si="51">AVERAGE(K34:N34)</f>
        <v>20.616577499999998</v>
      </c>
      <c r="Q76" s="9">
        <f t="shared" ref="Q76:Q88" si="52">AVERAGE(S34:V34)</f>
        <v>24.20167</v>
      </c>
      <c r="R76" s="9">
        <f t="shared" ref="R76:R88" si="53">AVERAGE(AA34:AD34)</f>
        <v>22.464802499999998</v>
      </c>
      <c r="S76" s="9">
        <f t="shared" ref="S76:S88" si="54">AVERAGE(AI34:AL34)</f>
        <v>22.008085000000001</v>
      </c>
      <c r="U76" s="15">
        <f t="shared" ref="U76:U88" si="55">STDEV(O76:S76)/AVERAGE(O76:S76)*SQRT(4)</f>
        <v>0.12098912477478289</v>
      </c>
      <c r="V76" s="15">
        <f t="shared" ref="V76:V88" si="56">SQRT(SUMSQ(O96:S96)/COUNT(O96:S96))</f>
        <v>3.2136019942217625E-2</v>
      </c>
      <c r="Z76" s="9">
        <f t="shared" ref="Z76:Z88" si="57">AVERAGE(C13:F13)</f>
        <v>23.801665</v>
      </c>
      <c r="AA76" s="9">
        <f t="shared" ref="AA76:AA88" si="58">AVERAGE(K13:N13)</f>
        <v>21.893537500000001</v>
      </c>
      <c r="AB76" s="9">
        <f t="shared" ref="AB76:AB88" si="59">AVERAGE(S13:V13)</f>
        <v>23.721500000000002</v>
      </c>
      <c r="AC76" s="9">
        <f t="shared" ref="AC76:AC88" si="60">AVERAGE(AA13:AD13)</f>
        <v>23.366550000000004</v>
      </c>
      <c r="AD76" s="9">
        <f t="shared" ref="AD76:AD88" si="61">AVERAGE(AI13:AL13)</f>
        <v>22.317442500000002</v>
      </c>
      <c r="AF76" s="15">
        <f t="shared" ref="AF76:AF88" si="62">STDEV(Z76:AD76)/AVERAGE(Z76:AD76)*SQRT(4)</f>
        <v>7.5061188339595908E-2</v>
      </c>
      <c r="AG76" s="15">
        <f t="shared" ref="AG76:AG88" si="63">SQRT(SUMSQ(Z96:AD96)/COUNT(Z96:AD96))</f>
        <v>3.1004760606540373E-2</v>
      </c>
      <c r="AL76" s="12">
        <f>STDEV(C13:F13,K13:N13,S13:V13,AA13:AD13,AI13:AL13,C34:F34,K34:N34,S34:V34,AA34:AD34,AI34:AL34,C55:F55,K55:N55,S55:V55,AA55:AD55,AI55:AL55)/AVERAGE(C13:F13,K13:N13,S13:V13,AA13:AD13,AI13:AL13,C34:F34,K34:N34,S34:V34,AA34:AD34,AI34:AL34,C55:F55,K55:N55,S55:V55,AA55:AD55,AI55:AL55)</f>
        <v>5.284557275630096E-2</v>
      </c>
      <c r="AM76" s="12">
        <f t="shared" ref="AM76:AM88" si="64">SQRT(SUMSQ(Z96:AD96,O96:S96,C96:G96)/COUNT(Z96:AD96,O96:S96,C96:G96))</f>
        <v>3.4420683247656972E-2</v>
      </c>
      <c r="AN76" s="12">
        <f t="shared" ref="AN76:AN88" si="65">SQRT(AL76^2-AM76^2)</f>
        <v>4.0098268350465767E-2</v>
      </c>
      <c r="AP76" s="31"/>
      <c r="AQ76" s="32"/>
      <c r="AR76" s="32"/>
    </row>
    <row r="77" spans="1:44" x14ac:dyDescent="0.25">
      <c r="A77" s="6" t="s">
        <v>53</v>
      </c>
      <c r="C77" s="9">
        <f t="shared" si="45"/>
        <v>2.0623825</v>
      </c>
      <c r="D77" s="9">
        <f t="shared" si="46"/>
        <v>2.0295650000000003</v>
      </c>
      <c r="E77" s="9">
        <f t="shared" si="47"/>
        <v>2.0269300000000001</v>
      </c>
      <c r="F77" s="9">
        <f t="shared" si="48"/>
        <v>2.0984499999999997</v>
      </c>
      <c r="G77" s="9">
        <f t="shared" si="49"/>
        <v>2.0599799999999999</v>
      </c>
      <c r="I77" s="15">
        <f t="shared" ref="I77:I88" si="66">STDEV(C77:G77)/AVERAGE(C77:G77)*SQRT(4)</f>
        <v>2.8372276770560714E-2</v>
      </c>
      <c r="J77" s="15">
        <f t="shared" ref="J77:J88" si="67">SQRT(SUMSQ(C97:G97)/COUNT(C97:G97))</f>
        <v>7.9422356014595699E-2</v>
      </c>
      <c r="O77" s="9">
        <f t="shared" si="50"/>
        <v>2.0686999999999998</v>
      </c>
      <c r="P77" s="9">
        <f t="shared" si="51"/>
        <v>1.7538</v>
      </c>
      <c r="Q77" s="9">
        <f t="shared" si="52"/>
        <v>1.8677824999999999</v>
      </c>
      <c r="R77" s="9">
        <f t="shared" si="53"/>
        <v>1.88192</v>
      </c>
      <c r="S77" s="9">
        <f t="shared" si="54"/>
        <v>2.1273149999999998</v>
      </c>
      <c r="U77" s="15">
        <f t="shared" si="55"/>
        <v>0.15880897804359365</v>
      </c>
      <c r="V77" s="15">
        <f t="shared" si="56"/>
        <v>7.7231467972815646E-2</v>
      </c>
      <c r="Z77" s="9">
        <f t="shared" si="57"/>
        <v>1.9405700000000001</v>
      </c>
      <c r="AA77" s="9">
        <f t="shared" si="58"/>
        <v>1.9429175000000001</v>
      </c>
      <c r="AB77" s="9">
        <f t="shared" si="59"/>
        <v>2.0525899999999999</v>
      </c>
      <c r="AC77" s="9">
        <f t="shared" si="60"/>
        <v>2.0225075000000001</v>
      </c>
      <c r="AD77" s="9">
        <f t="shared" si="61"/>
        <v>2.0579299999999998</v>
      </c>
      <c r="AF77" s="15">
        <f t="shared" si="62"/>
        <v>5.7706013852421037E-2</v>
      </c>
      <c r="AG77" s="15">
        <f t="shared" si="63"/>
        <v>3.958893281561153E-2</v>
      </c>
      <c r="AL77" s="12">
        <f t="shared" ref="AL77:AL88" si="68">STDEV(C14:F14,K14:N14,S14:V14,AA14:AD14,AI14:AL14,C35:F35,K35:N35,S35:V35,AA35:AD35,AI35:AL35,C56:F56,K56:N56,S56:V56,AA56:AD56,AI56:AL56)/AVERAGE(C14:F14,K14:N14,S14:V14,AA14:AD14,AI14:AL14,C35:F35,K35:N35,S35:V35,AA35:AD35,AI35:AL35,C56:F56,K56:N56,S56:V56,AA56:AD56,AI56:AL56)</f>
        <v>7.750634002075707E-2</v>
      </c>
      <c r="AM77" s="12">
        <f t="shared" si="64"/>
        <v>6.7921262948662936E-2</v>
      </c>
      <c r="AN77" s="12">
        <f t="shared" si="65"/>
        <v>3.733543602091445E-2</v>
      </c>
      <c r="AP77" s="31"/>
      <c r="AQ77" s="32"/>
      <c r="AR77" s="32"/>
    </row>
    <row r="78" spans="1:44" x14ac:dyDescent="0.25">
      <c r="A78" s="6" t="s">
        <v>54</v>
      </c>
      <c r="B78" s="18"/>
      <c r="C78" s="19">
        <f t="shared" si="45"/>
        <v>190.08190250000001</v>
      </c>
      <c r="D78" s="19">
        <f t="shared" si="46"/>
        <v>94.997635000000002</v>
      </c>
      <c r="E78" s="19">
        <f t="shared" si="47"/>
        <v>93.454207499999995</v>
      </c>
      <c r="F78" s="19">
        <f t="shared" si="48"/>
        <v>86.728497500000003</v>
      </c>
      <c r="G78" s="19">
        <f t="shared" si="49"/>
        <v>106.18032249999999</v>
      </c>
      <c r="H78" s="18"/>
      <c r="I78" s="20">
        <f t="shared" si="66"/>
        <v>0.75147066774090099</v>
      </c>
      <c r="J78" s="20">
        <f t="shared" si="67"/>
        <v>0.21262141979872537</v>
      </c>
      <c r="K78" s="18"/>
      <c r="L78" s="18"/>
      <c r="M78" s="18"/>
      <c r="N78" s="18"/>
      <c r="O78" s="19">
        <f t="shared" si="50"/>
        <v>171.7472075</v>
      </c>
      <c r="P78" s="19">
        <f t="shared" si="51"/>
        <v>239.92012249999999</v>
      </c>
      <c r="Q78" s="19">
        <f t="shared" si="52"/>
        <v>159.57987249999999</v>
      </c>
      <c r="R78" s="19">
        <f t="shared" si="53"/>
        <v>154.82682750000001</v>
      </c>
      <c r="S78" s="19">
        <f t="shared" si="54"/>
        <v>100.89348</v>
      </c>
      <c r="T78" s="18"/>
      <c r="U78" s="20">
        <f t="shared" si="55"/>
        <v>0.60159687186710908</v>
      </c>
      <c r="V78" s="20">
        <f t="shared" si="56"/>
        <v>3.5401526120956033E-2</v>
      </c>
      <c r="W78" s="18"/>
      <c r="X78" s="18"/>
      <c r="Y78" s="18"/>
      <c r="Z78" s="19">
        <f t="shared" si="57"/>
        <v>92.1787475</v>
      </c>
      <c r="AA78" s="19">
        <f t="shared" si="58"/>
        <v>121.2051275</v>
      </c>
      <c r="AB78" s="19">
        <f t="shared" si="59"/>
        <v>118.36473999999998</v>
      </c>
      <c r="AC78" s="19">
        <f t="shared" si="60"/>
        <v>98.749897500000003</v>
      </c>
      <c r="AD78" s="19">
        <f t="shared" si="61"/>
        <v>73.719665000000006</v>
      </c>
      <c r="AE78" s="18"/>
      <c r="AF78" s="20">
        <f t="shared" si="62"/>
        <v>0.3887349399423255</v>
      </c>
      <c r="AG78" s="20">
        <f t="shared" si="63"/>
        <v>2.9843166398820956E-2</v>
      </c>
      <c r="AH78" s="18"/>
      <c r="AI78" s="18"/>
      <c r="AJ78" s="18"/>
      <c r="AK78" s="18"/>
      <c r="AL78" s="21">
        <f t="shared" si="68"/>
        <v>0.36987727770242534</v>
      </c>
      <c r="AM78" s="21">
        <f t="shared" si="64"/>
        <v>0.1256340595932306</v>
      </c>
      <c r="AN78" s="21">
        <f t="shared" si="65"/>
        <v>0.3478868833840702</v>
      </c>
      <c r="AP78" s="31"/>
      <c r="AQ78" s="32"/>
      <c r="AR78" s="32"/>
    </row>
    <row r="79" spans="1:44" x14ac:dyDescent="0.25">
      <c r="A79" s="6" t="s">
        <v>15</v>
      </c>
      <c r="B79" s="18"/>
      <c r="C79" s="19">
        <f t="shared" si="45"/>
        <v>42.860277499999995</v>
      </c>
      <c r="D79" s="19">
        <f t="shared" si="46"/>
        <v>41.195129999999999</v>
      </c>
      <c r="E79" s="19">
        <f t="shared" si="47"/>
        <v>39.930032499999996</v>
      </c>
      <c r="F79" s="19">
        <f t="shared" si="48"/>
        <v>42.439347499999997</v>
      </c>
      <c r="G79" s="19">
        <f t="shared" si="49"/>
        <v>40.2301675</v>
      </c>
      <c r="H79" s="18"/>
      <c r="I79" s="20">
        <f t="shared" si="66"/>
        <v>6.2907379922698556E-2</v>
      </c>
      <c r="J79" s="20">
        <f t="shared" si="67"/>
        <v>2.8617089784827625E-2</v>
      </c>
      <c r="K79" s="18"/>
      <c r="L79" s="18"/>
      <c r="M79" s="18"/>
      <c r="N79" s="18"/>
      <c r="O79" s="19">
        <f t="shared" si="50"/>
        <v>57.370507500000002</v>
      </c>
      <c r="P79" s="19">
        <f t="shared" si="51"/>
        <v>46.611499999999992</v>
      </c>
      <c r="Q79" s="19">
        <f t="shared" si="52"/>
        <v>42.652832499999995</v>
      </c>
      <c r="R79" s="19">
        <f t="shared" si="53"/>
        <v>39.970794999999995</v>
      </c>
      <c r="S79" s="19">
        <f t="shared" si="54"/>
        <v>44.729075000000002</v>
      </c>
      <c r="T79" s="18"/>
      <c r="U79" s="20">
        <f t="shared" si="55"/>
        <v>0.28874823005622491</v>
      </c>
      <c r="V79" s="20">
        <f t="shared" si="56"/>
        <v>3.0821862315315297E-2</v>
      </c>
      <c r="W79" s="18"/>
      <c r="X79" s="18"/>
      <c r="Y79" s="18"/>
      <c r="Z79" s="19">
        <f t="shared" si="57"/>
        <v>40.55518</v>
      </c>
      <c r="AA79" s="19">
        <f t="shared" si="58"/>
        <v>40.694497500000004</v>
      </c>
      <c r="AB79" s="19">
        <f t="shared" si="59"/>
        <v>42.853577499999993</v>
      </c>
      <c r="AC79" s="19">
        <f t="shared" si="60"/>
        <v>42.4146225</v>
      </c>
      <c r="AD79" s="19">
        <f t="shared" si="61"/>
        <v>43.082935000000006</v>
      </c>
      <c r="AE79" s="18"/>
      <c r="AF79" s="20">
        <f t="shared" si="62"/>
        <v>5.7614453415240331E-2</v>
      </c>
      <c r="AG79" s="20">
        <f t="shared" si="63"/>
        <v>2.7865757704665421E-2</v>
      </c>
      <c r="AH79" s="18"/>
      <c r="AI79" s="18"/>
      <c r="AJ79" s="18"/>
      <c r="AK79" s="18"/>
      <c r="AL79" s="21">
        <f t="shared" si="68"/>
        <v>0.10122265954339617</v>
      </c>
      <c r="AM79" s="21">
        <f t="shared" si="64"/>
        <v>2.9128596926916221E-2</v>
      </c>
      <c r="AN79" s="21">
        <f t="shared" si="65"/>
        <v>9.6940969904924804E-2</v>
      </c>
      <c r="AP79" s="31"/>
      <c r="AQ79" s="32"/>
      <c r="AR79" s="32"/>
    </row>
    <row r="80" spans="1:44" x14ac:dyDescent="0.25">
      <c r="A80" s="6" t="s">
        <v>3</v>
      </c>
      <c r="C80" s="9">
        <f t="shared" si="45"/>
        <v>0.54678249999999995</v>
      </c>
      <c r="D80" s="9">
        <f t="shared" si="46"/>
        <v>0.55384250000000002</v>
      </c>
      <c r="E80" s="9">
        <f t="shared" si="47"/>
        <v>0.5323175</v>
      </c>
      <c r="F80" s="9">
        <f t="shared" si="48"/>
        <v>0.53636499999999998</v>
      </c>
      <c r="G80" s="9">
        <f t="shared" si="49"/>
        <v>0.54247749999999995</v>
      </c>
      <c r="I80" s="15">
        <f t="shared" si="66"/>
        <v>3.1301900614185502E-2</v>
      </c>
      <c r="J80" s="15">
        <f t="shared" si="67"/>
        <v>3.6403080244867971E-2</v>
      </c>
      <c r="O80" s="9">
        <f t="shared" si="50"/>
        <v>0.53195999999999999</v>
      </c>
      <c r="P80" s="9">
        <f t="shared" si="51"/>
        <v>0.51146500000000006</v>
      </c>
      <c r="Q80" s="9">
        <f t="shared" si="52"/>
        <v>0.57983249999999997</v>
      </c>
      <c r="R80" s="9">
        <f t="shared" si="53"/>
        <v>0.55923250000000002</v>
      </c>
      <c r="S80" s="9">
        <f t="shared" si="54"/>
        <v>0.55120000000000002</v>
      </c>
      <c r="U80" s="15">
        <f t="shared" si="55"/>
        <v>9.5632921534130985E-2</v>
      </c>
      <c r="V80" s="15">
        <f t="shared" si="56"/>
        <v>3.8468783431765879E-2</v>
      </c>
      <c r="Z80" s="9">
        <f t="shared" si="57"/>
        <v>0.53243000000000007</v>
      </c>
      <c r="AA80" s="9">
        <f t="shared" si="58"/>
        <v>0.51641499999999996</v>
      </c>
      <c r="AB80" s="9">
        <f t="shared" si="59"/>
        <v>0.55130999999999997</v>
      </c>
      <c r="AC80" s="9">
        <f t="shared" si="60"/>
        <v>0.53176749999999995</v>
      </c>
      <c r="AD80" s="9">
        <f t="shared" si="61"/>
        <v>0.52927999999999997</v>
      </c>
      <c r="AF80" s="15">
        <f t="shared" si="62"/>
        <v>4.6900416589818597E-2</v>
      </c>
      <c r="AG80" s="15">
        <f t="shared" si="63"/>
        <v>4.1331535713211257E-2</v>
      </c>
      <c r="AL80" s="12">
        <f t="shared" si="68"/>
        <v>4.602373771908308E-2</v>
      </c>
      <c r="AM80" s="12">
        <f t="shared" si="64"/>
        <v>3.878714303497513E-2</v>
      </c>
      <c r="AN80" s="12">
        <f t="shared" si="65"/>
        <v>2.4773816194105645E-2</v>
      </c>
      <c r="AP80" s="31"/>
      <c r="AQ80" s="32"/>
      <c r="AR80" s="32"/>
    </row>
    <row r="81" spans="1:44" x14ac:dyDescent="0.25">
      <c r="A81" s="6" t="s">
        <v>2</v>
      </c>
      <c r="C81" s="9">
        <f t="shared" si="45"/>
        <v>2.5631049999999997</v>
      </c>
      <c r="D81" s="9">
        <f t="shared" si="46"/>
        <v>2.5420975000000001</v>
      </c>
      <c r="E81" s="9">
        <f t="shared" si="47"/>
        <v>2.5285475000000002</v>
      </c>
      <c r="F81" s="9">
        <f t="shared" si="48"/>
        <v>2.5364200000000001</v>
      </c>
      <c r="G81" s="9">
        <f t="shared" si="49"/>
        <v>2.5166124999999999</v>
      </c>
      <c r="I81" s="15">
        <f t="shared" si="66"/>
        <v>1.3619663769713963E-2</v>
      </c>
      <c r="J81" s="15">
        <f t="shared" si="67"/>
        <v>2.7869869287461924E-2</v>
      </c>
      <c r="O81" s="9">
        <f t="shared" si="50"/>
        <v>2.5509675000000001</v>
      </c>
      <c r="P81" s="9">
        <f t="shared" si="51"/>
        <v>2.3650899999999999</v>
      </c>
      <c r="Q81" s="9">
        <f t="shared" si="52"/>
        <v>2.6384974999999997</v>
      </c>
      <c r="R81" s="9">
        <f t="shared" si="53"/>
        <v>2.5583999999999998</v>
      </c>
      <c r="S81" s="9">
        <f t="shared" si="54"/>
        <v>2.5303800000000001</v>
      </c>
      <c r="U81" s="15">
        <f t="shared" si="55"/>
        <v>7.9294951627897958E-2</v>
      </c>
      <c r="V81" s="15">
        <f t="shared" si="56"/>
        <v>2.8997331926420188E-2</v>
      </c>
      <c r="Z81" s="9">
        <f t="shared" si="57"/>
        <v>2.5412425000000001</v>
      </c>
      <c r="AA81" s="9">
        <f t="shared" si="58"/>
        <v>2.4350074999999998</v>
      </c>
      <c r="AB81" s="9">
        <f t="shared" si="59"/>
        <v>2.5425750000000003</v>
      </c>
      <c r="AC81" s="9">
        <f t="shared" si="60"/>
        <v>2.4868975</v>
      </c>
      <c r="AD81" s="9">
        <f t="shared" si="61"/>
        <v>2.4313400000000001</v>
      </c>
      <c r="AF81" s="15">
        <f t="shared" si="62"/>
        <v>4.3728784728380835E-2</v>
      </c>
      <c r="AG81" s="15">
        <f t="shared" si="63"/>
        <v>2.3650356840755074E-2</v>
      </c>
      <c r="AL81" s="12">
        <f t="shared" si="68"/>
        <v>3.4653767467343999E-2</v>
      </c>
      <c r="AM81" s="12">
        <f t="shared" si="64"/>
        <v>2.6937670349940875E-2</v>
      </c>
      <c r="AN81" s="12">
        <f t="shared" si="65"/>
        <v>2.1800126508776628E-2</v>
      </c>
      <c r="AP81" s="31"/>
      <c r="AQ81" s="32"/>
      <c r="AR81" s="32"/>
    </row>
    <row r="82" spans="1:44" x14ac:dyDescent="0.25">
      <c r="A82" s="6" t="s">
        <v>1</v>
      </c>
      <c r="C82" s="9">
        <f t="shared" si="45"/>
        <v>0.68923499999999993</v>
      </c>
      <c r="D82" s="9">
        <f t="shared" si="46"/>
        <v>0.68479499999999993</v>
      </c>
      <c r="E82" s="9">
        <f t="shared" si="47"/>
        <v>0.65332000000000001</v>
      </c>
      <c r="F82" s="9">
        <f t="shared" si="48"/>
        <v>0.66223999999999994</v>
      </c>
      <c r="G82" s="9">
        <f t="shared" si="49"/>
        <v>0.67257500000000003</v>
      </c>
      <c r="I82" s="15">
        <f t="shared" si="66"/>
        <v>4.4721808353121971E-2</v>
      </c>
      <c r="J82" s="15">
        <f t="shared" si="67"/>
        <v>4.1908741920180195E-2</v>
      </c>
      <c r="O82" s="9">
        <f t="shared" si="50"/>
        <v>0.65706249999999999</v>
      </c>
      <c r="P82" s="9">
        <f t="shared" si="51"/>
        <v>0.62487999999999999</v>
      </c>
      <c r="Q82" s="9">
        <f t="shared" si="52"/>
        <v>0.71740249999999994</v>
      </c>
      <c r="R82" s="9">
        <f t="shared" si="53"/>
        <v>0.68705250000000007</v>
      </c>
      <c r="S82" s="9">
        <f t="shared" si="54"/>
        <v>0.68074500000000004</v>
      </c>
      <c r="U82" s="15">
        <f t="shared" si="55"/>
        <v>0.10285448712568845</v>
      </c>
      <c r="V82" s="15">
        <f t="shared" si="56"/>
        <v>4.3100712958405958E-2</v>
      </c>
      <c r="Z82" s="9">
        <f t="shared" si="57"/>
        <v>0.65364750000000005</v>
      </c>
      <c r="AA82" s="9">
        <f t="shared" si="58"/>
        <v>0.628695</v>
      </c>
      <c r="AB82" s="9">
        <f t="shared" si="59"/>
        <v>0.68295000000000006</v>
      </c>
      <c r="AC82" s="9">
        <f t="shared" si="60"/>
        <v>0.66530249999999991</v>
      </c>
      <c r="AD82" s="9">
        <f t="shared" si="61"/>
        <v>0.65770000000000006</v>
      </c>
      <c r="AF82" s="15">
        <f t="shared" si="62"/>
        <v>5.9923066808452545E-2</v>
      </c>
      <c r="AG82" s="15">
        <f t="shared" si="63"/>
        <v>5.5869545170841146E-2</v>
      </c>
      <c r="AL82" s="12">
        <f t="shared" si="68"/>
        <v>5.4014676673663595E-2</v>
      </c>
      <c r="AM82" s="12">
        <f t="shared" si="64"/>
        <v>4.7382908959707655E-2</v>
      </c>
      <c r="AN82" s="12">
        <f t="shared" si="65"/>
        <v>2.5931549021924516E-2</v>
      </c>
      <c r="AP82" s="31"/>
      <c r="AQ82" s="32"/>
      <c r="AR82" s="32"/>
    </row>
    <row r="83" spans="1:44" x14ac:dyDescent="0.25">
      <c r="A83" s="6" t="s">
        <v>0</v>
      </c>
      <c r="C83" s="9">
        <f t="shared" si="45"/>
        <v>1.0652949999999999</v>
      </c>
      <c r="D83" s="9">
        <f t="shared" si="46"/>
        <v>1.0665499999999999</v>
      </c>
      <c r="E83" s="9">
        <f t="shared" si="47"/>
        <v>1.0261400000000001</v>
      </c>
      <c r="F83" s="9">
        <f t="shared" si="48"/>
        <v>1.0444849999999999</v>
      </c>
      <c r="G83" s="9">
        <f t="shared" si="49"/>
        <v>1.0444524999999998</v>
      </c>
      <c r="I83" s="15">
        <f t="shared" si="66"/>
        <v>3.2124593217542984E-2</v>
      </c>
      <c r="J83" s="15">
        <f t="shared" si="67"/>
        <v>4.2414544615877937E-2</v>
      </c>
      <c r="O83" s="9">
        <f t="shared" si="50"/>
        <v>1.0200825</v>
      </c>
      <c r="P83" s="9">
        <f t="shared" si="51"/>
        <v>0.98247750000000011</v>
      </c>
      <c r="Q83" s="9">
        <f t="shared" si="52"/>
        <v>1.1127400000000001</v>
      </c>
      <c r="R83" s="9">
        <f t="shared" si="53"/>
        <v>1.0735300000000001</v>
      </c>
      <c r="S83" s="9">
        <f t="shared" si="54"/>
        <v>1.075145</v>
      </c>
      <c r="U83" s="15">
        <f t="shared" si="55"/>
        <v>9.7504683981842838E-2</v>
      </c>
      <c r="V83" s="15">
        <f t="shared" si="56"/>
        <v>4.6522021086121385E-2</v>
      </c>
      <c r="Z83" s="9">
        <f t="shared" si="57"/>
        <v>1.0182499999999999</v>
      </c>
      <c r="AA83" s="9">
        <f t="shared" si="58"/>
        <v>0.99148999999999998</v>
      </c>
      <c r="AB83" s="9">
        <f t="shared" si="59"/>
        <v>1.065625</v>
      </c>
      <c r="AC83" s="9">
        <f t="shared" si="60"/>
        <v>1.0345624999999998</v>
      </c>
      <c r="AD83" s="9">
        <f t="shared" si="61"/>
        <v>1.0378875000000001</v>
      </c>
      <c r="AF83" s="15">
        <f t="shared" si="62"/>
        <v>5.2953321593970287E-2</v>
      </c>
      <c r="AG83" s="15">
        <f t="shared" si="63"/>
        <v>5.832748350750111E-2</v>
      </c>
      <c r="AL83" s="12">
        <f t="shared" si="68"/>
        <v>5.3485755391465793E-2</v>
      </c>
      <c r="AM83" s="12">
        <f t="shared" si="64"/>
        <v>4.9549259574782872E-2</v>
      </c>
      <c r="AN83" s="12">
        <f t="shared" si="65"/>
        <v>2.0139436570731067E-2</v>
      </c>
      <c r="AP83" s="31"/>
      <c r="AQ83" s="32"/>
      <c r="AR83" s="32"/>
    </row>
    <row r="84" spans="1:44" x14ac:dyDescent="0.25">
      <c r="A84" s="6" t="s">
        <v>10</v>
      </c>
      <c r="C84" s="9">
        <f t="shared" si="45"/>
        <v>0.60496250000000007</v>
      </c>
      <c r="D84" s="9">
        <f t="shared" si="46"/>
        <v>0.60163</v>
      </c>
      <c r="E84" s="9">
        <f t="shared" si="47"/>
        <v>0.56904750000000004</v>
      </c>
      <c r="F84" s="9">
        <f t="shared" si="48"/>
        <v>0.58086250000000006</v>
      </c>
      <c r="G84" s="9">
        <f t="shared" si="49"/>
        <v>0.58149250000000008</v>
      </c>
      <c r="I84" s="15">
        <f t="shared" si="66"/>
        <v>5.176472989945851E-2</v>
      </c>
      <c r="J84" s="15">
        <f t="shared" si="67"/>
        <v>5.2739689789966487E-2</v>
      </c>
      <c r="O84" s="9">
        <f t="shared" si="50"/>
        <v>0.57808499999999996</v>
      </c>
      <c r="P84" s="9">
        <f t="shared" si="51"/>
        <v>0.57045499999999993</v>
      </c>
      <c r="Q84" s="9">
        <f t="shared" si="52"/>
        <v>0.63019500000000006</v>
      </c>
      <c r="R84" s="9">
        <f t="shared" si="53"/>
        <v>0.60665999999999998</v>
      </c>
      <c r="S84" s="9">
        <f t="shared" si="54"/>
        <v>0.60519999999999996</v>
      </c>
      <c r="U84" s="15">
        <f t="shared" si="55"/>
        <v>8.0505752892846491E-2</v>
      </c>
      <c r="V84" s="15">
        <f t="shared" si="56"/>
        <v>5.8247173431870268E-2</v>
      </c>
      <c r="Z84" s="9">
        <f t="shared" si="57"/>
        <v>0.56447999999999998</v>
      </c>
      <c r="AA84" s="9">
        <f t="shared" si="58"/>
        <v>0.55832750000000009</v>
      </c>
      <c r="AB84" s="9">
        <f t="shared" si="59"/>
        <v>0.61216749999999998</v>
      </c>
      <c r="AC84" s="9">
        <f t="shared" si="60"/>
        <v>0.60191499999999998</v>
      </c>
      <c r="AD84" s="9">
        <f t="shared" si="61"/>
        <v>0.59611749999999997</v>
      </c>
      <c r="AF84" s="15">
        <f t="shared" si="62"/>
        <v>8.1175772624526368E-2</v>
      </c>
      <c r="AG84" s="15">
        <f t="shared" si="63"/>
        <v>7.5907511239427475E-2</v>
      </c>
      <c r="AL84" s="12">
        <f t="shared" si="68"/>
        <v>6.434399020550835E-2</v>
      </c>
      <c r="AM84" s="12">
        <f t="shared" si="64"/>
        <v>6.3077091336734073E-2</v>
      </c>
      <c r="AN84" s="12">
        <f t="shared" si="65"/>
        <v>1.2705495821252411E-2</v>
      </c>
      <c r="AP84" s="31"/>
      <c r="AQ84" s="32"/>
      <c r="AR84" s="32"/>
    </row>
    <row r="85" spans="1:44" x14ac:dyDescent="0.25">
      <c r="A85" s="6" t="s">
        <v>11</v>
      </c>
      <c r="C85" s="9">
        <f t="shared" si="45"/>
        <v>0.41917499999999996</v>
      </c>
      <c r="D85" s="9">
        <f t="shared" si="46"/>
        <v>0.41572249999999999</v>
      </c>
      <c r="E85" s="9">
        <f t="shared" si="47"/>
        <v>0.3853625</v>
      </c>
      <c r="F85" s="9">
        <f t="shared" si="48"/>
        <v>0.39690249999999999</v>
      </c>
      <c r="G85" s="9">
        <f t="shared" si="49"/>
        <v>0.40217750000000002</v>
      </c>
      <c r="I85" s="15">
        <f t="shared" si="66"/>
        <v>6.8648100503281281E-2</v>
      </c>
      <c r="J85" s="15">
        <f t="shared" si="67"/>
        <v>5.8034844597035715E-2</v>
      </c>
      <c r="O85" s="9">
        <f t="shared" si="50"/>
        <v>0.38610749999999999</v>
      </c>
      <c r="P85" s="9">
        <f t="shared" si="51"/>
        <v>0.37692500000000001</v>
      </c>
      <c r="Q85" s="9">
        <f t="shared" si="52"/>
        <v>0.43254750000000003</v>
      </c>
      <c r="R85" s="9">
        <f t="shared" si="53"/>
        <v>0.4143425</v>
      </c>
      <c r="S85" s="9">
        <f t="shared" si="54"/>
        <v>0.41238000000000002</v>
      </c>
      <c r="U85" s="15">
        <f t="shared" si="55"/>
        <v>0.11178794218392059</v>
      </c>
      <c r="V85" s="15">
        <f t="shared" si="56"/>
        <v>6.6793822031103289E-2</v>
      </c>
      <c r="Z85" s="9">
        <f t="shared" si="57"/>
        <v>0.38341499999999995</v>
      </c>
      <c r="AA85" s="9">
        <f t="shared" si="58"/>
        <v>0.37490499999999993</v>
      </c>
      <c r="AB85" s="9">
        <f t="shared" si="59"/>
        <v>0.41559250000000003</v>
      </c>
      <c r="AC85" s="9">
        <f t="shared" si="60"/>
        <v>0.40300749999999996</v>
      </c>
      <c r="AD85" s="9">
        <f t="shared" si="61"/>
        <v>0.40609250000000002</v>
      </c>
      <c r="AF85" s="15">
        <f t="shared" si="62"/>
        <v>8.4998131583702966E-2</v>
      </c>
      <c r="AG85" s="15">
        <f t="shared" si="63"/>
        <v>8.9094706482710603E-2</v>
      </c>
      <c r="AL85" s="12">
        <f t="shared" si="68"/>
        <v>7.5174967238498563E-2</v>
      </c>
      <c r="AM85" s="12">
        <f t="shared" si="64"/>
        <v>7.2496723080346048E-2</v>
      </c>
      <c r="AN85" s="12">
        <f t="shared" si="65"/>
        <v>1.9887202968767455E-2</v>
      </c>
      <c r="AP85" s="31"/>
      <c r="AQ85" s="32"/>
      <c r="AR85" s="32"/>
    </row>
    <row r="86" spans="1:44" x14ac:dyDescent="0.25">
      <c r="A86" s="6" t="s">
        <v>12</v>
      </c>
      <c r="C86" s="9">
        <f t="shared" si="45"/>
        <v>1.6375950000000001</v>
      </c>
      <c r="D86" s="9">
        <f t="shared" si="46"/>
        <v>1.6136850000000003</v>
      </c>
      <c r="E86" s="9">
        <f t="shared" si="47"/>
        <v>1.5745625000000001</v>
      </c>
      <c r="F86" s="9">
        <f t="shared" si="48"/>
        <v>1.593655</v>
      </c>
      <c r="G86" s="9">
        <f t="shared" si="49"/>
        <v>1.5976024999999998</v>
      </c>
      <c r="I86" s="15">
        <f t="shared" si="66"/>
        <v>2.9486023732603162E-2</v>
      </c>
      <c r="J86" s="15">
        <f t="shared" si="67"/>
        <v>3.3804544798228517E-2</v>
      </c>
      <c r="O86" s="9">
        <f t="shared" si="50"/>
        <v>1.5863975000000003</v>
      </c>
      <c r="P86" s="9">
        <f t="shared" si="51"/>
        <v>1.46804</v>
      </c>
      <c r="Q86" s="9">
        <f t="shared" si="52"/>
        <v>1.6666125000000001</v>
      </c>
      <c r="R86" s="9">
        <f t="shared" si="53"/>
        <v>1.5975675</v>
      </c>
      <c r="S86" s="9">
        <f t="shared" si="54"/>
        <v>1.6069575</v>
      </c>
      <c r="U86" s="15">
        <f t="shared" si="55"/>
        <v>9.1382863222393224E-2</v>
      </c>
      <c r="V86" s="15">
        <f t="shared" si="56"/>
        <v>3.4819642623730815E-2</v>
      </c>
      <c r="Z86" s="9">
        <f t="shared" si="57"/>
        <v>1.5736425000000001</v>
      </c>
      <c r="AA86" s="9">
        <f t="shared" si="58"/>
        <v>1.5146650000000002</v>
      </c>
      <c r="AB86" s="9">
        <f t="shared" si="59"/>
        <v>1.6081224999999999</v>
      </c>
      <c r="AC86" s="9">
        <f t="shared" si="60"/>
        <v>1.5784099999999999</v>
      </c>
      <c r="AD86" s="9">
        <f t="shared" si="61"/>
        <v>1.5408725000000003</v>
      </c>
      <c r="AF86" s="15">
        <f t="shared" si="62"/>
        <v>4.6187801410732997E-2</v>
      </c>
      <c r="AG86" s="15">
        <f t="shared" si="63"/>
        <v>3.9173478194214802E-2</v>
      </c>
      <c r="AL86" s="12">
        <f t="shared" si="68"/>
        <v>4.3214642789272256E-2</v>
      </c>
      <c r="AM86" s="12">
        <f t="shared" si="64"/>
        <v>3.6007944286839413E-2</v>
      </c>
      <c r="AN86" s="12">
        <f t="shared" si="65"/>
        <v>2.3894210588346908E-2</v>
      </c>
      <c r="AP86" s="31"/>
      <c r="AQ86" s="32"/>
      <c r="AR86" s="32"/>
    </row>
    <row r="87" spans="1:44" x14ac:dyDescent="0.25">
      <c r="A87" s="6" t="s">
        <v>13</v>
      </c>
      <c r="C87" s="9">
        <f t="shared" si="45"/>
        <v>0.35649500000000001</v>
      </c>
      <c r="D87" s="9">
        <f t="shared" si="46"/>
        <v>0.3560875</v>
      </c>
      <c r="E87" s="9">
        <f t="shared" si="47"/>
        <v>0.3403175</v>
      </c>
      <c r="F87" s="9">
        <f t="shared" si="48"/>
        <v>0.34710500000000005</v>
      </c>
      <c r="G87" s="9">
        <f t="shared" si="49"/>
        <v>0.34964250000000008</v>
      </c>
      <c r="I87" s="15">
        <f t="shared" si="66"/>
        <v>3.8497346750821976E-2</v>
      </c>
      <c r="J87" s="15">
        <f t="shared" si="67"/>
        <v>4.7159180811446828E-2</v>
      </c>
      <c r="O87" s="9">
        <f t="shared" si="50"/>
        <v>0.33437250000000002</v>
      </c>
      <c r="P87" s="9">
        <f t="shared" si="51"/>
        <v>0.3193975</v>
      </c>
      <c r="Q87" s="9">
        <f t="shared" si="52"/>
        <v>0.36745000000000005</v>
      </c>
      <c r="R87" s="9">
        <f t="shared" si="53"/>
        <v>0.35286000000000001</v>
      </c>
      <c r="S87" s="9">
        <f t="shared" si="54"/>
        <v>0.36049750000000003</v>
      </c>
      <c r="U87" s="15">
        <f t="shared" si="55"/>
        <v>0.11370688632905968</v>
      </c>
      <c r="V87" s="15">
        <f t="shared" si="56"/>
        <v>5.2574532637476148E-2</v>
      </c>
      <c r="Z87" s="9">
        <f t="shared" si="57"/>
        <v>0.335225</v>
      </c>
      <c r="AA87" s="9">
        <f t="shared" si="58"/>
        <v>0.32771749999999999</v>
      </c>
      <c r="AB87" s="9">
        <f t="shared" si="59"/>
        <v>0.35511000000000004</v>
      </c>
      <c r="AC87" s="9">
        <f t="shared" si="60"/>
        <v>0.34697500000000003</v>
      </c>
      <c r="AD87" s="9">
        <f t="shared" si="61"/>
        <v>0.34832750000000001</v>
      </c>
      <c r="AF87" s="15">
        <f t="shared" si="62"/>
        <v>6.4221364281825802E-2</v>
      </c>
      <c r="AG87" s="15">
        <f t="shared" si="63"/>
        <v>7.1082063943815693E-2</v>
      </c>
      <c r="AL87" s="12">
        <f t="shared" si="68"/>
        <v>6.1968773414412523E-2</v>
      </c>
      <c r="AM87" s="12">
        <f t="shared" si="64"/>
        <v>5.7852483759323829E-2</v>
      </c>
      <c r="AN87" s="12">
        <f t="shared" si="65"/>
        <v>2.2208534426295959E-2</v>
      </c>
      <c r="AP87" s="31"/>
      <c r="AQ87" s="32"/>
      <c r="AR87" s="32"/>
    </row>
    <row r="88" spans="1:44" x14ac:dyDescent="0.25">
      <c r="A88" s="6" t="s">
        <v>14</v>
      </c>
      <c r="B88" s="18"/>
      <c r="C88" s="19">
        <f t="shared" si="45"/>
        <v>1.0188524999999999</v>
      </c>
      <c r="D88" s="19">
        <f t="shared" si="46"/>
        <v>1.0351300000000001</v>
      </c>
      <c r="E88" s="19">
        <f t="shared" si="47"/>
        <v>0.78523500000000002</v>
      </c>
      <c r="F88" s="19">
        <f t="shared" si="48"/>
        <v>0.69699250000000001</v>
      </c>
      <c r="G88" s="19">
        <f t="shared" si="49"/>
        <v>0.68242000000000003</v>
      </c>
      <c r="H88" s="18"/>
      <c r="I88" s="20">
        <f t="shared" si="66"/>
        <v>0.40761248566694552</v>
      </c>
      <c r="J88" s="20">
        <f t="shared" si="67"/>
        <v>0.14780244497372919</v>
      </c>
      <c r="K88" s="18"/>
      <c r="L88" s="18"/>
      <c r="M88" s="18"/>
      <c r="N88" s="18"/>
      <c r="O88" s="19">
        <f t="shared" si="50"/>
        <v>0.88911249999999997</v>
      </c>
      <c r="P88" s="19">
        <f t="shared" si="51"/>
        <v>0.66405250000000005</v>
      </c>
      <c r="Q88" s="19">
        <f t="shared" si="52"/>
        <v>0.37786999999999998</v>
      </c>
      <c r="R88" s="19">
        <f t="shared" si="53"/>
        <v>0.33704999999999996</v>
      </c>
      <c r="S88" s="19">
        <f t="shared" si="54"/>
        <v>0.30086250000000003</v>
      </c>
      <c r="T88" s="18"/>
      <c r="U88" s="20">
        <f t="shared" si="55"/>
        <v>0.98955744445393767</v>
      </c>
      <c r="V88" s="20">
        <f t="shared" si="56"/>
        <v>4.3535266741794906E-2</v>
      </c>
      <c r="W88" s="18"/>
      <c r="X88" s="18"/>
      <c r="Y88" s="18"/>
      <c r="Z88" s="19">
        <f t="shared" si="57"/>
        <v>2.4940625000000001</v>
      </c>
      <c r="AA88" s="19">
        <f t="shared" si="58"/>
        <v>1.906925</v>
      </c>
      <c r="AB88" s="19">
        <f t="shared" si="59"/>
        <v>1.9280499999999998</v>
      </c>
      <c r="AC88" s="19">
        <f t="shared" si="60"/>
        <v>1.4554525</v>
      </c>
      <c r="AD88" s="19">
        <f t="shared" si="61"/>
        <v>2.0984975000000001</v>
      </c>
      <c r="AE88" s="18"/>
      <c r="AF88" s="20">
        <f t="shared" si="62"/>
        <v>0.37907982704554316</v>
      </c>
      <c r="AG88" s="20">
        <f t="shared" si="63"/>
        <v>3.2920757481723031E-2</v>
      </c>
      <c r="AH88" s="18"/>
      <c r="AI88" s="18"/>
      <c r="AJ88" s="18"/>
      <c r="AK88" s="18"/>
      <c r="AL88" s="21">
        <f t="shared" si="68"/>
        <v>0.61468830561558152</v>
      </c>
      <c r="AM88" s="21">
        <f t="shared" si="64"/>
        <v>9.0966401239985131E-2</v>
      </c>
      <c r="AN88" s="21">
        <f t="shared" si="65"/>
        <v>0.60792008266383224</v>
      </c>
      <c r="AP88" s="31"/>
      <c r="AQ88" s="32"/>
      <c r="AR88" s="32"/>
    </row>
    <row r="90" spans="1:44" x14ac:dyDescent="0.25">
      <c r="C90" s="2"/>
      <c r="O90" s="2"/>
      <c r="Z90" s="2"/>
    </row>
    <row r="91" spans="1:44" x14ac:dyDescent="0.25">
      <c r="C91" s="2"/>
      <c r="O91" s="2"/>
      <c r="Z91" s="2"/>
      <c r="AL91" s="33"/>
      <c r="AM91" s="30" t="s">
        <v>41</v>
      </c>
      <c r="AN91" s="34"/>
    </row>
    <row r="92" spans="1:44" ht="14.45" customHeight="1" x14ac:dyDescent="0.25">
      <c r="A92" s="75" t="s">
        <v>46</v>
      </c>
      <c r="C92" s="69" t="s">
        <v>55</v>
      </c>
      <c r="D92" s="70"/>
      <c r="E92" s="70"/>
      <c r="F92" s="70"/>
      <c r="G92" s="71"/>
      <c r="O92" s="69" t="s">
        <v>55</v>
      </c>
      <c r="P92" s="70"/>
      <c r="Q92" s="70"/>
      <c r="R92" s="70"/>
      <c r="S92" s="71"/>
      <c r="Z92" s="69" t="s">
        <v>55</v>
      </c>
      <c r="AA92" s="70"/>
      <c r="AB92" s="70"/>
      <c r="AC92" s="70"/>
      <c r="AD92" s="71"/>
      <c r="AL92" s="22" t="s">
        <v>42</v>
      </c>
      <c r="AM92" s="22" t="s">
        <v>56</v>
      </c>
      <c r="AN92" s="22" t="s">
        <v>43</v>
      </c>
    </row>
    <row r="93" spans="1:44" x14ac:dyDescent="0.25">
      <c r="A93" s="76"/>
      <c r="C93" s="72"/>
      <c r="D93" s="73"/>
      <c r="E93" s="73"/>
      <c r="F93" s="73"/>
      <c r="G93" s="74"/>
      <c r="O93" s="72"/>
      <c r="P93" s="73"/>
      <c r="Q93" s="73"/>
      <c r="R93" s="73"/>
      <c r="S93" s="74"/>
      <c r="Z93" s="72"/>
      <c r="AA93" s="73"/>
      <c r="AB93" s="73"/>
      <c r="AC93" s="73"/>
      <c r="AD93" s="74"/>
      <c r="AL93" s="17">
        <f>SQRT(SUMSQ(AL80:AL87,AL76:AL77)/COUNT(AL80:AL87,AL76:AL77))</f>
        <v>5.7789554131688563E-2</v>
      </c>
      <c r="AM93" s="17">
        <f>SQRT(SUMSQ(AM80:AM87,AM76:AM77)/COUNT(AM80:AM87,AM76:AM77))</f>
        <v>5.1581399135876331E-2</v>
      </c>
      <c r="AN93" s="17">
        <f>SQRT(SUMSQ(AN80:AN87,AN76:AN77)/COUNT(AN80:AN87,AN76:AN77))</f>
        <v>2.6057471671763918E-2</v>
      </c>
    </row>
    <row r="94" spans="1:44" x14ac:dyDescent="0.25">
      <c r="A94" s="6" t="s">
        <v>50</v>
      </c>
      <c r="C94" s="16">
        <f>STDEV(C53:F53)/C74</f>
        <v>0.36181906019034216</v>
      </c>
      <c r="D94" s="16">
        <f>STDEV(K53:N53)/D74</f>
        <v>0.11733870137671254</v>
      </c>
      <c r="E94" s="16">
        <f>STDEV(S53:V53)/E74</f>
        <v>0.18959524320242216</v>
      </c>
      <c r="F94" s="16">
        <f>STDEV(AA53:AD53)/F74</f>
        <v>0.1369956758707597</v>
      </c>
      <c r="G94" s="16">
        <f>STDEV(AI53:AL53)/G74</f>
        <v>0.15075788176862903</v>
      </c>
      <c r="O94" s="16">
        <f>STDEV(C32:F32)/O74</f>
        <v>-0.88358050946945887</v>
      </c>
      <c r="P94" s="16">
        <f>STDEV(K32:N32)/P74</f>
        <v>0.18315765474842569</v>
      </c>
      <c r="Q94" s="16">
        <f>STDEV(S32:V32)/Q74</f>
        <v>0.14558942775517325</v>
      </c>
      <c r="R94" s="16">
        <f>STDEV(AA32:AD32)/R74</f>
        <v>0.12989147052079336</v>
      </c>
      <c r="S94" s="16">
        <f>STDEV(AI32:AL32)/S74</f>
        <v>0.13554946071769305</v>
      </c>
      <c r="Z94" s="16">
        <f>STDEV(C11:F11)/Z74</f>
        <v>9.7594713151991863E-2</v>
      </c>
      <c r="AA94" s="16">
        <f>STDEV(K11:N11)/AA74</f>
        <v>9.7319996385623983E-2</v>
      </c>
      <c r="AB94" s="16">
        <f>STDEV(S11:V11)/AB74</f>
        <v>0.1442979421211063</v>
      </c>
      <c r="AC94" s="16">
        <f>STDEV(AA11:AD11)/AC74</f>
        <v>0.1456232139255533</v>
      </c>
      <c r="AD94" s="16">
        <f>STDEV(AI11:AL11)/AD74</f>
        <v>0.16887162983769777</v>
      </c>
    </row>
    <row r="95" spans="1:44" x14ac:dyDescent="0.25">
      <c r="A95" s="6" t="s">
        <v>51</v>
      </c>
      <c r="C95" s="16"/>
      <c r="D95" s="16"/>
      <c r="E95" s="16"/>
      <c r="F95" s="16"/>
      <c r="G95" s="16"/>
      <c r="O95" s="16"/>
      <c r="P95" s="16"/>
      <c r="Q95" s="16"/>
      <c r="R95" s="16"/>
      <c r="S95" s="16"/>
      <c r="Z95" s="16"/>
      <c r="AA95" s="16"/>
      <c r="AB95" s="16"/>
      <c r="AC95" s="16"/>
      <c r="AD95" s="16"/>
    </row>
    <row r="96" spans="1:44" x14ac:dyDescent="0.25">
      <c r="A96" s="6" t="s">
        <v>52</v>
      </c>
      <c r="C96" s="16">
        <f t="shared" ref="C96:C108" si="69">STDEV(C55:F55)/C76</f>
        <v>2.6664534066095872E-2</v>
      </c>
      <c r="D96" s="16">
        <f t="shared" ref="D96:D108" si="70">STDEV(K55:N55)/D76</f>
        <v>1.3990414382616096E-2</v>
      </c>
      <c r="E96" s="16">
        <f t="shared" ref="E96:E108" si="71">STDEV(S55:V55)/E76</f>
        <v>3.3545145052229053E-2</v>
      </c>
      <c r="F96" s="16">
        <f t="shared" ref="F96:F108" si="72">STDEV(AA55:AD55)/F76</f>
        <v>6.8915073204289079E-2</v>
      </c>
      <c r="G96" s="16">
        <f t="shared" ref="G96:G108" si="73">STDEV(AI55:AL55)/G76</f>
        <v>3.1943130649149873E-2</v>
      </c>
      <c r="O96" s="16">
        <f t="shared" ref="O96:O108" si="74">STDEV(C34:F34)/O76</f>
        <v>2.96672630686193E-2</v>
      </c>
      <c r="P96" s="16">
        <f t="shared" ref="P96:P108" si="75">STDEV(K34:N34)/P76</f>
        <v>4.4103438523879844E-2</v>
      </c>
      <c r="Q96" s="16">
        <f t="shared" ref="Q96:Q108" si="76">STDEV(S34:V34)/Q76</f>
        <v>4.5169712789938074E-2</v>
      </c>
      <c r="R96" s="16">
        <f t="shared" ref="R96:R108" si="77">STDEV(AA34:AD34)/R76</f>
        <v>1.6601940360189742E-2</v>
      </c>
      <c r="S96" s="16">
        <f t="shared" ref="S96:S108" si="78">STDEV(AI34:AL34)/S76</f>
        <v>4.7362140758142124E-3</v>
      </c>
      <c r="Z96" s="16">
        <f t="shared" ref="Z96:Z108" si="79">STDEV(C13:F13)/Z76</f>
        <v>3.4915409221075319E-2</v>
      </c>
      <c r="AA96" s="16">
        <f t="shared" ref="AA96:AA108" si="80">STDEV(K13:N13)/AA76</f>
        <v>2.8779459105174578E-2</v>
      </c>
      <c r="AB96" s="16">
        <f t="shared" ref="AB96:AB108" si="81">STDEV(S13:V13)/AB76</f>
        <v>1.0774647330575799E-2</v>
      </c>
      <c r="AC96" s="16">
        <f t="shared" ref="AC96:AC108" si="82">STDEV(AA13:AD13)/AC76</f>
        <v>3.5278765009677956E-2</v>
      </c>
      <c r="AD96" s="16">
        <f t="shared" ref="AD96:AD108" si="83">STDEV(AI13:AL13)/AD76</f>
        <v>3.7395835973761289E-2</v>
      </c>
    </row>
    <row r="97" spans="1:30" x14ac:dyDescent="0.25">
      <c r="A97" s="6" t="s">
        <v>53</v>
      </c>
      <c r="C97" s="16">
        <f t="shared" si="69"/>
        <v>4.1503939892147873E-2</v>
      </c>
      <c r="D97" s="16">
        <f t="shared" si="70"/>
        <v>4.4178135026254416E-2</v>
      </c>
      <c r="E97" s="16">
        <f t="shared" si="71"/>
        <v>8.466356533360285E-2</v>
      </c>
      <c r="F97" s="16">
        <f t="shared" si="72"/>
        <v>0.11681603970957559</v>
      </c>
      <c r="G97" s="16">
        <f t="shared" si="73"/>
        <v>8.3972388945120283E-2</v>
      </c>
      <c r="O97" s="16">
        <f t="shared" si="74"/>
        <v>7.0038926766535267E-2</v>
      </c>
      <c r="P97" s="16">
        <f t="shared" si="75"/>
        <v>0.1063680218140263</v>
      </c>
      <c r="Q97" s="16">
        <f t="shared" si="76"/>
        <v>4.3063897543020244E-2</v>
      </c>
      <c r="R97" s="16">
        <f t="shared" si="77"/>
        <v>4.1598646899203492E-2</v>
      </c>
      <c r="S97" s="16">
        <f t="shared" si="78"/>
        <v>0.10009467619959925</v>
      </c>
      <c r="Z97" s="16">
        <f t="shared" si="79"/>
        <v>4.7720998971650823E-2</v>
      </c>
      <c r="AA97" s="16">
        <f t="shared" si="80"/>
        <v>6.3113649026896937E-2</v>
      </c>
      <c r="AB97" s="16">
        <f t="shared" si="81"/>
        <v>2.8033720246212455E-2</v>
      </c>
      <c r="AC97" s="16">
        <f t="shared" si="82"/>
        <v>1.2202763890402342E-2</v>
      </c>
      <c r="AD97" s="16">
        <f t="shared" si="83"/>
        <v>2.5317872217952699E-2</v>
      </c>
    </row>
    <row r="98" spans="1:30" x14ac:dyDescent="0.25">
      <c r="A98" s="6" t="s">
        <v>54</v>
      </c>
      <c r="C98" s="16">
        <f t="shared" si="69"/>
        <v>3.5122772690060582E-2</v>
      </c>
      <c r="D98" s="16">
        <f t="shared" si="70"/>
        <v>1.7821927449011826E-2</v>
      </c>
      <c r="E98" s="16">
        <f t="shared" si="71"/>
        <v>4.1043536205139258E-2</v>
      </c>
      <c r="F98" s="16">
        <f t="shared" si="72"/>
        <v>3.4816596620679617E-2</v>
      </c>
      <c r="G98" s="16">
        <f t="shared" si="73"/>
        <v>0.47073489700915927</v>
      </c>
      <c r="O98" s="16">
        <f t="shared" si="74"/>
        <v>3.4198388259079199E-2</v>
      </c>
      <c r="P98" s="16">
        <f t="shared" si="75"/>
        <v>1.8036015810919862E-2</v>
      </c>
      <c r="Q98" s="16">
        <f t="shared" si="76"/>
        <v>2.0967815980887469E-2</v>
      </c>
      <c r="R98" s="16">
        <f t="shared" si="77"/>
        <v>3.0405309243974801E-2</v>
      </c>
      <c r="S98" s="16">
        <f t="shared" si="78"/>
        <v>5.8372771866539677E-2</v>
      </c>
      <c r="Z98" s="16">
        <f t="shared" si="79"/>
        <v>1.6628992404561265E-2</v>
      </c>
      <c r="AA98" s="16">
        <f t="shared" si="80"/>
        <v>2.7580871654688539E-2</v>
      </c>
      <c r="AB98" s="16">
        <f t="shared" si="81"/>
        <v>4.1192308659286594E-2</v>
      </c>
      <c r="AC98" s="16">
        <f t="shared" si="82"/>
        <v>2.0790776477419573E-2</v>
      </c>
      <c r="AD98" s="16">
        <f t="shared" si="83"/>
        <v>3.5871748698652284E-2</v>
      </c>
    </row>
    <row r="99" spans="1:30" x14ac:dyDescent="0.25">
      <c r="A99" s="6" t="s">
        <v>15</v>
      </c>
      <c r="C99" s="16">
        <f t="shared" si="69"/>
        <v>2.5366340357342566E-2</v>
      </c>
      <c r="D99" s="16">
        <f t="shared" si="70"/>
        <v>1.7580021785220706E-2</v>
      </c>
      <c r="E99" s="16">
        <f t="shared" si="71"/>
        <v>3.3421261183931184E-2</v>
      </c>
      <c r="F99" s="16">
        <f t="shared" si="72"/>
        <v>2.125643982953368E-2</v>
      </c>
      <c r="G99" s="16">
        <f t="shared" si="73"/>
        <v>3.9665650332749075E-2</v>
      </c>
      <c r="O99" s="16">
        <f t="shared" si="74"/>
        <v>3.1477289484484278E-2</v>
      </c>
      <c r="P99" s="16">
        <f t="shared" si="75"/>
        <v>1.8052127792602367E-2</v>
      </c>
      <c r="Q99" s="16">
        <f t="shared" si="76"/>
        <v>3.427384703054933E-2</v>
      </c>
      <c r="R99" s="16">
        <f t="shared" si="77"/>
        <v>2.3634618459002121E-2</v>
      </c>
      <c r="S99" s="16">
        <f t="shared" si="78"/>
        <v>4.123039087632685E-2</v>
      </c>
      <c r="Z99" s="16">
        <f t="shared" si="79"/>
        <v>4.8734366148151194E-2</v>
      </c>
      <c r="AA99" s="16">
        <f t="shared" si="80"/>
        <v>3.417401326860759E-3</v>
      </c>
      <c r="AB99" s="16">
        <f t="shared" si="81"/>
        <v>2.4689940319038709E-2</v>
      </c>
      <c r="AC99" s="16">
        <f t="shared" si="82"/>
        <v>1.6427191672767825E-2</v>
      </c>
      <c r="AD99" s="16">
        <f t="shared" si="83"/>
        <v>2.4826183906777953E-2</v>
      </c>
    </row>
    <row r="100" spans="1:30" x14ac:dyDescent="0.25">
      <c r="A100" s="6" t="s">
        <v>3</v>
      </c>
      <c r="C100" s="16">
        <f t="shared" si="69"/>
        <v>2.8271016086903092E-2</v>
      </c>
      <c r="D100" s="16">
        <f t="shared" si="70"/>
        <v>4.4797567071906283E-2</v>
      </c>
      <c r="E100" s="16">
        <f t="shared" si="71"/>
        <v>4.8750308326910531E-3</v>
      </c>
      <c r="F100" s="16">
        <f t="shared" si="72"/>
        <v>3.6040778605963913E-2</v>
      </c>
      <c r="G100" s="16">
        <f t="shared" si="73"/>
        <v>4.9971444268500129E-2</v>
      </c>
      <c r="O100" s="16">
        <f t="shared" si="74"/>
        <v>4.3570898521689008E-2</v>
      </c>
      <c r="P100" s="16">
        <f t="shared" si="75"/>
        <v>3.0006848088034284E-2</v>
      </c>
      <c r="Q100" s="16">
        <f t="shared" si="76"/>
        <v>1.6744083253073767E-2</v>
      </c>
      <c r="R100" s="16">
        <f t="shared" si="77"/>
        <v>2.7228304512097595E-2</v>
      </c>
      <c r="S100" s="16">
        <f t="shared" si="78"/>
        <v>5.9821881221217517E-2</v>
      </c>
      <c r="Z100" s="16">
        <f t="shared" si="79"/>
        <v>5.4258264758812146E-2</v>
      </c>
      <c r="AA100" s="16">
        <f t="shared" si="80"/>
        <v>2.3684239747544217E-2</v>
      </c>
      <c r="AB100" s="16">
        <f t="shared" si="81"/>
        <v>2.2122691834724765E-2</v>
      </c>
      <c r="AC100" s="16">
        <f t="shared" si="82"/>
        <v>5.2672401874007957E-2</v>
      </c>
      <c r="AD100" s="16">
        <f t="shared" si="83"/>
        <v>4.2104409529342461E-2</v>
      </c>
    </row>
    <row r="101" spans="1:30" x14ac:dyDescent="0.25">
      <c r="A101" s="6" t="s">
        <v>2</v>
      </c>
      <c r="C101" s="16">
        <f t="shared" si="69"/>
        <v>2.6822472573507651E-2</v>
      </c>
      <c r="D101" s="16">
        <f t="shared" si="70"/>
        <v>2.3492481629968823E-2</v>
      </c>
      <c r="E101" s="16">
        <f t="shared" si="71"/>
        <v>2.1796465311418416E-2</v>
      </c>
      <c r="F101" s="16">
        <f t="shared" si="72"/>
        <v>1.5944072608721421E-2</v>
      </c>
      <c r="G101" s="16">
        <f t="shared" si="73"/>
        <v>4.339362846070869E-2</v>
      </c>
      <c r="O101" s="16">
        <f t="shared" si="74"/>
        <v>2.6555858585313289E-2</v>
      </c>
      <c r="P101" s="16">
        <f t="shared" si="75"/>
        <v>1.7239954172479623E-2</v>
      </c>
      <c r="Q101" s="16">
        <f t="shared" si="76"/>
        <v>2.0691782401378481E-2</v>
      </c>
      <c r="R101" s="16">
        <f t="shared" si="77"/>
        <v>2.4233373969707442E-2</v>
      </c>
      <c r="S101" s="16">
        <f t="shared" si="78"/>
        <v>4.6758853453446568E-2</v>
      </c>
      <c r="Z101" s="16">
        <f t="shared" si="79"/>
        <v>2.4266445325133428E-2</v>
      </c>
      <c r="AA101" s="16">
        <f t="shared" si="80"/>
        <v>1.0966159030218936E-2</v>
      </c>
      <c r="AB101" s="16">
        <f t="shared" si="81"/>
        <v>2.1218352900009372E-2</v>
      </c>
      <c r="AC101" s="16">
        <f t="shared" si="82"/>
        <v>2.5732722269180854E-2</v>
      </c>
      <c r="AD101" s="16">
        <f t="shared" si="83"/>
        <v>3.1228006431877411E-2</v>
      </c>
    </row>
    <row r="102" spans="1:30" x14ac:dyDescent="0.25">
      <c r="A102" s="6" t="s">
        <v>1</v>
      </c>
      <c r="C102" s="16">
        <f t="shared" si="69"/>
        <v>2.6176012001606661E-2</v>
      </c>
      <c r="D102" s="16">
        <f t="shared" si="70"/>
        <v>5.7038380282433396E-2</v>
      </c>
      <c r="E102" s="16">
        <f t="shared" si="71"/>
        <v>3.7771244822161296E-3</v>
      </c>
      <c r="F102" s="16">
        <f t="shared" si="72"/>
        <v>3.5235852437924653E-2</v>
      </c>
      <c r="G102" s="16">
        <f t="shared" si="73"/>
        <v>5.9894247225658045E-2</v>
      </c>
      <c r="O102" s="16">
        <f t="shared" si="74"/>
        <v>6.1212459060015947E-2</v>
      </c>
      <c r="P102" s="16">
        <f t="shared" si="75"/>
        <v>3.5419879330775624E-2</v>
      </c>
      <c r="Q102" s="16">
        <f t="shared" si="76"/>
        <v>2.0179846586132186E-2</v>
      </c>
      <c r="R102" s="16">
        <f t="shared" si="77"/>
        <v>2.6042091327037054E-2</v>
      </c>
      <c r="S102" s="16">
        <f t="shared" si="78"/>
        <v>5.6580982341314222E-2</v>
      </c>
      <c r="Z102" s="16">
        <f t="shared" si="79"/>
        <v>7.8069894413541382E-2</v>
      </c>
      <c r="AA102" s="16">
        <f t="shared" si="80"/>
        <v>3.5856952724340439E-2</v>
      </c>
      <c r="AB102" s="16">
        <f t="shared" si="81"/>
        <v>2.10798463306483E-2</v>
      </c>
      <c r="AC102" s="16">
        <f t="shared" si="82"/>
        <v>6.8555639216550862E-2</v>
      </c>
      <c r="AD102" s="16">
        <f t="shared" si="83"/>
        <v>5.5517252506338738E-2</v>
      </c>
    </row>
    <row r="103" spans="1:30" x14ac:dyDescent="0.25">
      <c r="A103" s="6" t="s">
        <v>0</v>
      </c>
      <c r="C103" s="16">
        <f t="shared" si="69"/>
        <v>3.3560635849864545E-2</v>
      </c>
      <c r="D103" s="16">
        <f t="shared" si="70"/>
        <v>5.4421888493348447E-2</v>
      </c>
      <c r="E103" s="16">
        <f t="shared" si="71"/>
        <v>3.3017976584542733E-3</v>
      </c>
      <c r="F103" s="16">
        <f t="shared" si="72"/>
        <v>3.347951970944283E-2</v>
      </c>
      <c r="G103" s="16">
        <f t="shared" si="73"/>
        <v>6.1442083633935211E-2</v>
      </c>
      <c r="O103" s="16">
        <f t="shared" si="74"/>
        <v>6.337283379375809E-2</v>
      </c>
      <c r="P103" s="16">
        <f t="shared" si="75"/>
        <v>3.8184248765862266E-2</v>
      </c>
      <c r="Q103" s="16">
        <f t="shared" si="76"/>
        <v>1.0286080152877054E-2</v>
      </c>
      <c r="R103" s="16">
        <f t="shared" si="77"/>
        <v>3.0084638975758433E-2</v>
      </c>
      <c r="S103" s="16">
        <f t="shared" si="78"/>
        <v>6.5851730164134148E-2</v>
      </c>
      <c r="Z103" s="16">
        <f t="shared" si="79"/>
        <v>8.1769081455353401E-2</v>
      </c>
      <c r="AA103" s="16">
        <f t="shared" si="80"/>
        <v>3.774006783640535E-2</v>
      </c>
      <c r="AB103" s="16">
        <f t="shared" si="81"/>
        <v>2.2449285699465419E-2</v>
      </c>
      <c r="AC103" s="16">
        <f t="shared" si="82"/>
        <v>7.433886177508435E-2</v>
      </c>
      <c r="AD103" s="16">
        <f t="shared" si="83"/>
        <v>5.3569995900775054E-2</v>
      </c>
    </row>
    <row r="104" spans="1:30" x14ac:dyDescent="0.25">
      <c r="A104" s="6" t="s">
        <v>10</v>
      </c>
      <c r="C104" s="16">
        <f t="shared" si="69"/>
        <v>3.9721032094631563E-2</v>
      </c>
      <c r="D104" s="16">
        <f t="shared" si="70"/>
        <v>6.9525318527119961E-2</v>
      </c>
      <c r="E104" s="16">
        <f t="shared" si="71"/>
        <v>1.3645149371215151E-2</v>
      </c>
      <c r="F104" s="16">
        <f t="shared" si="72"/>
        <v>4.4666422958867316E-2</v>
      </c>
      <c r="G104" s="16">
        <f t="shared" si="73"/>
        <v>7.2901060674355284E-2</v>
      </c>
      <c r="O104" s="16">
        <f t="shared" si="74"/>
        <v>8.4696690274487327E-2</v>
      </c>
      <c r="P104" s="16">
        <f t="shared" si="75"/>
        <v>5.0323827963570524E-2</v>
      </c>
      <c r="Q104" s="16">
        <f t="shared" si="76"/>
        <v>9.2868546524772413E-3</v>
      </c>
      <c r="R104" s="16">
        <f t="shared" si="77"/>
        <v>3.5682046687689484E-2</v>
      </c>
      <c r="S104" s="16">
        <f t="shared" si="78"/>
        <v>7.6799706604216256E-2</v>
      </c>
      <c r="Z104" s="16">
        <f t="shared" si="79"/>
        <v>0.1049257313316775</v>
      </c>
      <c r="AA104" s="16">
        <f t="shared" si="80"/>
        <v>5.4551572561685843E-2</v>
      </c>
      <c r="AB104" s="16">
        <f t="shared" si="81"/>
        <v>2.5318238758051649E-2</v>
      </c>
      <c r="AC104" s="16">
        <f t="shared" si="82"/>
        <v>9.9119838789476486E-2</v>
      </c>
      <c r="AD104" s="16">
        <f t="shared" si="83"/>
        <v>6.6020545990754104E-2</v>
      </c>
    </row>
    <row r="105" spans="1:30" x14ac:dyDescent="0.25">
      <c r="A105" s="6" t="s">
        <v>11</v>
      </c>
      <c r="C105" s="16">
        <f t="shared" si="69"/>
        <v>4.0613972578848009E-2</v>
      </c>
      <c r="D105" s="16">
        <f t="shared" si="70"/>
        <v>7.4609271486924478E-2</v>
      </c>
      <c r="E105" s="16">
        <f t="shared" si="71"/>
        <v>1.2017199697493269E-2</v>
      </c>
      <c r="F105" s="16">
        <f t="shared" si="72"/>
        <v>4.0279843633469772E-2</v>
      </c>
      <c r="G105" s="16">
        <f t="shared" si="73"/>
        <v>8.8641406153440488E-2</v>
      </c>
      <c r="O105" s="16">
        <f t="shared" si="74"/>
        <v>0.10379699717372592</v>
      </c>
      <c r="P105" s="16">
        <f t="shared" si="75"/>
        <v>5.7332675656554942E-2</v>
      </c>
      <c r="Q105" s="16">
        <f t="shared" si="76"/>
        <v>1.3695042857150026E-2</v>
      </c>
      <c r="R105" s="16">
        <f t="shared" si="77"/>
        <v>3.7188357359790813E-2</v>
      </c>
      <c r="S105" s="16">
        <f t="shared" si="78"/>
        <v>8.1704913349275488E-2</v>
      </c>
      <c r="Z105" s="16">
        <f t="shared" si="79"/>
        <v>0.12592143971066483</v>
      </c>
      <c r="AA105" s="16">
        <f t="shared" si="80"/>
        <v>6.548499050365586E-2</v>
      </c>
      <c r="AB105" s="16">
        <f t="shared" si="81"/>
        <v>2.3918058134867831E-2</v>
      </c>
      <c r="AC105" s="16">
        <f t="shared" si="82"/>
        <v>0.11675134485401679</v>
      </c>
      <c r="AD105" s="16">
        <f t="shared" si="83"/>
        <v>7.3088238629527832E-2</v>
      </c>
    </row>
    <row r="106" spans="1:30" x14ac:dyDescent="0.25">
      <c r="A106" s="6" t="s">
        <v>12</v>
      </c>
      <c r="C106" s="16">
        <f t="shared" si="69"/>
        <v>2.7493057811989807E-2</v>
      </c>
      <c r="D106" s="16">
        <f t="shared" si="70"/>
        <v>3.6341648097235925E-2</v>
      </c>
      <c r="E106" s="16">
        <f t="shared" si="71"/>
        <v>1.6440120158492364E-2</v>
      </c>
      <c r="F106" s="16">
        <f t="shared" si="72"/>
        <v>1.3517651907301096E-2</v>
      </c>
      <c r="G106" s="16">
        <f t="shared" si="73"/>
        <v>5.6428256812414646E-2</v>
      </c>
      <c r="O106" s="16">
        <f t="shared" si="74"/>
        <v>4.0485478829869748E-2</v>
      </c>
      <c r="P106" s="16">
        <f t="shared" si="75"/>
        <v>2.7586514639684447E-2</v>
      </c>
      <c r="Q106" s="16">
        <f t="shared" si="76"/>
        <v>2.1069300297662765E-2</v>
      </c>
      <c r="R106" s="16">
        <f t="shared" si="77"/>
        <v>2.6751127790606871E-2</v>
      </c>
      <c r="S106" s="16">
        <f t="shared" si="78"/>
        <v>5.0024089427693055E-2</v>
      </c>
      <c r="Z106" s="16">
        <f t="shared" si="79"/>
        <v>5.3016518459835849E-2</v>
      </c>
      <c r="AA106" s="16">
        <f t="shared" si="80"/>
        <v>2.2031878323565322E-2</v>
      </c>
      <c r="AB106" s="16">
        <f t="shared" si="81"/>
        <v>2.1785942514381637E-2</v>
      </c>
      <c r="AC106" s="16">
        <f t="shared" si="82"/>
        <v>4.4326353371284315E-2</v>
      </c>
      <c r="AD106" s="16">
        <f t="shared" si="83"/>
        <v>4.4013624966147726E-2</v>
      </c>
    </row>
    <row r="107" spans="1:30" x14ac:dyDescent="0.25">
      <c r="A107" s="6" t="s">
        <v>13</v>
      </c>
      <c r="C107" s="16">
        <f t="shared" si="69"/>
        <v>3.4934231654907853E-2</v>
      </c>
      <c r="D107" s="16">
        <f t="shared" si="70"/>
        <v>6.3493724546737004E-2</v>
      </c>
      <c r="E107" s="16">
        <f t="shared" si="71"/>
        <v>3.5307174969689075E-3</v>
      </c>
      <c r="F107" s="16">
        <f t="shared" si="72"/>
        <v>3.7639386272489771E-2</v>
      </c>
      <c r="G107" s="16">
        <f t="shared" si="73"/>
        <v>6.6625060682035428E-2</v>
      </c>
      <c r="O107" s="16">
        <f t="shared" si="74"/>
        <v>7.8418563536504657E-2</v>
      </c>
      <c r="P107" s="16">
        <f t="shared" si="75"/>
        <v>4.8146182991711729E-2</v>
      </c>
      <c r="Q107" s="16">
        <f t="shared" si="76"/>
        <v>1.0502691746741755E-2</v>
      </c>
      <c r="R107" s="16">
        <f t="shared" si="77"/>
        <v>3.4848991968116264E-2</v>
      </c>
      <c r="S107" s="16">
        <f t="shared" si="78"/>
        <v>6.3467492398267197E-2</v>
      </c>
      <c r="Z107" s="16">
        <f t="shared" si="79"/>
        <v>0.10436755359587312</v>
      </c>
      <c r="AA107" s="16">
        <f t="shared" si="80"/>
        <v>4.6636840935905609E-2</v>
      </c>
      <c r="AB107" s="16">
        <f t="shared" si="81"/>
        <v>2.5150411623454105E-2</v>
      </c>
      <c r="AC107" s="16">
        <f t="shared" si="82"/>
        <v>8.703831618109939E-2</v>
      </c>
      <c r="AD107" s="16">
        <f t="shared" si="83"/>
        <v>6.3146703857168196E-2</v>
      </c>
    </row>
    <row r="108" spans="1:30" x14ac:dyDescent="0.25">
      <c r="A108" s="6" t="s">
        <v>14</v>
      </c>
      <c r="C108" s="16">
        <f t="shared" si="69"/>
        <v>1.5631241351659487E-2</v>
      </c>
      <c r="D108" s="16">
        <f t="shared" si="70"/>
        <v>1.8426557695308359E-2</v>
      </c>
      <c r="E108" s="16">
        <f t="shared" si="71"/>
        <v>4.4223605155062538E-2</v>
      </c>
      <c r="F108" s="16">
        <f t="shared" si="72"/>
        <v>9.2437542832672585E-3</v>
      </c>
      <c r="G108" s="16">
        <f t="shared" si="73"/>
        <v>0.32650078976965519</v>
      </c>
      <c r="O108" s="16">
        <f t="shared" si="74"/>
        <v>2.8944175523045013E-2</v>
      </c>
      <c r="P108" s="16">
        <f t="shared" si="75"/>
        <v>3.5956671922222475E-2</v>
      </c>
      <c r="Q108" s="16">
        <f t="shared" si="76"/>
        <v>6.1051104510833037E-2</v>
      </c>
      <c r="R108" s="16">
        <f t="shared" si="77"/>
        <v>3.5211056642661276E-2</v>
      </c>
      <c r="S108" s="16">
        <f t="shared" si="78"/>
        <v>4.8773905185863768E-2</v>
      </c>
      <c r="Z108" s="16">
        <f t="shared" si="79"/>
        <v>4.2318562296251076E-2</v>
      </c>
      <c r="AA108" s="16">
        <f t="shared" si="80"/>
        <v>2.9416170119322745E-2</v>
      </c>
      <c r="AB108" s="16">
        <f t="shared" si="81"/>
        <v>2.9938735435793642E-2</v>
      </c>
      <c r="AC108" s="16">
        <f t="shared" si="82"/>
        <v>2.3003445672918829E-2</v>
      </c>
      <c r="AD108" s="16">
        <f t="shared" si="83"/>
        <v>3.6568062489283203E-2</v>
      </c>
    </row>
  </sheetData>
  <mergeCells count="137">
    <mergeCell ref="C8:I8"/>
    <mergeCell ref="C9:C10"/>
    <mergeCell ref="D9:D10"/>
    <mergeCell ref="E9:E10"/>
    <mergeCell ref="F9:F10"/>
    <mergeCell ref="G9:G10"/>
    <mergeCell ref="H9:H10"/>
    <mergeCell ref="I9:I10"/>
    <mergeCell ref="S9:S10"/>
    <mergeCell ref="T9:T10"/>
    <mergeCell ref="U9:U10"/>
    <mergeCell ref="V9:V10"/>
    <mergeCell ref="W9:W10"/>
    <mergeCell ref="X9:X10"/>
    <mergeCell ref="Y9:Y10"/>
    <mergeCell ref="K8:Q8"/>
    <mergeCell ref="K9:K10"/>
    <mergeCell ref="L9:L10"/>
    <mergeCell ref="M9:M10"/>
    <mergeCell ref="N9:N10"/>
    <mergeCell ref="O9:O10"/>
    <mergeCell ref="P9:P10"/>
    <mergeCell ref="Q9:Q10"/>
    <mergeCell ref="AO9:AO10"/>
    <mergeCell ref="AI8:AO8"/>
    <mergeCell ref="A9:A10"/>
    <mergeCell ref="A30:A31"/>
    <mergeCell ref="A51:A52"/>
    <mergeCell ref="C30:C31"/>
    <mergeCell ref="D30:D31"/>
    <mergeCell ref="E30:E31"/>
    <mergeCell ref="F30:F31"/>
    <mergeCell ref="AI9:AI10"/>
    <mergeCell ref="AJ9:AJ10"/>
    <mergeCell ref="AK9:AK10"/>
    <mergeCell ref="AL9:AL10"/>
    <mergeCell ref="AM9:AM10"/>
    <mergeCell ref="AN9:AN10"/>
    <mergeCell ref="AA8:AG8"/>
    <mergeCell ref="AA9:AA10"/>
    <mergeCell ref="AB9:AB10"/>
    <mergeCell ref="AC9:AC10"/>
    <mergeCell ref="AD9:AD10"/>
    <mergeCell ref="AE9:AE10"/>
    <mergeCell ref="AF9:AF10"/>
    <mergeCell ref="AG9:AG10"/>
    <mergeCell ref="S8:Y8"/>
    <mergeCell ref="G30:G31"/>
    <mergeCell ref="H30:H31"/>
    <mergeCell ref="I30:I31"/>
    <mergeCell ref="C29:I29"/>
    <mergeCell ref="K29:Q29"/>
    <mergeCell ref="K30:K31"/>
    <mergeCell ref="L30:L31"/>
    <mergeCell ref="M30:M31"/>
    <mergeCell ref="N30:N31"/>
    <mergeCell ref="O30:O31"/>
    <mergeCell ref="W30:W31"/>
    <mergeCell ref="X30:X31"/>
    <mergeCell ref="Y30:Y31"/>
    <mergeCell ref="S29:Y29"/>
    <mergeCell ref="AA30:AA31"/>
    <mergeCell ref="AB30:AB31"/>
    <mergeCell ref="P30:P31"/>
    <mergeCell ref="Q30:Q31"/>
    <mergeCell ref="S30:S31"/>
    <mergeCell ref="T30:T31"/>
    <mergeCell ref="U30:U31"/>
    <mergeCell ref="V30:V31"/>
    <mergeCell ref="AI29:AO29"/>
    <mergeCell ref="AI30:AI31"/>
    <mergeCell ref="AJ30:AJ31"/>
    <mergeCell ref="AK30:AK31"/>
    <mergeCell ref="AL30:AL31"/>
    <mergeCell ref="AM30:AM31"/>
    <mergeCell ref="AN30:AN31"/>
    <mergeCell ref="AO30:AO31"/>
    <mergeCell ref="AC30:AC31"/>
    <mergeCell ref="AD30:AD31"/>
    <mergeCell ref="AE30:AE31"/>
    <mergeCell ref="AF30:AF31"/>
    <mergeCell ref="AG30:AG31"/>
    <mergeCell ref="AA29:AG29"/>
    <mergeCell ref="AB51:AB52"/>
    <mergeCell ref="O51:O52"/>
    <mergeCell ref="P51:P52"/>
    <mergeCell ref="Q51:Q52"/>
    <mergeCell ref="S51:S52"/>
    <mergeCell ref="T51:T52"/>
    <mergeCell ref="U51:U52"/>
    <mergeCell ref="I51:I52"/>
    <mergeCell ref="C50:I50"/>
    <mergeCell ref="K51:K52"/>
    <mergeCell ref="L51:L52"/>
    <mergeCell ref="M51:M52"/>
    <mergeCell ref="N51:N52"/>
    <mergeCell ref="C51:C52"/>
    <mergeCell ref="D51:D52"/>
    <mergeCell ref="E51:E52"/>
    <mergeCell ref="F51:F52"/>
    <mergeCell ref="G51:G52"/>
    <mergeCell ref="H51:H52"/>
    <mergeCell ref="A1:J1"/>
    <mergeCell ref="A2:J2"/>
    <mergeCell ref="A3:J3"/>
    <mergeCell ref="AI50:AO50"/>
    <mergeCell ref="S50:Y50"/>
    <mergeCell ref="K50:Q50"/>
    <mergeCell ref="AA50:AG50"/>
    <mergeCell ref="AJ51:AJ52"/>
    <mergeCell ref="AK51:AK52"/>
    <mergeCell ref="AL51:AL52"/>
    <mergeCell ref="AM51:AM52"/>
    <mergeCell ref="AN51:AN52"/>
    <mergeCell ref="AO51:AO52"/>
    <mergeCell ref="AC51:AC52"/>
    <mergeCell ref="AD51:AD52"/>
    <mergeCell ref="AE51:AE52"/>
    <mergeCell ref="AF51:AF52"/>
    <mergeCell ref="AG51:AG52"/>
    <mergeCell ref="AI51:AI52"/>
    <mergeCell ref="V51:V52"/>
    <mergeCell ref="W51:W52"/>
    <mergeCell ref="X51:X52"/>
    <mergeCell ref="Y51:Y52"/>
    <mergeCell ref="AA51:AA52"/>
    <mergeCell ref="Z92:AD93"/>
    <mergeCell ref="C92:G93"/>
    <mergeCell ref="A92:A93"/>
    <mergeCell ref="O92:S93"/>
    <mergeCell ref="C72:G72"/>
    <mergeCell ref="C73:G73"/>
    <mergeCell ref="O73:S73"/>
    <mergeCell ref="O72:S72"/>
    <mergeCell ref="Z73:AD73"/>
    <mergeCell ref="Z72:AD72"/>
    <mergeCell ref="A72:A7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BAC42-5545-4576-AC22-79F1839BC6A5}">
  <dimension ref="A1:AR108"/>
  <sheetViews>
    <sheetView zoomScaleNormal="100" workbookViewId="0">
      <selection sqref="A1:J1"/>
    </sheetView>
  </sheetViews>
  <sheetFormatPr defaultRowHeight="15" x14ac:dyDescent="0.25"/>
  <cols>
    <col min="1" max="1" width="24.5703125" customWidth="1"/>
    <col min="8" max="8" width="11.5703125" bestFit="1" customWidth="1"/>
    <col min="9" max="9" width="10.28515625" customWidth="1"/>
    <col min="10" max="10" width="9.7109375" customWidth="1"/>
    <col min="11" max="11" width="9.85546875" customWidth="1"/>
    <col min="15" max="15" width="9.5703125" bestFit="1" customWidth="1"/>
    <col min="16" max="16" width="11.7109375" bestFit="1" customWidth="1"/>
    <col min="17" max="19" width="9.5703125" bestFit="1" customWidth="1"/>
    <col min="21" max="21" width="10.28515625" customWidth="1"/>
    <col min="32" max="32" width="10.28515625" customWidth="1"/>
    <col min="38" max="38" width="10.28515625" customWidth="1"/>
    <col min="39" max="39" width="14.28515625" customWidth="1"/>
    <col min="40" max="40" width="9.5703125" bestFit="1" customWidth="1"/>
  </cols>
  <sheetData>
    <row r="1" spans="1:41" ht="15.75" x14ac:dyDescent="0.25">
      <c r="A1" s="63" t="s">
        <v>73</v>
      </c>
      <c r="B1" s="64"/>
      <c r="C1" s="64"/>
      <c r="D1" s="64"/>
      <c r="E1" s="64"/>
      <c r="F1" s="64"/>
      <c r="G1" s="64"/>
      <c r="H1" s="64"/>
      <c r="I1" s="64"/>
      <c r="J1" s="65"/>
      <c r="L1" s="25" t="s">
        <v>72</v>
      </c>
    </row>
    <row r="2" spans="1:41" ht="15.75" x14ac:dyDescent="0.25">
      <c r="A2" s="66" t="s">
        <v>45</v>
      </c>
      <c r="B2" s="67"/>
      <c r="C2" s="67"/>
      <c r="D2" s="67"/>
      <c r="E2" s="67"/>
      <c r="F2" s="67"/>
      <c r="G2" s="67"/>
      <c r="H2" s="67"/>
      <c r="I2" s="67"/>
      <c r="J2" s="68"/>
    </row>
    <row r="3" spans="1:41" ht="15.75" x14ac:dyDescent="0.25">
      <c r="A3" s="66" t="s">
        <v>49</v>
      </c>
      <c r="B3" s="67"/>
      <c r="C3" s="67"/>
      <c r="D3" s="67"/>
      <c r="E3" s="67"/>
      <c r="F3" s="67"/>
      <c r="G3" s="67"/>
      <c r="H3" s="67"/>
      <c r="I3" s="67"/>
      <c r="J3" s="68"/>
    </row>
    <row r="4" spans="1:41" ht="15.75" x14ac:dyDescent="0.25">
      <c r="A4" s="59"/>
      <c r="B4" s="59"/>
      <c r="C4" s="59"/>
      <c r="D4" s="59"/>
      <c r="E4" s="59"/>
      <c r="F4" s="59"/>
      <c r="G4" s="59"/>
      <c r="H4" s="59"/>
      <c r="I4" s="59"/>
      <c r="J4" s="59"/>
    </row>
    <row r="5" spans="1:41" ht="15.75" x14ac:dyDescent="0.25">
      <c r="A5" s="25" t="s">
        <v>104</v>
      </c>
      <c r="B5" s="59"/>
      <c r="C5" s="59"/>
      <c r="D5" s="59"/>
      <c r="E5" s="59"/>
      <c r="F5" s="59"/>
      <c r="G5" s="59"/>
      <c r="H5" s="59"/>
      <c r="I5" s="59"/>
      <c r="J5" s="59"/>
    </row>
    <row r="6" spans="1:41" ht="15.75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</row>
    <row r="8" spans="1:41" ht="14.45" customHeight="1" x14ac:dyDescent="0.25">
      <c r="B8" s="1"/>
      <c r="C8" s="81" t="s">
        <v>23</v>
      </c>
      <c r="D8" s="82"/>
      <c r="E8" s="82"/>
      <c r="F8" s="82"/>
      <c r="G8" s="82"/>
      <c r="H8" s="82"/>
      <c r="I8" s="83"/>
      <c r="K8" s="81" t="s">
        <v>22</v>
      </c>
      <c r="L8" s="82"/>
      <c r="M8" s="82"/>
      <c r="N8" s="82"/>
      <c r="O8" s="82"/>
      <c r="P8" s="82"/>
      <c r="Q8" s="83"/>
      <c r="S8" s="81" t="s">
        <v>25</v>
      </c>
      <c r="T8" s="82"/>
      <c r="U8" s="82"/>
      <c r="V8" s="82"/>
      <c r="W8" s="82"/>
      <c r="X8" s="82"/>
      <c r="Y8" s="83"/>
      <c r="AA8" s="81" t="s">
        <v>26</v>
      </c>
      <c r="AB8" s="82"/>
      <c r="AC8" s="82"/>
      <c r="AD8" s="82"/>
      <c r="AE8" s="82"/>
      <c r="AF8" s="82"/>
      <c r="AG8" s="83"/>
      <c r="AI8" s="81" t="s">
        <v>27</v>
      </c>
      <c r="AJ8" s="82"/>
      <c r="AK8" s="82"/>
      <c r="AL8" s="82"/>
      <c r="AM8" s="82"/>
      <c r="AN8" s="82"/>
      <c r="AO8" s="83"/>
    </row>
    <row r="9" spans="1:41" x14ac:dyDescent="0.25">
      <c r="A9" s="75" t="s">
        <v>46</v>
      </c>
      <c r="C9" s="84" t="s">
        <v>5</v>
      </c>
      <c r="D9" s="84" t="s">
        <v>4</v>
      </c>
      <c r="E9" s="84" t="s">
        <v>6</v>
      </c>
      <c r="F9" s="84" t="s">
        <v>7</v>
      </c>
      <c r="G9" s="84" t="s">
        <v>24</v>
      </c>
      <c r="H9" s="84" t="s">
        <v>8</v>
      </c>
      <c r="I9" s="84" t="s">
        <v>9</v>
      </c>
      <c r="K9" s="84" t="s">
        <v>5</v>
      </c>
      <c r="L9" s="84" t="s">
        <v>4</v>
      </c>
      <c r="M9" s="84" t="s">
        <v>6</v>
      </c>
      <c r="N9" s="84" t="s">
        <v>7</v>
      </c>
      <c r="O9" s="84" t="s">
        <v>24</v>
      </c>
      <c r="P9" s="84" t="s">
        <v>8</v>
      </c>
      <c r="Q9" s="84" t="s">
        <v>9</v>
      </c>
      <c r="S9" s="84" t="s">
        <v>5</v>
      </c>
      <c r="T9" s="84" t="s">
        <v>4</v>
      </c>
      <c r="U9" s="84" t="s">
        <v>6</v>
      </c>
      <c r="V9" s="84" t="s">
        <v>7</v>
      </c>
      <c r="W9" s="84" t="s">
        <v>24</v>
      </c>
      <c r="X9" s="84" t="s">
        <v>8</v>
      </c>
      <c r="Y9" s="84" t="s">
        <v>9</v>
      </c>
      <c r="AA9" s="84" t="s">
        <v>5</v>
      </c>
      <c r="AB9" s="84" t="s">
        <v>4</v>
      </c>
      <c r="AC9" s="84" t="s">
        <v>6</v>
      </c>
      <c r="AD9" s="84" t="s">
        <v>7</v>
      </c>
      <c r="AE9" s="84" t="s">
        <v>24</v>
      </c>
      <c r="AF9" s="84" t="s">
        <v>8</v>
      </c>
      <c r="AG9" s="84" t="s">
        <v>9</v>
      </c>
      <c r="AI9" s="84" t="s">
        <v>5</v>
      </c>
      <c r="AJ9" s="84" t="s">
        <v>4</v>
      </c>
      <c r="AK9" s="84" t="s">
        <v>6</v>
      </c>
      <c r="AL9" s="84" t="s">
        <v>7</v>
      </c>
      <c r="AM9" s="84" t="s">
        <v>24</v>
      </c>
      <c r="AN9" s="84" t="s">
        <v>8</v>
      </c>
      <c r="AO9" s="84" t="s">
        <v>9</v>
      </c>
    </row>
    <row r="10" spans="1:41" x14ac:dyDescent="0.25">
      <c r="A10" s="76"/>
      <c r="C10" s="85"/>
      <c r="D10" s="85"/>
      <c r="E10" s="85"/>
      <c r="F10" s="85"/>
      <c r="G10" s="85"/>
      <c r="H10" s="85"/>
      <c r="I10" s="85"/>
      <c r="K10" s="85"/>
      <c r="L10" s="85"/>
      <c r="M10" s="85"/>
      <c r="N10" s="85"/>
      <c r="O10" s="85"/>
      <c r="P10" s="85"/>
      <c r="Q10" s="85"/>
      <c r="S10" s="85"/>
      <c r="T10" s="85"/>
      <c r="U10" s="85"/>
      <c r="V10" s="85"/>
      <c r="W10" s="85"/>
      <c r="X10" s="85"/>
      <c r="Y10" s="85"/>
      <c r="AA10" s="85"/>
      <c r="AB10" s="85"/>
      <c r="AC10" s="85"/>
      <c r="AD10" s="85"/>
      <c r="AE10" s="85"/>
      <c r="AF10" s="85"/>
      <c r="AG10" s="85"/>
      <c r="AI10" s="85"/>
      <c r="AJ10" s="85"/>
      <c r="AK10" s="85"/>
      <c r="AL10" s="85"/>
      <c r="AM10" s="85"/>
      <c r="AN10" s="85"/>
      <c r="AO10" s="85"/>
    </row>
    <row r="11" spans="1:41" x14ac:dyDescent="0.25">
      <c r="A11" s="6" t="s">
        <v>50</v>
      </c>
      <c r="C11" s="5">
        <f>'RSD approach 1'!C11/'RSD approach 1'!C$18</f>
        <v>2.2701507424959241E-2</v>
      </c>
      <c r="D11" s="5">
        <f>'RSD approach 1'!D11/'RSD approach 1'!D$18</f>
        <v>2.4295092658434724E-2</v>
      </c>
      <c r="E11" s="5">
        <f>'RSD approach 1'!E11/'RSD approach 1'!E$18</f>
        <v>2.6380001446522444E-2</v>
      </c>
      <c r="F11" s="5">
        <f>'RSD approach 1'!F11/'RSD approach 1'!F$18</f>
        <v>2.2713616151904818E-2</v>
      </c>
      <c r="G11" s="5">
        <f>STDEV(C11:F11)</f>
        <v>1.7407199781564382E-3</v>
      </c>
      <c r="H11" s="5">
        <f>AVERAGE(C11:F11)</f>
        <v>2.4022554420455304E-2</v>
      </c>
      <c r="I11" s="7">
        <f>G11/H11</f>
        <v>7.246190174822574E-2</v>
      </c>
      <c r="K11" s="5">
        <f>'RSD approach 1'!K11/'RSD approach 1'!K$18</f>
        <v>2.2065164024045583E-2</v>
      </c>
      <c r="L11" s="5">
        <f>'RSD approach 1'!L11/'RSD approach 1'!L$18</f>
        <v>2.3712193153705385E-2</v>
      </c>
      <c r="M11" s="5">
        <f>'RSD approach 1'!M11/'RSD approach 1'!M$18</f>
        <v>2.011470333621895E-2</v>
      </c>
      <c r="N11" s="5">
        <f>'RSD approach 1'!N11/'RSD approach 1'!N$18</f>
        <v>1.9207395152012814E-2</v>
      </c>
      <c r="O11" s="5">
        <f>STDEV(K11:N11)</f>
        <v>2.0154029981363508E-3</v>
      </c>
      <c r="P11" s="5">
        <f>AVERAGE(K11:N11)</f>
        <v>2.1274863916495683E-2</v>
      </c>
      <c r="Q11" s="7">
        <f>O11/P11</f>
        <v>9.4731651682795848E-2</v>
      </c>
      <c r="S11" s="5">
        <f>'RSD approach 1'!S11/'RSD approach 1'!S$18</f>
        <v>1.9576187245061109E-2</v>
      </c>
      <c r="T11" s="5">
        <f>'RSD approach 1'!T11/'RSD approach 1'!T$18</f>
        <v>2.1033836693516102E-2</v>
      </c>
      <c r="U11" s="5">
        <f>'RSD approach 1'!U11/'RSD approach 1'!U$18</f>
        <v>1.8805581110088929E-2</v>
      </c>
      <c r="V11" s="5">
        <f>'RSD approach 1'!V11/'RSD approach 1'!V$18</f>
        <v>1.4912294740885373E-2</v>
      </c>
      <c r="W11" s="5">
        <f>STDEV(S11:V11)</f>
        <v>2.6151250224393852E-3</v>
      </c>
      <c r="X11" s="5">
        <f>AVERAGE(S11:V11)</f>
        <v>1.8581974947387878E-2</v>
      </c>
      <c r="Y11" s="7">
        <f>W11/X11</f>
        <v>0.1407345037243741</v>
      </c>
      <c r="AA11" s="5">
        <f>'RSD approach 1'!AA11/'RSD approach 1'!AA$18</f>
        <v>1.9090403314871249E-2</v>
      </c>
      <c r="AB11" s="5">
        <f>'RSD approach 1'!AB11/'RSD approach 1'!AB$18</f>
        <v>2.3680734145750445E-2</v>
      </c>
      <c r="AC11" s="5">
        <f>'RSD approach 1'!AC11/'RSD approach 1'!AC$18</f>
        <v>1.9563357016339284E-2</v>
      </c>
      <c r="AD11" s="5">
        <f>'RSD approach 1'!AD11/'RSD approach 1'!AD$18</f>
        <v>1.8026157985154452E-2</v>
      </c>
      <c r="AE11" s="5">
        <f>STDEV(AA11:AD11)</f>
        <v>2.4785319462962111E-3</v>
      </c>
      <c r="AF11" s="5">
        <f>AVERAGE(AA11:AD11)</f>
        <v>2.0090163115528858E-2</v>
      </c>
      <c r="AG11" s="7">
        <f>AE11/AF11</f>
        <v>0.123370424224202</v>
      </c>
      <c r="AI11" s="5">
        <f>'RSD approach 1'!AI11/'RSD approach 1'!AI$18</f>
        <v>1.5362958020391723E-2</v>
      </c>
      <c r="AJ11" s="5">
        <f>'RSD approach 1'!AJ11/'RSD approach 1'!AJ$18</f>
        <v>2.0104025422839417E-2</v>
      </c>
      <c r="AK11" s="5">
        <f>'RSD approach 1'!AK11/'RSD approach 1'!AK$18</f>
        <v>1.9255054253807267E-2</v>
      </c>
      <c r="AL11" s="5">
        <f>'RSD approach 1'!AL11/'RSD approach 1'!AL$18</f>
        <v>1.4635697028779721E-2</v>
      </c>
      <c r="AM11" s="5">
        <f>STDEV(AI11:AL11)</f>
        <v>2.7403903371323699E-3</v>
      </c>
      <c r="AN11" s="5">
        <f>AVERAGE(AI11:AL11)</f>
        <v>1.7339433681454533E-2</v>
      </c>
      <c r="AO11" s="7">
        <f>AM11/AN11</f>
        <v>0.1580438200852757</v>
      </c>
    </row>
    <row r="12" spans="1:41" x14ac:dyDescent="0.25">
      <c r="A12" s="6" t="s">
        <v>51</v>
      </c>
      <c r="C12" s="5">
        <f>'RSD approach 1'!C12/'RSD approach 1'!C$18</f>
        <v>0.40059127271853257</v>
      </c>
      <c r="D12" s="5">
        <f>'RSD approach 1'!D12/'RSD approach 1'!D$18</f>
        <v>0.39287019175994059</v>
      </c>
      <c r="E12" s="5">
        <f>'RSD approach 1'!E12/'RSD approach 1'!E$18</f>
        <v>0.38066380153712043</v>
      </c>
      <c r="F12" s="5">
        <f>'RSD approach 1'!F12/'RSD approach 1'!F$18</f>
        <v>0.40059287745863875</v>
      </c>
      <c r="G12" s="5">
        <f t="shared" ref="G12:G25" si="0">STDEV(C12:F12)</f>
        <v>9.4097604698021396E-3</v>
      </c>
      <c r="H12" s="5">
        <f t="shared" ref="H12:H25" si="1">AVERAGE(C12:F12)</f>
        <v>0.39367953586855808</v>
      </c>
      <c r="I12" s="7">
        <f t="shared" ref="I12:I25" si="2">G12/H12</f>
        <v>2.3902081801234074E-2</v>
      </c>
      <c r="K12" s="5">
        <f>'RSD approach 1'!K12/'RSD approach 1'!K$18</f>
        <v>0.41258721062164516</v>
      </c>
      <c r="L12" s="5">
        <f>'RSD approach 1'!L12/'RSD approach 1'!L$18</f>
        <v>0.40756605626856968</v>
      </c>
      <c r="M12" s="5">
        <f>'RSD approach 1'!M12/'RSD approach 1'!M$18</f>
        <v>0.41619497902377306</v>
      </c>
      <c r="N12" s="5">
        <f>'RSD approach 1'!N12/'RSD approach 1'!N$18</f>
        <v>0.4065057175029167</v>
      </c>
      <c r="O12" s="5">
        <f t="shared" ref="O12:O25" si="3">STDEV(K12:N12)</f>
        <v>4.515500687139652E-3</v>
      </c>
      <c r="P12" s="5">
        <f t="shared" ref="P12:P25" si="4">AVERAGE(K12:N12)</f>
        <v>0.41071349085422615</v>
      </c>
      <c r="Q12" s="7">
        <f t="shared" ref="Q12:Q25" si="5">O12/P12</f>
        <v>1.0994283819964246E-2</v>
      </c>
      <c r="S12" s="5">
        <f>'RSD approach 1'!S12/'RSD approach 1'!S$18</f>
        <v>0.38996388934384674</v>
      </c>
      <c r="T12" s="5">
        <f>'RSD approach 1'!T12/'RSD approach 1'!T$18</f>
        <v>0.4003394878857271</v>
      </c>
      <c r="U12" s="5">
        <f>'RSD approach 1'!U12/'RSD approach 1'!U$18</f>
        <v>0.38331800061330878</v>
      </c>
      <c r="V12" s="5">
        <f>'RSD approach 1'!V12/'RSD approach 1'!V$18</f>
        <v>0.40011523318715786</v>
      </c>
      <c r="W12" s="5">
        <f t="shared" ref="W12:W25" si="6">STDEV(S12:V12)</f>
        <v>8.3005973942692681E-3</v>
      </c>
      <c r="X12" s="5">
        <f t="shared" ref="X12:X25" si="7">AVERAGE(S12:V12)</f>
        <v>0.39343415275751009</v>
      </c>
      <c r="Y12" s="7">
        <f t="shared" ref="Y12:Y25" si="8">W12/X12</f>
        <v>2.1097805912607879E-2</v>
      </c>
      <c r="AA12" s="5">
        <f>'RSD approach 1'!AA12/'RSD approach 1'!AA$18</f>
        <v>0.41518928479493805</v>
      </c>
      <c r="AB12" s="5">
        <f>'RSD approach 1'!AB12/'RSD approach 1'!AB$18</f>
        <v>0.3908356848613706</v>
      </c>
      <c r="AC12" s="5">
        <f>'RSD approach 1'!AC12/'RSD approach 1'!AC$18</f>
        <v>0.39803371345552968</v>
      </c>
      <c r="AD12" s="5">
        <f>'RSD approach 1'!AD12/'RSD approach 1'!AD$18</f>
        <v>0.40517325208259053</v>
      </c>
      <c r="AE12" s="5">
        <f t="shared" ref="AE12:AE25" si="9">STDEV(AA12:AD12)</f>
        <v>1.0392636937888717E-2</v>
      </c>
      <c r="AF12" s="5">
        <f t="shared" ref="AF12:AF25" si="10">AVERAGE(AA12:AD12)</f>
        <v>0.40230798379860722</v>
      </c>
      <c r="AG12" s="7">
        <f t="shared" ref="AG12:AG25" si="11">AE12/AF12</f>
        <v>2.5832539637322245E-2</v>
      </c>
      <c r="AI12" s="5">
        <f>'RSD approach 1'!AI12/'RSD approach 1'!AI$18</f>
        <v>0.40685799842139092</v>
      </c>
      <c r="AJ12" s="5">
        <f>'RSD approach 1'!AJ12/'RSD approach 1'!AJ$18</f>
        <v>0.4197958952357364</v>
      </c>
      <c r="AK12" s="5">
        <f>'RSD approach 1'!AK12/'RSD approach 1'!AK$18</f>
        <v>0.39586871409965602</v>
      </c>
      <c r="AL12" s="5">
        <f>'RSD approach 1'!AL12/'RSD approach 1'!AL$18</f>
        <v>0.42385453312423171</v>
      </c>
      <c r="AM12" s="5">
        <f t="shared" ref="AM12:AM25" si="12">STDEV(AI12:AL12)</f>
        <v>1.2745013210704821E-2</v>
      </c>
      <c r="AN12" s="5">
        <f t="shared" ref="AN12:AN25" si="13">AVERAGE(AI12:AL12)</f>
        <v>0.41159428522025376</v>
      </c>
      <c r="AO12" s="7">
        <f t="shared" ref="AO12:AO25" si="14">AM12/AN12</f>
        <v>3.0964990691949634E-2</v>
      </c>
    </row>
    <row r="13" spans="1:41" x14ac:dyDescent="0.25">
      <c r="A13" s="6" t="s">
        <v>52</v>
      </c>
      <c r="C13" s="5">
        <f>'RSD approach 1'!C13/'RSD approach 1'!C$18</f>
        <v>9.5747643521838235</v>
      </c>
      <c r="D13" s="5">
        <f>'RSD approach 1'!D13/'RSD approach 1'!D$18</f>
        <v>8.9157097003579047</v>
      </c>
      <c r="E13" s="5">
        <f>'RSD approach 1'!E13/'RSD approach 1'!E$18</f>
        <v>9.4060883368417851</v>
      </c>
      <c r="F13" s="5">
        <f>'RSD approach 1'!F13/'RSD approach 1'!F$18</f>
        <v>9.5748107198653987</v>
      </c>
      <c r="G13" s="5">
        <f t="shared" si="0"/>
        <v>0.31173669952431909</v>
      </c>
      <c r="H13" s="5">
        <f t="shared" si="1"/>
        <v>9.3678432773122271</v>
      </c>
      <c r="I13" s="7">
        <f t="shared" si="2"/>
        <v>3.3277317979828649E-2</v>
      </c>
      <c r="K13" s="5">
        <f>'RSD approach 1'!K13/'RSD approach 1'!K$18</f>
        <v>8.7888131103712048</v>
      </c>
      <c r="L13" s="5">
        <f>'RSD approach 1'!L13/'RSD approach 1'!L$18</f>
        <v>9.2358136444964316</v>
      </c>
      <c r="M13" s="5">
        <f>'RSD approach 1'!M13/'RSD approach 1'!M$18</f>
        <v>8.9323308583605243</v>
      </c>
      <c r="N13" s="5">
        <f>'RSD approach 1'!N13/'RSD approach 1'!N$18</f>
        <v>9.0039593656884787</v>
      </c>
      <c r="O13" s="5">
        <f t="shared" si="3"/>
        <v>0.18656624913990766</v>
      </c>
      <c r="P13" s="5">
        <f t="shared" si="4"/>
        <v>8.9902292447291607</v>
      </c>
      <c r="Q13" s="7">
        <f t="shared" si="5"/>
        <v>2.0752112550332207E-2</v>
      </c>
      <c r="S13" s="5">
        <f>'RSD approach 1'!S13/'RSD approach 1'!S$18</f>
        <v>9.2824937410795769</v>
      </c>
      <c r="T13" s="5">
        <f>'RSD approach 1'!T13/'RSD approach 1'!T$18</f>
        <v>9.3556575976428018</v>
      </c>
      <c r="U13" s="5">
        <f>'RSD approach 1'!U13/'RSD approach 1'!U$18</f>
        <v>9.190597209444956</v>
      </c>
      <c r="V13" s="5">
        <f>'RSD approach 1'!V13/'RSD approach 1'!V$18</f>
        <v>9.497451265964596</v>
      </c>
      <c r="W13" s="5">
        <f t="shared" si="6"/>
        <v>0.12958730907162669</v>
      </c>
      <c r="X13" s="5">
        <f t="shared" si="7"/>
        <v>9.3315499535329831</v>
      </c>
      <c r="Y13" s="7">
        <f t="shared" si="8"/>
        <v>1.3887008022988092E-2</v>
      </c>
      <c r="AA13" s="5">
        <f>'RSD approach 1'!AA13/'RSD approach 1'!AA$18</f>
        <v>9.4102194690559422</v>
      </c>
      <c r="AB13" s="5">
        <f>'RSD approach 1'!AB13/'RSD approach 1'!AB$18</f>
        <v>8.9517200678490756</v>
      </c>
      <c r="AC13" s="5">
        <f>'RSD approach 1'!AC13/'RSD approach 1'!AC$18</f>
        <v>9.7601050809003524</v>
      </c>
      <c r="AD13" s="5">
        <f>'RSD approach 1'!AD13/'RSD approach 1'!AD$18</f>
        <v>9.4715163203785941</v>
      </c>
      <c r="AE13" s="5">
        <f t="shared" si="9"/>
        <v>0.33458393222453575</v>
      </c>
      <c r="AF13" s="5">
        <f t="shared" si="10"/>
        <v>9.3983902345459924</v>
      </c>
      <c r="AG13" s="7">
        <f t="shared" si="11"/>
        <v>3.5600131924155891E-2</v>
      </c>
      <c r="AI13" s="5">
        <f>'RSD approach 1'!AI13/'RSD approach 1'!AI$18</f>
        <v>9.4044697419706562</v>
      </c>
      <c r="AJ13" s="5">
        <f>'RSD approach 1'!AJ13/'RSD approach 1'!AJ$18</f>
        <v>9.137667865883607</v>
      </c>
      <c r="AK13" s="5">
        <f>'RSD approach 1'!AK13/'RSD approach 1'!AK$18</f>
        <v>9.0821625516113844</v>
      </c>
      <c r="AL13" s="5">
        <f>'RSD approach 1'!AL13/'RSD approach 1'!AL$18</f>
        <v>9.0898190141143544</v>
      </c>
      <c r="AM13" s="5">
        <f t="shared" si="12"/>
        <v>0.15261586323389162</v>
      </c>
      <c r="AN13" s="5">
        <f t="shared" si="13"/>
        <v>9.1785297933950005</v>
      </c>
      <c r="AO13" s="7">
        <f t="shared" si="14"/>
        <v>1.6627484648327463E-2</v>
      </c>
    </row>
    <row r="14" spans="1:41" x14ac:dyDescent="0.25">
      <c r="A14" s="6" t="s">
        <v>53</v>
      </c>
      <c r="C14" s="5">
        <f>'RSD approach 1'!C14/'RSD approach 1'!C$18</f>
        <v>0.7513890502381515</v>
      </c>
      <c r="D14" s="5">
        <f>'RSD approach 1'!D14/'RSD approach 1'!D$18</f>
        <v>0.7616770842745848</v>
      </c>
      <c r="E14" s="5">
        <f>'RSD approach 1'!E14/'RSD approach 1'!E$18</f>
        <v>0.78878488307911332</v>
      </c>
      <c r="F14" s="5">
        <f>'RSD approach 1'!F14/'RSD approach 1'!F$18</f>
        <v>0.75139206024916871</v>
      </c>
      <c r="G14" s="5">
        <f t="shared" si="0"/>
        <v>1.7661468515967053E-2</v>
      </c>
      <c r="H14" s="5">
        <f t="shared" si="1"/>
        <v>0.76331076946025467</v>
      </c>
      <c r="I14" s="7">
        <f t="shared" si="2"/>
        <v>2.3137978949852457E-2</v>
      </c>
      <c r="K14" s="5">
        <f>'RSD approach 1'!K14/'RSD approach 1'!K$18</f>
        <v>0.74090348347381929</v>
      </c>
      <c r="L14" s="5">
        <f>'RSD approach 1'!L14/'RSD approach 1'!L$18</f>
        <v>0.76951731951956104</v>
      </c>
      <c r="M14" s="5">
        <f>'RSD approach 1'!M14/'RSD approach 1'!M$18</f>
        <v>0.8487630685223414</v>
      </c>
      <c r="N14" s="5">
        <f>'RSD approach 1'!N14/'RSD approach 1'!N$18</f>
        <v>0.83272696230472498</v>
      </c>
      <c r="O14" s="5">
        <f t="shared" si="3"/>
        <v>5.1166800225149349E-2</v>
      </c>
      <c r="P14" s="5">
        <f t="shared" si="4"/>
        <v>0.79797770845511162</v>
      </c>
      <c r="Q14" s="7">
        <f t="shared" si="5"/>
        <v>6.4120588436246545E-2</v>
      </c>
      <c r="S14" s="5">
        <f>'RSD approach 1'!S14/'RSD approach 1'!S$18</f>
        <v>0.82766715802116719</v>
      </c>
      <c r="T14" s="5">
        <f>'RSD approach 1'!T14/'RSD approach 1'!T$18</f>
        <v>0.81454273223693696</v>
      </c>
      <c r="U14" s="5">
        <f>'RSD approach 1'!U14/'RSD approach 1'!U$18</f>
        <v>0.79263262802821233</v>
      </c>
      <c r="V14" s="5">
        <f>'RSD approach 1'!V14/'RSD approach 1'!V$18</f>
        <v>0.79442479434077007</v>
      </c>
      <c r="W14" s="5">
        <f t="shared" si="6"/>
        <v>1.6814476745689203E-2</v>
      </c>
      <c r="X14" s="5">
        <f t="shared" si="7"/>
        <v>0.80731682815677175</v>
      </c>
      <c r="Y14" s="7">
        <f t="shared" si="8"/>
        <v>2.0827605915361921E-2</v>
      </c>
      <c r="AA14" s="5">
        <f>'RSD approach 1'!AA14/'RSD approach 1'!AA$18</f>
        <v>0.84021025185382026</v>
      </c>
      <c r="AB14" s="5">
        <f>'RSD approach 1'!AB14/'RSD approach 1'!AB$18</f>
        <v>0.79360358318155888</v>
      </c>
      <c r="AC14" s="5">
        <f>'RSD approach 1'!AC14/'RSD approach 1'!AC$18</f>
        <v>0.79152586224053179</v>
      </c>
      <c r="AD14" s="5">
        <f>'RSD approach 1'!AD14/'RSD approach 1'!AD$18</f>
        <v>0.82948283686104174</v>
      </c>
      <c r="AE14" s="5">
        <f t="shared" si="9"/>
        <v>2.4815651110437029E-2</v>
      </c>
      <c r="AF14" s="5">
        <f t="shared" si="10"/>
        <v>0.81370563353423819</v>
      </c>
      <c r="AG14" s="7">
        <f t="shared" si="11"/>
        <v>3.0497086523357423E-2</v>
      </c>
      <c r="AI14" s="5">
        <f>'RSD approach 1'!AI14/'RSD approach 1'!AI$18</f>
        <v>0.82582409087580244</v>
      </c>
      <c r="AJ14" s="5">
        <f>'RSD approach 1'!AJ14/'RSD approach 1'!AJ$18</f>
        <v>0.83927694355004601</v>
      </c>
      <c r="AK14" s="5">
        <f>'RSD approach 1'!AK14/'RSD approach 1'!AK$18</f>
        <v>0.82860072285627195</v>
      </c>
      <c r="AL14" s="5">
        <f>'RSD approach 1'!AL14/'RSD approach 1'!AL$18</f>
        <v>0.89415928453354798</v>
      </c>
      <c r="AM14" s="5">
        <f t="shared" si="12"/>
        <v>3.1992662793985813E-2</v>
      </c>
      <c r="AN14" s="5">
        <f t="shared" si="13"/>
        <v>0.84696526045391707</v>
      </c>
      <c r="AO14" s="7">
        <f t="shared" si="14"/>
        <v>3.7773288100198907E-2</v>
      </c>
    </row>
    <row r="15" spans="1:41" x14ac:dyDescent="0.25">
      <c r="A15" s="6" t="s">
        <v>54</v>
      </c>
      <c r="C15" s="5">
        <f>'RSD approach 1'!C15/'RSD approach 1'!C$18</f>
        <v>37.33262695738911</v>
      </c>
      <c r="D15" s="5">
        <f>'RSD approach 1'!D15/'RSD approach 1'!D$18</f>
        <v>35.34018629904493</v>
      </c>
      <c r="E15" s="5">
        <f>'RSD approach 1'!E15/'RSD approach 1'!E$18</f>
        <v>35.163259091203237</v>
      </c>
      <c r="F15" s="5">
        <f>'RSD approach 1'!F15/'RSD approach 1'!F$18</f>
        <v>37.332772503304888</v>
      </c>
      <c r="G15" s="5">
        <f t="shared" si="0"/>
        <v>1.2036219021705958</v>
      </c>
      <c r="H15" s="5">
        <f t="shared" si="1"/>
        <v>36.292211212735538</v>
      </c>
      <c r="I15" s="7">
        <f t="shared" si="2"/>
        <v>3.3164744223361763E-2</v>
      </c>
      <c r="K15" s="5">
        <f>'RSD approach 1'!K15/'RSD approach 1'!K$18</f>
        <v>48.376642612832285</v>
      </c>
      <c r="L15" s="5">
        <f>'RSD approach 1'!L15/'RSD approach 1'!L$18</f>
        <v>49.094473811843052</v>
      </c>
      <c r="M15" s="5">
        <f>'RSD approach 1'!M15/'RSD approach 1'!M$18</f>
        <v>50.684986182326696</v>
      </c>
      <c r="N15" s="5">
        <f>'RSD approach 1'!N15/'RSD approach 1'!N$18</f>
        <v>50.94697539420892</v>
      </c>
      <c r="O15" s="5">
        <f t="shared" si="3"/>
        <v>1.2409832235164382</v>
      </c>
      <c r="P15" s="5">
        <f t="shared" si="4"/>
        <v>49.775769500302737</v>
      </c>
      <c r="Q15" s="7">
        <f t="shared" si="5"/>
        <v>2.4931472400620356E-2</v>
      </c>
      <c r="S15" s="5">
        <f>'RSD approach 1'!S15/'RSD approach 1'!S$18</f>
        <v>45.077193351895609</v>
      </c>
      <c r="T15" s="5">
        <f>'RSD approach 1'!T15/'RSD approach 1'!T$18</f>
        <v>45.517314682851058</v>
      </c>
      <c r="U15" s="5">
        <f>'RSD approach 1'!U15/'RSD approach 1'!U$18</f>
        <v>47.817628794848204</v>
      </c>
      <c r="V15" s="5">
        <f>'RSD approach 1'!V15/'RSD approach 1'!V$18</f>
        <v>47.78267741109439</v>
      </c>
      <c r="W15" s="5">
        <f t="shared" si="6"/>
        <v>1.4562472346504527</v>
      </c>
      <c r="X15" s="5">
        <f t="shared" si="7"/>
        <v>46.548703560172321</v>
      </c>
      <c r="Y15" s="7">
        <f t="shared" si="8"/>
        <v>3.1284377936927912E-2</v>
      </c>
      <c r="AA15" s="5">
        <f>'RSD approach 1'!AA15/'RSD approach 1'!AA$18</f>
        <v>40.157900636900365</v>
      </c>
      <c r="AB15" s="5">
        <f>'RSD approach 1'!AB15/'RSD approach 1'!AB$18</f>
        <v>38.59442980981936</v>
      </c>
      <c r="AC15" s="5">
        <f>'RSD approach 1'!AC15/'RSD approach 1'!AC$18</f>
        <v>40.425776663283379</v>
      </c>
      <c r="AD15" s="5">
        <f>'RSD approach 1'!AD15/'RSD approach 1'!AD$18</f>
        <v>39.69300022689702</v>
      </c>
      <c r="AE15" s="5">
        <f t="shared" si="9"/>
        <v>0.80777371772458828</v>
      </c>
      <c r="AF15" s="5">
        <f t="shared" si="10"/>
        <v>39.717776834225035</v>
      </c>
      <c r="AG15" s="7">
        <f t="shared" si="11"/>
        <v>2.033783816994825E-2</v>
      </c>
      <c r="AI15" s="5">
        <f>'RSD approach 1'!AI15/'RSD approach 1'!AI$18</f>
        <v>29.257244106661894</v>
      </c>
      <c r="AJ15" s="5">
        <f>'RSD approach 1'!AJ15/'RSD approach 1'!AJ$18</f>
        <v>29.843793947382782</v>
      </c>
      <c r="AK15" s="5">
        <f>'RSD approach 1'!AK15/'RSD approach 1'!AK$18</f>
        <v>29.789053438317719</v>
      </c>
      <c r="AL15" s="5">
        <f>'RSD approach 1'!AL15/'RSD approach 1'!AL$18</f>
        <v>32.478879328614418</v>
      </c>
      <c r="AM15" s="5">
        <f t="shared" si="12"/>
        <v>1.4487819652508913</v>
      </c>
      <c r="AN15" s="5">
        <f t="shared" si="13"/>
        <v>30.342242705244203</v>
      </c>
      <c r="AO15" s="7">
        <f t="shared" si="14"/>
        <v>4.7748018474603096E-2</v>
      </c>
    </row>
    <row r="16" spans="1:41" x14ac:dyDescent="0.25">
      <c r="A16" s="6" t="s">
        <v>15</v>
      </c>
      <c r="C16" s="5">
        <f>'RSD approach 1'!C16/'RSD approach 1'!C$18</f>
        <v>16.923915699572571</v>
      </c>
      <c r="D16" s="5">
        <f>'RSD approach 1'!D16/'RSD approach 1'!D$18</f>
        <v>15.124991651508424</v>
      </c>
      <c r="E16" s="5">
        <f>'RSD approach 1'!E16/'RSD approach 1'!E$18</f>
        <v>14.932443595141205</v>
      </c>
      <c r="F16" s="5">
        <f>'RSD approach 1'!F16/'RSD approach 1'!F$18</f>
        <v>16.923967471858351</v>
      </c>
      <c r="G16" s="5">
        <f t="shared" si="0"/>
        <v>1.0970279920411157</v>
      </c>
      <c r="H16" s="5">
        <f t="shared" si="1"/>
        <v>15.976329604520139</v>
      </c>
      <c r="I16" s="7">
        <f t="shared" si="2"/>
        <v>6.8665833717572816E-2</v>
      </c>
      <c r="K16" s="5">
        <f>'RSD approach 1'!K16/'RSD approach 1'!K$18</f>
        <v>16.715442726706357</v>
      </c>
      <c r="L16" s="5">
        <f>'RSD approach 1'!L16/'RSD approach 1'!L$18</f>
        <v>16.581168817936167</v>
      </c>
      <c r="M16" s="5">
        <f>'RSD approach 1'!M16/'RSD approach 1'!M$18</f>
        <v>17.001057135246718</v>
      </c>
      <c r="N16" s="5">
        <f>'RSD approach 1'!N16/'RSD approach 1'!N$18</f>
        <v>16.557831535900554</v>
      </c>
      <c r="O16" s="5">
        <f t="shared" si="3"/>
        <v>0.20366355427353938</v>
      </c>
      <c r="P16" s="5">
        <f t="shared" si="4"/>
        <v>16.713875053947447</v>
      </c>
      <c r="Q16" s="7">
        <f t="shared" si="5"/>
        <v>1.218529835936751E-2</v>
      </c>
      <c r="S16" s="5">
        <f>'RSD approach 1'!S16/'RSD approach 1'!S$18</f>
        <v>16.953543601862467</v>
      </c>
      <c r="T16" s="5">
        <f>'RSD approach 1'!T16/'RSD approach 1'!T$18</f>
        <v>16.769580604352491</v>
      </c>
      <c r="U16" s="5">
        <f>'RSD approach 1'!U16/'RSD approach 1'!U$18</f>
        <v>16.874080036798528</v>
      </c>
      <c r="V16" s="5">
        <f>'RSD approach 1'!V16/'RSD approach 1'!V$18</f>
        <v>16.816907269293555</v>
      </c>
      <c r="W16" s="5">
        <f t="shared" si="6"/>
        <v>7.9191224231589155E-2</v>
      </c>
      <c r="X16" s="5">
        <f t="shared" si="7"/>
        <v>16.853527878076761</v>
      </c>
      <c r="Y16" s="7">
        <f t="shared" si="8"/>
        <v>4.6987921344706649E-3</v>
      </c>
      <c r="AA16" s="5">
        <f>'RSD approach 1'!AA16/'RSD approach 1'!AA$18</f>
        <v>17.522341335414815</v>
      </c>
      <c r="AB16" s="5">
        <f>'RSD approach 1'!AB16/'RSD approach 1'!AB$18</f>
        <v>16.597853530418742</v>
      </c>
      <c r="AC16" s="5">
        <f>'RSD approach 1'!AC16/'RSD approach 1'!AC$18</f>
        <v>17.246558003462891</v>
      </c>
      <c r="AD16" s="5">
        <f>'RSD approach 1'!AD16/'RSD approach 1'!AD$18</f>
        <v>16.878804576837055</v>
      </c>
      <c r="AE16" s="5">
        <f t="shared" si="9"/>
        <v>0.40618830547294671</v>
      </c>
      <c r="AF16" s="5">
        <f t="shared" si="10"/>
        <v>17.061389361533376</v>
      </c>
      <c r="AG16" s="7">
        <f t="shared" si="11"/>
        <v>2.3807457696776984E-2</v>
      </c>
      <c r="AI16" s="5">
        <f>'RSD approach 1'!AI16/'RSD approach 1'!AI$18</f>
        <v>17.823203925365966</v>
      </c>
      <c r="AJ16" s="5">
        <f>'RSD approach 1'!AJ16/'RSD approach 1'!AJ$18</f>
        <v>17.681425291023505</v>
      </c>
      <c r="AK16" s="5">
        <f>'RSD approach 1'!AK16/'RSD approach 1'!AK$18</f>
        <v>17.493557236678029</v>
      </c>
      <c r="AL16" s="5">
        <f>'RSD approach 1'!AL16/'RSD approach 1'!AL$18</f>
        <v>17.893188657652694</v>
      </c>
      <c r="AM16" s="5">
        <f t="shared" si="12"/>
        <v>0.17642500417837892</v>
      </c>
      <c r="AN16" s="5">
        <f t="shared" si="13"/>
        <v>17.722843777680048</v>
      </c>
      <c r="AO16" s="7">
        <f t="shared" si="14"/>
        <v>9.9546667787348327E-3</v>
      </c>
    </row>
    <row r="17" spans="1:41" x14ac:dyDescent="0.25">
      <c r="A17" s="6" t="s">
        <v>3</v>
      </c>
      <c r="C17" s="5">
        <f>'RSD approach 1'!C17/'RSD approach 1'!C$18</f>
        <v>0.20342024828647085</v>
      </c>
      <c r="D17" s="5">
        <f>'RSD approach 1'!D17/'RSD approach 1'!D$18</f>
        <v>0.21641254513096325</v>
      </c>
      <c r="E17" s="5">
        <f>'RSD approach 1'!E17/'RSD approach 1'!E$18</f>
        <v>0.21441649949181382</v>
      </c>
      <c r="F17" s="5">
        <f>'RSD approach 1'!F17/'RSD approach 1'!F$18</f>
        <v>0.20342106317349679</v>
      </c>
      <c r="G17" s="5">
        <f t="shared" si="0"/>
        <v>6.9724442151788057E-3</v>
      </c>
      <c r="H17" s="5">
        <f t="shared" si="1"/>
        <v>0.20941758902068619</v>
      </c>
      <c r="I17" s="7">
        <f t="shared" si="2"/>
        <v>3.3294453669266866E-2</v>
      </c>
      <c r="K17" s="5">
        <f>'RSD approach 1'!K17/'RSD approach 1'!K$18</f>
        <v>0.21480115359384089</v>
      </c>
      <c r="L17" s="5">
        <f>'RSD approach 1'!L17/'RSD approach 1'!L$18</f>
        <v>0.21504407826898544</v>
      </c>
      <c r="M17" s="5">
        <f>'RSD approach 1'!M17/'RSD approach 1'!M$18</f>
        <v>0.20770210428181393</v>
      </c>
      <c r="N17" s="5">
        <f>'RSD approach 1'!N17/'RSD approach 1'!N$18</f>
        <v>0.21071630372481193</v>
      </c>
      <c r="O17" s="5">
        <f t="shared" si="3"/>
        <v>3.5220865596092246E-3</v>
      </c>
      <c r="P17" s="5">
        <f t="shared" si="4"/>
        <v>0.21206590996736302</v>
      </c>
      <c r="Q17" s="7">
        <f t="shared" si="5"/>
        <v>1.6608452344609628E-2</v>
      </c>
      <c r="S17" s="5">
        <f>'RSD approach 1'!S17/'RSD approach 1'!S$18</f>
        <v>0.21680822355849846</v>
      </c>
      <c r="T17" s="5">
        <f>'RSD approach 1'!T17/'RSD approach 1'!T$18</f>
        <v>0.21549874293400806</v>
      </c>
      <c r="U17" s="5">
        <f>'RSD approach 1'!U17/'RSD approach 1'!U$18</f>
        <v>0.21695032198712053</v>
      </c>
      <c r="V17" s="5">
        <f>'RSD approach 1'!V17/'RSD approach 1'!V$18</f>
        <v>0.21806280208700105</v>
      </c>
      <c r="W17" s="5">
        <f t="shared" si="6"/>
        <v>1.0499203070401945E-3</v>
      </c>
      <c r="X17" s="5">
        <f t="shared" si="7"/>
        <v>0.21683002264165702</v>
      </c>
      <c r="Y17" s="7">
        <f t="shared" si="8"/>
        <v>4.8421353014169062E-3</v>
      </c>
      <c r="AA17" s="5">
        <f>'RSD approach 1'!AA17/'RSD approach 1'!AA$18</f>
        <v>0.20809286953922293</v>
      </c>
      <c r="AB17" s="5">
        <f>'RSD approach 1'!AB17/'RSD approach 1'!AB$18</f>
        <v>0.22218227012999195</v>
      </c>
      <c r="AC17" s="5">
        <f>'RSD approach 1'!AC17/'RSD approach 1'!AC$18</f>
        <v>0.20839851135391166</v>
      </c>
      <c r="AD17" s="5">
        <f>'RSD approach 1'!AD17/'RSD approach 1'!AD$18</f>
        <v>0.21628958542672844</v>
      </c>
      <c r="AE17" s="5">
        <f t="shared" si="9"/>
        <v>6.787092936218847E-3</v>
      </c>
      <c r="AF17" s="5">
        <f t="shared" si="10"/>
        <v>0.21374080911246374</v>
      </c>
      <c r="AG17" s="7">
        <f t="shared" si="11"/>
        <v>3.1753846934525688E-2</v>
      </c>
      <c r="AI17" s="5">
        <f>'RSD approach 1'!AI17/'RSD approach 1'!AI$18</f>
        <v>0.21558591620352663</v>
      </c>
      <c r="AJ17" s="5">
        <f>'RSD approach 1'!AJ17/'RSD approach 1'!AJ$18</f>
        <v>0.21792444513477549</v>
      </c>
      <c r="AK17" s="5">
        <f>'RSD approach 1'!AK17/'RSD approach 1'!AK$18</f>
        <v>0.22166668646010235</v>
      </c>
      <c r="AL17" s="5">
        <f>'RSD approach 1'!AL17/'RSD approach 1'!AL$18</f>
        <v>0.21539015809774084</v>
      </c>
      <c r="AM17" s="5">
        <f t="shared" si="12"/>
        <v>2.9198258355325334E-3</v>
      </c>
      <c r="AN17" s="5">
        <f t="shared" si="13"/>
        <v>0.21764180147403633</v>
      </c>
      <c r="AO17" s="7">
        <f t="shared" si="14"/>
        <v>1.3415740063522931E-2</v>
      </c>
    </row>
    <row r="18" spans="1:41" x14ac:dyDescent="0.25">
      <c r="A18" s="6" t="s">
        <v>2</v>
      </c>
      <c r="C18" s="5">
        <f>'RSD approach 1'!C18/'RSD approach 1'!C$18</f>
        <v>1</v>
      </c>
      <c r="D18" s="5">
        <f>'RSD approach 1'!D18/'RSD approach 1'!D$18</f>
        <v>1</v>
      </c>
      <c r="E18" s="5">
        <f>'RSD approach 1'!E18/'RSD approach 1'!E$18</f>
        <v>1</v>
      </c>
      <c r="F18" s="5">
        <f>'RSD approach 1'!F18/'RSD approach 1'!F$18</f>
        <v>1</v>
      </c>
      <c r="G18" s="5">
        <f t="shared" si="0"/>
        <v>0</v>
      </c>
      <c r="H18" s="5">
        <f t="shared" si="1"/>
        <v>1</v>
      </c>
      <c r="I18" s="7">
        <f t="shared" si="2"/>
        <v>0</v>
      </c>
      <c r="K18" s="5">
        <f>'RSD approach 1'!K18/'RSD approach 1'!K$18</f>
        <v>1</v>
      </c>
      <c r="L18" s="5">
        <f>'RSD approach 1'!L18/'RSD approach 1'!L$18</f>
        <v>1</v>
      </c>
      <c r="M18" s="5">
        <f>'RSD approach 1'!M18/'RSD approach 1'!M$18</f>
        <v>1</v>
      </c>
      <c r="N18" s="5">
        <f>'RSD approach 1'!N18/'RSD approach 1'!N$18</f>
        <v>1</v>
      </c>
      <c r="O18" s="5">
        <f t="shared" si="3"/>
        <v>0</v>
      </c>
      <c r="P18" s="5">
        <f t="shared" si="4"/>
        <v>1</v>
      </c>
      <c r="Q18" s="7">
        <f t="shared" si="5"/>
        <v>0</v>
      </c>
      <c r="S18" s="5">
        <f>'RSD approach 1'!S18/'RSD approach 1'!S$18</f>
        <v>1</v>
      </c>
      <c r="T18" s="5">
        <f>'RSD approach 1'!T18/'RSD approach 1'!T$18</f>
        <v>1</v>
      </c>
      <c r="U18" s="5">
        <f>'RSD approach 1'!U18/'RSD approach 1'!U$18</f>
        <v>1</v>
      </c>
      <c r="V18" s="5">
        <f>'RSD approach 1'!V18/'RSD approach 1'!V$18</f>
        <v>1</v>
      </c>
      <c r="W18" s="5">
        <f t="shared" si="6"/>
        <v>0</v>
      </c>
      <c r="X18" s="5">
        <f t="shared" si="7"/>
        <v>1</v>
      </c>
      <c r="Y18" s="7">
        <f t="shared" si="8"/>
        <v>0</v>
      </c>
      <c r="AA18" s="5">
        <f>'RSD approach 1'!AA18/'RSD approach 1'!AA$18</f>
        <v>1</v>
      </c>
      <c r="AB18" s="5">
        <f>'RSD approach 1'!AB18/'RSD approach 1'!AB$18</f>
        <v>1</v>
      </c>
      <c r="AC18" s="5">
        <f>'RSD approach 1'!AC18/'RSD approach 1'!AC$18</f>
        <v>1</v>
      </c>
      <c r="AD18" s="5">
        <f>'RSD approach 1'!AD18/'RSD approach 1'!AD$18</f>
        <v>1</v>
      </c>
      <c r="AE18" s="5">
        <f t="shared" si="9"/>
        <v>0</v>
      </c>
      <c r="AF18" s="5">
        <f t="shared" si="10"/>
        <v>1</v>
      </c>
      <c r="AG18" s="7">
        <f t="shared" si="11"/>
        <v>0</v>
      </c>
      <c r="AI18" s="5">
        <f>'RSD approach 1'!AI18/'RSD approach 1'!AI$18</f>
        <v>1</v>
      </c>
      <c r="AJ18" s="5">
        <f>'RSD approach 1'!AJ18/'RSD approach 1'!AJ$18</f>
        <v>1</v>
      </c>
      <c r="AK18" s="5">
        <f>'RSD approach 1'!AK18/'RSD approach 1'!AK$18</f>
        <v>1</v>
      </c>
      <c r="AL18" s="5">
        <f>'RSD approach 1'!AL18/'RSD approach 1'!AL$18</f>
        <v>1</v>
      </c>
      <c r="AM18" s="5">
        <f t="shared" si="12"/>
        <v>0</v>
      </c>
      <c r="AN18" s="5">
        <f t="shared" si="13"/>
        <v>1</v>
      </c>
      <c r="AO18" s="7">
        <f t="shared" si="14"/>
        <v>0</v>
      </c>
    </row>
    <row r="19" spans="1:41" x14ac:dyDescent="0.25">
      <c r="A19" s="6" t="s">
        <v>1</v>
      </c>
      <c r="C19" s="5">
        <f>'RSD approach 1'!C19/'RSD approach 1'!C$18</f>
        <v>0.2441643866346728</v>
      </c>
      <c r="D19" s="5">
        <f>'RSD approach 1'!D19/'RSD approach 1'!D$18</f>
        <v>0.27296228053288912</v>
      </c>
      <c r="E19" s="5">
        <f>'RSD approach 1'!E19/'RSD approach 1'!E$18</f>
        <v>0.26676538547919865</v>
      </c>
      <c r="F19" s="5">
        <f>'RSD approach 1'!F19/'RSD approach 1'!F$18</f>
        <v>0.24416135881104034</v>
      </c>
      <c r="G19" s="5">
        <f t="shared" si="0"/>
        <v>1.5052575839537194E-2</v>
      </c>
      <c r="H19" s="5">
        <f t="shared" si="1"/>
        <v>0.25701335286445021</v>
      </c>
      <c r="I19" s="7">
        <f t="shared" si="2"/>
        <v>5.8567291044508404E-2</v>
      </c>
      <c r="K19" s="5">
        <f>'RSD approach 1'!K19/'RSD approach 1'!K$18</f>
        <v>0.26354420665668205</v>
      </c>
      <c r="L19" s="5">
        <f>'RSD approach 1'!L19/'RSD approach 1'!L$18</f>
        <v>0.26444515994929874</v>
      </c>
      <c r="M19" s="5">
        <f>'RSD approach 1'!M19/'RSD approach 1'!M$18</f>
        <v>0.24840181128054872</v>
      </c>
      <c r="N19" s="5">
        <f>'RSD approach 1'!N19/'RSD approach 1'!N$18</f>
        <v>0.25623681397078851</v>
      </c>
      <c r="O19" s="5">
        <f t="shared" si="3"/>
        <v>7.4702470384995943E-3</v>
      </c>
      <c r="P19" s="5">
        <f t="shared" si="4"/>
        <v>0.2581569979643295</v>
      </c>
      <c r="Q19" s="7">
        <f t="shared" si="5"/>
        <v>2.8936837263391892E-2</v>
      </c>
      <c r="S19" s="5">
        <f>'RSD approach 1'!S19/'RSD approach 1'!S$18</f>
        <v>0.27035026556540864</v>
      </c>
      <c r="T19" s="5">
        <f>'RSD approach 1'!T19/'RSD approach 1'!T$18</f>
        <v>0.26831953496565086</v>
      </c>
      <c r="U19" s="5">
        <f>'RSD approach 1'!U19/'RSD approach 1'!U$18</f>
        <v>0.26732214044771541</v>
      </c>
      <c r="V19" s="5">
        <f>'RSD approach 1'!V19/'RSD approach 1'!V$18</f>
        <v>0.26844131109759611</v>
      </c>
      <c r="W19" s="5">
        <f t="shared" si="6"/>
        <v>1.2649006499738868E-3</v>
      </c>
      <c r="X19" s="5">
        <f t="shared" si="7"/>
        <v>0.26860831301909277</v>
      </c>
      <c r="Y19" s="7">
        <f t="shared" si="8"/>
        <v>4.7090897364891948E-3</v>
      </c>
      <c r="AA19" s="5">
        <f>'RSD approach 1'!AA19/'RSD approach 1'!AA$18</f>
        <v>0.25690252185971585</v>
      </c>
      <c r="AB19" s="5">
        <f>'RSD approach 1'!AB19/'RSD approach 1'!AB$18</f>
        <v>0.2838209659894787</v>
      </c>
      <c r="AC19" s="5">
        <f>'RSD approach 1'!AC19/'RSD approach 1'!AC$18</f>
        <v>0.25738054013174916</v>
      </c>
      <c r="AD19" s="5">
        <f>'RSD approach 1'!AD19/'RSD approach 1'!AD$18</f>
        <v>0.27131616479206505</v>
      </c>
      <c r="AE19" s="5">
        <f t="shared" si="9"/>
        <v>1.2852535565712826E-2</v>
      </c>
      <c r="AF19" s="5">
        <f t="shared" si="10"/>
        <v>0.26735504819325218</v>
      </c>
      <c r="AG19" s="7">
        <f t="shared" si="11"/>
        <v>4.8072911480701239E-2</v>
      </c>
      <c r="AI19" s="5">
        <f>'RSD approach 1'!AI19/'RSD approach 1'!AI$18</f>
        <v>0.27047106019057227</v>
      </c>
      <c r="AJ19" s="5">
        <f>'RSD approach 1'!AJ19/'RSD approach 1'!AJ$18</f>
        <v>0.2706382156995269</v>
      </c>
      <c r="AK19" s="5">
        <f>'RSD approach 1'!AK19/'RSD approach 1'!AK$18</f>
        <v>0.27870740947472183</v>
      </c>
      <c r="AL19" s="5">
        <f>'RSD approach 1'!AL19/'RSD approach 1'!AL$18</f>
        <v>0.26164116475225702</v>
      </c>
      <c r="AM19" s="5">
        <f t="shared" si="12"/>
        <v>6.9710590228621791E-3</v>
      </c>
      <c r="AN19" s="5">
        <f t="shared" si="13"/>
        <v>0.27036446252926949</v>
      </c>
      <c r="AO19" s="7">
        <f t="shared" si="14"/>
        <v>2.5783932391290135E-2</v>
      </c>
    </row>
    <row r="20" spans="1:41" x14ac:dyDescent="0.25">
      <c r="A20" s="6" t="s">
        <v>0</v>
      </c>
      <c r="C20" s="5">
        <f>'RSD approach 1'!C20/'RSD approach 1'!C$18</f>
        <v>0.37903145042082115</v>
      </c>
      <c r="D20" s="5">
        <f>'RSD approach 1'!D20/'RSD approach 1'!D$18</f>
        <v>0.42691239387593938</v>
      </c>
      <c r="E20" s="5">
        <f>'RSD approach 1'!E20/'RSD approach 1'!E$18</f>
        <v>0.41643477896756365</v>
      </c>
      <c r="F20" s="5">
        <f>'RSD approach 1'!F20/'RSD approach 1'!F$18</f>
        <v>0.37904098065136399</v>
      </c>
      <c r="G20" s="5">
        <f t="shared" si="0"/>
        <v>2.4985566823921852E-2</v>
      </c>
      <c r="H20" s="5">
        <f t="shared" si="1"/>
        <v>0.40035490097892201</v>
      </c>
      <c r="I20" s="7">
        <f t="shared" si="2"/>
        <v>6.2408544925586659E-2</v>
      </c>
      <c r="K20" s="5">
        <f>'RSD approach 1'!K20/'RSD approach 1'!K$18</f>
        <v>0.41295028736699219</v>
      </c>
      <c r="L20" s="5">
        <f>'RSD approach 1'!L20/'RSD approach 1'!L$18</f>
        <v>0.41752289502321083</v>
      </c>
      <c r="M20" s="5">
        <f>'RSD approach 1'!M20/'RSD approach 1'!M$18</f>
        <v>0.3902577079310115</v>
      </c>
      <c r="N20" s="5">
        <f>'RSD approach 1'!N20/'RSD approach 1'!N$18</f>
        <v>0.40771303948390031</v>
      </c>
      <c r="O20" s="5">
        <f t="shared" si="3"/>
        <v>1.1928966706163207E-2</v>
      </c>
      <c r="P20" s="5">
        <f t="shared" si="4"/>
        <v>0.40711098245127869</v>
      </c>
      <c r="Q20" s="7">
        <f t="shared" si="5"/>
        <v>2.9301510448912577E-2</v>
      </c>
      <c r="S20" s="5">
        <f>'RSD approach 1'!S20/'RSD approach 1'!S$18</f>
        <v>0.41990141712877388</v>
      </c>
      <c r="T20" s="5">
        <f>'RSD approach 1'!T20/'RSD approach 1'!T$18</f>
        <v>0.41735391612087053</v>
      </c>
      <c r="U20" s="5">
        <f>'RSD approach 1'!U20/'RSD approach 1'!U$18</f>
        <v>0.41928089543084945</v>
      </c>
      <c r="V20" s="5">
        <f>'RSD approach 1'!V20/'RSD approach 1'!V$18</f>
        <v>0.4198849268589353</v>
      </c>
      <c r="W20" s="5">
        <f t="shared" si="6"/>
        <v>1.2027468241233082E-3</v>
      </c>
      <c r="X20" s="5">
        <f t="shared" si="7"/>
        <v>0.41910528888485726</v>
      </c>
      <c r="Y20" s="7">
        <f t="shared" si="8"/>
        <v>2.869796340016469E-3</v>
      </c>
      <c r="AA20" s="5">
        <f>'RSD approach 1'!AA20/'RSD approach 1'!AA$18</f>
        <v>0.39627326097968063</v>
      </c>
      <c r="AB20" s="5">
        <f>'RSD approach 1'!AB20/'RSD approach 1'!AB$18</f>
        <v>0.44404796335524621</v>
      </c>
      <c r="AC20" s="5">
        <f>'RSD approach 1'!AC20/'RSD approach 1'!AC$18</f>
        <v>0.39968555336637018</v>
      </c>
      <c r="AD20" s="5">
        <f>'RSD approach 1'!AD20/'RSD approach 1'!AD$18</f>
        <v>0.42280234028070401</v>
      </c>
      <c r="AE20" s="5">
        <f t="shared" si="9"/>
        <v>2.2270390903722893E-2</v>
      </c>
      <c r="AF20" s="5">
        <f t="shared" si="10"/>
        <v>0.41570227949550026</v>
      </c>
      <c r="AG20" s="7">
        <f t="shared" si="11"/>
        <v>5.357293429025798E-2</v>
      </c>
      <c r="AI20" s="5">
        <f>'RSD approach 1'!AI20/'RSD approach 1'!AI$18</f>
        <v>0.42515440261040088</v>
      </c>
      <c r="AJ20" s="5">
        <f>'RSD approach 1'!AJ20/'RSD approach 1'!AJ$18</f>
        <v>0.42462354803094737</v>
      </c>
      <c r="AK20" s="5">
        <f>'RSD approach 1'!AK20/'RSD approach 1'!AK$18</f>
        <v>0.44025351432450943</v>
      </c>
      <c r="AL20" s="5">
        <f>'RSD approach 1'!AL20/'RSD approach 1'!AL$18</f>
        <v>0.4166320518797948</v>
      </c>
      <c r="AM20" s="5">
        <f t="shared" si="12"/>
        <v>9.8616630959402381E-3</v>
      </c>
      <c r="AN20" s="5">
        <f t="shared" si="13"/>
        <v>0.42666587921141313</v>
      </c>
      <c r="AO20" s="7">
        <f t="shared" si="14"/>
        <v>2.3113315539004656E-2</v>
      </c>
    </row>
    <row r="21" spans="1:41" x14ac:dyDescent="0.25">
      <c r="A21" s="6" t="s">
        <v>10</v>
      </c>
      <c r="C21" s="5">
        <f>'RSD approach 1'!C21/'RSD approach 1'!C$18</f>
        <v>0.20560347072278684</v>
      </c>
      <c r="D21" s="5">
        <f>'RSD approach 1'!D21/'RSD approach 1'!D$18</f>
        <v>0.24300592841119364</v>
      </c>
      <c r="E21" s="5">
        <f>'RSD approach 1'!E21/'RSD approach 1'!E$18</f>
        <v>0.23332026387614721</v>
      </c>
      <c r="F21" s="5">
        <f>'RSD approach 1'!F21/'RSD approach 1'!F$18</f>
        <v>0.20558426471177341</v>
      </c>
      <c r="G21" s="5">
        <f t="shared" si="0"/>
        <v>1.9215105806531033E-2</v>
      </c>
      <c r="H21" s="5">
        <f t="shared" si="1"/>
        <v>0.22187848193047527</v>
      </c>
      <c r="I21" s="7">
        <f t="shared" si="2"/>
        <v>8.6601934713759265E-2</v>
      </c>
      <c r="K21" s="5">
        <f>'RSD approach 1'!K21/'RSD approach 1'!K$18</f>
        <v>0.23421750772569552</v>
      </c>
      <c r="L21" s="5">
        <f>'RSD approach 1'!L21/'RSD approach 1'!L$18</f>
        <v>0.23837315932979836</v>
      </c>
      <c r="M21" s="5">
        <f>'RSD approach 1'!M21/'RSD approach 1'!M$18</f>
        <v>0.21410318305919959</v>
      </c>
      <c r="N21" s="5">
        <f>'RSD approach 1'!N21/'RSD approach 1'!N$18</f>
        <v>0.23021638299342681</v>
      </c>
      <c r="O21" s="5">
        <f t="shared" si="3"/>
        <v>1.0618633216601135E-2</v>
      </c>
      <c r="P21" s="5">
        <f t="shared" si="4"/>
        <v>0.22922755827703009</v>
      </c>
      <c r="Q21" s="7">
        <f t="shared" si="5"/>
        <v>4.6323545460306821E-2</v>
      </c>
      <c r="S21" s="5">
        <f>'RSD approach 1'!S21/'RSD approach 1'!S$18</f>
        <v>0.24089629300326787</v>
      </c>
      <c r="T21" s="5">
        <f>'RSD approach 1'!T21/'RSD approach 1'!T$18</f>
        <v>0.23810991720979394</v>
      </c>
      <c r="U21" s="5">
        <f>'RSD approach 1'!U21/'RSD approach 1'!U$18</f>
        <v>0.24174716344679545</v>
      </c>
      <c r="V21" s="5">
        <f>'RSD approach 1'!V21/'RSD approach 1'!V$18</f>
        <v>0.24226577254249221</v>
      </c>
      <c r="W21" s="5">
        <f t="shared" si="6"/>
        <v>1.8514182381694617E-3</v>
      </c>
      <c r="X21" s="5">
        <f t="shared" si="7"/>
        <v>0.24075478655058735</v>
      </c>
      <c r="Y21" s="7">
        <f t="shared" si="8"/>
        <v>7.6900578580207874E-3</v>
      </c>
      <c r="AA21" s="5">
        <f>'RSD approach 1'!AA21/'RSD approach 1'!AA$18</f>
        <v>0.22554742707200212</v>
      </c>
      <c r="AB21" s="5">
        <f>'RSD approach 1'!AB21/'RSD approach 1'!AB$18</f>
        <v>0.26632716073508378</v>
      </c>
      <c r="AC21" s="5">
        <f>'RSD approach 1'!AC21/'RSD approach 1'!AC$18</f>
        <v>0.22800963241586561</v>
      </c>
      <c r="AD21" s="5">
        <f>'RSD approach 1'!AD21/'RSD approach 1'!AD$18</f>
        <v>0.24721645975819259</v>
      </c>
      <c r="AE21" s="5">
        <f t="shared" si="9"/>
        <v>1.9019617493574476E-2</v>
      </c>
      <c r="AF21" s="5">
        <f t="shared" si="10"/>
        <v>0.24177516999528603</v>
      </c>
      <c r="AG21" s="7">
        <f t="shared" si="11"/>
        <v>7.8666545840688717E-2</v>
      </c>
      <c r="AI21" s="5">
        <f>'RSD approach 1'!AI21/'RSD approach 1'!AI$18</f>
        <v>0.24434263953195054</v>
      </c>
      <c r="AJ21" s="5">
        <f>'RSD approach 1'!AJ21/'RSD approach 1'!AJ$18</f>
        <v>0.24265881928206506</v>
      </c>
      <c r="AK21" s="5">
        <f>'RSD approach 1'!AK21/'RSD approach 1'!AK$18</f>
        <v>0.25683962170785685</v>
      </c>
      <c r="AL21" s="5">
        <f>'RSD approach 1'!AL21/'RSD approach 1'!AL$18</f>
        <v>0.23611664476751576</v>
      </c>
      <c r="AM21" s="5">
        <f>STDEV(AI21:AL21)</f>
        <v>8.6603203467088032E-3</v>
      </c>
      <c r="AN21" s="5">
        <f t="shared" si="13"/>
        <v>0.24498943132234707</v>
      </c>
      <c r="AO21" s="7">
        <f t="shared" si="14"/>
        <v>3.5349771212432046E-2</v>
      </c>
    </row>
    <row r="22" spans="1:41" x14ac:dyDescent="0.25">
      <c r="A22" s="6" t="s">
        <v>11</v>
      </c>
      <c r="C22" s="5">
        <f>'RSD approach 1'!C22/'RSD approach 1'!C$18</f>
        <v>0.13686200832428666</v>
      </c>
      <c r="D22" s="5">
        <f>'RSD approach 1'!D22/'RSD approach 1'!D$18</f>
        <v>0.16839202159214572</v>
      </c>
      <c r="E22" s="5">
        <f>'RSD approach 1'!E22/'RSD approach 1'!E$18</f>
        <v>0.1605221184701883</v>
      </c>
      <c r="F22" s="5">
        <f>'RSD approach 1'!F22/'RSD approach 1'!F$18</f>
        <v>0.13688258622761687</v>
      </c>
      <c r="G22" s="5">
        <f t="shared" si="0"/>
        <v>1.6246923680668653E-2</v>
      </c>
      <c r="H22" s="5">
        <f t="shared" si="1"/>
        <v>0.15066468365355937</v>
      </c>
      <c r="I22" s="7">
        <f t="shared" si="2"/>
        <v>0.10783498353221962</v>
      </c>
      <c r="K22" s="5">
        <f>'RSD approach 1'!K22/'RSD approach 1'!K$18</f>
        <v>0.1579218807375409</v>
      </c>
      <c r="L22" s="5">
        <f>'RSD approach 1'!L22/'RSD approach 1'!L$18</f>
        <v>0.16131872073166256</v>
      </c>
      <c r="M22" s="5">
        <f>'RSD approach 1'!M22/'RSD approach 1'!M$18</f>
        <v>0.14123992808150762</v>
      </c>
      <c r="N22" s="5">
        <f>'RSD approach 1'!N22/'RSD approach 1'!N$18</f>
        <v>0.15515916731368826</v>
      </c>
      <c r="O22" s="5">
        <f t="shared" si="3"/>
        <v>8.8142965555284454E-3</v>
      </c>
      <c r="P22" s="5">
        <f t="shared" si="4"/>
        <v>0.15390992421609984</v>
      </c>
      <c r="Q22" s="7">
        <f t="shared" si="5"/>
        <v>5.7269189107991392E-2</v>
      </c>
      <c r="S22" s="5">
        <f>'RSD approach 1'!S22/'RSD approach 1'!S$18</f>
        <v>0.1641280017470382</v>
      </c>
      <c r="T22" s="5">
        <f>'RSD approach 1'!T22/'RSD approach 1'!T$18</f>
        <v>0.16204941790638461</v>
      </c>
      <c r="U22" s="5">
        <f>'RSD approach 1'!U22/'RSD approach 1'!U$18</f>
        <v>0.16352729224164367</v>
      </c>
      <c r="V22" s="5">
        <f>'RSD approach 1'!V22/'RSD approach 1'!V$18</f>
        <v>0.16408725713005345</v>
      </c>
      <c r="W22" s="5">
        <f t="shared" si="6"/>
        <v>9.7183180750337345E-4</v>
      </c>
      <c r="X22" s="5">
        <f t="shared" si="7"/>
        <v>0.16344799225627998</v>
      </c>
      <c r="Y22" s="7">
        <f t="shared" si="8"/>
        <v>5.9458167340445496E-3</v>
      </c>
      <c r="AA22" s="5">
        <f>'RSD approach 1'!AA22/'RSD approach 1'!AA$18</f>
        <v>0.14813123302913797</v>
      </c>
      <c r="AB22" s="5">
        <f>'RSD approach 1'!AB22/'RSD approach 1'!AB$18</f>
        <v>0.18192228623242218</v>
      </c>
      <c r="AC22" s="5">
        <f>'RSD approach 1'!AC22/'RSD approach 1'!AC$18</f>
        <v>0.15106971560491173</v>
      </c>
      <c r="AD22" s="5">
        <f>'RSD approach 1'!AD22/'RSD approach 1'!AD$18</f>
        <v>0.16621827493436192</v>
      </c>
      <c r="AE22" s="5">
        <f t="shared" si="9"/>
        <v>1.5560599217922263E-2</v>
      </c>
      <c r="AF22" s="5">
        <f t="shared" si="10"/>
        <v>0.16183537745020843</v>
      </c>
      <c r="AG22" s="7">
        <f t="shared" si="11"/>
        <v>9.6150788925677036E-2</v>
      </c>
      <c r="AI22" s="5">
        <f>'RSD approach 1'!AI22/'RSD approach 1'!AI$18</f>
        <v>0.16763363250958149</v>
      </c>
      <c r="AJ22" s="5">
        <f>'RSD approach 1'!AJ22/'RSD approach 1'!AJ$18</f>
        <v>0.16463135623459874</v>
      </c>
      <c r="AK22" s="5">
        <f>'RSD approach 1'!AK22/'RSD approach 1'!AK$18</f>
        <v>0.17600323028870707</v>
      </c>
      <c r="AL22" s="5">
        <f>'RSD approach 1'!AL22/'RSD approach 1'!AL$18</f>
        <v>0.15919128555079898</v>
      </c>
      <c r="AM22" s="5">
        <f t="shared" si="12"/>
        <v>7.0231309874694775E-3</v>
      </c>
      <c r="AN22" s="5">
        <f t="shared" si="13"/>
        <v>0.16686487614592158</v>
      </c>
      <c r="AO22" s="7">
        <f t="shared" si="14"/>
        <v>4.2088731611365733E-2</v>
      </c>
    </row>
    <row r="23" spans="1:41" x14ac:dyDescent="0.25">
      <c r="A23" s="6" t="s">
        <v>12</v>
      </c>
      <c r="C23" s="5">
        <f>'RSD approach 1'!C23/'RSD approach 1'!C$18</f>
        <v>0.60171613301232629</v>
      </c>
      <c r="D23" s="5">
        <f>'RSD approach 1'!D23/'RSD approach 1'!D$18</f>
        <v>0.64079878367388632</v>
      </c>
      <c r="E23" s="5">
        <f>'RSD approach 1'!E23/'RSD approach 1'!E$18</f>
        <v>0.63164686580458995</v>
      </c>
      <c r="F23" s="5">
        <f>'RSD approach 1'!F23/'RSD approach 1'!F$18</f>
        <v>0.6017305612306213</v>
      </c>
      <c r="G23" s="5">
        <f t="shared" si="0"/>
        <v>2.0265675910502282E-2</v>
      </c>
      <c r="H23" s="5">
        <f t="shared" si="1"/>
        <v>0.61897308593035594</v>
      </c>
      <c r="I23" s="7">
        <f t="shared" si="2"/>
        <v>3.274080306745758E-2</v>
      </c>
      <c r="K23" s="5">
        <f>'RSD approach 1'!K23/'RSD approach 1'!K$18</f>
        <v>0.62452913484587802</v>
      </c>
      <c r="L23" s="5">
        <f>'RSD approach 1'!L23/'RSD approach 1'!L$18</f>
        <v>0.63016640922077438</v>
      </c>
      <c r="M23" s="5">
        <f>'RSD approach 1'!M23/'RSD approach 1'!M$18</f>
        <v>0.61127805154158621</v>
      </c>
      <c r="N23" s="5">
        <f>'RSD approach 1'!N23/'RSD approach 1'!N$18</f>
        <v>0.62198220317968778</v>
      </c>
      <c r="O23" s="5">
        <f t="shared" si="3"/>
        <v>7.9172126758662396E-3</v>
      </c>
      <c r="P23" s="5">
        <f t="shared" si="4"/>
        <v>0.6219889496969816</v>
      </c>
      <c r="Q23" s="7">
        <f t="shared" si="5"/>
        <v>1.2728863880497104E-2</v>
      </c>
      <c r="S23" s="5">
        <f>'RSD approach 1'!S23/'RSD approach 1'!S$18</f>
        <v>0.63708010638214907</v>
      </c>
      <c r="T23" s="5">
        <f>'RSD approach 1'!T23/'RSD approach 1'!T$18</f>
        <v>0.63491841081236888</v>
      </c>
      <c r="U23" s="5">
        <f>'RSD approach 1'!U23/'RSD approach 1'!U$18</f>
        <v>0.62940815700705299</v>
      </c>
      <c r="V23" s="5">
        <f>'RSD approach 1'!V23/'RSD approach 1'!V$18</f>
        <v>0.62852101405204697</v>
      </c>
      <c r="W23" s="5">
        <f t="shared" si="6"/>
        <v>4.171993941712698E-3</v>
      </c>
      <c r="X23" s="5">
        <f t="shared" si="7"/>
        <v>0.63248192206340437</v>
      </c>
      <c r="Y23" s="7">
        <f t="shared" si="8"/>
        <v>6.5962263839921551E-3</v>
      </c>
      <c r="AA23" s="5">
        <f>'RSD approach 1'!AA23/'RSD approach 1'!AA$18</f>
        <v>0.62255142119292195</v>
      </c>
      <c r="AB23" s="5">
        <f>'RSD approach 1'!AB23/'RSD approach 1'!AB$18</f>
        <v>0.65262915165206248</v>
      </c>
      <c r="AC23" s="5">
        <f>'RSD approach 1'!AC23/'RSD approach 1'!AC$18</f>
        <v>0.62472983461699205</v>
      </c>
      <c r="AD23" s="5">
        <f>'RSD approach 1'!AD23/'RSD approach 1'!AD$18</f>
        <v>0.638078992577226</v>
      </c>
      <c r="AE23" s="5">
        <f t="shared" si="9"/>
        <v>1.3900838901805025E-2</v>
      </c>
      <c r="AF23" s="5">
        <f t="shared" si="10"/>
        <v>0.63449735000980068</v>
      </c>
      <c r="AG23" s="7">
        <f t="shared" si="11"/>
        <v>2.1908427043218239E-2</v>
      </c>
      <c r="AI23" s="5">
        <f>'RSD approach 1'!AI23/'RSD approach 1'!AI$18</f>
        <v>0.63668394456966626</v>
      </c>
      <c r="AJ23" s="5">
        <f>'RSD approach 1'!AJ23/'RSD approach 1'!AJ$18</f>
        <v>0.63146957949045168</v>
      </c>
      <c r="AK23" s="5">
        <f>'RSD approach 1'!AK23/'RSD approach 1'!AK$18</f>
        <v>0.64289079169784136</v>
      </c>
      <c r="AL23" s="5">
        <f>'RSD approach 1'!AL23/'RSD approach 1'!AL$18</f>
        <v>0.62322722841520783</v>
      </c>
      <c r="AM23" s="5">
        <f t="shared" si="12"/>
        <v>8.3258329143769145E-3</v>
      </c>
      <c r="AN23" s="5">
        <f t="shared" si="13"/>
        <v>0.63356788604329184</v>
      </c>
      <c r="AO23" s="7">
        <f t="shared" si="14"/>
        <v>1.3141185179654147E-2</v>
      </c>
    </row>
    <row r="24" spans="1:41" x14ac:dyDescent="0.25">
      <c r="A24" s="6" t="s">
        <v>13</v>
      </c>
      <c r="C24" s="5">
        <f>'RSD approach 1'!C24/'RSD approach 1'!C$18</f>
        <v>0.12217232635369805</v>
      </c>
      <c r="D24" s="5">
        <f>'RSD approach 1'!D24/'RSD approach 1'!D$18</f>
        <v>0.14467444811559813</v>
      </c>
      <c r="E24" s="5">
        <f>'RSD approach 1'!E24/'RSD approach 1'!E$18</f>
        <v>0.13805534090346747</v>
      </c>
      <c r="F24" s="5">
        <f>'RSD approach 1'!F24/'RSD approach 1'!F$18</f>
        <v>0.12218082762488482</v>
      </c>
      <c r="G24" s="5">
        <f t="shared" si="0"/>
        <v>1.1403184577655599E-2</v>
      </c>
      <c r="H24" s="5">
        <f t="shared" si="1"/>
        <v>0.13177073574941212</v>
      </c>
      <c r="I24" s="7">
        <f t="shared" si="2"/>
        <v>8.6538065624381044E-2</v>
      </c>
      <c r="K24" s="5">
        <f>'RSD approach 1'!K24/'RSD approach 1'!K$18</f>
        <v>0.13781238009184191</v>
      </c>
      <c r="L24" s="5">
        <f>'RSD approach 1'!L24/'RSD approach 1'!L$18</f>
        <v>0.13897594952701958</v>
      </c>
      <c r="M24" s="5">
        <f>'RSD approach 1'!M24/'RSD approach 1'!M$18</f>
        <v>0.12728074848505028</v>
      </c>
      <c r="N24" s="5">
        <f>'RSD approach 1'!N24/'RSD approach 1'!N$18</f>
        <v>0.13416314700466261</v>
      </c>
      <c r="O24" s="5">
        <f t="shared" si="3"/>
        <v>5.2669904845356096E-3</v>
      </c>
      <c r="P24" s="5">
        <f t="shared" si="4"/>
        <v>0.1345580562771436</v>
      </c>
      <c r="Q24" s="7">
        <f t="shared" si="5"/>
        <v>3.9142884716522733E-2</v>
      </c>
      <c r="S24" s="5">
        <f>'RSD approach 1'!S24/'RSD approach 1'!S$18</f>
        <v>0.14131121458152976</v>
      </c>
      <c r="T24" s="5">
        <f>'RSD approach 1'!T24/'RSD approach 1'!T$18</f>
        <v>0.13887776834755874</v>
      </c>
      <c r="U24" s="5">
        <f>'RSD approach 1'!U24/'RSD approach 1'!U$18</f>
        <v>0.13925559644280897</v>
      </c>
      <c r="V24" s="5">
        <f>'RSD approach 1'!V24/'RSD approach 1'!V$18</f>
        <v>0.13919208732114849</v>
      </c>
      <c r="W24" s="5">
        <f t="shared" si="6"/>
        <v>1.1136842291395443E-3</v>
      </c>
      <c r="X24" s="5">
        <f t="shared" si="7"/>
        <v>0.1396591666732615</v>
      </c>
      <c r="Y24" s="7">
        <f t="shared" si="8"/>
        <v>7.9743009762120055E-3</v>
      </c>
      <c r="AA24" s="5">
        <f>'RSD approach 1'!AA24/'RSD approach 1'!AA$18</f>
        <v>0.13146553513746917</v>
      </c>
      <c r="AB24" s="5">
        <f>'RSD approach 1'!AB24/'RSD approach 1'!AB$18</f>
        <v>0.15114788440643787</v>
      </c>
      <c r="AC24" s="5">
        <f>'RSD approach 1'!AC24/'RSD approach 1'!AC$18</f>
        <v>0.13234222938682907</v>
      </c>
      <c r="AD24" s="5">
        <f>'RSD approach 1'!AD24/'RSD approach 1'!AD$18</f>
        <v>0.14263719166315517</v>
      </c>
      <c r="AE24" s="5">
        <f t="shared" si="9"/>
        <v>9.3320244991753863E-3</v>
      </c>
      <c r="AF24" s="5">
        <f t="shared" si="10"/>
        <v>0.13939821014847281</v>
      </c>
      <c r="AG24" s="7">
        <f t="shared" si="11"/>
        <v>6.6945081211845267E-2</v>
      </c>
      <c r="AI24" s="5">
        <f>'RSD approach 1'!AI24/'RSD approach 1'!AI$18</f>
        <v>0.1434133758635561</v>
      </c>
      <c r="AJ24" s="5">
        <f>'RSD approach 1'!AJ24/'RSD approach 1'!AJ$18</f>
        <v>0.14222265134691511</v>
      </c>
      <c r="AK24" s="5">
        <f>'RSD approach 1'!AK24/'RSD approach 1'!AK$18</f>
        <v>0.1491593727856094</v>
      </c>
      <c r="AL24" s="5">
        <f>'RSD approach 1'!AL24/'RSD approach 1'!AL$18</f>
        <v>0.13785444835332511</v>
      </c>
      <c r="AM24" s="5">
        <f t="shared" si="12"/>
        <v>4.6577587483832327E-3</v>
      </c>
      <c r="AN24" s="5">
        <f t="shared" si="13"/>
        <v>0.14316246208735145</v>
      </c>
      <c r="AO24" s="7">
        <f t="shared" si="14"/>
        <v>3.2534776787655921E-2</v>
      </c>
    </row>
    <row r="25" spans="1:41" x14ac:dyDescent="0.25">
      <c r="A25" s="6" t="s">
        <v>14</v>
      </c>
      <c r="C25" s="5">
        <f>'RSD approach 1'!C25/'RSD approach 1'!C$18</f>
        <v>1.0354162744210456</v>
      </c>
      <c r="D25" s="5">
        <f>'RSD approach 1'!D25/'RSD approach 1'!D$18</f>
        <v>0.93770650239454378</v>
      </c>
      <c r="E25" s="5">
        <f>'RSD approach 1'!E25/'RSD approach 1'!E$18</f>
        <v>0.92121401299586214</v>
      </c>
      <c r="F25" s="5">
        <f>'RSD approach 1'!F25/'RSD approach 1'!F$18</f>
        <v>1.0354124103673437</v>
      </c>
      <c r="G25" s="5">
        <f t="shared" si="0"/>
        <v>6.1542043014374499E-2</v>
      </c>
      <c r="H25" s="5">
        <f t="shared" si="1"/>
        <v>0.98243730004469876</v>
      </c>
      <c r="I25" s="7">
        <f t="shared" si="2"/>
        <v>6.2642209341577798E-2</v>
      </c>
      <c r="K25" s="5">
        <f>'RSD approach 1'!K25/'RSD approach 1'!K$18</f>
        <v>0.75765452422505808</v>
      </c>
      <c r="L25" s="5">
        <f>'RSD approach 1'!L25/'RSD approach 1'!L$18</f>
        <v>0.7819032519695629</v>
      </c>
      <c r="M25" s="5">
        <f>'RSD approach 1'!M25/'RSD approach 1'!M$18</f>
        <v>0.82089465272690954</v>
      </c>
      <c r="N25" s="5">
        <f>'RSD approach 1'!N25/'RSD approach 1'!N$18</f>
        <v>0.77256411611429321</v>
      </c>
      <c r="O25" s="5">
        <f t="shared" si="3"/>
        <v>2.7007715165096795E-2</v>
      </c>
      <c r="P25" s="5">
        <f t="shared" si="4"/>
        <v>0.7832541362589559</v>
      </c>
      <c r="Q25" s="7">
        <f t="shared" si="5"/>
        <v>3.4481420416230819E-2</v>
      </c>
      <c r="S25" s="5">
        <f>'RSD approach 1'!S25/'RSD approach 1'!S$18</f>
        <v>0.77456577520921566</v>
      </c>
      <c r="T25" s="5">
        <f>'RSD approach 1'!T25/'RSD approach 1'!T$18</f>
        <v>0.76956459077297557</v>
      </c>
      <c r="U25" s="5">
        <f>'RSD approach 1'!U25/'RSD approach 1'!U$18</f>
        <v>0.74855489113768781</v>
      </c>
      <c r="V25" s="5">
        <f>'RSD approach 1'!V25/'RSD approach 1'!V$18</f>
        <v>0.74054927819211924</v>
      </c>
      <c r="W25" s="5">
        <f t="shared" si="6"/>
        <v>1.6345452188162166E-2</v>
      </c>
      <c r="X25" s="5">
        <f t="shared" si="7"/>
        <v>0.75830863382799951</v>
      </c>
      <c r="Y25" s="7">
        <f t="shared" si="8"/>
        <v>2.1555144513717435E-2</v>
      </c>
      <c r="AA25" s="5">
        <f>'RSD approach 1'!AA25/'RSD approach 1'!AA$18</f>
        <v>0.60721848090544484</v>
      </c>
      <c r="AB25" s="5">
        <f>'RSD approach 1'!AB25/'RSD approach 1'!AB$18</f>
        <v>0.55969624250572581</v>
      </c>
      <c r="AC25" s="5">
        <f>'RSD approach 1'!AC25/'RSD approach 1'!AC$18</f>
        <v>0.59701076681194898</v>
      </c>
      <c r="AD25" s="5">
        <f>'RSD approach 1'!AD25/'RSD approach 1'!AD$18</f>
        <v>0.57832404136008553</v>
      </c>
      <c r="AE25" s="5">
        <f t="shared" si="9"/>
        <v>2.0988114749079287E-2</v>
      </c>
      <c r="AF25" s="5">
        <f t="shared" si="10"/>
        <v>0.58556238289580131</v>
      </c>
      <c r="AG25" s="7">
        <f t="shared" si="11"/>
        <v>3.5842662305741117E-2</v>
      </c>
      <c r="AI25" s="5">
        <f>'RSD approach 1'!AI25/'RSD approach 1'!AI$18</f>
        <v>0.8715020383585721</v>
      </c>
      <c r="AJ25" s="5">
        <f>'RSD approach 1'!AJ25/'RSD approach 1'!AJ$18</f>
        <v>0.87545495380146177</v>
      </c>
      <c r="AK25" s="5">
        <f>'RSD approach 1'!AK25/'RSD approach 1'!AK$18</f>
        <v>0.85913803546191936</v>
      </c>
      <c r="AL25" s="5">
        <f>'RSD approach 1'!AL25/'RSD approach 1'!AL$18</f>
        <v>0.84612808883991009</v>
      </c>
      <c r="AM25" s="5">
        <f t="shared" si="12"/>
        <v>1.3253606320490644E-2</v>
      </c>
      <c r="AN25" s="5">
        <f t="shared" si="13"/>
        <v>0.86305577911546583</v>
      </c>
      <c r="AO25" s="7">
        <f t="shared" si="14"/>
        <v>1.5356604568564601E-2</v>
      </c>
    </row>
    <row r="29" spans="1:41" x14ac:dyDescent="0.25">
      <c r="C29" s="81" t="s">
        <v>33</v>
      </c>
      <c r="D29" s="82"/>
      <c r="E29" s="82"/>
      <c r="F29" s="82"/>
      <c r="G29" s="82"/>
      <c r="H29" s="82"/>
      <c r="I29" s="83"/>
      <c r="K29" s="81" t="s">
        <v>34</v>
      </c>
      <c r="L29" s="82"/>
      <c r="M29" s="82"/>
      <c r="N29" s="82"/>
      <c r="O29" s="82"/>
      <c r="P29" s="82"/>
      <c r="Q29" s="83"/>
      <c r="S29" s="81" t="s">
        <v>35</v>
      </c>
      <c r="T29" s="82"/>
      <c r="U29" s="82"/>
      <c r="V29" s="82"/>
      <c r="W29" s="82"/>
      <c r="X29" s="82"/>
      <c r="Y29" s="83"/>
      <c r="AA29" s="81" t="s">
        <v>36</v>
      </c>
      <c r="AB29" s="82"/>
      <c r="AC29" s="82"/>
      <c r="AD29" s="82"/>
      <c r="AE29" s="82"/>
      <c r="AF29" s="82"/>
      <c r="AG29" s="83"/>
      <c r="AI29" s="81" t="s">
        <v>44</v>
      </c>
      <c r="AJ29" s="82"/>
      <c r="AK29" s="82"/>
      <c r="AL29" s="82"/>
      <c r="AM29" s="82"/>
      <c r="AN29" s="82"/>
      <c r="AO29" s="83"/>
    </row>
    <row r="30" spans="1:41" x14ac:dyDescent="0.25">
      <c r="A30" s="75" t="s">
        <v>46</v>
      </c>
      <c r="C30" s="84" t="s">
        <v>5</v>
      </c>
      <c r="D30" s="84" t="s">
        <v>4</v>
      </c>
      <c r="E30" s="84" t="s">
        <v>6</v>
      </c>
      <c r="F30" s="84" t="s">
        <v>7</v>
      </c>
      <c r="G30" s="84" t="s">
        <v>24</v>
      </c>
      <c r="H30" s="84" t="s">
        <v>8</v>
      </c>
      <c r="I30" s="84" t="s">
        <v>9</v>
      </c>
      <c r="K30" s="84" t="s">
        <v>5</v>
      </c>
      <c r="L30" s="84" t="s">
        <v>4</v>
      </c>
      <c r="M30" s="84" t="s">
        <v>6</v>
      </c>
      <c r="N30" s="84" t="s">
        <v>7</v>
      </c>
      <c r="O30" s="84" t="s">
        <v>24</v>
      </c>
      <c r="P30" s="84" t="s">
        <v>8</v>
      </c>
      <c r="Q30" s="84" t="s">
        <v>9</v>
      </c>
      <c r="S30" s="84" t="s">
        <v>5</v>
      </c>
      <c r="T30" s="84" t="s">
        <v>4</v>
      </c>
      <c r="U30" s="84" t="s">
        <v>6</v>
      </c>
      <c r="V30" s="84" t="s">
        <v>7</v>
      </c>
      <c r="W30" s="84" t="s">
        <v>24</v>
      </c>
      <c r="X30" s="84" t="s">
        <v>8</v>
      </c>
      <c r="Y30" s="84" t="s">
        <v>9</v>
      </c>
      <c r="AA30" s="84" t="s">
        <v>5</v>
      </c>
      <c r="AB30" s="84" t="s">
        <v>4</v>
      </c>
      <c r="AC30" s="84" t="s">
        <v>6</v>
      </c>
      <c r="AD30" s="84" t="s">
        <v>7</v>
      </c>
      <c r="AE30" s="84" t="s">
        <v>24</v>
      </c>
      <c r="AF30" s="84" t="s">
        <v>8</v>
      </c>
      <c r="AG30" s="84" t="s">
        <v>9</v>
      </c>
      <c r="AI30" s="84" t="s">
        <v>5</v>
      </c>
      <c r="AJ30" s="84" t="s">
        <v>4</v>
      </c>
      <c r="AK30" s="84" t="s">
        <v>6</v>
      </c>
      <c r="AL30" s="84" t="s">
        <v>7</v>
      </c>
      <c r="AM30" s="84" t="s">
        <v>24</v>
      </c>
      <c r="AN30" s="84" t="s">
        <v>8</v>
      </c>
      <c r="AO30" s="84" t="s">
        <v>9</v>
      </c>
    </row>
    <row r="31" spans="1:41" x14ac:dyDescent="0.25">
      <c r="A31" s="76"/>
      <c r="C31" s="85"/>
      <c r="D31" s="85"/>
      <c r="E31" s="85"/>
      <c r="F31" s="85"/>
      <c r="G31" s="85"/>
      <c r="H31" s="85"/>
      <c r="I31" s="85"/>
      <c r="K31" s="85"/>
      <c r="L31" s="85"/>
      <c r="M31" s="85"/>
      <c r="N31" s="85"/>
      <c r="O31" s="85"/>
      <c r="P31" s="85"/>
      <c r="Q31" s="85"/>
      <c r="S31" s="85"/>
      <c r="T31" s="85"/>
      <c r="U31" s="85"/>
      <c r="V31" s="85"/>
      <c r="W31" s="85"/>
      <c r="X31" s="85"/>
      <c r="Y31" s="85"/>
      <c r="AA31" s="85"/>
      <c r="AB31" s="85"/>
      <c r="AC31" s="85"/>
      <c r="AD31" s="85"/>
      <c r="AE31" s="85"/>
      <c r="AF31" s="85"/>
      <c r="AG31" s="85"/>
      <c r="AI31" s="85"/>
      <c r="AJ31" s="85"/>
      <c r="AK31" s="85"/>
      <c r="AL31" s="85"/>
      <c r="AM31" s="85"/>
      <c r="AN31" s="85"/>
      <c r="AO31" s="85"/>
    </row>
    <row r="32" spans="1:41" x14ac:dyDescent="0.25">
      <c r="A32" s="6" t="s">
        <v>50</v>
      </c>
      <c r="C32" s="5">
        <f>'RSD approach 1'!C32/'RSD approach 1'!C$39</f>
        <v>-4.5603794235680404E-4</v>
      </c>
      <c r="D32" s="5">
        <f>'RSD approach 1'!D32/'RSD approach 1'!D$39</f>
        <v>-1.1542698218010515E-2</v>
      </c>
      <c r="E32" s="5">
        <f>'RSD approach 1'!E32/'RSD approach 1'!E$39</f>
        <v>-9.3286965211819839E-3</v>
      </c>
      <c r="F32" s="5">
        <f>'RSD approach 1'!F32/'RSD approach 1'!F$39</f>
        <v>-2.5601211891687183E-3</v>
      </c>
      <c r="G32" s="5">
        <f>STDEV(C32:F32)</f>
        <v>5.3030445520430916E-3</v>
      </c>
      <c r="H32" s="13">
        <f>AVERAGE(C32:F32)</f>
        <v>-5.9718884676795052E-3</v>
      </c>
      <c r="I32" s="7">
        <f>G32/H32</f>
        <v>-0.88800127141418195</v>
      </c>
      <c r="K32" s="5">
        <f>'RSD approach 1'!K32/'RSD approach 1'!K$39</f>
        <v>1.8688685838531824E-2</v>
      </c>
      <c r="L32" s="5">
        <f>'RSD approach 1'!L32/'RSD approach 1'!L$39</f>
        <v>2.0360783145244393E-2</v>
      </c>
      <c r="M32" s="5">
        <f>'RSD approach 1'!M32/'RSD approach 1'!M$39</f>
        <v>2.5315174342341127E-2</v>
      </c>
      <c r="N32" s="5">
        <f>'RSD approach 1'!N32/'RSD approach 1'!N$39</f>
        <v>2.7689315771148082E-2</v>
      </c>
      <c r="O32" s="5">
        <f>STDEV(K32:N32)</f>
        <v>4.1992809760017444E-3</v>
      </c>
      <c r="P32" s="9">
        <f>AVERAGE(K32:N32)</f>
        <v>2.3013489774316356E-2</v>
      </c>
      <c r="Q32" s="7">
        <f>O32/P32</f>
        <v>0.18247041266588998</v>
      </c>
      <c r="S32" s="5">
        <f>'RSD approach 1'!S32/'RSD approach 1'!S$39</f>
        <v>1.7473838284002688E-2</v>
      </c>
      <c r="T32" s="5">
        <f>'RSD approach 1'!T32/'RSD approach 1'!T$39</f>
        <v>1.8176921544466498E-2</v>
      </c>
      <c r="U32" s="5">
        <f>'RSD approach 1'!U32/'RSD approach 1'!U$39</f>
        <v>1.4898024526576887E-2</v>
      </c>
      <c r="V32" s="5">
        <f>'RSD approach 1'!V32/'RSD approach 1'!V$39</f>
        <v>2.1228319809252778E-2</v>
      </c>
      <c r="W32" s="5">
        <f>STDEV(S32:V32)</f>
        <v>2.6038450654379611E-3</v>
      </c>
      <c r="X32" s="5">
        <f>AVERAGE(S32:V32)</f>
        <v>1.7944276041074715E-2</v>
      </c>
      <c r="Y32" s="7">
        <f>W32/X32</f>
        <v>0.14510727874881779</v>
      </c>
      <c r="AA32" s="5">
        <f>'RSD approach 1'!AA32/'RSD approach 1'!AA$39</f>
        <v>2.7465572903732312E-2</v>
      </c>
      <c r="AB32" s="5">
        <f>'RSD approach 1'!AB32/'RSD approach 1'!AB$39</f>
        <v>2.0328071426664481E-2</v>
      </c>
      <c r="AC32" s="5">
        <f>'RSD approach 1'!AC32/'RSD approach 1'!AC$39</f>
        <v>2.1020316457961354E-2</v>
      </c>
      <c r="AD32" s="5">
        <f>'RSD approach 1'!AD32/'RSD approach 1'!AD$39</f>
        <v>2.1212773812453851E-2</v>
      </c>
      <c r="AE32" s="5">
        <f>STDEV(AA32:AD32)</f>
        <v>3.3276830752400031E-3</v>
      </c>
      <c r="AF32" s="5">
        <f>AVERAGE(AA32:AD32)</f>
        <v>2.2506683650202995E-2</v>
      </c>
      <c r="AG32" s="7">
        <f>AE32/AF32</f>
        <v>0.14785310563557816</v>
      </c>
      <c r="AI32" s="5">
        <f>'RSD approach 1'!AI32/'RSD approach 1'!AI$39</f>
        <v>2.2538632271033122E-2</v>
      </c>
      <c r="AJ32" s="5">
        <f>'RSD approach 1'!AJ32/'RSD approach 1'!AJ$39</f>
        <v>1.7228071013074237E-2</v>
      </c>
      <c r="AK32" s="5">
        <f>'RSD approach 1'!AK32/'RSD approach 1'!AK$39</f>
        <v>2.3845927090498185E-2</v>
      </c>
      <c r="AL32" s="5">
        <f>'RSD approach 1'!AL32/'RSD approach 1'!AL$39</f>
        <v>2.014551406374368E-2</v>
      </c>
      <c r="AM32" s="3">
        <f>STDEV(AI32:AL32)</f>
        <v>2.9103070421859444E-3</v>
      </c>
      <c r="AN32" s="3">
        <f>AVERAGE(AI32:AL32)</f>
        <v>2.0939536109587306E-2</v>
      </c>
      <c r="AO32" s="7">
        <f>AM32/AN32</f>
        <v>0.13898622333153984</v>
      </c>
    </row>
    <row r="33" spans="1:41" x14ac:dyDescent="0.25">
      <c r="A33" s="6" t="s">
        <v>51</v>
      </c>
      <c r="C33" s="5">
        <f>'RSD approach 1'!C33/'RSD approach 1'!C$39</f>
        <v>0.39655473248417744</v>
      </c>
      <c r="D33" s="5">
        <f>'RSD approach 1'!D33/'RSD approach 1'!D$39</f>
        <v>0.39061584494113422</v>
      </c>
      <c r="E33" s="5">
        <f>'RSD approach 1'!E33/'RSD approach 1'!E$39</f>
        <v>0.40296745231887615</v>
      </c>
      <c r="F33" s="5">
        <f>'RSD approach 1'!F33/'RSD approach 1'!F$39</f>
        <v>0.37871615224389321</v>
      </c>
      <c r="G33" s="5">
        <f t="shared" ref="G33:G46" si="15">STDEV(C33:F33)</f>
        <v>1.0315436460089956E-2</v>
      </c>
      <c r="H33" s="13">
        <f t="shared" ref="H33:H46" si="16">AVERAGE(C33:F33)</f>
        <v>0.39221354549702026</v>
      </c>
      <c r="I33" s="7">
        <f t="shared" ref="I33:I46" si="17">G33/H33</f>
        <v>2.6300561463317246E-2</v>
      </c>
      <c r="K33" s="5">
        <f>'RSD approach 1'!K33/'RSD approach 1'!K$39</f>
        <v>0.43141010707598859</v>
      </c>
      <c r="L33" s="5">
        <f>'RSD approach 1'!L33/'RSD approach 1'!L$39</f>
        <v>0.41383705579765023</v>
      </c>
      <c r="M33" s="5">
        <f>'RSD approach 1'!M33/'RSD approach 1'!M$39</f>
        <v>0.4217789793792257</v>
      </c>
      <c r="N33" s="5">
        <f>'RSD approach 1'!N33/'RSD approach 1'!N$39</f>
        <v>0.42461763182254381</v>
      </c>
      <c r="O33" s="5">
        <f t="shared" ref="O33:O46" si="18">STDEV(K33:N33)</f>
        <v>7.2747359019026299E-3</v>
      </c>
      <c r="P33" s="9">
        <f>AVERAGE(K33:N33)</f>
        <v>0.42291094351885211</v>
      </c>
      <c r="Q33" s="7">
        <f t="shared" ref="Q33:Q46" si="19">O33/P33</f>
        <v>1.7201578756446494E-2</v>
      </c>
      <c r="S33" s="5">
        <f>'RSD approach 1'!S33/'RSD approach 1'!S$39</f>
        <v>0.37724175915377128</v>
      </c>
      <c r="T33" s="5">
        <f>'RSD approach 1'!T33/'RSD approach 1'!T$39</f>
        <v>0.3689247319761822</v>
      </c>
      <c r="U33" s="5">
        <f>'RSD approach 1'!U33/'RSD approach 1'!U$39</f>
        <v>0.38575930933653252</v>
      </c>
      <c r="V33" s="5">
        <f>'RSD approach 1'!V33/'RSD approach 1'!V$39</f>
        <v>0.38457101103718805</v>
      </c>
      <c r="W33" s="5">
        <f t="shared" ref="W33:W46" si="20">STDEV(S33:V33)</f>
        <v>7.7731408900772667E-3</v>
      </c>
      <c r="X33" s="5">
        <f t="shared" ref="X33:X46" si="21">AVERAGE(S33:V33)</f>
        <v>0.37912420287591853</v>
      </c>
      <c r="Y33" s="7">
        <f t="shared" ref="Y33:Y46" si="22">W33/X33</f>
        <v>2.0502887526337367E-2</v>
      </c>
      <c r="AA33" s="5">
        <f>'RSD approach 1'!AA33/'RSD approach 1'!AA$39</f>
        <v>0.40054794959504608</v>
      </c>
      <c r="AB33" s="5">
        <f>'RSD approach 1'!AB33/'RSD approach 1'!AB$39</f>
        <v>0.38138970781734488</v>
      </c>
      <c r="AC33" s="5">
        <f>'RSD approach 1'!AC33/'RSD approach 1'!AC$39</f>
        <v>0.39766016757399464</v>
      </c>
      <c r="AD33" s="5">
        <f>'RSD approach 1'!AD33/'RSD approach 1'!AD$39</f>
        <v>0.38456805316268766</v>
      </c>
      <c r="AE33" s="5">
        <f t="shared" ref="AE33:AE46" si="23">STDEV(AA33:AD33)</f>
        <v>9.4735060501583319E-3</v>
      </c>
      <c r="AF33" s="5">
        <f t="shared" ref="AF33:AF46" si="24">AVERAGE(AA33:AD33)</f>
        <v>0.39104146953726832</v>
      </c>
      <c r="AG33" s="7">
        <f t="shared" ref="AG33:AG46" si="25">AE33/AF33</f>
        <v>2.4226346278231385E-2</v>
      </c>
      <c r="AI33" s="5">
        <f>'RSD approach 1'!AI33/'RSD approach 1'!AI$39</f>
        <v>0.41877800577913643</v>
      </c>
      <c r="AJ33" s="5">
        <f>'RSD approach 1'!AJ33/'RSD approach 1'!AJ$39</f>
        <v>0.3978769287084119</v>
      </c>
      <c r="AK33" s="5">
        <f>'RSD approach 1'!AK33/'RSD approach 1'!AK$39</f>
        <v>0.39304313648422917</v>
      </c>
      <c r="AL33" s="5">
        <f>'RSD approach 1'!AL33/'RSD approach 1'!AL$39</f>
        <v>0.37368788840184902</v>
      </c>
      <c r="AM33" s="3">
        <f t="shared" ref="AM33:AM46" si="26">STDEV(AI33:AL33)</f>
        <v>1.8518814873864222E-2</v>
      </c>
      <c r="AN33" s="3">
        <f t="shared" ref="AN33:AN46" si="27">AVERAGE(AI33:AL33)</f>
        <v>0.39584648984340665</v>
      </c>
      <c r="AO33" s="7">
        <f t="shared" ref="AO33:AO46" si="28">AM33/AN33</f>
        <v>4.6782819474261605E-2</v>
      </c>
    </row>
    <row r="34" spans="1:41" x14ac:dyDescent="0.25">
      <c r="A34" s="6" t="s">
        <v>52</v>
      </c>
      <c r="C34" s="5">
        <f>'RSD approach 1'!C34/'RSD approach 1'!C$39</f>
        <v>9.0259148517678405</v>
      </c>
      <c r="D34" s="5">
        <f>'RSD approach 1'!D34/'RSD approach 1'!D$39</f>
        <v>9.0048905103786616</v>
      </c>
      <c r="E34" s="5">
        <f>'RSD approach 1'!E34/'RSD approach 1'!E$39</f>
        <v>9.3884445053373025</v>
      </c>
      <c r="F34" s="5">
        <f>'RSD approach 1'!F34/'RSD approach 1'!F$39</f>
        <v>9.2226245029350515</v>
      </c>
      <c r="G34" s="5">
        <f t="shared" si="15"/>
        <v>0.18087345743878747</v>
      </c>
      <c r="H34" s="13">
        <f t="shared" si="16"/>
        <v>9.1604685926047154</v>
      </c>
      <c r="I34" s="7">
        <f t="shared" si="17"/>
        <v>1.9745000554317424E-2</v>
      </c>
      <c r="K34" s="5">
        <f>'RSD approach 1'!K34/'RSD approach 1'!K$39</f>
        <v>9.359058318018274</v>
      </c>
      <c r="L34" s="5">
        <f>'RSD approach 1'!L34/'RSD approach 1'!L$39</f>
        <v>8.4864778742018121</v>
      </c>
      <c r="M34" s="5">
        <f>'RSD approach 1'!M34/'RSD approach 1'!M$39</f>
        <v>8.7647063785635062</v>
      </c>
      <c r="N34" s="5">
        <f>'RSD approach 1'!N34/'RSD approach 1'!N$39</f>
        <v>8.2737000331201767</v>
      </c>
      <c r="O34" s="5">
        <f t="shared" si="18"/>
        <v>0.47049851284053301</v>
      </c>
      <c r="P34" s="9">
        <f t="shared" ref="P34:P46" si="29">AVERAGE(K34:N34)</f>
        <v>8.7209856509759422</v>
      </c>
      <c r="Q34" s="7">
        <f t="shared" si="19"/>
        <v>5.3950153304962813E-2</v>
      </c>
      <c r="S34" s="5">
        <f>'RSD approach 1'!S34/'RSD approach 1'!S$39</f>
        <v>9.1879531616631827</v>
      </c>
      <c r="T34" s="5">
        <f>'RSD approach 1'!T34/'RSD approach 1'!T$39</f>
        <v>9.4111739922820945</v>
      </c>
      <c r="U34" s="5">
        <f>'RSD approach 1'!U34/'RSD approach 1'!U$39</f>
        <v>9.2951907386905006</v>
      </c>
      <c r="V34" s="5">
        <f>'RSD approach 1'!V34/'RSD approach 1'!V$39</f>
        <v>8.78571703265008</v>
      </c>
      <c r="W34" s="5">
        <f t="shared" si="20"/>
        <v>0.27192727600786765</v>
      </c>
      <c r="X34" s="5">
        <f t="shared" si="21"/>
        <v>9.1700087313214631</v>
      </c>
      <c r="Y34" s="7">
        <f t="shared" si="22"/>
        <v>2.9653982234396522E-2</v>
      </c>
      <c r="AA34" s="5">
        <f>'RSD approach 1'!AA34/'RSD approach 1'!AA$39</f>
        <v>9.0947576284357012</v>
      </c>
      <c r="AB34" s="5">
        <f>'RSD approach 1'!AB34/'RSD approach 1'!AB$39</f>
        <v>8.4101922585517119</v>
      </c>
      <c r="AC34" s="5">
        <f>'RSD approach 1'!AC34/'RSD approach 1'!AC$39</f>
        <v>8.8505076132039076</v>
      </c>
      <c r="AD34" s="5">
        <f>'RSD approach 1'!AD34/'RSD approach 1'!AD$39</f>
        <v>8.7856571498892446</v>
      </c>
      <c r="AE34" s="5">
        <f t="shared" si="23"/>
        <v>0.28326783559388097</v>
      </c>
      <c r="AF34" s="5">
        <f t="shared" si="24"/>
        <v>8.7852786625201418</v>
      </c>
      <c r="AG34" s="7">
        <f t="shared" si="25"/>
        <v>3.2243466197875034E-2</v>
      </c>
      <c r="AI34" s="5">
        <f>'RSD approach 1'!AI34/'RSD approach 1'!AI$39</f>
        <v>9.2197202562921383</v>
      </c>
      <c r="AJ34" s="5">
        <f>'RSD approach 1'!AJ34/'RSD approach 1'!AJ$39</f>
        <v>8.7080936124837862</v>
      </c>
      <c r="AK34" s="5">
        <f>'RSD approach 1'!AK34/'RSD approach 1'!AK$39</f>
        <v>8.6430775277586722</v>
      </c>
      <c r="AL34" s="5">
        <f>'RSD approach 1'!AL34/'RSD approach 1'!AL$39</f>
        <v>8.2734573229747053</v>
      </c>
      <c r="AM34" s="3">
        <f t="shared" si="26"/>
        <v>0.38938488769803947</v>
      </c>
      <c r="AN34" s="3">
        <f t="shared" si="27"/>
        <v>8.7110871798773264</v>
      </c>
      <c r="AO34" s="7">
        <f t="shared" si="28"/>
        <v>4.4699918581634836E-2</v>
      </c>
    </row>
    <row r="35" spans="1:41" x14ac:dyDescent="0.25">
      <c r="A35" s="6" t="s">
        <v>53</v>
      </c>
      <c r="C35" s="5">
        <f>'RSD approach 1'!C35/'RSD approach 1'!C$39</f>
        <v>0.81127167171613013</v>
      </c>
      <c r="D35" s="5">
        <f>'RSD approach 1'!D35/'RSD approach 1'!D$39</f>
        <v>0.76270478035671041</v>
      </c>
      <c r="E35" s="5">
        <f>'RSD approach 1'!E35/'RSD approach 1'!E$39</f>
        <v>0.80514105875668418</v>
      </c>
      <c r="F35" s="5">
        <f>'RSD approach 1'!F35/'RSD approach 1'!F$39</f>
        <v>0.86286688127248634</v>
      </c>
      <c r="G35" s="5">
        <f t="shared" si="15"/>
        <v>4.1052758504726339E-2</v>
      </c>
      <c r="H35" s="13">
        <f t="shared" si="16"/>
        <v>0.81049609802550282</v>
      </c>
      <c r="I35" s="7">
        <f t="shared" si="17"/>
        <v>5.0651395614041049E-2</v>
      </c>
      <c r="K35" s="5">
        <f>'RSD approach 1'!K35/'RSD approach 1'!K$39</f>
        <v>0.64932398036221195</v>
      </c>
      <c r="L35" s="5">
        <f>'RSD approach 1'!L35/'RSD approach 1'!L$39</f>
        <v>0.72162836604715253</v>
      </c>
      <c r="M35" s="5">
        <f>'RSD approach 1'!M35/'RSD approach 1'!M$39</f>
        <v>0.76600545781999319</v>
      </c>
      <c r="N35" s="5">
        <f>'RSD approach 1'!N35/'RSD approach 1'!N$39</f>
        <v>0.8280893055803249</v>
      </c>
      <c r="O35" s="5">
        <f t="shared" si="18"/>
        <v>7.5253568544717528E-2</v>
      </c>
      <c r="P35" s="9">
        <f t="shared" si="29"/>
        <v>0.74126177745242061</v>
      </c>
      <c r="Q35" s="7">
        <f t="shared" si="19"/>
        <v>0.10152090777343208</v>
      </c>
      <c r="S35" s="5">
        <f>'RSD approach 1'!S35/'RSD approach 1'!S$39</f>
        <v>0.69019020529496533</v>
      </c>
      <c r="T35" s="5">
        <f>'RSD approach 1'!T35/'RSD approach 1'!T$39</f>
        <v>0.69107349718510425</v>
      </c>
      <c r="U35" s="5">
        <f>'RSD approach 1'!U35/'RSD approach 1'!U$39</f>
        <v>0.69087563505626293</v>
      </c>
      <c r="V35" s="5">
        <f>'RSD approach 1'!V35/'RSD approach 1'!V$39</f>
        <v>0.76045071722493562</v>
      </c>
      <c r="W35" s="5">
        <f t="shared" si="20"/>
        <v>3.4870856293660095E-2</v>
      </c>
      <c r="X35" s="5">
        <f t="shared" si="21"/>
        <v>0.70814751369031703</v>
      </c>
      <c r="Y35" s="7">
        <f t="shared" si="22"/>
        <v>4.924236210608178E-2</v>
      </c>
      <c r="AA35" s="5">
        <f>'RSD approach 1'!AA35/'RSD approach 1'!AA$39</f>
        <v>0.71965248459893139</v>
      </c>
      <c r="AB35" s="5">
        <f>'RSD approach 1'!AB35/'RSD approach 1'!AB$39</f>
        <v>0.72773351538335396</v>
      </c>
      <c r="AC35" s="5">
        <f>'RSD approach 1'!AC35/'RSD approach 1'!AC$39</f>
        <v>0.73389774566451005</v>
      </c>
      <c r="AD35" s="5">
        <f>'RSD approach 1'!AD35/'RSD approach 1'!AD$39</f>
        <v>0.76042948560177215</v>
      </c>
      <c r="AE35" s="5">
        <f t="shared" si="23"/>
        <v>1.7658689456214547E-2</v>
      </c>
      <c r="AF35" s="5">
        <f t="shared" si="24"/>
        <v>0.73542830781214197</v>
      </c>
      <c r="AG35" s="7">
        <f t="shared" si="25"/>
        <v>2.4011435606481016E-2</v>
      </c>
      <c r="AI35" s="5">
        <f>'RSD approach 1'!AI35/'RSD approach 1'!AI$39</f>
        <v>0.83971271828803551</v>
      </c>
      <c r="AJ35" s="5">
        <f>'RSD approach 1'!AJ35/'RSD approach 1'!AJ$39</f>
        <v>0.81831745804387779</v>
      </c>
      <c r="AK35" s="5">
        <f>'RSD approach 1'!AK35/'RSD approach 1'!AK$39</f>
        <v>0.78721430677016813</v>
      </c>
      <c r="AL35" s="5">
        <f>'RSD approach 1'!AL35/'RSD approach 1'!AL$39</f>
        <v>0.91349125383497198</v>
      </c>
      <c r="AM35" s="3">
        <f t="shared" si="26"/>
        <v>5.3718740883041773E-2</v>
      </c>
      <c r="AN35" s="3">
        <f t="shared" si="27"/>
        <v>0.83968393423426324</v>
      </c>
      <c r="AO35" s="7">
        <f t="shared" si="28"/>
        <v>6.3974953780710053E-2</v>
      </c>
    </row>
    <row r="36" spans="1:41" x14ac:dyDescent="0.25">
      <c r="A36" s="6" t="s">
        <v>54</v>
      </c>
      <c r="C36" s="5">
        <f>'RSD approach 1'!C36/'RSD approach 1'!C$39</f>
        <v>66.282017829100766</v>
      </c>
      <c r="D36" s="5">
        <f>'RSD approach 1'!D36/'RSD approach 1'!D$39</f>
        <v>65.770853026882179</v>
      </c>
      <c r="E36" s="5">
        <f>'RSD approach 1'!E36/'RSD approach 1'!E$39</f>
        <v>69.031411312908247</v>
      </c>
      <c r="F36" s="5">
        <f>'RSD approach 1'!F36/'RSD approach 1'!F$39</f>
        <v>68.229180079530394</v>
      </c>
      <c r="G36" s="5">
        <f t="shared" si="15"/>
        <v>1.5526880454953662</v>
      </c>
      <c r="H36" s="13">
        <f t="shared" si="16"/>
        <v>67.328365562105404</v>
      </c>
      <c r="I36" s="7">
        <f t="shared" si="17"/>
        <v>2.3061424891758692E-2</v>
      </c>
      <c r="K36" s="5">
        <f>'RSD approach 1'!K36/'RSD approach 1'!K$39</f>
        <v>101.18959179975668</v>
      </c>
      <c r="L36" s="5">
        <f>'RSD approach 1'!L36/'RSD approach 1'!L$39</f>
        <v>100.72055238970208</v>
      </c>
      <c r="M36" s="5">
        <f>'RSD approach 1'!M36/'RSD approach 1'!M$39</f>
        <v>100.49470034712411</v>
      </c>
      <c r="N36" s="5">
        <f>'RSD approach 1'!N36/'RSD approach 1'!N$39</f>
        <v>103.38547637852115</v>
      </c>
      <c r="O36" s="5">
        <f t="shared" si="18"/>
        <v>1.3239522982784462</v>
      </c>
      <c r="P36" s="9">
        <f t="shared" si="29"/>
        <v>101.44758022877602</v>
      </c>
      <c r="Q36" s="7">
        <f t="shared" si="19"/>
        <v>1.3050605004996479E-2</v>
      </c>
      <c r="S36" s="5">
        <f>'RSD approach 1'!S36/'RSD approach 1'!S$39</f>
        <v>59.773662489342918</v>
      </c>
      <c r="T36" s="5">
        <f>'RSD approach 1'!T36/'RSD approach 1'!T$39</f>
        <v>60.442525216005428</v>
      </c>
      <c r="U36" s="5">
        <f>'RSD approach 1'!U36/'RSD approach 1'!U$39</f>
        <v>60.123701437724939</v>
      </c>
      <c r="V36" s="5">
        <f>'RSD approach 1'!V36/'RSD approach 1'!V$39</f>
        <v>61.599776948813599</v>
      </c>
      <c r="W36" s="5">
        <f t="shared" si="20"/>
        <v>0.79184792946156968</v>
      </c>
      <c r="X36" s="5">
        <f t="shared" si="21"/>
        <v>60.484916522971723</v>
      </c>
      <c r="Y36" s="7">
        <f t="shared" si="22"/>
        <v>1.3091659457954806E-2</v>
      </c>
      <c r="AA36" s="5">
        <f>'RSD approach 1'!AA36/'RSD approach 1'!AA$39</f>
        <v>60.0170112714193</v>
      </c>
      <c r="AB36" s="5">
        <f>'RSD approach 1'!AB36/'RSD approach 1'!AB$39</f>
        <v>59.948577225694997</v>
      </c>
      <c r="AC36" s="5">
        <f>'RSD approach 1'!AC36/'RSD approach 1'!AC$39</f>
        <v>60.48711382226977</v>
      </c>
      <c r="AD36" s="5">
        <f>'RSD approach 1'!AD36/'RSD approach 1'!AD$39</f>
        <v>61.599310854048731</v>
      </c>
      <c r="AE36" s="5">
        <f t="shared" si="23"/>
        <v>0.76274050913169589</v>
      </c>
      <c r="AF36" s="5">
        <f t="shared" si="24"/>
        <v>60.513003293358196</v>
      </c>
      <c r="AG36" s="7">
        <f t="shared" si="25"/>
        <v>1.2604572036096794E-2</v>
      </c>
      <c r="AI36" s="5">
        <f>'RSD approach 1'!AI36/'RSD approach 1'!AI$39</f>
        <v>39.606001088822815</v>
      </c>
      <c r="AJ36" s="5">
        <f>'RSD approach 1'!AJ36/'RSD approach 1'!AJ$39</f>
        <v>39.559657666690541</v>
      </c>
      <c r="AK36" s="5">
        <f>'RSD approach 1'!AK36/'RSD approach 1'!AK$39</f>
        <v>39.621059251252831</v>
      </c>
      <c r="AL36" s="5">
        <f>'RSD approach 1'!AL36/'RSD approach 1'!AL$39</f>
        <v>40.644536869915513</v>
      </c>
      <c r="AM36" s="3">
        <f t="shared" si="26"/>
        <v>0.52513256308294531</v>
      </c>
      <c r="AN36" s="3">
        <f t="shared" si="27"/>
        <v>39.857813719170423</v>
      </c>
      <c r="AO36" s="7">
        <f t="shared" si="28"/>
        <v>1.3175147206590816E-2</v>
      </c>
    </row>
    <row r="37" spans="1:41" x14ac:dyDescent="0.25">
      <c r="A37" s="6" t="s">
        <v>15</v>
      </c>
      <c r="C37" s="5">
        <f>'RSD approach 1'!C37/'RSD approach 1'!C$39</f>
        <v>22.289861681709308</v>
      </c>
      <c r="D37" s="5">
        <f>'RSD approach 1'!D37/'RSD approach 1'!D$39</f>
        <v>21.986035483543354</v>
      </c>
      <c r="E37" s="5">
        <f>'RSD approach 1'!E37/'RSD approach 1'!E$39</f>
        <v>22.951204671198706</v>
      </c>
      <c r="F37" s="5">
        <f>'RSD approach 1'!F37/'RSD approach 1'!F$39</f>
        <v>22.735160007574326</v>
      </c>
      <c r="G37" s="5">
        <f t="shared" si="15"/>
        <v>0.43468282665270558</v>
      </c>
      <c r="H37" s="13">
        <f t="shared" si="16"/>
        <v>22.490565461006423</v>
      </c>
      <c r="I37" s="7">
        <f t="shared" si="17"/>
        <v>1.9327340942420845E-2</v>
      </c>
      <c r="K37" s="5">
        <f>'RSD approach 1'!K37/'RSD approach 1'!K$39</f>
        <v>19.890706563473369</v>
      </c>
      <c r="L37" s="5">
        <f>'RSD approach 1'!L37/'RSD approach 1'!L$39</f>
        <v>19.668533071788314</v>
      </c>
      <c r="M37" s="5">
        <f>'RSD approach 1'!M37/'RSD approach 1'!M$39</f>
        <v>19.283110704328717</v>
      </c>
      <c r="N37" s="5">
        <f>'RSD approach 1'!N37/'RSD approach 1'!N$39</f>
        <v>19.996934260698243</v>
      </c>
      <c r="O37" s="5">
        <f t="shared" si="18"/>
        <v>0.31566859256169943</v>
      </c>
      <c r="P37" s="9">
        <f t="shared" si="29"/>
        <v>19.709821150072159</v>
      </c>
      <c r="Q37" s="7">
        <f t="shared" si="19"/>
        <v>1.6015801978017632E-2</v>
      </c>
      <c r="S37" s="5">
        <f>'RSD approach 1'!S37/'RSD approach 1'!S$39</f>
        <v>16.259938434144907</v>
      </c>
      <c r="T37" s="5">
        <f>'RSD approach 1'!T37/'RSD approach 1'!T$39</f>
        <v>16.368356587888936</v>
      </c>
      <c r="U37" s="5">
        <f>'RSD approach 1'!U37/'RSD approach 1'!U$39</f>
        <v>16.298840021756824</v>
      </c>
      <c r="V37" s="5">
        <f>'RSD approach 1'!V37/'RSD approach 1'!V$39</f>
        <v>15.725147098411721</v>
      </c>
      <c r="W37" s="5">
        <f t="shared" si="20"/>
        <v>0.2953732346500873</v>
      </c>
      <c r="X37" s="5">
        <f t="shared" si="21"/>
        <v>16.163070535550595</v>
      </c>
      <c r="Y37" s="7">
        <f t="shared" si="22"/>
        <v>1.827457437622482E-2</v>
      </c>
      <c r="AA37" s="5">
        <f>'RSD approach 1'!AA37/'RSD approach 1'!AA$39</f>
        <v>15.741650577990692</v>
      </c>
      <c r="AB37" s="5">
        <f>'RSD approach 1'!AB37/'RSD approach 1'!AB$39</f>
        <v>15.510532076781379</v>
      </c>
      <c r="AC37" s="5">
        <f>'RSD approach 1'!AC37/'RSD approach 1'!AC$39</f>
        <v>15.518409677457838</v>
      </c>
      <c r="AD37" s="5">
        <f>'RSD approach 1'!AD37/'RSD approach 1'!AD$39</f>
        <v>15.725037687669209</v>
      </c>
      <c r="AE37" s="5">
        <f t="shared" si="23"/>
        <v>0.12658926287258129</v>
      </c>
      <c r="AF37" s="5">
        <f t="shared" si="24"/>
        <v>15.623907504974779</v>
      </c>
      <c r="AG37" s="7">
        <f t="shared" si="25"/>
        <v>8.10227933263649E-3</v>
      </c>
      <c r="AI37" s="5">
        <f>'RSD approach 1'!AI37/'RSD approach 1'!AI$39</f>
        <v>18.010213995560953</v>
      </c>
      <c r="AJ37" s="5">
        <f>'RSD approach 1'!AJ37/'RSD approach 1'!AJ$39</f>
        <v>17.668687881464507</v>
      </c>
      <c r="AK37" s="5">
        <f>'RSD approach 1'!AK37/'RSD approach 1'!AK$39</f>
        <v>17.35801906259212</v>
      </c>
      <c r="AL37" s="5">
        <f>'RSD approach 1'!AL37/'RSD approach 1'!AL$39</f>
        <v>17.69006700223839</v>
      </c>
      <c r="AM37" s="3">
        <f t="shared" si="26"/>
        <v>0.2664145314138408</v>
      </c>
      <c r="AN37" s="3">
        <f t="shared" si="27"/>
        <v>17.681746985463992</v>
      </c>
      <c r="AO37" s="7">
        <f t="shared" si="28"/>
        <v>1.5067206404031109E-2</v>
      </c>
    </row>
    <row r="38" spans="1:41" x14ac:dyDescent="0.25">
      <c r="A38" s="6" t="s">
        <v>3</v>
      </c>
      <c r="C38" s="5">
        <f>'RSD approach 1'!C38/'RSD approach 1'!C$39</f>
        <v>0.2098369366940025</v>
      </c>
      <c r="D38" s="5">
        <f>'RSD approach 1'!D38/'RSD approach 1'!D$39</f>
        <v>0.21435044491144736</v>
      </c>
      <c r="E38" s="5">
        <f>'RSD approach 1'!E38/'RSD approach 1'!E$39</f>
        <v>0.2015764086734714</v>
      </c>
      <c r="F38" s="5">
        <f>'RSD approach 1'!F38/'RSD approach 1'!F$39</f>
        <v>0.20818405604999055</v>
      </c>
      <c r="G38" s="5">
        <f t="shared" si="15"/>
        <v>5.2930886641804984E-3</v>
      </c>
      <c r="H38" s="13">
        <f t="shared" si="16"/>
        <v>0.20848696158222796</v>
      </c>
      <c r="I38" s="7">
        <f t="shared" si="17"/>
        <v>2.5388104004253936E-2</v>
      </c>
      <c r="K38" s="5">
        <f>'RSD approach 1'!K38/'RSD approach 1'!K$39</f>
        <v>0.2160674380279381</v>
      </c>
      <c r="L38" s="5">
        <f>'RSD approach 1'!L38/'RSD approach 1'!L$39</f>
        <v>0.2173099763699041</v>
      </c>
      <c r="M38" s="5">
        <f>'RSD approach 1'!M38/'RSD approach 1'!M$39</f>
        <v>0.22107545204162116</v>
      </c>
      <c r="N38" s="5">
        <f>'RSD approach 1'!N38/'RSD approach 1'!N$39</f>
        <v>0.21050843715234432</v>
      </c>
      <c r="O38" s="5">
        <f t="shared" si="18"/>
        <v>4.374434659281212E-3</v>
      </c>
      <c r="P38" s="9">
        <f t="shared" si="29"/>
        <v>0.21624032589795192</v>
      </c>
      <c r="Q38" s="7">
        <f t="shared" si="19"/>
        <v>2.0229504562186029E-2</v>
      </c>
      <c r="S38" s="5">
        <f>'RSD approach 1'!S38/'RSD approach 1'!S$39</f>
        <v>0.22118438822703917</v>
      </c>
      <c r="T38" s="5">
        <f>'RSD approach 1'!T38/'RSD approach 1'!T$39</f>
        <v>0.21757704993027319</v>
      </c>
      <c r="U38" s="5">
        <f>'RSD approach 1'!U38/'RSD approach 1'!U$39</f>
        <v>0.22125225186996825</v>
      </c>
      <c r="V38" s="5">
        <f>'RSD approach 1'!V38/'RSD approach 1'!V$39</f>
        <v>0.21909010498788603</v>
      </c>
      <c r="W38" s="5">
        <f t="shared" si="20"/>
        <v>1.7765800805608681E-3</v>
      </c>
      <c r="X38" s="5">
        <f t="shared" si="21"/>
        <v>0.21977594875379167</v>
      </c>
      <c r="Y38" s="7">
        <f t="shared" si="22"/>
        <v>8.0835964564581041E-3</v>
      </c>
      <c r="AA38" s="5">
        <f>'RSD approach 1'!AA38/'RSD approach 1'!AA$39</f>
        <v>0.21539065441524005</v>
      </c>
      <c r="AB38" s="5">
        <f>'RSD approach 1'!AB38/'RSD approach 1'!AB$39</f>
        <v>0.21754087544193532</v>
      </c>
      <c r="AC38" s="5">
        <f>'RSD approach 1'!AC38/'RSD approach 1'!AC$39</f>
        <v>0.22233975289397184</v>
      </c>
      <c r="AD38" s="5">
        <f>'RSD approach 1'!AD38/'RSD approach 1'!AD$39</f>
        <v>0.21908072852571991</v>
      </c>
      <c r="AE38" s="5">
        <f t="shared" si="23"/>
        <v>2.9233496658193615E-3</v>
      </c>
      <c r="AF38" s="5">
        <f t="shared" si="24"/>
        <v>0.21858800281921678</v>
      </c>
      <c r="AG38" s="7">
        <f t="shared" si="25"/>
        <v>1.3373788259720356E-2</v>
      </c>
      <c r="AI38" s="5">
        <f>'RSD approach 1'!AI38/'RSD approach 1'!AI$39</f>
        <v>0.21297793039909541</v>
      </c>
      <c r="AJ38" s="5">
        <f>'RSD approach 1'!AJ38/'RSD approach 1'!AJ$39</f>
        <v>0.21704982214901289</v>
      </c>
      <c r="AK38" s="5">
        <f>'RSD approach 1'!AK38/'RSD approach 1'!AK$39</f>
        <v>0.22178638105532084</v>
      </c>
      <c r="AL38" s="5">
        <f>'RSD approach 1'!AL38/'RSD approach 1'!AL$39</f>
        <v>0.21914178839549633</v>
      </c>
      <c r="AM38" s="3">
        <f t="shared" si="26"/>
        <v>3.718954088761032E-3</v>
      </c>
      <c r="AN38" s="3">
        <f t="shared" si="27"/>
        <v>0.21773898049973137</v>
      </c>
      <c r="AO38" s="7">
        <f t="shared" si="28"/>
        <v>1.7079872791843167E-2</v>
      </c>
    </row>
    <row r="39" spans="1:41" x14ac:dyDescent="0.25">
      <c r="A39" s="6" t="s">
        <v>2</v>
      </c>
      <c r="C39" s="5">
        <f>'RSD approach 1'!C39/'RSD approach 1'!C$39</f>
        <v>1</v>
      </c>
      <c r="D39" s="5">
        <f>'RSD approach 1'!D39/'RSD approach 1'!D$39</f>
        <v>1</v>
      </c>
      <c r="E39" s="5">
        <f>'RSD approach 1'!E39/'RSD approach 1'!E$39</f>
        <v>1</v>
      </c>
      <c r="F39" s="5">
        <f>'RSD approach 1'!F39/'RSD approach 1'!F$39</f>
        <v>1</v>
      </c>
      <c r="G39" s="5">
        <f t="shared" si="15"/>
        <v>0</v>
      </c>
      <c r="H39" s="13">
        <f t="shared" si="16"/>
        <v>1</v>
      </c>
      <c r="I39" s="7">
        <f t="shared" si="17"/>
        <v>0</v>
      </c>
      <c r="K39" s="5">
        <f>'RSD approach 1'!K39/'RSD approach 1'!K$39</f>
        <v>1</v>
      </c>
      <c r="L39" s="5">
        <f>'RSD approach 1'!L39/'RSD approach 1'!L$39</f>
        <v>1</v>
      </c>
      <c r="M39" s="5">
        <f>'RSD approach 1'!M39/'RSD approach 1'!M$39</f>
        <v>1</v>
      </c>
      <c r="N39" s="5">
        <f>'RSD approach 1'!N39/'RSD approach 1'!N$39</f>
        <v>1</v>
      </c>
      <c r="O39" s="5">
        <f t="shared" si="18"/>
        <v>0</v>
      </c>
      <c r="P39" s="9">
        <f t="shared" si="29"/>
        <v>1</v>
      </c>
      <c r="Q39" s="7">
        <f t="shared" si="19"/>
        <v>0</v>
      </c>
      <c r="S39" s="5">
        <f>'RSD approach 1'!S39/'RSD approach 1'!S$39</f>
        <v>1</v>
      </c>
      <c r="T39" s="5">
        <f>'RSD approach 1'!T39/'RSD approach 1'!T$39</f>
        <v>1</v>
      </c>
      <c r="U39" s="5">
        <f>'RSD approach 1'!U39/'RSD approach 1'!U$39</f>
        <v>1</v>
      </c>
      <c r="V39" s="5">
        <f>'RSD approach 1'!V39/'RSD approach 1'!V$39</f>
        <v>1</v>
      </c>
      <c r="W39" s="5">
        <f t="shared" si="20"/>
        <v>0</v>
      </c>
      <c r="X39" s="5">
        <f t="shared" si="21"/>
        <v>1</v>
      </c>
      <c r="Y39" s="7">
        <f t="shared" si="22"/>
        <v>0</v>
      </c>
      <c r="AA39" s="5">
        <f>'RSD approach 1'!AA39/'RSD approach 1'!AA$39</f>
        <v>1</v>
      </c>
      <c r="AB39" s="5">
        <f>'RSD approach 1'!AB39/'RSD approach 1'!AB$39</f>
        <v>1</v>
      </c>
      <c r="AC39" s="5">
        <f>'RSD approach 1'!AC39/'RSD approach 1'!AC$39</f>
        <v>1</v>
      </c>
      <c r="AD39" s="5">
        <f>'RSD approach 1'!AD39/'RSD approach 1'!AD$39</f>
        <v>1</v>
      </c>
      <c r="AE39" s="5">
        <f t="shared" si="23"/>
        <v>0</v>
      </c>
      <c r="AF39" s="5">
        <f t="shared" si="24"/>
        <v>1</v>
      </c>
      <c r="AG39" s="7">
        <f t="shared" si="25"/>
        <v>0</v>
      </c>
      <c r="AI39" s="5">
        <f>'RSD approach 1'!AI39/'RSD approach 1'!AI$39</f>
        <v>1</v>
      </c>
      <c r="AJ39" s="5">
        <f>'RSD approach 1'!AJ39/'RSD approach 1'!AJ$39</f>
        <v>1</v>
      </c>
      <c r="AK39" s="5">
        <f>'RSD approach 1'!AK39/'RSD approach 1'!AK$39</f>
        <v>1</v>
      </c>
      <c r="AL39" s="5">
        <f>'RSD approach 1'!AL39/'RSD approach 1'!AL$39</f>
        <v>1</v>
      </c>
      <c r="AM39" s="3">
        <f t="shared" si="26"/>
        <v>0</v>
      </c>
      <c r="AN39" s="3">
        <f t="shared" si="27"/>
        <v>1</v>
      </c>
      <c r="AO39" s="7">
        <f t="shared" si="28"/>
        <v>0</v>
      </c>
    </row>
    <row r="40" spans="1:41" x14ac:dyDescent="0.25">
      <c r="A40" s="6" t="s">
        <v>1</v>
      </c>
      <c r="C40" s="5">
        <f>'RSD approach 1'!C40/'RSD approach 1'!C$39</f>
        <v>0.26682185175197876</v>
      </c>
      <c r="D40" s="5">
        <f>'RSD approach 1'!D40/'RSD approach 1'!D$39</f>
        <v>0.26806402974930277</v>
      </c>
      <c r="E40" s="5">
        <f>'RSD approach 1'!E40/'RSD approach 1'!E$39</f>
        <v>0.24079723080766763</v>
      </c>
      <c r="F40" s="5">
        <f>'RSD approach 1'!F40/'RSD approach 1'!F$39</f>
        <v>0.25433819352395381</v>
      </c>
      <c r="G40" s="5">
        <f t="shared" si="15"/>
        <v>1.2747222573691487E-2</v>
      </c>
      <c r="H40" s="13">
        <f t="shared" si="16"/>
        <v>0.25750532645822577</v>
      </c>
      <c r="I40" s="7">
        <f t="shared" si="17"/>
        <v>4.9502753007167125E-2</v>
      </c>
      <c r="K40" s="5">
        <f>'RSD approach 1'!K40/'RSD approach 1'!K$39</f>
        <v>0.26140432618055376</v>
      </c>
      <c r="L40" s="5">
        <f>'RSD approach 1'!L40/'RSD approach 1'!L$39</f>
        <v>0.26834850046142833</v>
      </c>
      <c r="M40" s="5">
        <f>'RSD approach 1'!M40/'RSD approach 1'!M$39</f>
        <v>0.26955051014167558</v>
      </c>
      <c r="N40" s="5">
        <f>'RSD approach 1'!N40/'RSD approach 1'!N$39</f>
        <v>0.25734800811868913</v>
      </c>
      <c r="O40" s="5">
        <f t="shared" si="18"/>
        <v>5.7907418959466939E-3</v>
      </c>
      <c r="P40" s="9">
        <f t="shared" si="29"/>
        <v>0.26416283622558673</v>
      </c>
      <c r="Q40" s="7">
        <f t="shared" si="19"/>
        <v>2.1921107369552859E-2</v>
      </c>
      <c r="S40" s="5">
        <f>'RSD approach 1'!S40/'RSD approach 1'!S$39</f>
        <v>0.27525822198414074</v>
      </c>
      <c r="T40" s="5">
        <f>'RSD approach 1'!T40/'RSD approach 1'!T$39</f>
        <v>0.26810498122173115</v>
      </c>
      <c r="U40" s="5">
        <f>'RSD approach 1'!U40/'RSD approach 1'!U$39</f>
        <v>0.27602235860956914</v>
      </c>
      <c r="V40" s="5">
        <f>'RSD approach 1'!V40/'RSD approach 1'!V$39</f>
        <v>0.26831519440064611</v>
      </c>
      <c r="W40" s="5">
        <f t="shared" si="20"/>
        <v>4.3020133332916394E-3</v>
      </c>
      <c r="X40" s="5">
        <f t="shared" si="21"/>
        <v>0.2719251890540218</v>
      </c>
      <c r="Y40" s="7">
        <f t="shared" si="22"/>
        <v>1.5820576785319375E-2</v>
      </c>
      <c r="AA40" s="5">
        <f>'RSD approach 1'!AA40/'RSD approach 1'!AA$39</f>
        <v>0.26660471525046264</v>
      </c>
      <c r="AB40" s="5">
        <f>'RSD approach 1'!AB40/'RSD approach 1'!AB$39</f>
        <v>0.2689827192323388</v>
      </c>
      <c r="AC40" s="5">
        <f>'RSD approach 1'!AC40/'RSD approach 1'!AC$39</f>
        <v>0.27026575628998972</v>
      </c>
      <c r="AD40" s="5">
        <f>'RSD approach 1'!AD40/'RSD approach 1'!AD$39</f>
        <v>0.26831313069160717</v>
      </c>
      <c r="AE40" s="5">
        <f t="shared" si="23"/>
        <v>1.5243601767928976E-3</v>
      </c>
      <c r="AF40" s="5">
        <f t="shared" si="24"/>
        <v>0.2685415803660996</v>
      </c>
      <c r="AG40" s="7">
        <f t="shared" si="25"/>
        <v>5.6764400310549863E-3</v>
      </c>
      <c r="AI40" s="5">
        <f>'RSD approach 1'!AI40/'RSD approach 1'!AI$39</f>
        <v>0.26375476359981576</v>
      </c>
      <c r="AJ40" s="5">
        <f>'RSD approach 1'!AJ40/'RSD approach 1'!AJ$39</f>
        <v>0.26846347887671385</v>
      </c>
      <c r="AK40" s="5">
        <f>'RSD approach 1'!AK40/'RSD approach 1'!AK$39</f>
        <v>0.27481183059840819</v>
      </c>
      <c r="AL40" s="5">
        <f>'RSD approach 1'!AL40/'RSD approach 1'!AL$39</f>
        <v>0.26876753997526187</v>
      </c>
      <c r="AM40" s="3">
        <f t="shared" si="26"/>
        <v>4.5321640253445736E-3</v>
      </c>
      <c r="AN40" s="3">
        <f t="shared" si="27"/>
        <v>0.2689494032625499</v>
      </c>
      <c r="AO40" s="7">
        <f t="shared" si="28"/>
        <v>1.6851363008678066E-2</v>
      </c>
    </row>
    <row r="41" spans="1:41" x14ac:dyDescent="0.25">
      <c r="A41" s="6" t="s">
        <v>0</v>
      </c>
      <c r="C41" s="5">
        <f>'RSD approach 1'!C41/'RSD approach 1'!C$39</f>
        <v>0.41198467712513676</v>
      </c>
      <c r="D41" s="5">
        <f>'RSD approach 1'!D41/'RSD approach 1'!D$39</f>
        <v>0.41642773997484428</v>
      </c>
      <c r="E41" s="5">
        <f>'RSD approach 1'!E41/'RSD approach 1'!E$39</f>
        <v>0.37256758771594017</v>
      </c>
      <c r="F41" s="5">
        <f>'RSD approach 1'!F41/'RSD approach 1'!F$39</f>
        <v>0.39794735845483814</v>
      </c>
      <c r="G41" s="5">
        <f t="shared" si="15"/>
        <v>1.9748131305030732E-2</v>
      </c>
      <c r="H41" s="13">
        <f t="shared" si="16"/>
        <v>0.39973184081768981</v>
      </c>
      <c r="I41" s="7">
        <f t="shared" si="17"/>
        <v>4.9403448233280682E-2</v>
      </c>
      <c r="K41" s="5">
        <f>'RSD approach 1'!K41/'RSD approach 1'!K$39</f>
        <v>0.40512860335291939</v>
      </c>
      <c r="L41" s="5">
        <f>'RSD approach 1'!L41/'RSD approach 1'!L$39</f>
        <v>0.42251108048716901</v>
      </c>
      <c r="M41" s="5">
        <f>'RSD approach 1'!M41/'RSD approach 1'!M$39</f>
        <v>0.42409876376581152</v>
      </c>
      <c r="N41" s="5">
        <f>'RSD approach 1'!N41/'RSD approach 1'!N$39</f>
        <v>0.40948850560070654</v>
      </c>
      <c r="O41" s="5">
        <f t="shared" si="18"/>
        <v>9.4277696352391607E-3</v>
      </c>
      <c r="P41" s="9">
        <f t="shared" si="29"/>
        <v>0.4153067383016516</v>
      </c>
      <c r="Q41" s="7">
        <f t="shared" si="19"/>
        <v>2.2700738432015151E-2</v>
      </c>
      <c r="S41" s="5">
        <f>'RSD approach 1'!S41/'RSD approach 1'!S$39</f>
        <v>0.42378584739816361</v>
      </c>
      <c r="T41" s="5">
        <f>'RSD approach 1'!T41/'RSD approach 1'!T$39</f>
        <v>0.41330637723291691</v>
      </c>
      <c r="U41" s="5">
        <f>'RSD approach 1'!U41/'RSD approach 1'!U$39</f>
        <v>0.42779935886802789</v>
      </c>
      <c r="V41" s="5">
        <f>'RSD approach 1'!V41/'RSD approach 1'!V$39</f>
        <v>0.42237434142214364</v>
      </c>
      <c r="W41" s="5">
        <f t="shared" si="20"/>
        <v>6.1211737973221473E-3</v>
      </c>
      <c r="X41" s="5">
        <f t="shared" si="21"/>
        <v>0.42181648123031307</v>
      </c>
      <c r="Y41" s="7">
        <f t="shared" si="22"/>
        <v>1.4511461902741463E-2</v>
      </c>
      <c r="AA41" s="5">
        <f>'RSD approach 1'!AA41/'RSD approach 1'!AA$39</f>
        <v>0.41455110591288891</v>
      </c>
      <c r="AB41" s="5">
        <f>'RSD approach 1'!AB41/'RSD approach 1'!AB$39</f>
        <v>0.42028764411763586</v>
      </c>
      <c r="AC41" s="5">
        <f>'RSD approach 1'!AC41/'RSD approach 1'!AC$39</f>
        <v>0.42105451523237269</v>
      </c>
      <c r="AD41" s="5">
        <f>'RSD approach 1'!AD41/'RSD approach 1'!AD$39</f>
        <v>0.42238647551070641</v>
      </c>
      <c r="AE41" s="5">
        <f t="shared" si="23"/>
        <v>3.4564254511451533E-3</v>
      </c>
      <c r="AF41" s="5">
        <f t="shared" si="24"/>
        <v>0.41956993519340091</v>
      </c>
      <c r="AG41" s="7">
        <f t="shared" si="25"/>
        <v>8.2380198417980367E-3</v>
      </c>
      <c r="AI41" s="5">
        <f>'RSD approach 1'!AI41/'RSD approach 1'!AI$39</f>
        <v>0.41265965911470326</v>
      </c>
      <c r="AJ41" s="5">
        <f>'RSD approach 1'!AJ41/'RSD approach 1'!AJ$39</f>
        <v>0.42096970565064817</v>
      </c>
      <c r="AK41" s="5">
        <f>'RSD approach 1'!AK41/'RSD approach 1'!AK$39</f>
        <v>0.43487864793161057</v>
      </c>
      <c r="AL41" s="5">
        <f>'RSD approach 1'!AL41/'RSD approach 1'!AL$39</f>
        <v>0.43000639006289165</v>
      </c>
      <c r="AM41" s="3">
        <f t="shared" si="26"/>
        <v>9.8425464580445352E-3</v>
      </c>
      <c r="AN41" s="3">
        <f t="shared" si="27"/>
        <v>0.42462860068996339</v>
      </c>
      <c r="AO41" s="7">
        <f t="shared" si="28"/>
        <v>2.317918868877825E-2</v>
      </c>
    </row>
    <row r="42" spans="1:41" x14ac:dyDescent="0.25">
      <c r="A42" s="6" t="s">
        <v>10</v>
      </c>
      <c r="C42" s="5">
        <f>'RSD approach 1'!C42/'RSD approach 1'!C$39</f>
        <v>0.23704852243706676</v>
      </c>
      <c r="D42" s="5">
        <f>'RSD approach 1'!D42/'RSD approach 1'!D$39</f>
        <v>0.24008421677616931</v>
      </c>
      <c r="E42" s="5">
        <f>'RSD approach 1'!E42/'RSD approach 1'!E$39</f>
        <v>0.20385317477907308</v>
      </c>
      <c r="F42" s="5">
        <f>'RSD approach 1'!F42/'RSD approach 1'!F$39</f>
        <v>0.22498011740200721</v>
      </c>
      <c r="G42" s="5">
        <f t="shared" si="15"/>
        <v>1.6441722519853878E-2</v>
      </c>
      <c r="H42" s="13">
        <f t="shared" si="16"/>
        <v>0.22649150784857908</v>
      </c>
      <c r="I42" s="7">
        <f t="shared" si="17"/>
        <v>7.2593108130332165E-2</v>
      </c>
      <c r="K42" s="5">
        <f>'RSD approach 1'!K42/'RSD approach 1'!K$39</f>
        <v>0.23132641351521582</v>
      </c>
      <c r="L42" s="5">
        <f>'RSD approach 1'!L42/'RSD approach 1'!L$39</f>
        <v>0.24811600680348123</v>
      </c>
      <c r="M42" s="5">
        <f>'RSD approach 1'!M42/'RSD approach 1'!M$39</f>
        <v>0.24794699081787167</v>
      </c>
      <c r="N42" s="5">
        <f>'RSD approach 1'!N42/'RSD approach 1'!N$39</f>
        <v>0.23702156208334396</v>
      </c>
      <c r="O42" s="5">
        <f t="shared" si="18"/>
        <v>8.3319116101728333E-3</v>
      </c>
      <c r="P42" s="9">
        <f t="shared" si="29"/>
        <v>0.24110274330497816</v>
      </c>
      <c r="Q42" s="7">
        <f t="shared" si="19"/>
        <v>3.4557514758899052E-2</v>
      </c>
      <c r="S42" s="5">
        <f>'RSD approach 1'!S42/'RSD approach 1'!S$39</f>
        <v>0.24023509706430465</v>
      </c>
      <c r="T42" s="5">
        <f>'RSD approach 1'!T42/'RSD approach 1'!T$39</f>
        <v>0.23040087361376529</v>
      </c>
      <c r="U42" s="5">
        <f>'RSD approach 1'!U42/'RSD approach 1'!U$39</f>
        <v>0.24431680097519953</v>
      </c>
      <c r="V42" s="5">
        <f>'RSD approach 1'!V42/'RSD approach 1'!V$39</f>
        <v>0.24077991001038343</v>
      </c>
      <c r="W42" s="5">
        <f t="shared" si="20"/>
        <v>5.9690598602683631E-3</v>
      </c>
      <c r="X42" s="5">
        <f t="shared" si="21"/>
        <v>0.23893317041591325</v>
      </c>
      <c r="Y42" s="7">
        <f t="shared" si="22"/>
        <v>2.4982131404685099E-2</v>
      </c>
      <c r="AA42" s="5">
        <f>'RSD approach 1'!AA42/'RSD approach 1'!AA$39</f>
        <v>0.23221366829823201</v>
      </c>
      <c r="AB42" s="5">
        <f>'RSD approach 1'!AB42/'RSD approach 1'!AB$39</f>
        <v>0.23727397892440474</v>
      </c>
      <c r="AC42" s="5">
        <f>'RSD approach 1'!AC42/'RSD approach 1'!AC$39</f>
        <v>0.23806721252152338</v>
      </c>
      <c r="AD42" s="5">
        <f>'RSD approach 1'!AD42/'RSD approach 1'!AD$39</f>
        <v>0.24077805808515876</v>
      </c>
      <c r="AE42" s="5">
        <f t="shared" si="23"/>
        <v>3.5762639957096489E-3</v>
      </c>
      <c r="AF42" s="5">
        <f t="shared" si="24"/>
        <v>0.23708322945732971</v>
      </c>
      <c r="AG42" s="7">
        <f t="shared" si="25"/>
        <v>1.5084424165705511E-2</v>
      </c>
      <c r="AI42" s="5">
        <f>'RSD approach 1'!AI42/'RSD approach 1'!AI$39</f>
        <v>0.22901294024037858</v>
      </c>
      <c r="AJ42" s="5">
        <f>'RSD approach 1'!AJ42/'RSD approach 1'!AJ$39</f>
        <v>0.23512934978952313</v>
      </c>
      <c r="AK42" s="5">
        <f>'RSD approach 1'!AK42/'RSD approach 1'!AK$39</f>
        <v>0.24782155841603615</v>
      </c>
      <c r="AL42" s="5">
        <f>'RSD approach 1'!AL42/'RSD approach 1'!AL$39</f>
        <v>0.24381639966667043</v>
      </c>
      <c r="AM42" s="3">
        <f t="shared" si="26"/>
        <v>8.4799532547405066E-3</v>
      </c>
      <c r="AN42" s="3">
        <f t="shared" si="27"/>
        <v>0.23894506202815208</v>
      </c>
      <c r="AO42" s="7">
        <f t="shared" si="28"/>
        <v>3.5489133706146286E-2</v>
      </c>
    </row>
    <row r="43" spans="1:41" x14ac:dyDescent="0.25">
      <c r="A43" s="6" t="s">
        <v>11</v>
      </c>
      <c r="C43" s="5">
        <f>'RSD approach 1'!C43/'RSD approach 1'!C$39</f>
        <v>0.16053328680424472</v>
      </c>
      <c r="D43" s="5">
        <f>'RSD approach 1'!D43/'RSD approach 1'!D$39</f>
        <v>0.16232432052373771</v>
      </c>
      <c r="E43" s="5">
        <f>'RSD approach 1'!E43/'RSD approach 1'!E$39</f>
        <v>0.13180662397898121</v>
      </c>
      <c r="F43" s="5">
        <f>'RSD approach 1'!F43/'RSD approach 1'!F$39</f>
        <v>0.15033516379473585</v>
      </c>
      <c r="G43" s="5">
        <f t="shared" si="15"/>
        <v>1.3996449374014558E-2</v>
      </c>
      <c r="H43" s="13">
        <f t="shared" si="16"/>
        <v>0.15124984877542488</v>
      </c>
      <c r="I43" s="7">
        <f t="shared" si="17"/>
        <v>9.2538600780992686E-2</v>
      </c>
      <c r="K43" s="5">
        <f>'RSD approach 1'!K43/'RSD approach 1'!K$39</f>
        <v>0.151101390003365</v>
      </c>
      <c r="L43" s="5">
        <f>'RSD approach 1'!L43/'RSD approach 1'!L$39</f>
        <v>0.1650382178521029</v>
      </c>
      <c r="M43" s="5">
        <f>'RSD approach 1'!M43/'RSD approach 1'!M$39</f>
        <v>0.16420277446212636</v>
      </c>
      <c r="N43" s="5">
        <f>'RSD approach 1'!N43/'RSD approach 1'!N$39</f>
        <v>0.15682827613733832</v>
      </c>
      <c r="O43" s="5">
        <f t="shared" si="18"/>
        <v>6.5901631503142259E-3</v>
      </c>
      <c r="P43" s="9">
        <f t="shared" si="29"/>
        <v>0.15929266461373315</v>
      </c>
      <c r="Q43" s="7">
        <f t="shared" si="19"/>
        <v>4.1371416356770933E-2</v>
      </c>
      <c r="S43" s="5">
        <f>'RSD approach 1'!S43/'RSD approach 1'!S$39</f>
        <v>0.1654318286417033</v>
      </c>
      <c r="T43" s="5">
        <f>'RSD approach 1'!T43/'RSD approach 1'!T$39</f>
        <v>0.15800308421075931</v>
      </c>
      <c r="U43" s="5">
        <f>'RSD approach 1'!U43/'RSD approach 1'!U$39</f>
        <v>0.16845337520107703</v>
      </c>
      <c r="V43" s="5">
        <f>'RSD approach 1'!V43/'RSD approach 1'!V$39</f>
        <v>0.16409645040956813</v>
      </c>
      <c r="W43" s="5">
        <f t="shared" si="20"/>
        <v>4.3914662462892296E-3</v>
      </c>
      <c r="X43" s="5">
        <f t="shared" si="21"/>
        <v>0.16399618461577695</v>
      </c>
      <c r="Y43" s="7">
        <f t="shared" si="22"/>
        <v>2.6777856183531949E-2</v>
      </c>
      <c r="AA43" s="5">
        <f>'RSD approach 1'!AA43/'RSD approach 1'!AA$39</f>
        <v>0.15880925105544386</v>
      </c>
      <c r="AB43" s="5">
        <f>'RSD approach 1'!AB43/'RSD approach 1'!AB$39</f>
        <v>0.16312419193055658</v>
      </c>
      <c r="AC43" s="5">
        <f>'RSD approach 1'!AC43/'RSD approach 1'!AC$39</f>
        <v>0.16164090491547733</v>
      </c>
      <c r="AD43" s="5">
        <f>'RSD approach 1'!AD43/'RSD approach 1'!AD$39</f>
        <v>0.16409518828451883</v>
      </c>
      <c r="AE43" s="5">
        <f t="shared" si="23"/>
        <v>2.3047883466193117E-3</v>
      </c>
      <c r="AF43" s="5">
        <f t="shared" si="24"/>
        <v>0.16191738404649916</v>
      </c>
      <c r="AG43" s="7">
        <f t="shared" si="25"/>
        <v>1.4234347721165174E-2</v>
      </c>
      <c r="AI43" s="5">
        <f>'RSD approach 1'!AI43/'RSD approach 1'!AI$39</f>
        <v>0.15485154319695127</v>
      </c>
      <c r="AJ43" s="5">
        <f>'RSD approach 1'!AJ43/'RSD approach 1'!AJ$39</f>
        <v>0.16016137888228413</v>
      </c>
      <c r="AK43" s="5">
        <f>'RSD approach 1'!AK43/'RSD approach 1'!AK$39</f>
        <v>0.16937407880514888</v>
      </c>
      <c r="AL43" s="5">
        <f>'RSD approach 1'!AL43/'RSD approach 1'!AL$39</f>
        <v>0.16676943083597717</v>
      </c>
      <c r="AM43" s="3">
        <f t="shared" si="26"/>
        <v>6.5603532857602077E-3</v>
      </c>
      <c r="AN43" s="3">
        <f t="shared" si="27"/>
        <v>0.16278910793009035</v>
      </c>
      <c r="AO43" s="7">
        <f t="shared" si="28"/>
        <v>4.0299706590796888E-2</v>
      </c>
    </row>
    <row r="44" spans="1:41" x14ac:dyDescent="0.25">
      <c r="A44" s="6" t="s">
        <v>12</v>
      </c>
      <c r="C44" s="5">
        <f>'RSD approach 1'!C44/'RSD approach 1'!C$39</f>
        <v>0.63650207001570358</v>
      </c>
      <c r="D44" s="5">
        <f>'RSD approach 1'!D44/'RSD approach 1'!D$39</f>
        <v>0.62957899424232244</v>
      </c>
      <c r="E44" s="5">
        <f>'RSD approach 1'!E44/'RSD approach 1'!E$39</f>
        <v>0.60131609169927347</v>
      </c>
      <c r="F44" s="5">
        <f>'RSD approach 1'!F44/'RSD approach 1'!F$39</f>
        <v>0.61978034463169862</v>
      </c>
      <c r="G44" s="5">
        <f t="shared" si="15"/>
        <v>1.5278885154488464E-2</v>
      </c>
      <c r="H44" s="13">
        <f t="shared" si="16"/>
        <v>0.62179437514724956</v>
      </c>
      <c r="I44" s="7">
        <f t="shared" si="17"/>
        <v>2.4572247297782665E-2</v>
      </c>
      <c r="K44" s="5">
        <f>'RSD approach 1'!K44/'RSD approach 1'!K$39</f>
        <v>0.61274471738323888</v>
      </c>
      <c r="L44" s="5">
        <f>'RSD approach 1'!L44/'RSD approach 1'!L$39</f>
        <v>0.62839915411705793</v>
      </c>
      <c r="M44" s="5">
        <f>'RSD approach 1'!M44/'RSD approach 1'!M$39</f>
        <v>0.62155459296219595</v>
      </c>
      <c r="N44" s="5">
        <f>'RSD approach 1'!N44/'RSD approach 1'!N$39</f>
        <v>0.61981860334768546</v>
      </c>
      <c r="O44" s="5">
        <f t="shared" si="18"/>
        <v>6.4304139878260972E-3</v>
      </c>
      <c r="P44" s="9">
        <f t="shared" si="29"/>
        <v>0.62062926695254461</v>
      </c>
      <c r="Q44" s="7">
        <f t="shared" si="19"/>
        <v>1.0361119480235192E-2</v>
      </c>
      <c r="S44" s="5">
        <f>'RSD approach 1'!S44/'RSD approach 1'!S$39</f>
        <v>0.63617295780173688</v>
      </c>
      <c r="T44" s="5">
        <f>'RSD approach 1'!T44/'RSD approach 1'!T$39</f>
        <v>0.62799105726449689</v>
      </c>
      <c r="U44" s="5">
        <f>'RSD approach 1'!U44/'RSD approach 1'!U$39</f>
        <v>0.63837379305556086</v>
      </c>
      <c r="V44" s="5">
        <f>'RSD approach 1'!V44/'RSD approach 1'!V$39</f>
        <v>0.62415875091335615</v>
      </c>
      <c r="W44" s="5">
        <f t="shared" si="20"/>
        <v>6.7124482428375046E-3</v>
      </c>
      <c r="X44" s="5">
        <f t="shared" si="21"/>
        <v>0.63167413975878772</v>
      </c>
      <c r="Y44" s="7">
        <f t="shared" si="22"/>
        <v>1.0626441420256229E-2</v>
      </c>
      <c r="AA44" s="5">
        <f>'RSD approach 1'!AA44/'RSD approach 1'!AA$39</f>
        <v>0.62621265891739908</v>
      </c>
      <c r="AB44" s="5">
        <f>'RSD approach 1'!AB44/'RSD approach 1'!AB$39</f>
        <v>0.62721444399101445</v>
      </c>
      <c r="AC44" s="5">
        <f>'RSD approach 1'!AC44/'RSD approach 1'!AC$39</f>
        <v>0.62009933550985996</v>
      </c>
      <c r="AD44" s="5">
        <f>'RSD approach 1'!AD44/'RSD approach 1'!AD$39</f>
        <v>0.62413856756091557</v>
      </c>
      <c r="AE44" s="5">
        <f t="shared" si="23"/>
        <v>3.1501234294340629E-3</v>
      </c>
      <c r="AF44" s="5">
        <f t="shared" si="24"/>
        <v>0.62441625149479729</v>
      </c>
      <c r="AG44" s="7">
        <f t="shared" si="25"/>
        <v>5.0449094204273928E-3</v>
      </c>
      <c r="AI44" s="5">
        <f>'RSD approach 1'!AI44/'RSD approach 1'!AI$39</f>
        <v>0.63151304493487992</v>
      </c>
      <c r="AJ44" s="5">
        <f>'RSD approach 1'!AJ44/'RSD approach 1'!AJ$39</f>
        <v>0.63334447388733717</v>
      </c>
      <c r="AK44" s="5">
        <f>'RSD approach 1'!AK44/'RSD approach 1'!AK$39</f>
        <v>0.63919033113884249</v>
      </c>
      <c r="AL44" s="5">
        <f>'RSD approach 1'!AL44/'RSD approach 1'!AL$39</f>
        <v>0.63593083784561466</v>
      </c>
      <c r="AM44" s="3">
        <f t="shared" si="26"/>
        <v>3.3329087862036559E-3</v>
      </c>
      <c r="AN44" s="3">
        <f t="shared" si="27"/>
        <v>0.63499467195166859</v>
      </c>
      <c r="AO44" s="7">
        <f t="shared" si="28"/>
        <v>5.2487192939113889E-3</v>
      </c>
    </row>
    <row r="45" spans="1:41" x14ac:dyDescent="0.25">
      <c r="A45" s="6" t="s">
        <v>13</v>
      </c>
      <c r="C45" s="5">
        <f>'RSD approach 1'!C45/'RSD approach 1'!C$39</f>
        <v>0.13837380835302887</v>
      </c>
      <c r="D45" s="5">
        <f>'RSD approach 1'!D45/'RSD approach 1'!D$39</f>
        <v>0.13776630235228862</v>
      </c>
      <c r="E45" s="5">
        <f>'RSD approach 1'!E45/'RSD approach 1'!E$39</f>
        <v>0.1192219504430627</v>
      </c>
      <c r="F45" s="5">
        <f>'RSD approach 1'!F45/'RSD approach 1'!F$39</f>
        <v>0.1287634917629237</v>
      </c>
      <c r="G45" s="5">
        <f t="shared" si="15"/>
        <v>9.016214592362317E-3</v>
      </c>
      <c r="H45" s="13">
        <f t="shared" si="16"/>
        <v>0.13103138822782598</v>
      </c>
      <c r="I45" s="7">
        <f t="shared" si="17"/>
        <v>6.8809578485772488E-2</v>
      </c>
      <c r="K45" s="5">
        <f>'RSD approach 1'!K45/'RSD approach 1'!K$39</f>
        <v>0.12954382695277786</v>
      </c>
      <c r="L45" s="5">
        <f>'RSD approach 1'!L45/'RSD approach 1'!L$39</f>
        <v>0.13937618202209062</v>
      </c>
      <c r="M45" s="5">
        <f>'RSD approach 1'!M45/'RSD approach 1'!M$39</f>
        <v>0.13696428797381599</v>
      </c>
      <c r="N45" s="5">
        <f>'RSD approach 1'!N45/'RSD approach 1'!N$39</f>
        <v>0.13409000195324111</v>
      </c>
      <c r="O45" s="5">
        <f t="shared" si="18"/>
        <v>4.2271799884507355E-3</v>
      </c>
      <c r="P45" s="9">
        <f t="shared" si="29"/>
        <v>0.1349935747254814</v>
      </c>
      <c r="Q45" s="7">
        <f t="shared" si="19"/>
        <v>3.1313934733908581E-2</v>
      </c>
      <c r="S45" s="5">
        <f>'RSD approach 1'!S45/'RSD approach 1'!S$39</f>
        <v>0.14028866539410445</v>
      </c>
      <c r="T45" s="5">
        <f>'RSD approach 1'!T45/'RSD approach 1'!T$39</f>
        <v>0.1353252809361834</v>
      </c>
      <c r="U45" s="5">
        <f>'RSD approach 1'!U45/'RSD approach 1'!U$39</f>
        <v>0.1421561630836056</v>
      </c>
      <c r="V45" s="5">
        <f>'RSD approach 1'!V45/'RSD approach 1'!V$39</f>
        <v>0.13944544860208438</v>
      </c>
      <c r="W45" s="5">
        <f t="shared" si="20"/>
        <v>2.884129749785959E-3</v>
      </c>
      <c r="X45" s="5">
        <f t="shared" si="21"/>
        <v>0.13930388950399447</v>
      </c>
      <c r="Y45" s="7">
        <f t="shared" si="22"/>
        <v>2.070387094039652E-2</v>
      </c>
      <c r="AA45" s="5">
        <f>'RSD approach 1'!AA45/'RSD approach 1'!AA$39</f>
        <v>0.1369112946510827</v>
      </c>
      <c r="AB45" s="5">
        <f>'RSD approach 1'!AB45/'RSD approach 1'!AB$39</f>
        <v>0.13898222342571864</v>
      </c>
      <c r="AC45" s="5">
        <f>'RSD approach 1'!AC45/'RSD approach 1'!AC$39</f>
        <v>0.13626223302090501</v>
      </c>
      <c r="AD45" s="5">
        <f>'RSD approach 1'!AD45/'RSD approach 1'!AD$39</f>
        <v>0.13942899335466405</v>
      </c>
      <c r="AE45" s="5">
        <f t="shared" si="23"/>
        <v>1.5458319209667489E-3</v>
      </c>
      <c r="AF45" s="5">
        <f t="shared" si="24"/>
        <v>0.13789618611309259</v>
      </c>
      <c r="AG45" s="7">
        <f t="shared" si="25"/>
        <v>1.1210113669851376E-2</v>
      </c>
      <c r="AI45" s="5">
        <f>'RSD approach 1'!AI45/'RSD approach 1'!AI$39</f>
        <v>0.13863227103312534</v>
      </c>
      <c r="AJ45" s="5">
        <f>'RSD approach 1'!AJ45/'RSD approach 1'!AJ$39</f>
        <v>0.1412303946143379</v>
      </c>
      <c r="AK45" s="5">
        <f>'RSD approach 1'!AK45/'RSD approach 1'!AK$39</f>
        <v>0.14642035963446987</v>
      </c>
      <c r="AL45" s="5">
        <f>'RSD approach 1'!AL45/'RSD approach 1'!AL$39</f>
        <v>0.14329435768657303</v>
      </c>
      <c r="AM45" s="3">
        <f t="shared" si="26"/>
        <v>3.2927596179838149E-3</v>
      </c>
      <c r="AN45" s="3">
        <f t="shared" si="27"/>
        <v>0.14239434574212653</v>
      </c>
      <c r="AO45" s="7">
        <f t="shared" si="28"/>
        <v>2.3124230114775345E-2</v>
      </c>
    </row>
    <row r="46" spans="1:41" x14ac:dyDescent="0.25">
      <c r="A46" s="6" t="s">
        <v>14</v>
      </c>
      <c r="C46" s="5">
        <f>'RSD approach 1'!C46/'RSD approach 1'!C$39</f>
        <v>0.34394778167282647</v>
      </c>
      <c r="D46" s="5">
        <f>'RSD approach 1'!D46/'RSD approach 1'!D$39</f>
        <v>0.33840222494785283</v>
      </c>
      <c r="E46" s="5">
        <f>'RSD approach 1'!E46/'RSD approach 1'!E$39</f>
        <v>0.36756676163266289</v>
      </c>
      <c r="F46" s="5">
        <f>'RSD approach 1'!F46/'RSD approach 1'!F$39</f>
        <v>0.34487028971785649</v>
      </c>
      <c r="G46" s="5">
        <f t="shared" si="15"/>
        <v>1.2900246554860845E-2</v>
      </c>
      <c r="H46" s="13">
        <f t="shared" si="16"/>
        <v>0.34869676449279974</v>
      </c>
      <c r="I46" s="7">
        <f t="shared" si="17"/>
        <v>3.6995601532537947E-2</v>
      </c>
      <c r="K46" s="5">
        <f>'RSD approach 1'!K46/'RSD approach 1'!K$39</f>
        <v>0.29229760394826532</v>
      </c>
      <c r="L46" s="5">
        <f>'RSD approach 1'!L46/'RSD approach 1'!L$39</f>
        <v>0.28557239872372653</v>
      </c>
      <c r="M46" s="5">
        <f>'RSD approach 1'!M46/'RSD approach 1'!M$39</f>
        <v>0.26922152253775977</v>
      </c>
      <c r="N46" s="5">
        <f>'RSD approach 1'!N46/'RSD approach 1'!N$39</f>
        <v>0.27613309215051851</v>
      </c>
      <c r="O46" s="5">
        <f t="shared" si="18"/>
        <v>1.0178600163168197E-2</v>
      </c>
      <c r="P46" s="9">
        <f t="shared" si="29"/>
        <v>0.2808061543400675</v>
      </c>
      <c r="Q46" s="7">
        <f t="shared" si="19"/>
        <v>3.6247781631030436E-2</v>
      </c>
      <c r="S46" s="5">
        <f>'RSD approach 1'!S46/'RSD approach 1'!S$39</f>
        <v>0.14713560332274542</v>
      </c>
      <c r="T46" s="5">
        <f>'RSD approach 1'!T46/'RSD approach 1'!T$39</f>
        <v>0.14731533472540931</v>
      </c>
      <c r="U46" s="5">
        <f>'RSD approach 1'!U46/'RSD approach 1'!U$39</f>
        <v>0.14490662695917508</v>
      </c>
      <c r="V46" s="5">
        <f>'RSD approach 1'!V46/'RSD approach 1'!V$39</f>
        <v>0.13325385532438563</v>
      </c>
      <c r="W46" s="5">
        <f t="shared" si="20"/>
        <v>6.6896545085023407E-3</v>
      </c>
      <c r="X46" s="5">
        <f t="shared" si="21"/>
        <v>0.14315285508292885</v>
      </c>
      <c r="Y46" s="7">
        <f t="shared" si="22"/>
        <v>4.6730849375145225E-2</v>
      </c>
      <c r="AA46" s="5">
        <f>'RSD approach 1'!AA46/'RSD approach 1'!AA$39</f>
        <v>0.13111937129993831</v>
      </c>
      <c r="AB46" s="5">
        <f>'RSD approach 1'!AB46/'RSD approach 1'!AB$39</f>
        <v>0.13276175729121775</v>
      </c>
      <c r="AC46" s="5">
        <f>'RSD approach 1'!AC46/'RSD approach 1'!AC$39</f>
        <v>0.12973265306933998</v>
      </c>
      <c r="AD46" s="5">
        <f>'RSD approach 1'!AD46/'RSD approach 1'!AD$39</f>
        <v>0.1332566761014029</v>
      </c>
      <c r="AE46" s="5">
        <f t="shared" si="23"/>
        <v>1.6079916655041861E-3</v>
      </c>
      <c r="AF46" s="5">
        <f t="shared" si="24"/>
        <v>0.13171761444047475</v>
      </c>
      <c r="AG46" s="7">
        <f t="shared" si="25"/>
        <v>1.2207871151742294E-2</v>
      </c>
      <c r="AI46" s="5">
        <f>'RSD approach 1'!AI46/'RSD approach 1'!AI$39</f>
        <v>0.1283638343314209</v>
      </c>
      <c r="AJ46" s="5">
        <f>'RSD approach 1'!AJ46/'RSD approach 1'!AJ$39</f>
        <v>0.12644926671282039</v>
      </c>
      <c r="AK46" s="5">
        <f>'RSD approach 1'!AK46/'RSD approach 1'!AK$39</f>
        <v>0.11146310307556255</v>
      </c>
      <c r="AL46" s="5">
        <f>'RSD approach 1'!AL46/'RSD approach 1'!AL$39</f>
        <v>0.11043598165939844</v>
      </c>
      <c r="AM46" s="3">
        <f t="shared" si="26"/>
        <v>9.5427702334762426E-3</v>
      </c>
      <c r="AN46" s="3">
        <f t="shared" si="27"/>
        <v>0.11917804644480057</v>
      </c>
      <c r="AO46" s="7">
        <f t="shared" si="28"/>
        <v>8.0071544366991668E-2</v>
      </c>
    </row>
    <row r="50" spans="1:41" x14ac:dyDescent="0.25">
      <c r="C50" s="81" t="s">
        <v>28</v>
      </c>
      <c r="D50" s="82"/>
      <c r="E50" s="82"/>
      <c r="F50" s="82"/>
      <c r="G50" s="82"/>
      <c r="H50" s="82"/>
      <c r="I50" s="83"/>
      <c r="K50" s="81" t="s">
        <v>29</v>
      </c>
      <c r="L50" s="82"/>
      <c r="M50" s="82"/>
      <c r="N50" s="82"/>
      <c r="O50" s="82"/>
      <c r="P50" s="82"/>
      <c r="Q50" s="83"/>
      <c r="S50" s="81" t="s">
        <v>30</v>
      </c>
      <c r="T50" s="82"/>
      <c r="U50" s="82"/>
      <c r="V50" s="82"/>
      <c r="W50" s="82"/>
      <c r="X50" s="82"/>
      <c r="Y50" s="83"/>
      <c r="AA50" s="81" t="s">
        <v>31</v>
      </c>
      <c r="AB50" s="82"/>
      <c r="AC50" s="82"/>
      <c r="AD50" s="82"/>
      <c r="AE50" s="82"/>
      <c r="AF50" s="82"/>
      <c r="AG50" s="83"/>
      <c r="AI50" s="81" t="s">
        <v>32</v>
      </c>
      <c r="AJ50" s="82"/>
      <c r="AK50" s="82"/>
      <c r="AL50" s="82"/>
      <c r="AM50" s="82"/>
      <c r="AN50" s="82"/>
      <c r="AO50" s="83"/>
    </row>
    <row r="51" spans="1:41" x14ac:dyDescent="0.25">
      <c r="A51" s="75" t="s">
        <v>46</v>
      </c>
      <c r="C51" s="84" t="s">
        <v>5</v>
      </c>
      <c r="D51" s="84" t="s">
        <v>4</v>
      </c>
      <c r="E51" s="84" t="s">
        <v>6</v>
      </c>
      <c r="F51" s="84" t="s">
        <v>7</v>
      </c>
      <c r="G51" s="84" t="s">
        <v>24</v>
      </c>
      <c r="H51" s="84" t="s">
        <v>8</v>
      </c>
      <c r="I51" s="84" t="s">
        <v>9</v>
      </c>
      <c r="K51" s="84" t="s">
        <v>5</v>
      </c>
      <c r="L51" s="84" t="s">
        <v>4</v>
      </c>
      <c r="M51" s="84" t="s">
        <v>6</v>
      </c>
      <c r="N51" s="84" t="s">
        <v>7</v>
      </c>
      <c r="O51" s="84" t="s">
        <v>24</v>
      </c>
      <c r="P51" s="84" t="s">
        <v>8</v>
      </c>
      <c r="Q51" s="84" t="s">
        <v>9</v>
      </c>
      <c r="S51" s="84" t="s">
        <v>5</v>
      </c>
      <c r="T51" s="84" t="s">
        <v>4</v>
      </c>
      <c r="U51" s="84" t="s">
        <v>6</v>
      </c>
      <c r="V51" s="84" t="s">
        <v>7</v>
      </c>
      <c r="W51" s="84" t="s">
        <v>24</v>
      </c>
      <c r="X51" s="84" t="s">
        <v>8</v>
      </c>
      <c r="Y51" s="84" t="s">
        <v>9</v>
      </c>
      <c r="AA51" s="84" t="s">
        <v>5</v>
      </c>
      <c r="AB51" s="84" t="s">
        <v>4</v>
      </c>
      <c r="AC51" s="84" t="s">
        <v>6</v>
      </c>
      <c r="AD51" s="84" t="s">
        <v>7</v>
      </c>
      <c r="AE51" s="84" t="s">
        <v>24</v>
      </c>
      <c r="AF51" s="84" t="s">
        <v>8</v>
      </c>
      <c r="AG51" s="84" t="s">
        <v>9</v>
      </c>
      <c r="AI51" s="84" t="s">
        <v>5</v>
      </c>
      <c r="AJ51" s="84" t="s">
        <v>4</v>
      </c>
      <c r="AK51" s="84" t="s">
        <v>6</v>
      </c>
      <c r="AL51" s="84" t="s">
        <v>7</v>
      </c>
      <c r="AM51" s="84" t="s">
        <v>24</v>
      </c>
      <c r="AN51" s="84" t="s">
        <v>8</v>
      </c>
      <c r="AO51" s="84" t="s">
        <v>9</v>
      </c>
    </row>
    <row r="52" spans="1:41" x14ac:dyDescent="0.25">
      <c r="A52" s="76"/>
      <c r="C52" s="85"/>
      <c r="D52" s="85"/>
      <c r="E52" s="85"/>
      <c r="F52" s="85"/>
      <c r="G52" s="85"/>
      <c r="H52" s="85"/>
      <c r="I52" s="85"/>
      <c r="K52" s="85"/>
      <c r="L52" s="85"/>
      <c r="M52" s="85"/>
      <c r="N52" s="85"/>
      <c r="O52" s="85"/>
      <c r="P52" s="85"/>
      <c r="Q52" s="85"/>
      <c r="S52" s="85"/>
      <c r="T52" s="85"/>
      <c r="U52" s="85"/>
      <c r="V52" s="85"/>
      <c r="W52" s="85"/>
      <c r="X52" s="85"/>
      <c r="Y52" s="85"/>
      <c r="AA52" s="85"/>
      <c r="AB52" s="85"/>
      <c r="AC52" s="85"/>
      <c r="AD52" s="85"/>
      <c r="AE52" s="85"/>
      <c r="AF52" s="85"/>
      <c r="AG52" s="85"/>
      <c r="AI52" s="85"/>
      <c r="AJ52" s="85"/>
      <c r="AK52" s="85"/>
      <c r="AL52" s="85"/>
      <c r="AM52" s="85"/>
      <c r="AN52" s="85"/>
      <c r="AO52" s="85"/>
    </row>
    <row r="53" spans="1:41" x14ac:dyDescent="0.25">
      <c r="A53" s="6" t="s">
        <v>47</v>
      </c>
      <c r="C53" s="5">
        <f>'RSD approach 1'!C53/'RSD approach 1'!C$60</f>
        <v>1.9181048413160109E-2</v>
      </c>
      <c r="D53" s="5">
        <f>'RSD approach 1'!D53/'RSD approach 1'!D$60</f>
        <v>1.5551842751842749E-2</v>
      </c>
      <c r="E53" s="5">
        <f>'RSD approach 1'!E53/'RSD approach 1'!E$60</f>
        <v>7.6760472348741194E-3</v>
      </c>
      <c r="F53" s="5">
        <f>'RSD approach 1'!F53/'RSD approach 1'!F$60</f>
        <v>1.0556846775897504E-2</v>
      </c>
      <c r="G53" s="5">
        <f>STDEV(C53:F53)</f>
        <v>5.12502183365297E-3</v>
      </c>
      <c r="H53" s="9">
        <f>AVERAGE(C53:F53)</f>
        <v>1.324144629394362E-2</v>
      </c>
      <c r="I53" s="7">
        <f>G53/H53</f>
        <v>0.38704396180627604</v>
      </c>
      <c r="K53" s="5">
        <f>'RSD approach 1'!K53/'RSD approach 1'!K$60</f>
        <v>1.6768199116130617E-2</v>
      </c>
      <c r="L53" s="5">
        <f>'RSD approach 1'!L53/'RSD approach 1'!L$60</f>
        <v>1.6608969621533316E-2</v>
      </c>
      <c r="M53" s="5">
        <f>'RSD approach 1'!M53/'RSD approach 1'!M$60</f>
        <v>1.7930029154518953E-2</v>
      </c>
      <c r="N53" s="5">
        <f>'RSD approach 1'!N53/'RSD approach 1'!N$60</f>
        <v>2.1553485088272508E-2</v>
      </c>
      <c r="O53" s="5">
        <f>STDEV(K53:N53)</f>
        <v>2.3021191197749066E-3</v>
      </c>
      <c r="P53" s="9">
        <f>AVERAGE(K53:N53)</f>
        <v>1.8215170745113848E-2</v>
      </c>
      <c r="Q53" s="7">
        <f>O53/P53</f>
        <v>0.12638471261063755</v>
      </c>
      <c r="S53" s="5">
        <f>'RSD approach 1'!S53/'RSD approach 1'!S$60</f>
        <v>2.6067185323168918E-2</v>
      </c>
      <c r="T53" s="5">
        <f>'RSD approach 1'!T53/'RSD approach 1'!T$60</f>
        <v>1.8278875473117136E-2</v>
      </c>
      <c r="U53" s="5">
        <f>'RSD approach 1'!U53/'RSD approach 1'!U$60</f>
        <v>2.713873569760367E-2</v>
      </c>
      <c r="V53" s="5">
        <f>'RSD approach 1'!V53/'RSD approach 1'!V$60</f>
        <v>2.1702512594163795E-2</v>
      </c>
      <c r="W53" s="5">
        <f>STDEV(S53:V53)</f>
        <v>4.0888801902345118E-3</v>
      </c>
      <c r="X53" s="9">
        <f>AVERAGE(S53:V53)</f>
        <v>2.329682727201338E-2</v>
      </c>
      <c r="Y53" s="7">
        <f>W53/X53</f>
        <v>0.17551231944559714</v>
      </c>
      <c r="AA53" s="5">
        <f>'RSD approach 1'!AA53/'RSD approach 1'!AA$60</f>
        <v>2.2345686309277538E-2</v>
      </c>
      <c r="AB53" s="5">
        <f>'RSD approach 1'!AB53/'RSD approach 1'!AB$60</f>
        <v>2.7186356923547424E-2</v>
      </c>
      <c r="AC53" s="5">
        <f>'RSD approach 1'!AC53/'RSD approach 1'!AC$60</f>
        <v>2.1057358258691181E-2</v>
      </c>
      <c r="AD53" s="5">
        <f>'RSD approach 1'!AD53/'RSD approach 1'!AD$60</f>
        <v>1.9121665028367093E-2</v>
      </c>
      <c r="AE53" s="3">
        <f>STDEV(AA53:AD53)</f>
        <v>3.4379861190996989E-3</v>
      </c>
      <c r="AF53" s="8">
        <f>AVERAGE(AA53:AD53)</f>
        <v>2.242776662997081E-2</v>
      </c>
      <c r="AG53" s="4">
        <f>AE53/AF53</f>
        <v>0.15329150582944931</v>
      </c>
      <c r="AI53" s="5">
        <f>'RSD approach 1'!AI53/'RSD approach 1'!AI$60</f>
        <v>1.9181048413160109E-2</v>
      </c>
      <c r="AJ53" s="5">
        <f>'RSD approach 1'!AJ53/'RSD approach 1'!AJ$60</f>
        <v>1.7685109496134881E-2</v>
      </c>
      <c r="AK53" s="5">
        <f>'RSD approach 1'!AK53/'RSD approach 1'!AK$60</f>
        <v>1.6605407706349922E-2</v>
      </c>
      <c r="AL53" s="5">
        <f>'RSD approach 1'!AL53/'RSD approach 1'!AL$60</f>
        <v>2.3586166670717182E-2</v>
      </c>
      <c r="AM53" s="5">
        <f>STDEV(AI53:AL53)</f>
        <v>3.0686051745630145E-3</v>
      </c>
      <c r="AN53" s="9">
        <f>AVERAGE(AI53:AL53)</f>
        <v>1.9264433071590523E-2</v>
      </c>
      <c r="AO53" s="7">
        <f>AM53/AN53</f>
        <v>0.15928863118678127</v>
      </c>
    </row>
    <row r="54" spans="1:41" x14ac:dyDescent="0.25">
      <c r="A54" s="6" t="s">
        <v>47</v>
      </c>
      <c r="C54" s="5">
        <f>'RSD approach 1'!C54/'RSD approach 1'!C$60</f>
        <v>0.40398164307413875</v>
      </c>
      <c r="D54" s="5">
        <f>'RSD approach 1'!D54/'RSD approach 1'!D$60</f>
        <v>0.3931203931203931</v>
      </c>
      <c r="E54" s="5">
        <f>'RSD approach 1'!E54/'RSD approach 1'!E$60</f>
        <v>0.38019055150441405</v>
      </c>
      <c r="F54" s="5">
        <f>'RSD approach 1'!F54/'RSD approach 1'!F$60</f>
        <v>0.38416472983615374</v>
      </c>
      <c r="G54" s="10">
        <f t="shared" ref="G54:G67" si="30">STDEV(C54:F54)</f>
        <v>1.0566738859135762E-2</v>
      </c>
      <c r="H54" s="11">
        <f t="shared" ref="H54:H67" si="31">AVERAGE(C54:F54)</f>
        <v>0.39036432938377491</v>
      </c>
      <c r="I54" s="12">
        <f t="shared" ref="I54:I67" si="32">G54/H54</f>
        <v>2.7068915020530451E-2</v>
      </c>
      <c r="K54" s="5">
        <f>'RSD approach 1'!K54/'RSD approach 1'!K$60</f>
        <v>0.38362386447336116</v>
      </c>
      <c r="L54" s="5">
        <f>'RSD approach 1'!L54/'RSD approach 1'!L$60</f>
        <v>0.388968843595628</v>
      </c>
      <c r="M54" s="5">
        <f>'RSD approach 1'!M54/'RSD approach 1'!M$60</f>
        <v>0.40492387431162946</v>
      </c>
      <c r="N54" s="5">
        <f>'RSD approach 1'!N54/'RSD approach 1'!N$60</f>
        <v>0.39664124196305683</v>
      </c>
      <c r="O54" s="5">
        <f t="shared" ref="O54:O67" si="33">STDEV(K54:N54)</f>
        <v>9.2814422286074273E-3</v>
      </c>
      <c r="P54" s="9">
        <f t="shared" ref="P54:P67" si="34">AVERAGE(K54:N54)</f>
        <v>0.39353945608591889</v>
      </c>
      <c r="Q54" s="7">
        <f t="shared" ref="Q54:Q67" si="35">O54/P54</f>
        <v>2.3584527764812152E-2</v>
      </c>
      <c r="S54" s="5">
        <f>'RSD approach 1'!S54/'RSD approach 1'!S$60</f>
        <v>0.39134041920385704</v>
      </c>
      <c r="T54" s="5">
        <f>'RSD approach 1'!T54/'RSD approach 1'!T$60</f>
        <v>0.40874050700172487</v>
      </c>
      <c r="U54" s="5">
        <f>'RSD approach 1'!U54/'RSD approach 1'!U$60</f>
        <v>0.39251859556846508</v>
      </c>
      <c r="V54" s="5">
        <f>'RSD approach 1'!V54/'RSD approach 1'!V$60</f>
        <v>0.38991219177441239</v>
      </c>
      <c r="W54" s="5">
        <f t="shared" ref="W54:W67" si="36">STDEV(S54:V54)</f>
        <v>8.8064379579897521E-3</v>
      </c>
      <c r="X54" s="9">
        <f t="shared" ref="X54:X67" si="37">AVERAGE(S54:V54)</f>
        <v>0.39562792838711486</v>
      </c>
      <c r="Y54" s="7">
        <f t="shared" ref="Y54:Y67" si="38">W54/X54</f>
        <v>2.22593940571678E-2</v>
      </c>
      <c r="AA54" s="5">
        <f>'RSD approach 1'!AA54/'RSD approach 1'!AA$60</f>
        <v>0.39403432038930586</v>
      </c>
      <c r="AB54" s="5">
        <f>'RSD approach 1'!AB54/'RSD approach 1'!AB$60</f>
        <v>0.40240315162148349</v>
      </c>
      <c r="AC54" s="5">
        <f>'RSD approach 1'!AC54/'RSD approach 1'!AC$60</f>
        <v>0.39388997865116315</v>
      </c>
      <c r="AD54" s="5">
        <f>'RSD approach 1'!AD54/'RSD approach 1'!AD$60</f>
        <v>0.38699989938002616</v>
      </c>
      <c r="AE54" s="3">
        <f t="shared" ref="AE54:AE67" si="39">STDEV(AA54:AD54)</f>
        <v>6.3030993412298252E-3</v>
      </c>
      <c r="AF54" s="8">
        <f t="shared" ref="AF54:AF67" si="40">AVERAGE(AA54:AD54)</f>
        <v>0.39433183751049466</v>
      </c>
      <c r="AG54" s="4">
        <f t="shared" ref="AG54:AG67" si="41">AE54/AF54</f>
        <v>1.5984251692743617E-2</v>
      </c>
      <c r="AI54" s="5">
        <f>'RSD approach 1'!AI54/'RSD approach 1'!AI$60</f>
        <v>0.40398164307413875</v>
      </c>
      <c r="AJ54" s="5">
        <f>'RSD approach 1'!AJ54/'RSD approach 1'!AJ$60</f>
        <v>0.37326106999018321</v>
      </c>
      <c r="AK54" s="5">
        <f>'RSD approach 1'!AK54/'RSD approach 1'!AK$60</f>
        <v>0.40930263017870155</v>
      </c>
      <c r="AL54" s="5">
        <f>'RSD approach 1'!AL54/'RSD approach 1'!AL$60</f>
        <v>0.4050518061260035</v>
      </c>
      <c r="AM54" s="5">
        <f t="shared" ref="AM54:AM67" si="42">STDEV(AI54:AL54)</f>
        <v>1.6585451037325078E-2</v>
      </c>
      <c r="AN54" s="9">
        <f t="shared" ref="AN54:AN67" si="43">AVERAGE(AI54:AL54)</f>
        <v>0.39789928734225677</v>
      </c>
      <c r="AO54" s="7">
        <f t="shared" ref="AO54:AO66" si="44">AM54/AN54</f>
        <v>4.1682535166389853E-2</v>
      </c>
    </row>
    <row r="55" spans="1:41" x14ac:dyDescent="0.25">
      <c r="A55" s="6" t="s">
        <v>17</v>
      </c>
      <c r="C55" s="5">
        <f>'RSD approach 1'!C55/'RSD approach 1'!C$60</f>
        <v>9.3193272897679531</v>
      </c>
      <c r="D55" s="5">
        <f>'RSD approach 1'!D55/'RSD approach 1'!D$60</f>
        <v>9.5799115479115464</v>
      </c>
      <c r="E55" s="5">
        <f>'RSD approach 1'!E55/'RSD approach 1'!E$60</f>
        <v>9.2747865230053304</v>
      </c>
      <c r="F55" s="5">
        <f>'RSD approach 1'!F55/'RSD approach 1'!F$60</f>
        <v>9.0852730450817312</v>
      </c>
      <c r="G55" s="5">
        <f t="shared" si="30"/>
        <v>0.20378773936217021</v>
      </c>
      <c r="H55" s="9">
        <f t="shared" si="31"/>
        <v>9.3148246014416394</v>
      </c>
      <c r="I55" s="7">
        <f t="shared" si="32"/>
        <v>2.1877786011196641E-2</v>
      </c>
      <c r="K55" s="5">
        <f>'RSD approach 1'!K55/'RSD approach 1'!K$60</f>
        <v>9.161989013012521</v>
      </c>
      <c r="L55" s="5">
        <f>'RSD approach 1'!L55/'RSD approach 1'!L$60</f>
        <v>9.2815356489945149</v>
      </c>
      <c r="M55" s="5">
        <f>'RSD approach 1'!M55/'RSD approach 1'!M$60</f>
        <v>9.7124959507612587</v>
      </c>
      <c r="N55" s="5">
        <f>'RSD approach 1'!N55/'RSD approach 1'!N$60</f>
        <v>9.7474942189538982</v>
      </c>
      <c r="O55" s="5">
        <f t="shared" si="33"/>
        <v>0.29780232289536723</v>
      </c>
      <c r="P55" s="9">
        <f t="shared" si="34"/>
        <v>9.4758787079305478</v>
      </c>
      <c r="Q55" s="7">
        <f t="shared" si="35"/>
        <v>3.1427409749992967E-2</v>
      </c>
      <c r="S55" s="5">
        <f>'RSD approach 1'!S55/'RSD approach 1'!S$60</f>
        <v>9.4071583989480771</v>
      </c>
      <c r="T55" s="5">
        <f>'RSD approach 1'!T55/'RSD approach 1'!T$60</f>
        <v>9.0533242865434449</v>
      </c>
      <c r="U55" s="5">
        <f>'RSD approach 1'!U55/'RSD approach 1'!U$60</f>
        <v>9.0199713461425244</v>
      </c>
      <c r="V55" s="5">
        <f>'RSD approach 1'!V55/'RSD approach 1'!V$60</f>
        <v>9.0209382846982855</v>
      </c>
      <c r="W55" s="5">
        <f t="shared" si="36"/>
        <v>0.1885118423184643</v>
      </c>
      <c r="X55" s="9">
        <f t="shared" si="37"/>
        <v>9.1253480790830821</v>
      </c>
      <c r="Y55" s="7">
        <f t="shared" si="38"/>
        <v>2.0658044020322567E-2</v>
      </c>
      <c r="AA55" s="5">
        <f>'RSD approach 1'!AA55/'RSD approach 1'!AA$60</f>
        <v>8.0041728234529224</v>
      </c>
      <c r="AB55" s="5">
        <f>'RSD approach 1'!AB55/'RSD approach 1'!AB$60</f>
        <v>9.2255389184208099</v>
      </c>
      <c r="AC55" s="5">
        <f>'RSD approach 1'!AC55/'RSD approach 1'!AC$60</f>
        <v>9.119076879446034</v>
      </c>
      <c r="AD55" s="5">
        <f>'RSD approach 1'!AD55/'RSD approach 1'!AD$60</f>
        <v>9.2389337378772289</v>
      </c>
      <c r="AE55" s="3">
        <f t="shared" si="39"/>
        <v>0.59758262756716185</v>
      </c>
      <c r="AF55" s="8">
        <f t="shared" si="40"/>
        <v>8.8969305897992488</v>
      </c>
      <c r="AG55" s="4">
        <f t="shared" si="41"/>
        <v>6.7167279943975131E-2</v>
      </c>
      <c r="AI55" s="5">
        <f>'RSD approach 1'!AI55/'RSD approach 1'!AI$60</f>
        <v>9.3193272897679531</v>
      </c>
      <c r="AJ55" s="5">
        <f>'RSD approach 1'!AJ55/'RSD approach 1'!AJ$60</f>
        <v>9.2922111612525153</v>
      </c>
      <c r="AK55" s="5">
        <f>'RSD approach 1'!AK55/'RSD approach 1'!AK$60</f>
        <v>9.8721706955688902</v>
      </c>
      <c r="AL55" s="5">
        <f>'RSD approach 1'!AL55/'RSD approach 1'!AL$60</f>
        <v>9.8810767897214049</v>
      </c>
      <c r="AM55" s="5">
        <f t="shared" si="42"/>
        <v>0.32978891289363393</v>
      </c>
      <c r="AN55" s="9">
        <f t="shared" si="43"/>
        <v>9.5911964840776918</v>
      </c>
      <c r="AO55" s="7">
        <f t="shared" si="44"/>
        <v>3.4384543517705556E-2</v>
      </c>
    </row>
    <row r="56" spans="1:41" x14ac:dyDescent="0.25">
      <c r="A56" s="6" t="s">
        <v>48</v>
      </c>
      <c r="C56" s="5">
        <f>'RSD approach 1'!C56/'RSD approach 1'!C$60</f>
        <v>0.78441115635705516</v>
      </c>
      <c r="D56" s="5">
        <f>'RSD approach 1'!D56/'RSD approach 1'!D$60</f>
        <v>0.81597641277641264</v>
      </c>
      <c r="E56" s="5">
        <f>'RSD approach 1'!E56/'RSD approach 1'!E$60</f>
        <v>0.81482819188977518</v>
      </c>
      <c r="F56" s="5">
        <f>'RSD approach 1'!F56/'RSD approach 1'!F$60</f>
        <v>0.80251243733312838</v>
      </c>
      <c r="G56" s="5">
        <f t="shared" si="30"/>
        <v>1.4672799927742515E-2</v>
      </c>
      <c r="H56" s="9">
        <f t="shared" si="31"/>
        <v>0.80443204958909287</v>
      </c>
      <c r="I56" s="7">
        <f t="shared" si="32"/>
        <v>1.8239949459046841E-2</v>
      </c>
      <c r="K56" s="5">
        <f>'RSD approach 1'!K56/'RSD approach 1'!K$60</f>
        <v>0.7640521421556592</v>
      </c>
      <c r="L56" s="5">
        <f>'RSD approach 1'!L56/'RSD approach 1'!L$60</f>
        <v>0.77210315453732159</v>
      </c>
      <c r="M56" s="5">
        <f>'RSD approach 1'!M56/'RSD approach 1'!M$60</f>
        <v>0.80085843861354067</v>
      </c>
      <c r="N56" s="5">
        <f>'RSD approach 1'!N56/'RSD approach 1'!N$60</f>
        <v>0.85824835294724278</v>
      </c>
      <c r="O56" s="5">
        <f t="shared" si="33"/>
        <v>4.2655511782795044E-2</v>
      </c>
      <c r="P56" s="9">
        <f t="shared" si="34"/>
        <v>0.79881552206344097</v>
      </c>
      <c r="Q56" s="7">
        <f t="shared" si="35"/>
        <v>5.3398451337813881E-2</v>
      </c>
      <c r="S56" s="5">
        <f>'RSD approach 1'!S56/'RSD approach 1'!S$60</f>
        <v>0.80386018189502695</v>
      </c>
      <c r="T56" s="5">
        <f>'RSD approach 1'!T56/'RSD approach 1'!T$60</f>
        <v>0.72640954163839544</v>
      </c>
      <c r="U56" s="5">
        <f>'RSD approach 1'!U56/'RSD approach 1'!U$60</f>
        <v>0.83324632504464902</v>
      </c>
      <c r="V56" s="5">
        <f>'RSD approach 1'!V56/'RSD approach 1'!V$60</f>
        <v>0.83971099708345676</v>
      </c>
      <c r="W56" s="5">
        <f t="shared" si="36"/>
        <v>5.1994020581040912E-2</v>
      </c>
      <c r="X56" s="9">
        <f t="shared" si="37"/>
        <v>0.8008067614153821</v>
      </c>
      <c r="Y56" s="7">
        <f t="shared" si="38"/>
        <v>6.4927049927930594E-2</v>
      </c>
      <c r="AA56" s="5">
        <f>'RSD approach 1'!AA56/'RSD approach 1'!AA$60</f>
        <v>0.71376952932600424</v>
      </c>
      <c r="AB56" s="5">
        <f>'RSD approach 1'!AB56/'RSD approach 1'!AB$60</f>
        <v>0.83228239043568197</v>
      </c>
      <c r="AC56" s="5">
        <f>'RSD approach 1'!AC56/'RSD approach 1'!AC$60</f>
        <v>0.8288469264764966</v>
      </c>
      <c r="AD56" s="5">
        <f>'RSD approach 1'!AD56/'RSD approach 1'!AD$60</f>
        <v>0.93260009752397466</v>
      </c>
      <c r="AE56" s="3">
        <f t="shared" si="39"/>
        <v>8.9449747731922588E-2</v>
      </c>
      <c r="AF56" s="8">
        <f t="shared" si="40"/>
        <v>0.82687473594053928</v>
      </c>
      <c r="AG56" s="4">
        <f t="shared" si="41"/>
        <v>0.10817811192426484</v>
      </c>
      <c r="AI56" s="5">
        <f>'RSD approach 1'!AI56/'RSD approach 1'!AI$60</f>
        <v>0.78441115635705516</v>
      </c>
      <c r="AJ56" s="5">
        <f>'RSD approach 1'!AJ56/'RSD approach 1'!AJ$60</f>
        <v>0.85934403099559931</v>
      </c>
      <c r="AK56" s="5">
        <f>'RSD approach 1'!AK56/'RSD approach 1'!AK$60</f>
        <v>0.78973305282459749</v>
      </c>
      <c r="AL56" s="5">
        <f>'RSD approach 1'!AL56/'RSD approach 1'!AL$60</f>
        <v>0.83703955735938629</v>
      </c>
      <c r="AM56" s="5">
        <f t="shared" si="42"/>
        <v>3.6508092793563575E-2</v>
      </c>
      <c r="AN56" s="9">
        <f t="shared" si="43"/>
        <v>0.81763194938415951</v>
      </c>
      <c r="AO56" s="7">
        <f t="shared" si="44"/>
        <v>4.4651010544611763E-2</v>
      </c>
    </row>
    <row r="57" spans="1:41" x14ac:dyDescent="0.25">
      <c r="A57" s="6" t="s">
        <v>16</v>
      </c>
      <c r="C57" s="5">
        <f>'RSD approach 1'!C57/'RSD approach 1'!C$60</f>
        <v>73.139123198241876</v>
      </c>
      <c r="D57" s="5">
        <f>'RSD approach 1'!D57/'RSD approach 1'!D$60</f>
        <v>74.349704176904169</v>
      </c>
      <c r="E57" s="5">
        <f>'RSD approach 1'!E57/'RSD approach 1'!E$60</f>
        <v>74.465817067514251</v>
      </c>
      <c r="F57" s="5">
        <f>'RSD approach 1'!F57/'RSD approach 1'!F$60</f>
        <v>74.63953055070013</v>
      </c>
      <c r="G57" s="5">
        <f t="shared" si="30"/>
        <v>0.68340465419647012</v>
      </c>
      <c r="H57" s="9">
        <f t="shared" si="31"/>
        <v>74.148543748340103</v>
      </c>
      <c r="I57" s="7">
        <f t="shared" si="32"/>
        <v>9.2166969120249086E-3</v>
      </c>
      <c r="K57" s="5">
        <f>'RSD approach 1'!K57/'RSD approach 1'!K$60</f>
        <v>35.975068285047868</v>
      </c>
      <c r="L57" s="5">
        <f>'RSD approach 1'!L57/'RSD approach 1'!L$60</f>
        <v>36.891322105099384</v>
      </c>
      <c r="M57" s="5">
        <f>'RSD approach 1'!M57/'RSD approach 1'!M$60</f>
        <v>38.035548266925822</v>
      </c>
      <c r="N57" s="5">
        <f>'RSD approach 1'!N57/'RSD approach 1'!N$60</f>
        <v>38.647580290103399</v>
      </c>
      <c r="O57" s="5">
        <f t="shared" si="33"/>
        <v>1.1900874881999641</v>
      </c>
      <c r="P57" s="9">
        <f t="shared" si="34"/>
        <v>37.387379736794117</v>
      </c>
      <c r="Q57" s="7">
        <f t="shared" si="35"/>
        <v>3.1831262222122535E-2</v>
      </c>
      <c r="S57" s="5">
        <f>'RSD approach 1'!S57/'RSD approach 1'!S$60</f>
        <v>36.610404959065789</v>
      </c>
      <c r="T57" s="5">
        <f>'RSD approach 1'!T57/'RSD approach 1'!T$60</f>
        <v>35.996987582463397</v>
      </c>
      <c r="U57" s="5">
        <f>'RSD approach 1'!U57/'RSD approach 1'!U$60</f>
        <v>37.425407728691148</v>
      </c>
      <c r="V57" s="5">
        <f>'RSD approach 1'!V57/'RSD approach 1'!V$60</f>
        <v>37.763237518910742</v>
      </c>
      <c r="W57" s="5">
        <f t="shared" si="36"/>
        <v>0.79810636419187087</v>
      </c>
      <c r="X57" s="9">
        <f t="shared" si="37"/>
        <v>36.949009447282762</v>
      </c>
      <c r="Y57" s="7">
        <f t="shared" si="38"/>
        <v>2.1600210022695583E-2</v>
      </c>
      <c r="AA57" s="5">
        <f>'RSD approach 1'!AA57/'RSD approach 1'!AA$60</f>
        <v>32.971515258979053</v>
      </c>
      <c r="AB57" s="5">
        <f>'RSD approach 1'!AB57/'RSD approach 1'!AB$60</f>
        <v>34.308003396282601</v>
      </c>
      <c r="AC57" s="5">
        <f>'RSD approach 1'!AC57/'RSD approach 1'!AC$60</f>
        <v>34.390033795760168</v>
      </c>
      <c r="AD57" s="5">
        <f>'RSD approach 1'!AD57/'RSD approach 1'!AD$60</f>
        <v>35.089555646715532</v>
      </c>
      <c r="AE57" s="3">
        <f t="shared" si="39"/>
        <v>0.8846550265021802</v>
      </c>
      <c r="AF57" s="8">
        <f t="shared" si="40"/>
        <v>34.189777024434335</v>
      </c>
      <c r="AG57" s="4">
        <f t="shared" si="41"/>
        <v>2.587484047848413E-2</v>
      </c>
      <c r="AI57" s="5">
        <f>'RSD approach 1'!AI57/'RSD approach 1'!AI$60</f>
        <v>73.139123198241876</v>
      </c>
      <c r="AJ57" s="5">
        <f>'RSD approach 1'!AJ57/'RSD approach 1'!AJ$60</f>
        <v>31.571877017942661</v>
      </c>
      <c r="AK57" s="5">
        <f>'RSD approach 1'!AK57/'RSD approach 1'!AK$60</f>
        <v>31.922727756448563</v>
      </c>
      <c r="AL57" s="5">
        <f>'RSD approach 1'!AL57/'RSD approach 1'!AL$60</f>
        <v>32.849199212579286</v>
      </c>
      <c r="AM57" s="5">
        <f t="shared" si="42"/>
        <v>20.519336775724085</v>
      </c>
      <c r="AN57" s="9">
        <f t="shared" si="43"/>
        <v>42.370731796303097</v>
      </c>
      <c r="AO57" s="7">
        <f t="shared" si="44"/>
        <v>0.48428091528771811</v>
      </c>
    </row>
    <row r="58" spans="1:41" x14ac:dyDescent="0.25">
      <c r="A58" s="6" t="s">
        <v>15</v>
      </c>
      <c r="C58" s="5">
        <f>'RSD approach 1'!C58/'RSD approach 1'!C$60</f>
        <v>16.730245297653674</v>
      </c>
      <c r="D58" s="5">
        <f>'RSD approach 1'!D58/'RSD approach 1'!D$60</f>
        <v>16.794193611793609</v>
      </c>
      <c r="E58" s="5">
        <f>'RSD approach 1'!E58/'RSD approach 1'!E$60</f>
        <v>16.708800650886225</v>
      </c>
      <c r="F58" s="5">
        <f>'RSD approach 1'!F58/'RSD approach 1'!F$60</f>
        <v>16.657002362613088</v>
      </c>
      <c r="G58" s="5">
        <f t="shared" si="30"/>
        <v>5.6796600970736584E-2</v>
      </c>
      <c r="H58" s="9">
        <f t="shared" si="31"/>
        <v>16.72256048073665</v>
      </c>
      <c r="I58" s="7">
        <f t="shared" si="32"/>
        <v>3.3964057738743261E-3</v>
      </c>
      <c r="K58" s="5">
        <f>'RSD approach 1'!K58/'RSD approach 1'!K$60</f>
        <v>15.951736281610605</v>
      </c>
      <c r="L58" s="5">
        <f>'RSD approach 1'!L58/'RSD approach 1'!L$60</f>
        <v>16.120463650861566</v>
      </c>
      <c r="M58" s="5">
        <f>'RSD approach 1'!M58/'RSD approach 1'!M$60</f>
        <v>16.243828960155493</v>
      </c>
      <c r="N58" s="5">
        <f>'RSD approach 1'!N58/'RSD approach 1'!N$60</f>
        <v>16.515724842037624</v>
      </c>
      <c r="O58" s="5">
        <f t="shared" si="33"/>
        <v>0.23756541794805039</v>
      </c>
      <c r="P58" s="9">
        <f t="shared" si="34"/>
        <v>16.207938433666325</v>
      </c>
      <c r="Q58" s="7">
        <f t="shared" si="35"/>
        <v>1.4657349478487116E-2</v>
      </c>
      <c r="S58" s="5">
        <f>'RSD approach 1'!S58/'RSD approach 1'!S$60</f>
        <v>15.993139802451356</v>
      </c>
      <c r="T58" s="5">
        <f>'RSD approach 1'!T58/'RSD approach 1'!T$60</f>
        <v>15.524651139977271</v>
      </c>
      <c r="U58" s="5">
        <f>'RSD approach 1'!U58/'RSD approach 1'!U$60</f>
        <v>15.761745137675899</v>
      </c>
      <c r="V58" s="5">
        <f>'RSD approach 1'!V58/'RSD approach 1'!V$60</f>
        <v>15.875450348581499</v>
      </c>
      <c r="W58" s="5">
        <f t="shared" si="36"/>
        <v>0.19980791792674391</v>
      </c>
      <c r="X58" s="9">
        <f t="shared" si="37"/>
        <v>15.788746607171504</v>
      </c>
      <c r="Y58" s="7">
        <f t="shared" si="38"/>
        <v>1.2655084212700451E-2</v>
      </c>
      <c r="AA58" s="5">
        <f>'RSD approach 1'!AA58/'RSD approach 1'!AA$60</f>
        <v>16.470236617609395</v>
      </c>
      <c r="AB58" s="5">
        <f>'RSD approach 1'!AB58/'RSD approach 1'!AB$60</f>
        <v>16.909958270793176</v>
      </c>
      <c r="AC58" s="5">
        <f>'RSD approach 1'!AC58/'RSD approach 1'!AC$60</f>
        <v>16.607264118986286</v>
      </c>
      <c r="AD58" s="5">
        <f>'RSD approach 1'!AD58/'RSD approach 1'!AD$60</f>
        <v>16.940448455483402</v>
      </c>
      <c r="AE58" s="3">
        <f t="shared" si="39"/>
        <v>0.23036131834516749</v>
      </c>
      <c r="AF58" s="8">
        <f t="shared" si="40"/>
        <v>16.731976865718064</v>
      </c>
      <c r="AG58" s="4">
        <f t="shared" si="41"/>
        <v>1.3767728714540114E-2</v>
      </c>
      <c r="AI58" s="5">
        <f>'RSD approach 1'!AI58/'RSD approach 1'!AI$60</f>
        <v>16.730245297653674</v>
      </c>
      <c r="AJ58" s="5">
        <f>'RSD approach 1'!AJ58/'RSD approach 1'!AJ$60</f>
        <v>15.589782351470088</v>
      </c>
      <c r="AK58" s="5">
        <f>'RSD approach 1'!AK58/'RSD approach 1'!AK$60</f>
        <v>15.786487282967279</v>
      </c>
      <c r="AL58" s="5">
        <f>'RSD approach 1'!AL58/'RSD approach 1'!AL$60</f>
        <v>15.866539480399544</v>
      </c>
      <c r="AM58" s="5">
        <f t="shared" si="42"/>
        <v>0.50489424251219028</v>
      </c>
      <c r="AN58" s="9">
        <f t="shared" si="43"/>
        <v>15.993263603122646</v>
      </c>
      <c r="AO58" s="7">
        <f t="shared" si="44"/>
        <v>3.1569181565519307E-2</v>
      </c>
    </row>
    <row r="59" spans="1:41" x14ac:dyDescent="0.25">
      <c r="A59" s="6" t="s">
        <v>3</v>
      </c>
      <c r="C59" s="5">
        <f>'RSD approach 1'!C59/'RSD approach 1'!C$60</f>
        <v>0.21516466291771705</v>
      </c>
      <c r="D59" s="5">
        <f>'RSD approach 1'!D59/'RSD approach 1'!D$60</f>
        <v>0.21010319410319409</v>
      </c>
      <c r="E59" s="5">
        <f>'RSD approach 1'!E59/'RSD approach 1'!E$60</f>
        <v>0.21387619474880812</v>
      </c>
      <c r="F59" s="5">
        <f>'RSD approach 1'!F59/'RSD approach 1'!F$60</f>
        <v>0.21417952017825242</v>
      </c>
      <c r="G59" s="5">
        <f t="shared" si="30"/>
        <v>2.2209813419963686E-3</v>
      </c>
      <c r="H59" s="9">
        <f t="shared" si="31"/>
        <v>0.21333089298699293</v>
      </c>
      <c r="I59" s="7">
        <f t="shared" si="32"/>
        <v>1.0410969132969339E-2</v>
      </c>
      <c r="K59" s="5">
        <f>'RSD approach 1'!K59/'RSD approach 1'!K$60</f>
        <v>0.22344939233979869</v>
      </c>
      <c r="L59" s="5">
        <f>'RSD approach 1'!L59/'RSD approach 1'!L$60</f>
        <v>0.22038974678128281</v>
      </c>
      <c r="M59" s="5">
        <f>'RSD approach 1'!M59/'RSD approach 1'!M$60</f>
        <v>0.21507126660187884</v>
      </c>
      <c r="N59" s="5">
        <f>'RSD approach 1'!N59/'RSD approach 1'!N$60</f>
        <v>0.21226652704894947</v>
      </c>
      <c r="O59" s="5">
        <f t="shared" si="33"/>
        <v>5.0559403356816362E-3</v>
      </c>
      <c r="P59" s="9">
        <f t="shared" si="34"/>
        <v>0.21779423319297744</v>
      </c>
      <c r="Q59" s="7">
        <f t="shared" si="35"/>
        <v>2.3214298475946332E-2</v>
      </c>
      <c r="S59" s="5">
        <f>'RSD approach 1'!S59/'RSD approach 1'!S$60</f>
        <v>0.20752391089961336</v>
      </c>
      <c r="T59" s="5">
        <f>'RSD approach 1'!T59/'RSD approach 1'!T$60</f>
        <v>0.21707799586354604</v>
      </c>
      <c r="U59" s="5">
        <f>'RSD approach 1'!U59/'RSD approach 1'!U$60</f>
        <v>0.21042921908425413</v>
      </c>
      <c r="V59" s="5">
        <f>'RSD approach 1'!V59/'RSD approach 1'!V$60</f>
        <v>0.20735140446371475</v>
      </c>
      <c r="W59" s="5">
        <f t="shared" si="36"/>
        <v>4.5463984773182519E-3</v>
      </c>
      <c r="X59" s="9">
        <f t="shared" si="37"/>
        <v>0.21059563257778208</v>
      </c>
      <c r="Y59" s="7">
        <f t="shared" si="38"/>
        <v>2.158828472209209E-2</v>
      </c>
      <c r="AA59" s="5">
        <f>'RSD approach 1'!AA59/'RSD approach 1'!AA$60</f>
        <v>0.21765667789664478</v>
      </c>
      <c r="AB59" s="5">
        <f>'RSD approach 1'!AB59/'RSD approach 1'!AB$60</f>
        <v>0.20513707863359987</v>
      </c>
      <c r="AC59" s="5">
        <f>'RSD approach 1'!AC59/'RSD approach 1'!AC$60</f>
        <v>0.21053813248883324</v>
      </c>
      <c r="AD59" s="5">
        <f>'RSD approach 1'!AD59/'RSD approach 1'!AD$60</f>
        <v>0.21238167478076456</v>
      </c>
      <c r="AE59" s="3">
        <f t="shared" si="39"/>
        <v>5.1663487797447404E-3</v>
      </c>
      <c r="AF59" s="8">
        <f t="shared" si="40"/>
        <v>0.2114283909499606</v>
      </c>
      <c r="AG59" s="4">
        <f t="shared" si="41"/>
        <v>2.4435454276183162E-2</v>
      </c>
      <c r="AI59" s="5">
        <f>'RSD approach 1'!AI59/'RSD approach 1'!AI$60</f>
        <v>0.21516466291771705</v>
      </c>
      <c r="AJ59" s="5">
        <f>'RSD approach 1'!AJ59/'RSD approach 1'!AJ$60</f>
        <v>0.2175850755293775</v>
      </c>
      <c r="AK59" s="5">
        <f>'RSD approach 1'!AK59/'RSD approach 1'!AK$60</f>
        <v>0.21628778886533123</v>
      </c>
      <c r="AL59" s="5">
        <f>'RSD approach 1'!AL59/'RSD approach 1'!AL$60</f>
        <v>0.21303294691391028</v>
      </c>
      <c r="AM59" s="5">
        <f t="shared" si="42"/>
        <v>1.9292236343274784E-3</v>
      </c>
      <c r="AN59" s="9">
        <f t="shared" si="43"/>
        <v>0.21551761855658402</v>
      </c>
      <c r="AO59" s="7">
        <f t="shared" si="44"/>
        <v>8.9515819970930211E-3</v>
      </c>
    </row>
    <row r="60" spans="1:41" x14ac:dyDescent="0.25">
      <c r="A60" s="6" t="s">
        <v>2</v>
      </c>
      <c r="C60" s="5">
        <f>'RSD approach 1'!C60/'RSD approach 1'!C$60</f>
        <v>1</v>
      </c>
      <c r="D60" s="5">
        <f>'RSD approach 1'!D60/'RSD approach 1'!D$60</f>
        <v>1</v>
      </c>
      <c r="E60" s="5">
        <f>'RSD approach 1'!E60/'RSD approach 1'!E$60</f>
        <v>1</v>
      </c>
      <c r="F60" s="5">
        <f>'RSD approach 1'!F60/'RSD approach 1'!F$60</f>
        <v>1</v>
      </c>
      <c r="G60" s="5">
        <f t="shared" si="30"/>
        <v>0</v>
      </c>
      <c r="H60" s="9">
        <f t="shared" si="31"/>
        <v>1</v>
      </c>
      <c r="I60" s="7">
        <f t="shared" si="32"/>
        <v>0</v>
      </c>
      <c r="K60" s="5">
        <f>'RSD approach 1'!K60/'RSD approach 1'!K$60</f>
        <v>1</v>
      </c>
      <c r="L60" s="5">
        <f>'RSD approach 1'!L60/'RSD approach 1'!L$60</f>
        <v>1</v>
      </c>
      <c r="M60" s="5">
        <f>'RSD approach 1'!M60/'RSD approach 1'!M$60</f>
        <v>1</v>
      </c>
      <c r="N60" s="5">
        <f>'RSD approach 1'!N60/'RSD approach 1'!N$60</f>
        <v>1</v>
      </c>
      <c r="O60" s="5">
        <f t="shared" si="33"/>
        <v>0</v>
      </c>
      <c r="P60" s="9">
        <f t="shared" si="34"/>
        <v>1</v>
      </c>
      <c r="Q60" s="7">
        <f t="shared" si="35"/>
        <v>0</v>
      </c>
      <c r="S60" s="5">
        <f>'RSD approach 1'!S60/'RSD approach 1'!S$60</f>
        <v>1</v>
      </c>
      <c r="T60" s="5">
        <f>'RSD approach 1'!T60/'RSD approach 1'!T$60</f>
        <v>1</v>
      </c>
      <c r="U60" s="5">
        <f>'RSD approach 1'!U60/'RSD approach 1'!U$60</f>
        <v>1</v>
      </c>
      <c r="V60" s="5">
        <f>'RSD approach 1'!V60/'RSD approach 1'!V$60</f>
        <v>1</v>
      </c>
      <c r="W60" s="5">
        <f t="shared" si="36"/>
        <v>0</v>
      </c>
      <c r="X60" s="9">
        <f t="shared" si="37"/>
        <v>1</v>
      </c>
      <c r="Y60" s="7">
        <f t="shared" si="38"/>
        <v>0</v>
      </c>
      <c r="AA60" s="5">
        <f>'RSD approach 1'!AA60/'RSD approach 1'!AA$60</f>
        <v>1</v>
      </c>
      <c r="AB60" s="5">
        <f>'RSD approach 1'!AB60/'RSD approach 1'!AB$60</f>
        <v>1</v>
      </c>
      <c r="AC60" s="5">
        <f>'RSD approach 1'!AC60/'RSD approach 1'!AC$60</f>
        <v>1</v>
      </c>
      <c r="AD60" s="5">
        <f>'RSD approach 1'!AD60/'RSD approach 1'!AD$60</f>
        <v>1</v>
      </c>
      <c r="AE60" s="3">
        <f t="shared" si="39"/>
        <v>0</v>
      </c>
      <c r="AF60" s="8">
        <f t="shared" si="40"/>
        <v>1</v>
      </c>
      <c r="AG60" s="4">
        <f t="shared" si="41"/>
        <v>0</v>
      </c>
      <c r="AI60" s="5">
        <f>'RSD approach 1'!AI60/'RSD approach 1'!AI$60</f>
        <v>1</v>
      </c>
      <c r="AJ60" s="5">
        <f>'RSD approach 1'!AJ60/'RSD approach 1'!AJ$60</f>
        <v>1</v>
      </c>
      <c r="AK60" s="5">
        <f>'RSD approach 1'!AK60/'RSD approach 1'!AK$60</f>
        <v>1</v>
      </c>
      <c r="AL60" s="5">
        <f>'RSD approach 1'!AL60/'RSD approach 1'!AL$60</f>
        <v>1</v>
      </c>
      <c r="AM60" s="5">
        <f t="shared" si="42"/>
        <v>0</v>
      </c>
      <c r="AN60" s="9">
        <f t="shared" si="43"/>
        <v>1</v>
      </c>
      <c r="AO60" s="7">
        <f t="shared" si="44"/>
        <v>0</v>
      </c>
    </row>
    <row r="61" spans="1:41" x14ac:dyDescent="0.25">
      <c r="A61" s="6" t="s">
        <v>1</v>
      </c>
      <c r="C61" s="5">
        <f>'RSD approach 1'!C61/'RSD approach 1'!C$60</f>
        <v>0.27179480964384983</v>
      </c>
      <c r="D61" s="5">
        <f>'RSD approach 1'!D61/'RSD approach 1'!D$60</f>
        <v>0.26514398034398029</v>
      </c>
      <c r="E61" s="5">
        <f>'RSD approach 1'!E61/'RSD approach 1'!E$60</f>
        <v>0.26814459407054819</v>
      </c>
      <c r="F61" s="5">
        <f>'RSD approach 1'!F61/'RSD approach 1'!F$60</f>
        <v>0.27060563569658669</v>
      </c>
      <c r="G61" s="5">
        <f t="shared" si="30"/>
        <v>2.9419640066380044E-3</v>
      </c>
      <c r="H61" s="9">
        <f t="shared" si="31"/>
        <v>0.26892225493874128</v>
      </c>
      <c r="I61" s="7">
        <f t="shared" si="32"/>
        <v>1.0939830945966761E-2</v>
      </c>
      <c r="K61" s="5">
        <f>'RSD approach 1'!K61/'RSD approach 1'!K$60</f>
        <v>0.28053645961207957</v>
      </c>
      <c r="L61" s="5">
        <f>'RSD approach 1'!L61/'RSD approach 1'!L$60</f>
        <v>0.27340620016336692</v>
      </c>
      <c r="M61" s="5">
        <f>'RSD approach 1'!M61/'RSD approach 1'!M$60</f>
        <v>0.26377146096533854</v>
      </c>
      <c r="N61" s="5">
        <f>'RSD approach 1'!N61/'RSD approach 1'!N$60</f>
        <v>0.25924074933463431</v>
      </c>
      <c r="O61" s="5">
        <f t="shared" si="33"/>
        <v>9.5717840557892533E-3</v>
      </c>
      <c r="P61" s="9">
        <f t="shared" si="34"/>
        <v>0.26923871751885481</v>
      </c>
      <c r="Q61" s="7">
        <f t="shared" si="35"/>
        <v>3.5551291225857741E-2</v>
      </c>
      <c r="S61" s="5">
        <f>'RSD approach 1'!S61/'RSD approach 1'!S$60</f>
        <v>0.25559616799461515</v>
      </c>
      <c r="T61" s="5">
        <f>'RSD approach 1'!T61/'RSD approach 1'!T$60</f>
        <v>0.26839536651761259</v>
      </c>
      <c r="U61" s="5">
        <f>'RSD approach 1'!U61/'RSD approach 1'!U$60</f>
        <v>0.25624791474496106</v>
      </c>
      <c r="V61" s="5">
        <f>'RSD approach 1'!V61/'RSD approach 1'!V$60</f>
        <v>0.25370806494377468</v>
      </c>
      <c r="W61" s="5">
        <f t="shared" si="36"/>
        <v>6.6928907487137802E-3</v>
      </c>
      <c r="X61" s="9">
        <f t="shared" si="37"/>
        <v>0.25848687855024083</v>
      </c>
      <c r="Y61" s="7">
        <f t="shared" si="38"/>
        <v>2.5892574455816782E-2</v>
      </c>
      <c r="AA61" s="5">
        <f>'RSD approach 1'!AA61/'RSD approach 1'!AA$60</f>
        <v>0.2711625982623086</v>
      </c>
      <c r="AB61" s="5">
        <f>'RSD approach 1'!AB61/'RSD approach 1'!AB$60</f>
        <v>0.25457632984181533</v>
      </c>
      <c r="AC61" s="5">
        <f>'RSD approach 1'!AC61/'RSD approach 1'!AC$60</f>
        <v>0.25910870575630812</v>
      </c>
      <c r="AD61" s="5">
        <f>'RSD approach 1'!AD61/'RSD approach 1'!AD$60</f>
        <v>0.25941764255141292</v>
      </c>
      <c r="AE61" s="3">
        <f t="shared" si="39"/>
        <v>7.0853181029478293E-3</v>
      </c>
      <c r="AF61" s="8">
        <f t="shared" si="40"/>
        <v>0.26106631910296124</v>
      </c>
      <c r="AG61" s="4">
        <f t="shared" si="41"/>
        <v>2.7139916505864819E-2</v>
      </c>
      <c r="AI61" s="5">
        <f>'RSD approach 1'!AI61/'RSD approach 1'!AI$60</f>
        <v>0.27179480964384983</v>
      </c>
      <c r="AJ61" s="5">
        <f>'RSD approach 1'!AJ61/'RSD approach 1'!AJ$60</f>
        <v>0.27228275272573893</v>
      </c>
      <c r="AK61" s="5">
        <f>'RSD approach 1'!AK61/'RSD approach 1'!AK$60</f>
        <v>0.26377917304496601</v>
      </c>
      <c r="AL61" s="5">
        <f>'RSD approach 1'!AL61/'RSD approach 1'!AL$60</f>
        <v>0.26068324138657334</v>
      </c>
      <c r="AM61" s="5">
        <f t="shared" si="42"/>
        <v>5.8051686108212151E-3</v>
      </c>
      <c r="AN61" s="9">
        <f t="shared" si="43"/>
        <v>0.26713499420028203</v>
      </c>
      <c r="AO61" s="7">
        <f t="shared" si="44"/>
        <v>2.1731217312804935E-2</v>
      </c>
    </row>
    <row r="62" spans="1:41" x14ac:dyDescent="0.25">
      <c r="A62" s="6" t="s">
        <v>0</v>
      </c>
      <c r="C62" s="5">
        <f>'RSD approach 1'!C62/'RSD approach 1'!C$60</f>
        <v>0.41645255639583739</v>
      </c>
      <c r="D62" s="5">
        <f>'RSD approach 1'!D62/'RSD approach 1'!D$60</f>
        <v>0.40808255528255527</v>
      </c>
      <c r="E62" s="5">
        <f>'RSD approach 1'!E62/'RSD approach 1'!E$60</f>
        <v>0.41603491670025017</v>
      </c>
      <c r="F62" s="5">
        <f>'RSD approach 1'!F62/'RSD approach 1'!F$60</f>
        <v>0.42180134841820166</v>
      </c>
      <c r="G62" s="5">
        <f t="shared" si="30"/>
        <v>5.6534501974773452E-3</v>
      </c>
      <c r="H62" s="9">
        <f t="shared" si="31"/>
        <v>0.41559284419921116</v>
      </c>
      <c r="I62" s="7">
        <f t="shared" si="32"/>
        <v>1.3603338643548464E-2</v>
      </c>
      <c r="K62" s="5">
        <f>'RSD approach 1'!K62/'RSD approach 1'!K$60</f>
        <v>0.43564326049594887</v>
      </c>
      <c r="L62" s="5">
        <f>'RSD approach 1'!L62/'RSD approach 1'!L$60</f>
        <v>0.42529853358745962</v>
      </c>
      <c r="M62" s="5">
        <f>'RSD approach 1'!M62/'RSD approach 1'!M$60</f>
        <v>0.41117589893100098</v>
      </c>
      <c r="N62" s="5">
        <f>'RSD approach 1'!N62/'RSD approach 1'!N$60</f>
        <v>0.40527215538817291</v>
      </c>
      <c r="O62" s="5">
        <f t="shared" si="33"/>
        <v>1.373386326890836E-2</v>
      </c>
      <c r="P62" s="9">
        <f t="shared" si="34"/>
        <v>0.41934746210064561</v>
      </c>
      <c r="Q62" s="7">
        <f t="shared" si="35"/>
        <v>3.2750557735847605E-2</v>
      </c>
      <c r="S62" s="5">
        <f>'RSD approach 1'!S62/'RSD approach 1'!S$60</f>
        <v>0.39964074949517081</v>
      </c>
      <c r="T62" s="5">
        <f>'RSD approach 1'!T62/'RSD approach 1'!T$60</f>
        <v>0.41962117929811082</v>
      </c>
      <c r="U62" s="5">
        <f>'RSD approach 1'!U62/'RSD approach 1'!U$60</f>
        <v>0.40364257256687536</v>
      </c>
      <c r="V62" s="5">
        <f>'RSD approach 1'!V62/'RSD approach 1'!V$60</f>
        <v>0.40098179889888791</v>
      </c>
      <c r="W62" s="5">
        <f t="shared" si="36"/>
        <v>9.2504624558330615E-3</v>
      </c>
      <c r="X62" s="9">
        <f t="shared" si="37"/>
        <v>0.40597157506476123</v>
      </c>
      <c r="Y62" s="7">
        <f t="shared" si="38"/>
        <v>2.278598558127478E-2</v>
      </c>
      <c r="AA62" s="5">
        <f>'RSD approach 1'!AA62/'RSD approach 1'!AA$60</f>
        <v>0.42380755363792189</v>
      </c>
      <c r="AB62" s="5">
        <f>'RSD approach 1'!AB62/'RSD approach 1'!AB$60</f>
        <v>0.4010188847799056</v>
      </c>
      <c r="AC62" s="5">
        <f>'RSD approach 1'!AC62/'RSD approach 1'!AC$60</f>
        <v>0.41020490156689432</v>
      </c>
      <c r="AD62" s="5">
        <f>'RSD approach 1'!AD62/'RSD approach 1'!AD$60</f>
        <v>0.41192269290009986</v>
      </c>
      <c r="AE62" s="3">
        <f t="shared" si="39"/>
        <v>9.3623013082631198E-3</v>
      </c>
      <c r="AF62" s="8">
        <f t="shared" si="40"/>
        <v>0.41173850822120539</v>
      </c>
      <c r="AG62" s="4">
        <f t="shared" si="41"/>
        <v>2.2738464149758976E-2</v>
      </c>
      <c r="AI62" s="5">
        <f>'RSD approach 1'!AI62/'RSD approach 1'!AI$60</f>
        <v>0.41645255639583739</v>
      </c>
      <c r="AJ62" s="5">
        <f>'RSD approach 1'!AJ62/'RSD approach 1'!AJ$60</f>
        <v>0.42495026296242377</v>
      </c>
      <c r="AK62" s="5">
        <f>'RSD approach 1'!AK62/'RSD approach 1'!AK$60</f>
        <v>0.4082384433402369</v>
      </c>
      <c r="AL62" s="5">
        <f>'RSD approach 1'!AL62/'RSD approach 1'!AL$60</f>
        <v>0.40953167910175714</v>
      </c>
      <c r="AM62" s="5">
        <f t="shared" si="42"/>
        <v>7.6717626983063792E-3</v>
      </c>
      <c r="AN62" s="9">
        <f t="shared" si="43"/>
        <v>0.4147932354500638</v>
      </c>
      <c r="AO62" s="7">
        <f t="shared" si="44"/>
        <v>1.8495390094735449E-2</v>
      </c>
    </row>
    <row r="63" spans="1:41" x14ac:dyDescent="0.25">
      <c r="A63" s="6" t="s">
        <v>10</v>
      </c>
      <c r="C63" s="5">
        <f>'RSD approach 1'!C63/'RSD approach 1'!C$60</f>
        <v>0.23611111111111113</v>
      </c>
      <c r="D63" s="5">
        <f>'RSD approach 1'!D63/'RSD approach 1'!D$60</f>
        <v>0.22964520884520884</v>
      </c>
      <c r="E63" s="5">
        <f>'RSD approach 1'!E63/'RSD approach 1'!E$60</f>
        <v>0.23647852303574554</v>
      </c>
      <c r="F63" s="5">
        <f>'RSD approach 1'!F63/'RSD approach 1'!F$60</f>
        <v>0.241727972954803</v>
      </c>
      <c r="G63" s="5">
        <f t="shared" si="30"/>
        <v>4.9475256139901655E-3</v>
      </c>
      <c r="H63" s="9">
        <f t="shared" si="31"/>
        <v>0.23599070398671712</v>
      </c>
      <c r="I63" s="7">
        <f t="shared" si="32"/>
        <v>2.0964917390426701E-2</v>
      </c>
      <c r="K63" s="5">
        <f>'RSD approach 1'!K63/'RSD approach 1'!K$60</f>
        <v>0.24985805917014481</v>
      </c>
      <c r="L63" s="5">
        <f>'RSD approach 1'!L63/'RSD approach 1'!L$60</f>
        <v>0.2416274456416041</v>
      </c>
      <c r="M63" s="5">
        <f>'RSD approach 1'!M63/'RSD approach 1'!M$60</f>
        <v>0.2296161321671526</v>
      </c>
      <c r="N63" s="5">
        <f>'RSD approach 1'!N63/'RSD approach 1'!N$60</f>
        <v>0.22487575213095504</v>
      </c>
      <c r="O63" s="5">
        <f t="shared" si="33"/>
        <v>1.1361324609520876E-2</v>
      </c>
      <c r="P63" s="9">
        <f t="shared" si="34"/>
        <v>0.23649434727746413</v>
      </c>
      <c r="Q63" s="7">
        <f t="shared" si="35"/>
        <v>4.8040575769835794E-2</v>
      </c>
      <c r="S63" s="5">
        <f>'RSD approach 1'!S63/'RSD approach 1'!S$60</f>
        <v>0.21861058497565863</v>
      </c>
      <c r="T63" s="5">
        <f>'RSD approach 1'!T63/'RSD approach 1'!T$60</f>
        <v>0.23586779697041535</v>
      </c>
      <c r="U63" s="5">
        <f>'RSD approach 1'!U63/'RSD approach 1'!U$60</f>
        <v>0.22445783368987107</v>
      </c>
      <c r="V63" s="5">
        <f>'RSD approach 1'!V63/'RSD approach 1'!V$60</f>
        <v>0.2217313660963551</v>
      </c>
      <c r="W63" s="5">
        <f t="shared" si="36"/>
        <v>7.5233000495132617E-3</v>
      </c>
      <c r="X63" s="9">
        <f t="shared" si="37"/>
        <v>0.22516689543307505</v>
      </c>
      <c r="Y63" s="7">
        <f t="shared" si="38"/>
        <v>3.3412105429811573E-2</v>
      </c>
      <c r="AA63" s="5">
        <f>'RSD approach 1'!AA63/'RSD approach 1'!AA$60</f>
        <v>0.23726776602242053</v>
      </c>
      <c r="AB63" s="5">
        <f>'RSD approach 1'!AB63/'RSD approach 1'!AB$60</f>
        <v>0.21918899668822206</v>
      </c>
      <c r="AC63" s="5">
        <f>'RSD approach 1'!AC63/'RSD approach 1'!AC$60</f>
        <v>0.22833802062407926</v>
      </c>
      <c r="AD63" s="5">
        <f>'RSD approach 1'!AD63/'RSD approach 1'!AD$60</f>
        <v>0.23100023993993762</v>
      </c>
      <c r="AE63" s="3">
        <f t="shared" si="39"/>
        <v>7.5064508620295463E-3</v>
      </c>
      <c r="AF63" s="8">
        <f t="shared" si="40"/>
        <v>0.22894875581866486</v>
      </c>
      <c r="AG63" s="4">
        <f t="shared" si="41"/>
        <v>3.27865981852066E-2</v>
      </c>
      <c r="AI63" s="5">
        <f>'RSD approach 1'!AI63/'RSD approach 1'!AI$60</f>
        <v>0.23611111111111113</v>
      </c>
      <c r="AJ63" s="5">
        <f>'RSD approach 1'!AJ63/'RSD approach 1'!AJ$60</f>
        <v>0.23890948045791666</v>
      </c>
      <c r="AK63" s="5">
        <f>'RSD approach 1'!AK63/'RSD approach 1'!AK$60</f>
        <v>0.22319272423644596</v>
      </c>
      <c r="AL63" s="5">
        <f>'RSD approach 1'!AL63/'RSD approach 1'!AL$60</f>
        <v>0.22526956197697687</v>
      </c>
      <c r="AM63" s="5">
        <f t="shared" si="42"/>
        <v>7.7976055906328499E-3</v>
      </c>
      <c r="AN63" s="9">
        <f t="shared" si="43"/>
        <v>0.23087071944561266</v>
      </c>
      <c r="AO63" s="7">
        <f t="shared" si="44"/>
        <v>3.3774770613428831E-2</v>
      </c>
    </row>
    <row r="64" spans="1:41" x14ac:dyDescent="0.25">
      <c r="A64" s="6" t="s">
        <v>11</v>
      </c>
      <c r="C64" s="5">
        <f>'RSD approach 1'!C64/'RSD approach 1'!C$60</f>
        <v>0.16351157003425765</v>
      </c>
      <c r="D64" s="5">
        <f>'RSD approach 1'!D64/'RSD approach 1'!D$60</f>
        <v>0.15899754299754298</v>
      </c>
      <c r="E64" s="5">
        <f>'RSD approach 1'!E64/'RSD approach 1'!E$60</f>
        <v>0.16371385338331573</v>
      </c>
      <c r="F64" s="5">
        <f>'RSD approach 1'!F64/'RSD approach 1'!F$60</f>
        <v>0.1678377288181172</v>
      </c>
      <c r="G64" s="5">
        <f t="shared" si="30"/>
        <v>3.6116919634206846E-3</v>
      </c>
      <c r="H64" s="9">
        <f t="shared" si="31"/>
        <v>0.16351517380830838</v>
      </c>
      <c r="I64" s="7">
        <f t="shared" si="32"/>
        <v>2.2087809218578898E-2</v>
      </c>
      <c r="K64" s="5">
        <f>'RSD approach 1'!K64/'RSD approach 1'!K$60</f>
        <v>0.17411919960716915</v>
      </c>
      <c r="L64" s="5">
        <f>'RSD approach 1'!L64/'RSD approach 1'!L$60</f>
        <v>0.16651756194328834</v>
      </c>
      <c r="M64" s="5">
        <f>'RSD approach 1'!M64/'RSD approach 1'!M$60</f>
        <v>0.15805798509880145</v>
      </c>
      <c r="N64" s="5">
        <f>'RSD approach 1'!N64/'RSD approach 1'!N$60</f>
        <v>0.15491616987351109</v>
      </c>
      <c r="O64" s="5">
        <f t="shared" si="33"/>
        <v>8.6628113164973937E-3</v>
      </c>
      <c r="P64" s="9">
        <f t="shared" si="34"/>
        <v>0.16340272913069251</v>
      </c>
      <c r="Q64" s="7">
        <f t="shared" si="35"/>
        <v>5.3015095663235333E-2</v>
      </c>
      <c r="S64" s="5">
        <f>'RSD approach 1'!S64/'RSD approach 1'!S$60</f>
        <v>0.14824366419861307</v>
      </c>
      <c r="T64" s="5">
        <f>'RSD approach 1'!T64/'RSD approach 1'!T$60</f>
        <v>0.15927391336336214</v>
      </c>
      <c r="U64" s="5">
        <f>'RSD approach 1'!U64/'RSD approach 1'!U$60</f>
        <v>0.15186151943948345</v>
      </c>
      <c r="V64" s="5">
        <f>'RSD approach 1'!V64/'RSD approach 1'!V$60</f>
        <v>0.15053729900026513</v>
      </c>
      <c r="W64" s="5">
        <f t="shared" si="36"/>
        <v>4.7700594665017922E-3</v>
      </c>
      <c r="X64" s="9">
        <f t="shared" si="37"/>
        <v>0.15247909900043094</v>
      </c>
      <c r="Y64" s="7">
        <f t="shared" si="38"/>
        <v>3.1283366033585433E-2</v>
      </c>
      <c r="AA64" s="5">
        <f>'RSD approach 1'!AA64/'RSD approach 1'!AA$60</f>
        <v>0.15978879760427131</v>
      </c>
      <c r="AB64" s="5">
        <f>'RSD approach 1'!AB64/'RSD approach 1'!AB$60</f>
        <v>0.15047865854885376</v>
      </c>
      <c r="AC64" s="5">
        <f>'RSD approach 1'!AC64/'RSD approach 1'!AC$60</f>
        <v>0.15694940089334247</v>
      </c>
      <c r="AD64" s="5">
        <f>'RSD approach 1'!AD64/'RSD approach 1'!AD$60</f>
        <v>0.15854611877800912</v>
      </c>
      <c r="AE64" s="3">
        <f t="shared" si="39"/>
        <v>4.1411456005500686E-3</v>
      </c>
      <c r="AF64" s="8">
        <f t="shared" si="40"/>
        <v>0.15644074395611918</v>
      </c>
      <c r="AG64" s="4">
        <f t="shared" si="41"/>
        <v>2.6471017049827114E-2</v>
      </c>
      <c r="AI64" s="5">
        <f>'RSD approach 1'!AI64/'RSD approach 1'!AI$60</f>
        <v>0.16351157003425765</v>
      </c>
      <c r="AJ64" s="5">
        <f>'RSD approach 1'!AJ64/'RSD approach 1'!AJ$60</f>
        <v>0.16836687084047197</v>
      </c>
      <c r="AK64" s="5">
        <f>'RSD approach 1'!AK64/'RSD approach 1'!AK$60</f>
        <v>0.15131508935076418</v>
      </c>
      <c r="AL64" s="5">
        <f>'RSD approach 1'!AL64/'RSD approach 1'!AL$60</f>
        <v>0.15521585210748454</v>
      </c>
      <c r="AM64" s="5">
        <f t="shared" si="42"/>
        <v>7.7463729075537011E-3</v>
      </c>
      <c r="AN64" s="9">
        <f t="shared" si="43"/>
        <v>0.1596023455832446</v>
      </c>
      <c r="AO64" s="7">
        <f t="shared" si="44"/>
        <v>4.8535457791962E-2</v>
      </c>
    </row>
    <row r="65" spans="1:44" x14ac:dyDescent="0.25">
      <c r="A65" s="6" t="s">
        <v>12</v>
      </c>
      <c r="C65" s="5">
        <f>'RSD approach 1'!C65/'RSD approach 1'!C$60</f>
        <v>0.63950698080279234</v>
      </c>
      <c r="D65" s="5">
        <f>'RSD approach 1'!D65/'RSD approach 1'!D$60</f>
        <v>0.63621818181818179</v>
      </c>
      <c r="E65" s="5">
        <f>'RSD approach 1'!E65/'RSD approach 1'!E$60</f>
        <v>0.63743888436884577</v>
      </c>
      <c r="F65" s="5">
        <f>'RSD approach 1'!F65/'RSD approach 1'!F$60</f>
        <v>0.64246172758879005</v>
      </c>
      <c r="G65" s="5">
        <f t="shared" si="30"/>
        <v>2.7313714917244379E-3</v>
      </c>
      <c r="H65" s="9">
        <f t="shared" si="31"/>
        <v>0.63890644364465243</v>
      </c>
      <c r="I65" s="7">
        <f t="shared" si="32"/>
        <v>4.2750726947489897E-3</v>
      </c>
      <c r="K65" s="5">
        <f>'RSD approach 1'!K65/'RSD approach 1'!K$60</f>
        <v>0.64603793272771903</v>
      </c>
      <c r="L65" s="5">
        <f>'RSD approach 1'!L65/'RSD approach 1'!L$60</f>
        <v>0.63674199696604306</v>
      </c>
      <c r="M65" s="5">
        <f>'RSD approach 1'!M65/'RSD approach 1'!M$60</f>
        <v>0.62847019760285072</v>
      </c>
      <c r="N65" s="5">
        <f>'RSD approach 1'!N65/'RSD approach 1'!N$60</f>
        <v>0.62733968752602953</v>
      </c>
      <c r="O65" s="5">
        <f t="shared" si="33"/>
        <v>8.6735625767314379E-3</v>
      </c>
      <c r="P65" s="9">
        <f t="shared" si="34"/>
        <v>0.63464745370566056</v>
      </c>
      <c r="Q65" s="7">
        <f t="shared" si="35"/>
        <v>1.3666741316123044E-2</v>
      </c>
      <c r="S65" s="5">
        <f>'RSD approach 1'!S65/'RSD approach 1'!S$60</f>
        <v>0.62416448820499981</v>
      </c>
      <c r="T65" s="5">
        <f>'RSD approach 1'!T65/'RSD approach 1'!T$60</f>
        <v>0.62829138293263131</v>
      </c>
      <c r="U65" s="5">
        <f>'RSD approach 1'!U65/'RSD approach 1'!U$60</f>
        <v>0.61944144603850604</v>
      </c>
      <c r="V65" s="5">
        <f>'RSD approach 1'!V65/'RSD approach 1'!V$60</f>
        <v>0.61920005614735563</v>
      </c>
      <c r="W65" s="5">
        <f t="shared" si="36"/>
        <v>4.3302795125393541E-3</v>
      </c>
      <c r="X65" s="9">
        <f t="shared" si="37"/>
        <v>0.62277434333087323</v>
      </c>
      <c r="Y65" s="7">
        <f t="shared" si="38"/>
        <v>6.9532079458814889E-3</v>
      </c>
      <c r="AA65" s="5">
        <f>'RSD approach 1'!AA65/'RSD approach 1'!AA$60</f>
        <v>0.63199558681561163</v>
      </c>
      <c r="AB65" s="5">
        <f>'RSD approach 1'!AB65/'RSD approach 1'!AB$60</f>
        <v>0.6294551058923894</v>
      </c>
      <c r="AC65" s="5">
        <f>'RSD approach 1'!AC65/'RSD approach 1'!AC$60</f>
        <v>0.62719889080582014</v>
      </c>
      <c r="AD65" s="5">
        <f>'RSD approach 1'!AD65/'RSD approach 1'!AD$60</f>
        <v>0.62467588758426928</v>
      </c>
      <c r="AE65" s="3">
        <f t="shared" si="39"/>
        <v>3.1269968577215933E-3</v>
      </c>
      <c r="AF65" s="8">
        <f t="shared" si="40"/>
        <v>0.62833136777452259</v>
      </c>
      <c r="AG65" s="4">
        <f t="shared" si="41"/>
        <v>4.9766683920254634E-3</v>
      </c>
      <c r="AI65" s="5">
        <f>'RSD approach 1'!AI65/'RSD approach 1'!AI$60</f>
        <v>0.63950698080279234</v>
      </c>
      <c r="AJ65" s="5">
        <f>'RSD approach 1'!AJ65/'RSD approach 1'!AJ$60</f>
        <v>0.64495033761463783</v>
      </c>
      <c r="AK65" s="5">
        <f>'RSD approach 1'!AK65/'RSD approach 1'!AK$60</f>
        <v>0.62372809207671964</v>
      </c>
      <c r="AL65" s="5">
        <f>'RSD approach 1'!AL65/'RSD approach 1'!AL$60</f>
        <v>0.63011479168185602</v>
      </c>
      <c r="AM65" s="5">
        <f t="shared" si="42"/>
        <v>9.4784129294584393E-3</v>
      </c>
      <c r="AN65" s="9">
        <f t="shared" si="43"/>
        <v>0.63457505054400143</v>
      </c>
      <c r="AO65" s="7">
        <f t="shared" si="44"/>
        <v>1.4936630302960842E-2</v>
      </c>
    </row>
    <row r="66" spans="1:44" x14ac:dyDescent="0.25">
      <c r="A66" s="6" t="s">
        <v>13</v>
      </c>
      <c r="C66" s="5">
        <f>'RSD approach 1'!C66/'RSD approach 1'!C$60</f>
        <v>0.13915955658974857</v>
      </c>
      <c r="D66" s="5">
        <f>'RSD approach 1'!D66/'RSD approach 1'!D$60</f>
        <v>0.13657788697788698</v>
      </c>
      <c r="E66" s="5">
        <f>'RSD approach 1'!E66/'RSD approach 1'!E$60</f>
        <v>0.13848060647996777</v>
      </c>
      <c r="F66" s="5">
        <f>'RSD approach 1'!F66/'RSD approach 1'!F$60</f>
        <v>0.14208332532990145</v>
      </c>
      <c r="G66" s="5">
        <f t="shared" si="30"/>
        <v>2.2837139149744297E-3</v>
      </c>
      <c r="H66" s="9">
        <f t="shared" si="31"/>
        <v>0.13907534384437617</v>
      </c>
      <c r="I66" s="7">
        <f t="shared" si="32"/>
        <v>1.642069580305968E-2</v>
      </c>
      <c r="K66" s="5">
        <f>'RSD approach 1'!K66/'RSD approach 1'!K$60</f>
        <v>0.14740363368524428</v>
      </c>
      <c r="L66" s="5">
        <f>'RSD approach 1'!L66/'RSD approach 1'!L$60</f>
        <v>0.14177914349060641</v>
      </c>
      <c r="M66" s="5">
        <f>'RSD approach 1'!M66/'RSD approach 1'!M$60</f>
        <v>0.13715986394557822</v>
      </c>
      <c r="N66" s="5">
        <f>'RSD approach 1'!N66/'RSD approach 1'!N$60</f>
        <v>0.1336205015925146</v>
      </c>
      <c r="O66" s="5">
        <f t="shared" si="33"/>
        <v>5.9649860695367507E-3</v>
      </c>
      <c r="P66" s="9">
        <f t="shared" si="34"/>
        <v>0.13999078567848589</v>
      </c>
      <c r="Q66" s="7">
        <f t="shared" si="35"/>
        <v>4.2609847788385287E-2</v>
      </c>
      <c r="S66" s="5">
        <f>'RSD approach 1'!S66/'RSD approach 1'!S$60</f>
        <v>0.13286789912809355</v>
      </c>
      <c r="T66" s="5">
        <f>'RSD approach 1'!T66/'RSD approach 1'!T$60</f>
        <v>0.13953583428024885</v>
      </c>
      <c r="U66" s="5">
        <f>'RSD approach 1'!U66/'RSD approach 1'!U$60</f>
        <v>0.13308735501344376</v>
      </c>
      <c r="V66" s="5">
        <f>'RSD approach 1'!V66/'RSD approach 1'!V$60</f>
        <v>0.13308093017452469</v>
      </c>
      <c r="W66" s="5">
        <f t="shared" si="36"/>
        <v>3.2634799352425879E-3</v>
      </c>
      <c r="X66" s="9">
        <f t="shared" si="37"/>
        <v>0.13464300464907772</v>
      </c>
      <c r="Y66" s="7">
        <f t="shared" si="38"/>
        <v>2.4238020710754708E-2</v>
      </c>
      <c r="AA66" s="5">
        <f>'RSD approach 1'!AA66/'RSD approach 1'!AA$60</f>
        <v>0.14212817936442265</v>
      </c>
      <c r="AB66" s="5">
        <f>'RSD approach 1'!AB66/'RSD approach 1'!AB$60</f>
        <v>0.13261598264837612</v>
      </c>
      <c r="AC66" s="5">
        <f>'RSD approach 1'!AC66/'RSD approach 1'!AC$60</f>
        <v>0.13654983889899872</v>
      </c>
      <c r="AD66" s="5">
        <f>'RSD approach 1'!AD66/'RSD approach 1'!AD$60</f>
        <v>0.13602659463308542</v>
      </c>
      <c r="AE66" s="3">
        <f t="shared" si="39"/>
        <v>3.9392299228323841E-3</v>
      </c>
      <c r="AF66" s="8">
        <f t="shared" si="40"/>
        <v>0.13683014888622072</v>
      </c>
      <c r="AG66" s="4">
        <f t="shared" si="41"/>
        <v>2.8789195618781342E-2</v>
      </c>
      <c r="AI66" s="5">
        <f>'RSD approach 1'!AI66/'RSD approach 1'!AI$60</f>
        <v>0.13915955658974857</v>
      </c>
      <c r="AJ66" s="5">
        <f>'RSD approach 1'!AJ66/'RSD approach 1'!AJ$60</f>
        <v>0.14321280733383351</v>
      </c>
      <c r="AK66" s="5">
        <f>'RSD approach 1'!AK66/'RSD approach 1'!AK$60</f>
        <v>0.13572475216725743</v>
      </c>
      <c r="AL66" s="5">
        <f>'RSD approach 1'!AL66/'RSD approach 1'!AL$60</f>
        <v>0.1372396529516125</v>
      </c>
      <c r="AM66" s="5">
        <f t="shared" si="42"/>
        <v>3.2398202217727339E-3</v>
      </c>
      <c r="AN66" s="9">
        <f t="shared" si="43"/>
        <v>0.138834192260613</v>
      </c>
      <c r="AO66" s="7">
        <f t="shared" si="44"/>
        <v>2.3335895639390449E-2</v>
      </c>
    </row>
    <row r="67" spans="1:44" x14ac:dyDescent="0.25">
      <c r="A67" s="6" t="s">
        <v>14</v>
      </c>
      <c r="C67" s="5">
        <f>'RSD approach 1'!C67/'RSD approach 1'!C$60</f>
        <v>0.41067561889987719</v>
      </c>
      <c r="D67" s="5">
        <f>'RSD approach 1'!D67/'RSD approach 1'!D$60</f>
        <v>0.40876265356265351</v>
      </c>
      <c r="E67" s="5">
        <f>'RSD approach 1'!E67/'RSD approach 1'!E$60</f>
        <v>0.3870301795259784</v>
      </c>
      <c r="F67" s="5">
        <f>'RSD approach 1'!F67/'RSD approach 1'!F$60</f>
        <v>0.3845719444497801</v>
      </c>
      <c r="G67" s="5">
        <f t="shared" si="30"/>
        <v>1.3867533469075231E-2</v>
      </c>
      <c r="H67" s="9">
        <f t="shared" si="31"/>
        <v>0.39776009910957227</v>
      </c>
      <c r="I67" s="7">
        <f t="shared" si="32"/>
        <v>3.4864063791514431E-2</v>
      </c>
      <c r="K67" s="5">
        <f>'RSD approach 1'!K67/'RSD approach 1'!K$60</f>
        <v>0.40771160692364344</v>
      </c>
      <c r="L67" s="5">
        <f>'RSD approach 1'!L67/'RSD approach 1'!L$60</f>
        <v>0.40172702166556457</v>
      </c>
      <c r="M67" s="5">
        <f>'RSD approach 1'!M67/'RSD approach 1'!M$60</f>
        <v>0.41391723356009075</v>
      </c>
      <c r="N67" s="5">
        <f>'RSD approach 1'!N67/'RSD approach 1'!N$60</f>
        <v>0.40565293098045752</v>
      </c>
      <c r="O67" s="5">
        <f t="shared" si="33"/>
        <v>5.0898259335920579E-3</v>
      </c>
      <c r="P67" s="9">
        <f t="shared" si="34"/>
        <v>0.40725219828243908</v>
      </c>
      <c r="Q67" s="7">
        <f t="shared" si="35"/>
        <v>1.2497970434679257E-2</v>
      </c>
      <c r="S67" s="5">
        <f>'RSD approach 1'!S67/'RSD approach 1'!S$60</f>
        <v>0.32494169027753861</v>
      </c>
      <c r="T67" s="5">
        <f>'RSD approach 1'!T67/'RSD approach 1'!T$60</f>
        <v>0.30524332322381809</v>
      </c>
      <c r="U67" s="5">
        <f>'RSD approach 1'!U67/'RSD approach 1'!U$60</f>
        <v>0.30945773556022216</v>
      </c>
      <c r="V67" s="5">
        <f>'RSD approach 1'!V67/'RSD approach 1'!V$60</f>
        <v>0.30234961086763257</v>
      </c>
      <c r="W67" s="5">
        <f t="shared" si="36"/>
        <v>1.0061646856261845E-2</v>
      </c>
      <c r="X67" s="9">
        <f t="shared" si="37"/>
        <v>0.31049808998230288</v>
      </c>
      <c r="Y67" s="7">
        <f t="shared" si="38"/>
        <v>3.2404859098602884E-2</v>
      </c>
      <c r="AA67" s="5">
        <f>'RSD approach 1'!AA67/'RSD approach 1'!AA$60</f>
        <v>0.27149752743463951</v>
      </c>
      <c r="AB67" s="5">
        <f>'RSD approach 1'!AB67/'RSD approach 1'!AB$60</f>
        <v>0.28302220862993799</v>
      </c>
      <c r="AC67" s="5">
        <f>'RSD approach 1'!AC67/'RSD approach 1'!AC$60</f>
        <v>0.27363142926917655</v>
      </c>
      <c r="AD67" s="5">
        <f>'RSD approach 1'!AD67/'RSD approach 1'!AD$60</f>
        <v>0.27125983947244175</v>
      </c>
      <c r="AE67" s="3">
        <f t="shared" si="39"/>
        <v>5.5497208084715017E-3</v>
      </c>
      <c r="AF67" s="8">
        <f t="shared" si="40"/>
        <v>0.27485275120154895</v>
      </c>
      <c r="AG67" s="4">
        <f t="shared" si="41"/>
        <v>2.0191614543461137E-2</v>
      </c>
      <c r="AI67" s="5">
        <f>'RSD approach 1'!AI67/'RSD approach 1'!AI$60</f>
        <v>0.41067561889987719</v>
      </c>
      <c r="AJ67" s="5">
        <f>'RSD approach 1'!AJ67/'RSD approach 1'!AJ$60</f>
        <v>0.21543135915553416</v>
      </c>
      <c r="AK67" s="5">
        <f>'RSD approach 1'!AK67/'RSD approach 1'!AK$60</f>
        <v>0.23293821986100083</v>
      </c>
      <c r="AL67" s="5">
        <f>'RSD approach 1'!AL67/'RSD approach 1'!AL$60</f>
        <v>0.22959956578446383</v>
      </c>
      <c r="AM67" s="5">
        <f t="shared" si="42"/>
        <v>9.2654292873185551E-2</v>
      </c>
      <c r="AN67" s="9">
        <f t="shared" si="43"/>
        <v>0.27216119092521901</v>
      </c>
      <c r="AO67" s="7">
        <f>AM67/AN67</f>
        <v>0.3404390337880463</v>
      </c>
    </row>
    <row r="72" spans="1:44" x14ac:dyDescent="0.25">
      <c r="A72" s="75" t="s">
        <v>46</v>
      </c>
      <c r="C72" s="77" t="s">
        <v>37</v>
      </c>
      <c r="D72" s="77"/>
      <c r="E72" s="77"/>
      <c r="F72" s="77"/>
      <c r="G72" s="77"/>
      <c r="O72" s="77" t="s">
        <v>38</v>
      </c>
      <c r="P72" s="77"/>
      <c r="Q72" s="77"/>
      <c r="R72" s="77"/>
      <c r="S72" s="77"/>
      <c r="Z72" s="77" t="s">
        <v>39</v>
      </c>
      <c r="AA72" s="77"/>
      <c r="AB72" s="77"/>
      <c r="AC72" s="77"/>
      <c r="AD72" s="77"/>
      <c r="AL72" s="35"/>
      <c r="AM72" s="56" t="s">
        <v>40</v>
      </c>
      <c r="AN72" s="35"/>
    </row>
    <row r="73" spans="1:44" ht="105" x14ac:dyDescent="0.25">
      <c r="A73" s="76"/>
      <c r="C73" s="78" t="s">
        <v>18</v>
      </c>
      <c r="D73" s="79"/>
      <c r="E73" s="79"/>
      <c r="F73" s="79"/>
      <c r="G73" s="80"/>
      <c r="I73" s="14" t="s">
        <v>19</v>
      </c>
      <c r="J73" s="14" t="s">
        <v>20</v>
      </c>
      <c r="O73" s="78" t="s">
        <v>18</v>
      </c>
      <c r="P73" s="79"/>
      <c r="Q73" s="79"/>
      <c r="R73" s="79"/>
      <c r="S73" s="80"/>
      <c r="U73" s="14" t="s">
        <v>19</v>
      </c>
      <c r="V73" s="14" t="s">
        <v>20</v>
      </c>
      <c r="Z73" s="78" t="s">
        <v>18</v>
      </c>
      <c r="AA73" s="79"/>
      <c r="AB73" s="79"/>
      <c r="AC73" s="79"/>
      <c r="AD73" s="80"/>
      <c r="AF73" s="14" t="s">
        <v>19</v>
      </c>
      <c r="AG73" s="14" t="s">
        <v>20</v>
      </c>
      <c r="AL73" s="14" t="s">
        <v>19</v>
      </c>
      <c r="AM73" s="14" t="s">
        <v>20</v>
      </c>
      <c r="AN73" s="14" t="s">
        <v>21</v>
      </c>
    </row>
    <row r="74" spans="1:44" x14ac:dyDescent="0.25">
      <c r="A74" s="6" t="s">
        <v>50</v>
      </c>
      <c r="B74" s="18"/>
      <c r="C74" s="19">
        <f>AVERAGE(C53:F53)</f>
        <v>1.324144629394362E-2</v>
      </c>
      <c r="D74" s="19">
        <f>AVERAGE(K53:N53)</f>
        <v>1.8215170745113848E-2</v>
      </c>
      <c r="E74" s="19">
        <f>AVERAGE(S53:V53)</f>
        <v>2.329682727201338E-2</v>
      </c>
      <c r="F74" s="19">
        <f>AVERAGE(AA53:AD53)</f>
        <v>2.242776662997081E-2</v>
      </c>
      <c r="G74" s="19">
        <f>AVERAGE(AI53:AL53)</f>
        <v>1.9264433071590523E-2</v>
      </c>
      <c r="H74" s="18"/>
      <c r="I74" s="20">
        <f>STDEV(C74:G74)/AVERAGE(C74:G74)*SQRT(4)</f>
        <v>0.41357702967329651</v>
      </c>
      <c r="J74" s="20">
        <f>SQRT(SUMSQ(C94:G94)/COUNT(C94:G94))</f>
        <v>0.2215634681143818</v>
      </c>
      <c r="K74" s="18"/>
      <c r="L74" s="18"/>
      <c r="M74" s="18"/>
      <c r="N74" s="18"/>
      <c r="O74" s="19">
        <f>AVERAGE(C32:F32)</f>
        <v>-5.9718884676795052E-3</v>
      </c>
      <c r="P74" s="19">
        <f>AVERAGE(K32:N32)</f>
        <v>2.3013489774316356E-2</v>
      </c>
      <c r="Q74" s="19">
        <f>AVERAGE(S32:V32)</f>
        <v>1.7944276041074715E-2</v>
      </c>
      <c r="R74" s="19">
        <f>AVERAGE(AA32:AD32)</f>
        <v>2.2506683650202995E-2</v>
      </c>
      <c r="S74" s="19">
        <f>AVERAGE(AI32:AL32)</f>
        <v>2.0939536109587306E-2</v>
      </c>
      <c r="T74" s="18"/>
      <c r="U74" s="20">
        <f>STDEV(O74:S74)/AVERAGE(O74:S74)*SQRT(4)</f>
        <v>1.5641063397128694</v>
      </c>
      <c r="V74" s="20">
        <f>SQRT(SUMSQ(O94:S94)/COUNT(O94:S94))</f>
        <v>0.42049388651907915</v>
      </c>
      <c r="W74" s="18"/>
      <c r="X74" s="18"/>
      <c r="Y74" s="18"/>
      <c r="Z74" s="19">
        <f>AVERAGE(C11:F11)</f>
        <v>2.4022554420455304E-2</v>
      </c>
      <c r="AA74" s="19">
        <f>AVERAGE(K11:N11)</f>
        <v>2.1274863916495683E-2</v>
      </c>
      <c r="AB74" s="19">
        <f>AVERAGE(S11:V11)</f>
        <v>1.8581974947387878E-2</v>
      </c>
      <c r="AC74" s="19">
        <f>AVERAGE(AA11:AD11)</f>
        <v>2.0090163115528858E-2</v>
      </c>
      <c r="AD74" s="19">
        <f>AVERAGE(AI11:AL11)</f>
        <v>1.7339433681454533E-2</v>
      </c>
      <c r="AE74" s="18"/>
      <c r="AF74" s="20">
        <f>STDEV(Z74:AD74)/AVERAGE(Z74:AD74)*SQRT(4)</f>
        <v>0.25435764207195949</v>
      </c>
      <c r="AG74" s="20">
        <f>SQRT(SUMSQ(Z94:AD94)/COUNT(Z94:AD94))</f>
        <v>0.12184344398815433</v>
      </c>
      <c r="AH74" s="18"/>
      <c r="AI74" s="18"/>
      <c r="AJ74" s="18"/>
      <c r="AK74" s="18"/>
      <c r="AL74" s="21">
        <f>STDEV(C11:F11,K11:N11,S11:V11,AA11:AD11,AI11:AL11,C32:F32,K32:N32,S32:V32,AA32:AD32,AI32:AL32,C53:F53,K53:N53,S53:V53,AA53:AD53,AI53:AL53)/AVERAGE(C11:F11,K11:N11,S11:V11,AA11:AD11,AI11:AL11,C32:F32,K32:N32,S32:V32,AA32:AD32,AI32:AL32,C53:F53,K53:N53,S53:V53,AA53:AD53,AI53:AL53)</f>
        <v>0.41882596649895903</v>
      </c>
      <c r="AM74" s="21">
        <f>SQRT(SUMSQ(Z94:AD94,O94:S94,C94:G94)/COUNT(Z94:AD94,O94:S94,C94:G94))</f>
        <v>0.28328507658404661</v>
      </c>
      <c r="AN74" s="21">
        <f>SQRT(AL74^2-AM74^2)</f>
        <v>0.30848785324313499</v>
      </c>
      <c r="AP74" s="31"/>
      <c r="AQ74" s="32"/>
      <c r="AR74" s="32"/>
    </row>
    <row r="75" spans="1:44" x14ac:dyDescent="0.25">
      <c r="A75" s="6" t="s">
        <v>51</v>
      </c>
      <c r="C75" s="9">
        <f t="shared" ref="C75" si="45">AVERAGE(C54:F54)</f>
        <v>0.39036432938377491</v>
      </c>
      <c r="D75" s="9">
        <f t="shared" ref="D75" si="46">AVERAGE(K54:N54)</f>
        <v>0.39353945608591889</v>
      </c>
      <c r="E75" s="9">
        <f t="shared" ref="E75" si="47">AVERAGE(S54:V54)</f>
        <v>0.39562792838711486</v>
      </c>
      <c r="F75" s="9">
        <f t="shared" ref="F75" si="48">AVERAGE(AA54:AD54)</f>
        <v>0.39433183751049466</v>
      </c>
      <c r="G75" s="9">
        <f t="shared" ref="G75" si="49">AVERAGE(AI54:AL54)</f>
        <v>0.39789928734225677</v>
      </c>
      <c r="I75" s="15">
        <f>STDEV(C75:G75)/AVERAGE(C75:G75)*SQRT(4)</f>
        <v>1.4067048955877544E-2</v>
      </c>
      <c r="J75" s="15">
        <f>SQRT(SUMSQ(C95:G95)/COUNT(C95:G95))</f>
        <v>2.7485875551433597E-2</v>
      </c>
      <c r="O75" s="9">
        <f t="shared" ref="O75" si="50">AVERAGE(C33:F33)</f>
        <v>0.39221354549702026</v>
      </c>
      <c r="P75" s="9">
        <f t="shared" ref="P75" si="51">AVERAGE(K33:N33)</f>
        <v>0.42291094351885211</v>
      </c>
      <c r="Q75" s="9">
        <f t="shared" ref="Q75" si="52">AVERAGE(S33:V33)</f>
        <v>0.37912420287591853</v>
      </c>
      <c r="R75" s="9">
        <f t="shared" ref="R75" si="53">AVERAGE(AA33:AD33)</f>
        <v>0.39104146953726832</v>
      </c>
      <c r="S75" s="9">
        <f t="shared" ref="S75" si="54">AVERAGE(AI33:AL33)</f>
        <v>0.39584648984340665</v>
      </c>
      <c r="U75" s="15">
        <f t="shared" ref="U75" si="55">STDEV(O75:S75)/AVERAGE(O75:S75)*SQRT(4)</f>
        <v>8.1690221374129526E-2</v>
      </c>
      <c r="V75" s="15">
        <f t="shared" ref="V75" si="56">SQRT(SUMSQ(O95:S95)/COUNT(O95:S95))</f>
        <v>2.8925871789357453E-2</v>
      </c>
      <c r="Z75" s="9">
        <f t="shared" ref="Z75" si="57">AVERAGE(C12:F12)</f>
        <v>0.39367953586855808</v>
      </c>
      <c r="AA75" s="9">
        <f t="shared" ref="AA75" si="58">AVERAGE(K12:N12)</f>
        <v>0.41071349085422615</v>
      </c>
      <c r="AB75" s="9">
        <f t="shared" ref="AB75" si="59">AVERAGE(S12:V12)</f>
        <v>0.39343415275751009</v>
      </c>
      <c r="AC75" s="9">
        <f t="shared" ref="AC75" si="60">AVERAGE(AA12:AD12)</f>
        <v>0.40230798379860722</v>
      </c>
      <c r="AD75" s="9">
        <f t="shared" ref="AD75" si="61">AVERAGE(AI12:AL12)</f>
        <v>0.41159428522025376</v>
      </c>
      <c r="AF75" s="15">
        <f t="shared" ref="AF75" si="62">STDEV(Z75:AD75)/AVERAGE(Z75:AD75)*SQRT(4)</f>
        <v>4.3765745662843573E-2</v>
      </c>
      <c r="AG75" s="15">
        <f t="shared" ref="AG75" si="63">SQRT(SUMSQ(Z95:AD95)/COUNT(Z95:AD95))</f>
        <v>2.3509368167346553E-2</v>
      </c>
      <c r="AL75" s="12">
        <f>STDEV(C12:F12,K12:N12,S12:V12,AA12:AD12,AI12:AL12,C33:F33,K33:N33,S33:V33,AA33:AD33,AI33:AL33,C54:F54,K54:N54,S54:V54,AA54:AD54,AI54:AL54)/AVERAGE(C12:F12,K12:N12,S12:V12,AA12:AD12,AI12:AL12,C33:F33,K33:N33,S33:V33,AA33:AD33,AI33:AL33,C54:F54,K54:N54,S54:V54,AA54:AD54,AI54:AL54)</f>
        <v>3.4842950539160311E-2</v>
      </c>
      <c r="AM75" s="12">
        <f t="shared" ref="AM75" si="64">SQRT(SUMSQ(Z95:AD95,O95:S95,C95:G95)/COUNT(Z95:AD95,O95:S95,C95:G95))</f>
        <v>2.6738672400545543E-2</v>
      </c>
      <c r="AN75" s="12">
        <f t="shared" ref="AN75" si="65">SQRT(AL75^2-AM75^2)</f>
        <v>2.2339977630487368E-2</v>
      </c>
      <c r="AP75" s="31"/>
      <c r="AQ75" s="32"/>
      <c r="AR75" s="32"/>
    </row>
    <row r="76" spans="1:44" x14ac:dyDescent="0.25">
      <c r="A76" s="6" t="s">
        <v>52</v>
      </c>
      <c r="C76" s="9">
        <f t="shared" ref="C76:C88" si="66">AVERAGE(C55:F55)</f>
        <v>9.3148246014416394</v>
      </c>
      <c r="D76" s="9">
        <f t="shared" ref="D76:D88" si="67">AVERAGE(K55:N55)</f>
        <v>9.4758787079305478</v>
      </c>
      <c r="E76" s="9">
        <f t="shared" ref="E76:E88" si="68">AVERAGE(S55:V55)</f>
        <v>9.1253480790830821</v>
      </c>
      <c r="F76" s="9">
        <f t="shared" ref="F76:F88" si="69">AVERAGE(AA55:AD55)</f>
        <v>8.8969305897992488</v>
      </c>
      <c r="G76" s="9">
        <f t="shared" ref="G76:G88" si="70">AVERAGE(AI55:AL55)</f>
        <v>9.5911964840776918</v>
      </c>
      <c r="I76" s="15">
        <f>STDEV(C76:G76)/AVERAGE(C76:G76)*SQRT(4)</f>
        <v>5.970888262445205E-2</v>
      </c>
      <c r="J76" s="15">
        <f>SQRT(SUMSQ(C96:G96)/COUNT(C96:G96))</f>
        <v>3.8953343155843659E-2</v>
      </c>
      <c r="O76" s="9">
        <f t="shared" ref="O76:O88" si="71">AVERAGE(C34:F34)</f>
        <v>9.1604685926047154</v>
      </c>
      <c r="P76" s="9">
        <f t="shared" ref="P76:P88" si="72">AVERAGE(K34:N34)</f>
        <v>8.7209856509759422</v>
      </c>
      <c r="Q76" s="9">
        <f t="shared" ref="Q76:Q88" si="73">AVERAGE(S34:V34)</f>
        <v>9.1700087313214631</v>
      </c>
      <c r="R76" s="9">
        <f t="shared" ref="R76:R88" si="74">AVERAGE(AA34:AD34)</f>
        <v>8.7852786625201418</v>
      </c>
      <c r="S76" s="9">
        <f t="shared" ref="S76:S88" si="75">AVERAGE(AI34:AL34)</f>
        <v>8.7110871798773264</v>
      </c>
      <c r="U76" s="15">
        <f t="shared" ref="U76:U88" si="76">STDEV(O76:S76)/AVERAGE(O76:S76)*SQRT(4)</f>
        <v>5.2786459563534484E-2</v>
      </c>
      <c r="V76" s="15">
        <f t="shared" ref="V76:V88" si="77">SQRT(SUMSQ(O96:S96)/COUNT(O96:S96))</f>
        <v>3.7993595735426738E-2</v>
      </c>
      <c r="Z76" s="9">
        <f t="shared" ref="Z76:Z88" si="78">AVERAGE(C13:F13)</f>
        <v>9.3678432773122271</v>
      </c>
      <c r="AA76" s="9">
        <f t="shared" ref="AA76:AA88" si="79">AVERAGE(K13:N13)</f>
        <v>8.9902292447291607</v>
      </c>
      <c r="AB76" s="9">
        <f t="shared" ref="AB76:AB88" si="80">AVERAGE(S13:V13)</f>
        <v>9.3315499535329831</v>
      </c>
      <c r="AC76" s="9">
        <f t="shared" ref="AC76:AC88" si="81">AVERAGE(AA13:AD13)</f>
        <v>9.3983902345459924</v>
      </c>
      <c r="AD76" s="9">
        <f t="shared" ref="AD76:AD88" si="82">AVERAGE(AI13:AL13)</f>
        <v>9.1785297933950005</v>
      </c>
      <c r="AF76" s="15">
        <f t="shared" ref="AF76:AF88" si="83">STDEV(Z76:AD76)/AVERAGE(Z76:AD76)*SQRT(4)</f>
        <v>3.6662663822122028E-2</v>
      </c>
      <c r="AG76" s="15">
        <f t="shared" ref="AG76:AG88" si="84">SQRT(SUMSQ(Z96:AD96)/COUNT(Z96:AD96))</f>
        <v>2.5591880344400204E-2</v>
      </c>
      <c r="AL76" s="12">
        <f>STDEV(C13:F13,K13:N13,S13:V13,AA13:AD13,AI13:AL13,C34:F34,K34:N34,S34:V34,AA34:AD34,AI34:AL34,C55:F55,K55:N55,S55:V55,AA55:AD55,AI55:AL55)/AVERAGE(C13:F13,K13:N13,S13:V13,AA13:AD13,AI13:AL13,C34:F34,K34:N34,S34:V34,AA34:AD34,AI34:AL34,C55:F55,K55:N55,S55:V55,AA55:AD55,AI55:AL55)</f>
        <v>4.200534972922669E-2</v>
      </c>
      <c r="AM76" s="12">
        <f t="shared" ref="AM76:AM88" si="85">SQRT(SUMSQ(Z96:AD96,O96:S96,C96:G96)/COUNT(Z96:AD96,O96:S96,C96:G96))</f>
        <v>3.4717049603357933E-2</v>
      </c>
      <c r="AN76" s="12">
        <f t="shared" ref="AN76:AN88" si="86">SQRT(AL76^2-AM76^2)</f>
        <v>2.36468998541591E-2</v>
      </c>
      <c r="AP76" s="31"/>
      <c r="AQ76" s="32"/>
      <c r="AR76" s="32"/>
    </row>
    <row r="77" spans="1:44" x14ac:dyDescent="0.25">
      <c r="A77" s="6" t="s">
        <v>53</v>
      </c>
      <c r="C77" s="9">
        <f t="shared" si="66"/>
        <v>0.80443204958909287</v>
      </c>
      <c r="D77" s="9">
        <f t="shared" si="67"/>
        <v>0.79881552206344097</v>
      </c>
      <c r="E77" s="9">
        <f t="shared" si="68"/>
        <v>0.8008067614153821</v>
      </c>
      <c r="F77" s="9">
        <f t="shared" si="69"/>
        <v>0.82687473594053928</v>
      </c>
      <c r="G77" s="9">
        <f t="shared" si="70"/>
        <v>0.81763194938415951</v>
      </c>
      <c r="I77" s="15">
        <f t="shared" ref="I77:I88" si="87">STDEV(C77:G77)/AVERAGE(C77:G77)*SQRT(4)</f>
        <v>2.9824823418633583E-2</v>
      </c>
      <c r="J77" s="15">
        <f t="shared" ref="J77:J88" si="88">SQRT(SUMSQ(C97:G97)/COUNT(C97:G97))</f>
        <v>6.4955105751654738E-2</v>
      </c>
      <c r="O77" s="9">
        <f t="shared" si="71"/>
        <v>0.81049609802550282</v>
      </c>
      <c r="P77" s="9">
        <f t="shared" si="72"/>
        <v>0.74126177745242061</v>
      </c>
      <c r="Q77" s="9">
        <f t="shared" si="73"/>
        <v>0.70814751369031703</v>
      </c>
      <c r="R77" s="9">
        <f t="shared" si="74"/>
        <v>0.73542830781214197</v>
      </c>
      <c r="S77" s="9">
        <f t="shared" si="75"/>
        <v>0.83968393423426324</v>
      </c>
      <c r="U77" s="15">
        <f t="shared" si="76"/>
        <v>0.14458216502874785</v>
      </c>
      <c r="V77" s="15">
        <f t="shared" si="77"/>
        <v>6.3192108003620906E-2</v>
      </c>
      <c r="Z77" s="9">
        <f t="shared" si="78"/>
        <v>0.76331076946025467</v>
      </c>
      <c r="AA77" s="9">
        <f t="shared" si="79"/>
        <v>0.79797770845511162</v>
      </c>
      <c r="AB77" s="9">
        <f t="shared" si="80"/>
        <v>0.80731682815677175</v>
      </c>
      <c r="AC77" s="9">
        <f t="shared" si="81"/>
        <v>0.81370563353423819</v>
      </c>
      <c r="AD77" s="9">
        <f t="shared" si="82"/>
        <v>0.84696526045391707</v>
      </c>
      <c r="AF77" s="15">
        <f t="shared" si="83"/>
        <v>7.4722268658571678E-2</v>
      </c>
      <c r="AG77" s="15">
        <f t="shared" si="84"/>
        <v>3.8568118128251283E-2</v>
      </c>
      <c r="AL77" s="12">
        <f t="shared" ref="AL77:AL88" si="89">STDEV(C14:F14,K14:N14,S14:V14,AA14:AD14,AI14:AL14,C35:F35,K35:N35,S35:V35,AA35:AD35,AI35:AL35,C56:F56,K56:N56,S56:V56,AA56:AD56,AI56:AL56)/AVERAGE(C14:F14,K14:N14,S14:V14,AA14:AD14,AI14:AL14,C35:F35,K35:N35,S35:V35,AA35:AD35,AI35:AL35,C56:F56,K56:N56,S56:V56,AA56:AD56,AI56:AL56)</f>
        <v>6.9626999055917238E-2</v>
      </c>
      <c r="AM77" s="12">
        <f t="shared" si="85"/>
        <v>5.6862137411768959E-2</v>
      </c>
      <c r="AN77" s="12">
        <f t="shared" si="86"/>
        <v>4.018228871652043E-2</v>
      </c>
      <c r="AP77" s="31"/>
      <c r="AQ77" s="32"/>
      <c r="AR77" s="32"/>
    </row>
    <row r="78" spans="1:44" x14ac:dyDescent="0.25">
      <c r="A78" s="6" t="s">
        <v>54</v>
      </c>
      <c r="B78" s="18"/>
      <c r="C78" s="19">
        <f t="shared" si="66"/>
        <v>74.148543748340103</v>
      </c>
      <c r="D78" s="19">
        <f t="shared" si="67"/>
        <v>37.387379736794117</v>
      </c>
      <c r="E78" s="19">
        <f t="shared" si="68"/>
        <v>36.949009447282762</v>
      </c>
      <c r="F78" s="19">
        <f t="shared" si="69"/>
        <v>34.189777024434335</v>
      </c>
      <c r="G78" s="19">
        <f t="shared" si="70"/>
        <v>42.370731796303097</v>
      </c>
      <c r="H78" s="18"/>
      <c r="I78" s="20">
        <f t="shared" si="87"/>
        <v>0.73559884228783867</v>
      </c>
      <c r="J78" s="20">
        <f t="shared" si="88"/>
        <v>0.21760618470592386</v>
      </c>
      <c r="K78" s="18"/>
      <c r="L78" s="18"/>
      <c r="M78" s="18"/>
      <c r="N78" s="18"/>
      <c r="O78" s="19">
        <f t="shared" si="71"/>
        <v>67.328365562105404</v>
      </c>
      <c r="P78" s="19">
        <f t="shared" si="72"/>
        <v>101.44758022877602</v>
      </c>
      <c r="Q78" s="19">
        <f t="shared" si="73"/>
        <v>60.484916522971723</v>
      </c>
      <c r="R78" s="19">
        <f t="shared" si="74"/>
        <v>60.513003293358196</v>
      </c>
      <c r="S78" s="19">
        <f t="shared" si="75"/>
        <v>39.857813719170423</v>
      </c>
      <c r="T78" s="18"/>
      <c r="U78" s="20">
        <f t="shared" si="76"/>
        <v>0.6787274153605094</v>
      </c>
      <c r="V78" s="20">
        <f t="shared" si="77"/>
        <v>1.5530607821500194E-2</v>
      </c>
      <c r="W78" s="18"/>
      <c r="X78" s="18"/>
      <c r="Y78" s="18"/>
      <c r="Z78" s="19">
        <f t="shared" si="78"/>
        <v>36.292211212735538</v>
      </c>
      <c r="AA78" s="19">
        <f t="shared" si="79"/>
        <v>49.775769500302737</v>
      </c>
      <c r="AB78" s="19">
        <f t="shared" si="80"/>
        <v>46.548703560172321</v>
      </c>
      <c r="AC78" s="19">
        <f t="shared" si="81"/>
        <v>39.717776834225035</v>
      </c>
      <c r="AD78" s="19">
        <f t="shared" si="82"/>
        <v>30.342242705244203</v>
      </c>
      <c r="AE78" s="18"/>
      <c r="AF78" s="20">
        <f t="shared" si="83"/>
        <v>0.38544813712640486</v>
      </c>
      <c r="AG78" s="20">
        <f t="shared" si="84"/>
        <v>3.2844152624302812E-2</v>
      </c>
      <c r="AH78" s="18"/>
      <c r="AI78" s="18"/>
      <c r="AJ78" s="18"/>
      <c r="AK78" s="18"/>
      <c r="AL78" s="21">
        <f t="shared" si="89"/>
        <v>0.38272997938370362</v>
      </c>
      <c r="AM78" s="21">
        <f t="shared" si="85"/>
        <v>0.12737397662419428</v>
      </c>
      <c r="AN78" s="21">
        <f t="shared" si="86"/>
        <v>0.36091288034370483</v>
      </c>
      <c r="AP78" s="31"/>
      <c r="AQ78" s="32"/>
      <c r="AR78" s="32"/>
    </row>
    <row r="79" spans="1:44" x14ac:dyDescent="0.25">
      <c r="A79" s="6" t="s">
        <v>15</v>
      </c>
      <c r="B79" s="18"/>
      <c r="C79" s="19">
        <f t="shared" si="66"/>
        <v>16.72256048073665</v>
      </c>
      <c r="D79" s="19">
        <f t="shared" si="67"/>
        <v>16.207938433666325</v>
      </c>
      <c r="E79" s="19">
        <f t="shared" si="68"/>
        <v>15.788746607171504</v>
      </c>
      <c r="F79" s="19">
        <f t="shared" si="69"/>
        <v>16.731976865718064</v>
      </c>
      <c r="G79" s="19">
        <f t="shared" si="70"/>
        <v>15.993263603122646</v>
      </c>
      <c r="H79" s="18"/>
      <c r="I79" s="20">
        <f t="shared" si="87"/>
        <v>5.2398565447992825E-2</v>
      </c>
      <c r="J79" s="20">
        <f t="shared" si="88"/>
        <v>1.773520905441912E-2</v>
      </c>
      <c r="K79" s="18"/>
      <c r="L79" s="18"/>
      <c r="M79" s="18"/>
      <c r="N79" s="18"/>
      <c r="O79" s="19">
        <f t="shared" si="71"/>
        <v>22.490565461006423</v>
      </c>
      <c r="P79" s="19">
        <f t="shared" si="72"/>
        <v>19.709821150072159</v>
      </c>
      <c r="Q79" s="19">
        <f t="shared" si="73"/>
        <v>16.163070535550595</v>
      </c>
      <c r="R79" s="19">
        <f t="shared" si="74"/>
        <v>15.623907504974779</v>
      </c>
      <c r="S79" s="19">
        <f t="shared" si="75"/>
        <v>17.681746985463992</v>
      </c>
      <c r="T79" s="18"/>
      <c r="U79" s="20">
        <f t="shared" si="76"/>
        <v>0.30686945863464998</v>
      </c>
      <c r="V79" s="20">
        <f t="shared" si="77"/>
        <v>1.5853578326305819E-2</v>
      </c>
      <c r="W79" s="18"/>
      <c r="X79" s="18"/>
      <c r="Y79" s="18"/>
      <c r="Z79" s="19">
        <f t="shared" si="78"/>
        <v>15.976329604520139</v>
      </c>
      <c r="AA79" s="19">
        <f t="shared" si="79"/>
        <v>16.713875053947447</v>
      </c>
      <c r="AB79" s="19">
        <f t="shared" si="80"/>
        <v>16.853527878076761</v>
      </c>
      <c r="AC79" s="19">
        <f t="shared" si="81"/>
        <v>17.061389361533376</v>
      </c>
      <c r="AD79" s="19">
        <f t="shared" si="82"/>
        <v>17.722843777680048</v>
      </c>
      <c r="AE79" s="18"/>
      <c r="AF79" s="20">
        <f t="shared" si="83"/>
        <v>7.4698156677651353E-2</v>
      </c>
      <c r="AG79" s="20">
        <f t="shared" si="84"/>
        <v>3.3321006276577546E-2</v>
      </c>
      <c r="AH79" s="18"/>
      <c r="AI79" s="18"/>
      <c r="AJ79" s="18"/>
      <c r="AK79" s="18"/>
      <c r="AL79" s="21">
        <f t="shared" si="89"/>
        <v>0.10381224629904159</v>
      </c>
      <c r="AM79" s="21">
        <f t="shared" si="85"/>
        <v>2.3637280196305611E-2</v>
      </c>
      <c r="AN79" s="21">
        <f t="shared" si="86"/>
        <v>0.10108541668596026</v>
      </c>
      <c r="AP79" s="31"/>
      <c r="AQ79" s="32"/>
      <c r="AR79" s="32"/>
    </row>
    <row r="80" spans="1:44" x14ac:dyDescent="0.25">
      <c r="A80" s="6" t="s">
        <v>3</v>
      </c>
      <c r="C80" s="9">
        <f t="shared" si="66"/>
        <v>0.21333089298699293</v>
      </c>
      <c r="D80" s="9">
        <f t="shared" si="67"/>
        <v>0.21779423319297744</v>
      </c>
      <c r="E80" s="9">
        <f t="shared" si="68"/>
        <v>0.21059563257778208</v>
      </c>
      <c r="F80" s="9">
        <f t="shared" si="69"/>
        <v>0.2114283909499606</v>
      </c>
      <c r="G80" s="9">
        <f t="shared" si="70"/>
        <v>0.21551761855658402</v>
      </c>
      <c r="I80" s="15">
        <f t="shared" si="87"/>
        <v>2.7677533138419579E-2</v>
      </c>
      <c r="J80" s="15">
        <f t="shared" si="88"/>
        <v>1.8923890800753407E-2</v>
      </c>
      <c r="O80" s="9">
        <f t="shared" si="71"/>
        <v>0.20848696158222796</v>
      </c>
      <c r="P80" s="9">
        <f t="shared" si="72"/>
        <v>0.21624032589795192</v>
      </c>
      <c r="Q80" s="9">
        <f t="shared" si="73"/>
        <v>0.21977594875379167</v>
      </c>
      <c r="R80" s="9">
        <f t="shared" si="74"/>
        <v>0.21858800281921678</v>
      </c>
      <c r="S80" s="9">
        <f t="shared" si="75"/>
        <v>0.21773898049973137</v>
      </c>
      <c r="U80" s="15">
        <f t="shared" si="76"/>
        <v>4.1466046509976574E-2</v>
      </c>
      <c r="V80" s="15">
        <f t="shared" si="77"/>
        <v>1.7830947694581805E-2</v>
      </c>
      <c r="Z80" s="9">
        <f t="shared" si="78"/>
        <v>0.20941758902068619</v>
      </c>
      <c r="AA80" s="9">
        <f t="shared" si="79"/>
        <v>0.21206590996736302</v>
      </c>
      <c r="AB80" s="9">
        <f t="shared" si="80"/>
        <v>0.21683002264165702</v>
      </c>
      <c r="AC80" s="9">
        <f t="shared" si="81"/>
        <v>0.21374080911246374</v>
      </c>
      <c r="AD80" s="9">
        <f t="shared" si="82"/>
        <v>0.21764180147403633</v>
      </c>
      <c r="AF80" s="15">
        <f t="shared" si="83"/>
        <v>3.1722683070548693E-2</v>
      </c>
      <c r="AG80" s="15">
        <f t="shared" si="84"/>
        <v>2.278638402769801E-2</v>
      </c>
      <c r="AL80" s="12">
        <f t="shared" si="89"/>
        <v>2.3738377184916226E-2</v>
      </c>
      <c r="AM80" s="12">
        <f t="shared" si="85"/>
        <v>1.9960591472394488E-2</v>
      </c>
      <c r="AN80" s="12">
        <f t="shared" si="86"/>
        <v>1.2848553982667607E-2</v>
      </c>
      <c r="AP80" s="31"/>
      <c r="AQ80" s="32"/>
      <c r="AR80" s="32"/>
    </row>
    <row r="81" spans="1:44" x14ac:dyDescent="0.25">
      <c r="A81" s="6" t="s">
        <v>2</v>
      </c>
      <c r="C81" s="9"/>
      <c r="D81" s="9"/>
      <c r="E81" s="9"/>
      <c r="F81" s="9"/>
      <c r="G81" s="9"/>
      <c r="I81" s="15"/>
      <c r="J81" s="15"/>
      <c r="O81" s="9"/>
      <c r="P81" s="9"/>
      <c r="Q81" s="9"/>
      <c r="R81" s="9"/>
      <c r="S81" s="9"/>
      <c r="U81" s="15"/>
      <c r="V81" s="15"/>
      <c r="Z81" s="9"/>
      <c r="AA81" s="9"/>
      <c r="AB81" s="9"/>
      <c r="AC81" s="9"/>
      <c r="AD81" s="9"/>
      <c r="AF81" s="15"/>
      <c r="AG81" s="15"/>
      <c r="AL81" s="12"/>
      <c r="AM81" s="12"/>
      <c r="AN81" s="12"/>
      <c r="AP81" s="31"/>
      <c r="AQ81" s="32"/>
      <c r="AR81" s="32"/>
    </row>
    <row r="82" spans="1:44" x14ac:dyDescent="0.25">
      <c r="A82" s="6" t="s">
        <v>1</v>
      </c>
      <c r="C82" s="9">
        <f t="shared" si="66"/>
        <v>0.26892225493874128</v>
      </c>
      <c r="D82" s="9">
        <f t="shared" si="67"/>
        <v>0.26923871751885481</v>
      </c>
      <c r="E82" s="9">
        <f t="shared" si="68"/>
        <v>0.25848687855024083</v>
      </c>
      <c r="F82" s="9">
        <f t="shared" si="69"/>
        <v>0.26106631910296124</v>
      </c>
      <c r="G82" s="9">
        <f t="shared" si="70"/>
        <v>0.26713499420028203</v>
      </c>
      <c r="I82" s="15">
        <f t="shared" si="87"/>
        <v>3.6938919169495259E-2</v>
      </c>
      <c r="J82" s="15">
        <f t="shared" si="88"/>
        <v>2.554533419136952E-2</v>
      </c>
      <c r="O82" s="9">
        <f t="shared" si="71"/>
        <v>0.25750532645822577</v>
      </c>
      <c r="P82" s="9">
        <f t="shared" si="72"/>
        <v>0.26416283622558673</v>
      </c>
      <c r="Q82" s="9">
        <f t="shared" si="73"/>
        <v>0.2719251890540218</v>
      </c>
      <c r="R82" s="9">
        <f t="shared" si="74"/>
        <v>0.2685415803660996</v>
      </c>
      <c r="S82" s="9">
        <f t="shared" si="75"/>
        <v>0.2689494032625499</v>
      </c>
      <c r="U82" s="15">
        <f t="shared" si="76"/>
        <v>4.2092081917508614E-2</v>
      </c>
      <c r="V82" s="15">
        <f t="shared" si="77"/>
        <v>2.6448208106004654E-2</v>
      </c>
      <c r="Z82" s="9">
        <f t="shared" si="78"/>
        <v>0.25701335286445021</v>
      </c>
      <c r="AA82" s="9">
        <f t="shared" si="79"/>
        <v>0.2581569979643295</v>
      </c>
      <c r="AB82" s="9">
        <f t="shared" si="80"/>
        <v>0.26860831301909277</v>
      </c>
      <c r="AC82" s="9">
        <f t="shared" si="81"/>
        <v>0.26735504819325218</v>
      </c>
      <c r="AD82" s="9">
        <f t="shared" si="82"/>
        <v>0.27036446252926949</v>
      </c>
      <c r="AF82" s="15">
        <f t="shared" si="83"/>
        <v>4.7181812317438877E-2</v>
      </c>
      <c r="AG82" s="15">
        <f t="shared" si="84"/>
        <v>3.8119442926245514E-2</v>
      </c>
      <c r="AL82" s="12">
        <f t="shared" si="89"/>
        <v>3.2707234945091861E-2</v>
      </c>
      <c r="AM82" s="12">
        <f t="shared" si="85"/>
        <v>3.0578662168112E-2</v>
      </c>
      <c r="AN82" s="12">
        <f t="shared" si="86"/>
        <v>1.1606405031788013E-2</v>
      </c>
      <c r="AP82" s="31"/>
      <c r="AQ82" s="32"/>
      <c r="AR82" s="32"/>
    </row>
    <row r="83" spans="1:44" x14ac:dyDescent="0.25">
      <c r="A83" s="6" t="s">
        <v>0</v>
      </c>
      <c r="C83" s="9">
        <f t="shared" si="66"/>
        <v>0.41559284419921116</v>
      </c>
      <c r="D83" s="9">
        <f t="shared" si="67"/>
        <v>0.41934746210064561</v>
      </c>
      <c r="E83" s="9">
        <f t="shared" si="68"/>
        <v>0.40597157506476123</v>
      </c>
      <c r="F83" s="9">
        <f t="shared" si="69"/>
        <v>0.41173850822120539</v>
      </c>
      <c r="G83" s="9">
        <f t="shared" si="70"/>
        <v>0.4147932354500638</v>
      </c>
      <c r="I83" s="15">
        <f t="shared" si="87"/>
        <v>2.4187438959845597E-2</v>
      </c>
      <c r="J83" s="15">
        <f t="shared" si="88"/>
        <v>2.2960697723791064E-2</v>
      </c>
      <c r="O83" s="9">
        <f t="shared" si="71"/>
        <v>0.39973184081768981</v>
      </c>
      <c r="P83" s="9">
        <f t="shared" si="72"/>
        <v>0.4153067383016516</v>
      </c>
      <c r="Q83" s="9">
        <f t="shared" si="73"/>
        <v>0.42181648123031307</v>
      </c>
      <c r="R83" s="9">
        <f t="shared" si="74"/>
        <v>0.41956993519340091</v>
      </c>
      <c r="S83" s="9">
        <f t="shared" si="75"/>
        <v>0.42462860068996339</v>
      </c>
      <c r="U83" s="15">
        <f t="shared" si="76"/>
        <v>4.7200518780054428E-2</v>
      </c>
      <c r="V83" s="15">
        <f t="shared" si="77"/>
        <v>2.746542010760358E-2</v>
      </c>
      <c r="Z83" s="9">
        <f t="shared" si="78"/>
        <v>0.40035490097892201</v>
      </c>
      <c r="AA83" s="9">
        <f t="shared" si="79"/>
        <v>0.40711098245127869</v>
      </c>
      <c r="AB83" s="9">
        <f t="shared" si="80"/>
        <v>0.41910528888485726</v>
      </c>
      <c r="AC83" s="9">
        <f t="shared" si="81"/>
        <v>0.41570227949550026</v>
      </c>
      <c r="AD83" s="9">
        <f t="shared" si="82"/>
        <v>0.42666587921141313</v>
      </c>
      <c r="AF83" s="15">
        <f t="shared" si="83"/>
        <v>4.9692873417001911E-2</v>
      </c>
      <c r="AG83" s="15">
        <f t="shared" si="84"/>
        <v>4.0412684565675087E-2</v>
      </c>
      <c r="AL83" s="12">
        <f t="shared" si="89"/>
        <v>3.3004003466532636E-2</v>
      </c>
      <c r="AM83" s="12">
        <f t="shared" si="85"/>
        <v>3.1170113973993382E-2</v>
      </c>
      <c r="AN83" s="12">
        <f t="shared" si="86"/>
        <v>1.0848421067932454E-2</v>
      </c>
      <c r="AP83" s="31"/>
      <c r="AQ83" s="32"/>
      <c r="AR83" s="32"/>
    </row>
    <row r="84" spans="1:44" x14ac:dyDescent="0.25">
      <c r="A84" s="6" t="s">
        <v>10</v>
      </c>
      <c r="C84" s="9">
        <f t="shared" si="66"/>
        <v>0.23599070398671712</v>
      </c>
      <c r="D84" s="9">
        <f t="shared" si="67"/>
        <v>0.23649434727746413</v>
      </c>
      <c r="E84" s="9">
        <f t="shared" si="68"/>
        <v>0.22516689543307505</v>
      </c>
      <c r="F84" s="9">
        <f t="shared" si="69"/>
        <v>0.22894875581866486</v>
      </c>
      <c r="G84" s="9">
        <f t="shared" si="70"/>
        <v>0.23087071944561266</v>
      </c>
      <c r="I84" s="15">
        <f t="shared" si="87"/>
        <v>4.146134004467239E-2</v>
      </c>
      <c r="J84" s="15">
        <f t="shared" si="88"/>
        <v>3.4869727906267127E-2</v>
      </c>
      <c r="O84" s="9">
        <f t="shared" si="71"/>
        <v>0.22649150784857908</v>
      </c>
      <c r="P84" s="9">
        <f t="shared" si="72"/>
        <v>0.24110274330497816</v>
      </c>
      <c r="Q84" s="9">
        <f t="shared" si="73"/>
        <v>0.23893317041591325</v>
      </c>
      <c r="R84" s="9">
        <f t="shared" si="74"/>
        <v>0.23708322945732971</v>
      </c>
      <c r="S84" s="9">
        <f t="shared" si="75"/>
        <v>0.23894506202815208</v>
      </c>
      <c r="U84" s="15">
        <f t="shared" si="76"/>
        <v>4.8869827198720503E-2</v>
      </c>
      <c r="V84" s="15">
        <f t="shared" si="77"/>
        <v>4.1412815715616891E-2</v>
      </c>
      <c r="Z84" s="9">
        <f t="shared" si="78"/>
        <v>0.22187848193047527</v>
      </c>
      <c r="AA84" s="9">
        <f t="shared" si="79"/>
        <v>0.22922755827703009</v>
      </c>
      <c r="AB84" s="9">
        <f t="shared" si="80"/>
        <v>0.24075478655058735</v>
      </c>
      <c r="AC84" s="9">
        <f t="shared" si="81"/>
        <v>0.24177516999528603</v>
      </c>
      <c r="AD84" s="9">
        <f t="shared" si="82"/>
        <v>0.24498943132234707</v>
      </c>
      <c r="AF84" s="15">
        <f t="shared" si="83"/>
        <v>8.2878429960318148E-2</v>
      </c>
      <c r="AG84" s="15">
        <f t="shared" si="84"/>
        <v>5.8554136846708807E-2</v>
      </c>
      <c r="AL84" s="12">
        <f t="shared" si="89"/>
        <v>4.9170853365182482E-2</v>
      </c>
      <c r="AM84" s="12">
        <f t="shared" si="85"/>
        <v>4.6041670153662083E-2</v>
      </c>
      <c r="AN84" s="12">
        <f t="shared" si="86"/>
        <v>1.7260864118625679E-2</v>
      </c>
      <c r="AP84" s="31"/>
      <c r="AQ84" s="32"/>
      <c r="AR84" s="32"/>
    </row>
    <row r="85" spans="1:44" x14ac:dyDescent="0.25">
      <c r="A85" s="6" t="s">
        <v>11</v>
      </c>
      <c r="C85" s="9">
        <f t="shared" si="66"/>
        <v>0.16351517380830838</v>
      </c>
      <c r="D85" s="9">
        <f t="shared" si="67"/>
        <v>0.16340272913069251</v>
      </c>
      <c r="E85" s="9">
        <f t="shared" si="68"/>
        <v>0.15247909900043094</v>
      </c>
      <c r="F85" s="9">
        <f t="shared" si="69"/>
        <v>0.15644074395611918</v>
      </c>
      <c r="G85" s="9">
        <f t="shared" si="70"/>
        <v>0.1596023455832446</v>
      </c>
      <c r="I85" s="15">
        <f t="shared" si="87"/>
        <v>5.9355945183854092E-2</v>
      </c>
      <c r="J85" s="15">
        <f t="shared" si="88"/>
        <v>3.8297587603861379E-2</v>
      </c>
      <c r="O85" s="9">
        <f t="shared" si="71"/>
        <v>0.15124984877542488</v>
      </c>
      <c r="P85" s="9">
        <f t="shared" si="72"/>
        <v>0.15929266461373315</v>
      </c>
      <c r="Q85" s="9">
        <f t="shared" si="73"/>
        <v>0.16399618461577695</v>
      </c>
      <c r="R85" s="9">
        <f t="shared" si="74"/>
        <v>0.16191738404649916</v>
      </c>
      <c r="S85" s="9">
        <f t="shared" si="75"/>
        <v>0.16278910793009035</v>
      </c>
      <c r="U85" s="15">
        <f t="shared" si="76"/>
        <v>6.3913313622480261E-2</v>
      </c>
      <c r="V85" s="15">
        <f t="shared" si="77"/>
        <v>5.0633434238665884E-2</v>
      </c>
      <c r="Z85" s="9">
        <f t="shared" si="78"/>
        <v>0.15066468365355937</v>
      </c>
      <c r="AA85" s="9">
        <f t="shared" si="79"/>
        <v>0.15390992421609984</v>
      </c>
      <c r="AB85" s="9">
        <f t="shared" si="80"/>
        <v>0.16344799225627998</v>
      </c>
      <c r="AC85" s="9">
        <f t="shared" si="81"/>
        <v>0.16183537745020843</v>
      </c>
      <c r="AD85" s="9">
        <f t="shared" si="82"/>
        <v>0.16686487614592158</v>
      </c>
      <c r="AF85" s="15">
        <f t="shared" si="83"/>
        <v>8.5237192629560934E-2</v>
      </c>
      <c r="AG85" s="15">
        <f t="shared" si="84"/>
        <v>7.2055439726365536E-2</v>
      </c>
      <c r="AL85" s="12">
        <f t="shared" si="89"/>
        <v>5.7192135647227221E-2</v>
      </c>
      <c r="AM85" s="12">
        <f t="shared" si="85"/>
        <v>5.5444976548035547E-2</v>
      </c>
      <c r="AN85" s="12">
        <f t="shared" si="86"/>
        <v>1.4028362537325121E-2</v>
      </c>
      <c r="AP85" s="31"/>
      <c r="AQ85" s="32"/>
      <c r="AR85" s="32"/>
    </row>
    <row r="86" spans="1:44" x14ac:dyDescent="0.25">
      <c r="A86" s="6" t="s">
        <v>12</v>
      </c>
      <c r="C86" s="9">
        <f t="shared" si="66"/>
        <v>0.63890644364465243</v>
      </c>
      <c r="D86" s="9">
        <f t="shared" si="67"/>
        <v>0.63464745370566056</v>
      </c>
      <c r="E86" s="9">
        <f t="shared" si="68"/>
        <v>0.62277434333087323</v>
      </c>
      <c r="F86" s="9">
        <f t="shared" si="69"/>
        <v>0.62833136777452259</v>
      </c>
      <c r="G86" s="9">
        <f t="shared" si="70"/>
        <v>0.63457505054400143</v>
      </c>
      <c r="I86" s="15">
        <f t="shared" si="87"/>
        <v>2.0006329686798177E-2</v>
      </c>
      <c r="J86" s="15">
        <f t="shared" si="88"/>
        <v>1.0012725089378973E-2</v>
      </c>
      <c r="O86" s="9">
        <f t="shared" si="71"/>
        <v>0.62179437514724956</v>
      </c>
      <c r="P86" s="9">
        <f t="shared" si="72"/>
        <v>0.62062926695254461</v>
      </c>
      <c r="Q86" s="9">
        <f t="shared" si="73"/>
        <v>0.63167413975878772</v>
      </c>
      <c r="R86" s="9">
        <f t="shared" si="74"/>
        <v>0.62441625149479729</v>
      </c>
      <c r="S86" s="9">
        <f t="shared" si="75"/>
        <v>0.63499467195166859</v>
      </c>
      <c r="U86" s="15">
        <f t="shared" si="76"/>
        <v>2.0163307421538729E-2</v>
      </c>
      <c r="V86" s="15">
        <f t="shared" si="77"/>
        <v>1.3244391693783665E-2</v>
      </c>
      <c r="Z86" s="9">
        <f t="shared" si="78"/>
        <v>0.61897308593035594</v>
      </c>
      <c r="AA86" s="9">
        <f t="shared" si="79"/>
        <v>0.6219889496969816</v>
      </c>
      <c r="AB86" s="9">
        <f t="shared" si="80"/>
        <v>0.63248192206340437</v>
      </c>
      <c r="AC86" s="9">
        <f t="shared" si="81"/>
        <v>0.63449735000980068</v>
      </c>
      <c r="AD86" s="9">
        <f t="shared" si="82"/>
        <v>0.63356788604329184</v>
      </c>
      <c r="AF86" s="15">
        <f t="shared" si="83"/>
        <v>2.3089981207058248E-2</v>
      </c>
      <c r="AG86" s="15">
        <f t="shared" si="84"/>
        <v>1.9647718886085051E-2</v>
      </c>
      <c r="AL86" s="12">
        <f t="shared" si="89"/>
        <v>1.6407378433673667E-2</v>
      </c>
      <c r="AM86" s="12">
        <f t="shared" si="85"/>
        <v>1.4851503094305168E-2</v>
      </c>
      <c r="AN86" s="12">
        <f t="shared" si="86"/>
        <v>6.973874310999861E-3</v>
      </c>
      <c r="AP86" s="31"/>
      <c r="AQ86" s="32"/>
      <c r="AR86" s="32"/>
    </row>
    <row r="87" spans="1:44" x14ac:dyDescent="0.25">
      <c r="A87" s="6" t="s">
        <v>13</v>
      </c>
      <c r="C87" s="9">
        <f t="shared" si="66"/>
        <v>0.13907534384437617</v>
      </c>
      <c r="D87" s="9">
        <f t="shared" si="67"/>
        <v>0.13999078567848589</v>
      </c>
      <c r="E87" s="9">
        <f t="shared" si="68"/>
        <v>0.13464300464907772</v>
      </c>
      <c r="F87" s="9">
        <f t="shared" si="69"/>
        <v>0.13683014888622072</v>
      </c>
      <c r="G87" s="9">
        <f t="shared" si="70"/>
        <v>0.138834192260613</v>
      </c>
      <c r="I87" s="15">
        <f t="shared" si="87"/>
        <v>3.1090542458438092E-2</v>
      </c>
      <c r="J87" s="15">
        <f t="shared" si="88"/>
        <v>2.8446798894954561E-2</v>
      </c>
      <c r="O87" s="9">
        <f t="shared" si="71"/>
        <v>0.13103138822782598</v>
      </c>
      <c r="P87" s="9">
        <f t="shared" si="72"/>
        <v>0.1349935747254814</v>
      </c>
      <c r="Q87" s="9">
        <f t="shared" si="73"/>
        <v>0.13930388950399447</v>
      </c>
      <c r="R87" s="9">
        <f t="shared" si="74"/>
        <v>0.13789618611309259</v>
      </c>
      <c r="S87" s="9">
        <f t="shared" si="75"/>
        <v>0.14239434574212653</v>
      </c>
      <c r="U87" s="15">
        <f t="shared" si="76"/>
        <v>6.3065147351879139E-2</v>
      </c>
      <c r="V87" s="15">
        <f t="shared" si="77"/>
        <v>3.6890019080281965E-2</v>
      </c>
      <c r="Z87" s="9">
        <f t="shared" si="78"/>
        <v>0.13177073574941212</v>
      </c>
      <c r="AA87" s="9">
        <f t="shared" si="79"/>
        <v>0.1345580562771436</v>
      </c>
      <c r="AB87" s="9">
        <f t="shared" si="80"/>
        <v>0.1396591666732615</v>
      </c>
      <c r="AC87" s="9">
        <f t="shared" si="81"/>
        <v>0.13939821014847281</v>
      </c>
      <c r="AD87" s="9">
        <f t="shared" si="82"/>
        <v>0.14316246208735145</v>
      </c>
      <c r="AF87" s="15">
        <f t="shared" si="83"/>
        <v>6.5591748696478422E-2</v>
      </c>
      <c r="AG87" s="15">
        <f t="shared" si="84"/>
        <v>5.4082801889478761E-2</v>
      </c>
      <c r="AL87" s="12">
        <f t="shared" si="89"/>
        <v>4.3399395718708655E-2</v>
      </c>
      <c r="AM87" s="12">
        <f t="shared" si="85"/>
        <v>4.1211015256159216E-2</v>
      </c>
      <c r="AN87" s="12">
        <f t="shared" si="86"/>
        <v>1.3607342514454449E-2</v>
      </c>
      <c r="AP87" s="31"/>
      <c r="AQ87" s="32"/>
      <c r="AR87" s="32"/>
    </row>
    <row r="88" spans="1:44" x14ac:dyDescent="0.25">
      <c r="A88" s="6" t="s">
        <v>14</v>
      </c>
      <c r="B88" s="18"/>
      <c r="C88" s="19">
        <f t="shared" si="66"/>
        <v>0.39776009910957227</v>
      </c>
      <c r="D88" s="19">
        <f t="shared" si="67"/>
        <v>0.40725219828243908</v>
      </c>
      <c r="E88" s="19">
        <f t="shared" si="68"/>
        <v>0.31049808998230288</v>
      </c>
      <c r="F88" s="19">
        <f t="shared" si="69"/>
        <v>0.27485275120154895</v>
      </c>
      <c r="G88" s="19">
        <f t="shared" si="70"/>
        <v>0.27216119092521901</v>
      </c>
      <c r="H88" s="18"/>
      <c r="I88" s="20">
        <f t="shared" si="87"/>
        <v>0.3955124679171339</v>
      </c>
      <c r="J88" s="20">
        <f t="shared" si="88"/>
        <v>0.15409621288445441</v>
      </c>
      <c r="K88" s="18"/>
      <c r="L88" s="18"/>
      <c r="M88" s="18"/>
      <c r="N88" s="18"/>
      <c r="O88" s="19">
        <f t="shared" si="71"/>
        <v>0.34869676449279974</v>
      </c>
      <c r="P88" s="19">
        <f t="shared" si="72"/>
        <v>0.2808061543400675</v>
      </c>
      <c r="Q88" s="19">
        <f t="shared" si="73"/>
        <v>0.14315285508292885</v>
      </c>
      <c r="R88" s="19">
        <f t="shared" si="74"/>
        <v>0.13171761444047475</v>
      </c>
      <c r="S88" s="19">
        <f t="shared" si="75"/>
        <v>0.11917804644480057</v>
      </c>
      <c r="T88" s="18"/>
      <c r="U88" s="20">
        <f t="shared" si="76"/>
        <v>1.0124433356893709</v>
      </c>
      <c r="V88" s="20">
        <f t="shared" si="77"/>
        <v>4.7805507683990472E-2</v>
      </c>
      <c r="W88" s="18"/>
      <c r="X88" s="18"/>
      <c r="Y88" s="18"/>
      <c r="Z88" s="19">
        <f t="shared" si="78"/>
        <v>0.98243730004469876</v>
      </c>
      <c r="AA88" s="19">
        <f t="shared" si="79"/>
        <v>0.7832541362589559</v>
      </c>
      <c r="AB88" s="19">
        <f t="shared" si="80"/>
        <v>0.75830863382799951</v>
      </c>
      <c r="AC88" s="19">
        <f t="shared" si="81"/>
        <v>0.58556238289580131</v>
      </c>
      <c r="AD88" s="19">
        <f t="shared" si="82"/>
        <v>0.86305577911546583</v>
      </c>
      <c r="AE88" s="18"/>
      <c r="AF88" s="20">
        <f t="shared" si="83"/>
        <v>0.36718706989155431</v>
      </c>
      <c r="AG88" s="20">
        <f t="shared" si="84"/>
        <v>3.7678006171136001E-2</v>
      </c>
      <c r="AH88" s="18"/>
      <c r="AI88" s="18"/>
      <c r="AJ88" s="18"/>
      <c r="AK88" s="18"/>
      <c r="AL88" s="21">
        <f t="shared" si="89"/>
        <v>0.62052816127464283</v>
      </c>
      <c r="AM88" s="21">
        <f t="shared" si="85"/>
        <v>9.5656750135205346E-2</v>
      </c>
      <c r="AN88" s="21">
        <f t="shared" si="86"/>
        <v>0.61311090765738296</v>
      </c>
      <c r="AP88" s="31"/>
      <c r="AQ88" s="32"/>
      <c r="AR88" s="32"/>
    </row>
    <row r="90" spans="1:44" x14ac:dyDescent="0.25">
      <c r="C90" s="2"/>
      <c r="O90" s="2"/>
      <c r="Z90" s="2"/>
    </row>
    <row r="91" spans="1:44" x14ac:dyDescent="0.25">
      <c r="C91" s="2"/>
      <c r="O91" s="2"/>
      <c r="Z91" s="2"/>
      <c r="AL91" s="33"/>
      <c r="AM91" s="30" t="s">
        <v>41</v>
      </c>
      <c r="AN91" s="34"/>
    </row>
    <row r="92" spans="1:44" ht="14.45" customHeight="1" x14ac:dyDescent="0.25">
      <c r="A92" s="75" t="s">
        <v>46</v>
      </c>
      <c r="C92" s="69" t="s">
        <v>55</v>
      </c>
      <c r="D92" s="70"/>
      <c r="E92" s="70"/>
      <c r="F92" s="70"/>
      <c r="G92" s="71"/>
      <c r="O92" s="69" t="s">
        <v>55</v>
      </c>
      <c r="P92" s="70"/>
      <c r="Q92" s="70"/>
      <c r="R92" s="70"/>
      <c r="S92" s="71"/>
      <c r="Z92" s="69" t="s">
        <v>55</v>
      </c>
      <c r="AA92" s="70"/>
      <c r="AB92" s="70"/>
      <c r="AC92" s="70"/>
      <c r="AD92" s="71"/>
      <c r="AL92" s="22" t="s">
        <v>42</v>
      </c>
      <c r="AM92" s="22" t="s">
        <v>56</v>
      </c>
      <c r="AN92" s="22" t="s">
        <v>43</v>
      </c>
    </row>
    <row r="93" spans="1:44" x14ac:dyDescent="0.25">
      <c r="A93" s="76"/>
      <c r="C93" s="72"/>
      <c r="D93" s="73"/>
      <c r="E93" s="73"/>
      <c r="F93" s="73"/>
      <c r="G93" s="74"/>
      <c r="O93" s="72"/>
      <c r="P93" s="73"/>
      <c r="Q93" s="73"/>
      <c r="R93" s="73"/>
      <c r="S93" s="74"/>
      <c r="Z93" s="72"/>
      <c r="AA93" s="73"/>
      <c r="AB93" s="73"/>
      <c r="AC93" s="73"/>
      <c r="AD93" s="74"/>
      <c r="AL93" s="17">
        <f>SQRT(SUMSQ(AL75:AL77,AL80,AL82:AL87)/COUNT(AL75:AL77,AL80,AL82:AL87))</f>
        <v>4.288398353230885E-2</v>
      </c>
      <c r="AM93" s="17">
        <f t="shared" ref="AM93:AN93" si="90">SQRT(SUMSQ(AM75:AM77,AM80,AM82:AM87)/COUNT(AM75:AM77,AM80,AM82:AM87))</f>
        <v>3.817261366551427E-2</v>
      </c>
      <c r="AN93" s="17">
        <f t="shared" si="90"/>
        <v>1.9541944876156257E-2</v>
      </c>
    </row>
    <row r="94" spans="1:44" x14ac:dyDescent="0.25">
      <c r="A94" s="6" t="s">
        <v>50</v>
      </c>
      <c r="C94" s="16">
        <f>STDEV(C53:F53)/C74</f>
        <v>0.38704396180627604</v>
      </c>
      <c r="D94" s="16">
        <f>STDEV(K53:N53)/D74</f>
        <v>0.12638471261063755</v>
      </c>
      <c r="E94" s="16">
        <f>STDEV(S53:V53)/E74</f>
        <v>0.17551231944559714</v>
      </c>
      <c r="F94" s="16">
        <f>STDEV(AA53:AD53)/F74</f>
        <v>0.15329150582944931</v>
      </c>
      <c r="G94" s="16">
        <f>STDEV(AI53:AL53)/G74</f>
        <v>0.15928863118678127</v>
      </c>
      <c r="O94" s="16">
        <f>STDEV(C32:F32)/O74</f>
        <v>-0.88800127141418195</v>
      </c>
      <c r="P94" s="16">
        <f>STDEV(K32:N32)/P74</f>
        <v>0.18247041266588998</v>
      </c>
      <c r="Q94" s="16">
        <f>STDEV(S32:V32)/Q74</f>
        <v>0.14510727874881779</v>
      </c>
      <c r="R94" s="16">
        <f>STDEV(AA32:AD32)/R74</f>
        <v>0.14785310563557816</v>
      </c>
      <c r="S94" s="16">
        <f>STDEV(AI32:AL32)/S74</f>
        <v>0.13898622333153984</v>
      </c>
      <c r="Z94" s="16">
        <f>STDEV(C11:F11)/Z74</f>
        <v>7.246190174822574E-2</v>
      </c>
      <c r="AA94" s="16">
        <f>STDEV(K11:N11)/AA74</f>
        <v>9.4731651682795848E-2</v>
      </c>
      <c r="AB94" s="16">
        <f>STDEV(S11:V11)/AB74</f>
        <v>0.1407345037243741</v>
      </c>
      <c r="AC94" s="16">
        <f>STDEV(AA11:AD11)/AC74</f>
        <v>0.123370424224202</v>
      </c>
      <c r="AD94" s="16">
        <f>STDEV(AI11:AL11)/AD74</f>
        <v>0.1580438200852757</v>
      </c>
    </row>
    <row r="95" spans="1:44" x14ac:dyDescent="0.25">
      <c r="A95" s="6" t="s">
        <v>51</v>
      </c>
      <c r="C95" s="16">
        <f>STDEV(C54:F54)/C75</f>
        <v>2.7068915020530451E-2</v>
      </c>
      <c r="D95" s="16">
        <f t="shared" ref="D95" si="91">STDEV(K54:N54)/D75</f>
        <v>2.3584527764812152E-2</v>
      </c>
      <c r="E95" s="16">
        <f t="shared" ref="E95" si="92">STDEV(S54:V54)/E75</f>
        <v>2.22593940571678E-2</v>
      </c>
      <c r="F95" s="16">
        <f t="shared" ref="F95" si="93">STDEV(AA54:AD54)/F75</f>
        <v>1.5984251692743617E-2</v>
      </c>
      <c r="G95" s="16">
        <f t="shared" ref="G95" si="94">STDEV(AI54:AL54)/G75</f>
        <v>4.1682535166389853E-2</v>
      </c>
      <c r="O95" s="16">
        <f t="shared" ref="O95" si="95">STDEV(C33:F33)/O75</f>
        <v>2.6300561463317246E-2</v>
      </c>
      <c r="P95" s="16">
        <f t="shared" ref="P95" si="96">STDEV(K33:N33)/P75</f>
        <v>1.7201578756446494E-2</v>
      </c>
      <c r="Q95" s="16">
        <f t="shared" ref="Q95" si="97">STDEV(S33:V33)/Q75</f>
        <v>2.0502887526337367E-2</v>
      </c>
      <c r="R95" s="16">
        <f t="shared" ref="R95" si="98">STDEV(AA33:AD33)/R75</f>
        <v>2.4226346278231385E-2</v>
      </c>
      <c r="S95" s="16">
        <f t="shared" ref="S95" si="99">STDEV(AI33:AL33)/S75</f>
        <v>4.6782819474261605E-2</v>
      </c>
      <c r="Z95" s="16">
        <f t="shared" ref="Z95" si="100">STDEV(C12:F12)/Z75</f>
        <v>2.3902081801234074E-2</v>
      </c>
      <c r="AA95" s="16">
        <f t="shared" ref="AA95" si="101">STDEV(K12:N12)/AA75</f>
        <v>1.0994283819964246E-2</v>
      </c>
      <c r="AB95" s="16">
        <f t="shared" ref="AB95" si="102">STDEV(S12:V12)/AB75</f>
        <v>2.1097805912607879E-2</v>
      </c>
      <c r="AC95" s="16">
        <f t="shared" ref="AC95" si="103">STDEV(AA12:AD12)/AC75</f>
        <v>2.5832539637322245E-2</v>
      </c>
      <c r="AD95" s="16">
        <f t="shared" ref="AD95" si="104">STDEV(AI12:AL12)/AD75</f>
        <v>3.0964990691949634E-2</v>
      </c>
    </row>
    <row r="96" spans="1:44" x14ac:dyDescent="0.25">
      <c r="A96" s="6" t="s">
        <v>52</v>
      </c>
      <c r="C96" s="16">
        <f>STDEV(C55:F55)/C76</f>
        <v>2.1877786011196641E-2</v>
      </c>
      <c r="D96" s="16">
        <f t="shared" ref="D96:D108" si="105">STDEV(K55:N55)/D76</f>
        <v>3.1427409749992967E-2</v>
      </c>
      <c r="E96" s="16">
        <f t="shared" ref="E96:E108" si="106">STDEV(S55:V55)/E76</f>
        <v>2.0658044020322567E-2</v>
      </c>
      <c r="F96" s="16">
        <f t="shared" ref="F96:F108" si="107">STDEV(AA55:AD55)/F76</f>
        <v>6.7167279943975131E-2</v>
      </c>
      <c r="G96" s="16">
        <f t="shared" ref="G96:G108" si="108">STDEV(AI55:AL55)/G76</f>
        <v>3.4384543517705556E-2</v>
      </c>
      <c r="O96" s="16">
        <f t="shared" ref="O96:O108" si="109">STDEV(C34:F34)/O76</f>
        <v>1.9745000554317424E-2</v>
      </c>
      <c r="P96" s="16">
        <f t="shared" ref="P96:P108" si="110">STDEV(K34:N34)/P76</f>
        <v>5.3950153304962813E-2</v>
      </c>
      <c r="Q96" s="16">
        <f t="shared" ref="Q96:Q108" si="111">STDEV(S34:V34)/Q76</f>
        <v>2.9653982234396522E-2</v>
      </c>
      <c r="R96" s="16">
        <f t="shared" ref="R96:R108" si="112">STDEV(AA34:AD34)/R76</f>
        <v>3.2243466197875034E-2</v>
      </c>
      <c r="S96" s="16">
        <f t="shared" ref="S96:S108" si="113">STDEV(AI34:AL34)/S76</f>
        <v>4.4699918581634836E-2</v>
      </c>
      <c r="Z96" s="16">
        <f t="shared" ref="Z96:Z108" si="114">STDEV(C13:F13)/Z76</f>
        <v>3.3277317979828649E-2</v>
      </c>
      <c r="AA96" s="16">
        <f t="shared" ref="AA96:AA108" si="115">STDEV(K13:N13)/AA76</f>
        <v>2.0752112550332207E-2</v>
      </c>
      <c r="AB96" s="16">
        <f t="shared" ref="AB96:AB108" si="116">STDEV(S13:V13)/AB76</f>
        <v>1.3887008022988092E-2</v>
      </c>
      <c r="AC96" s="16">
        <f t="shared" ref="AC96:AC108" si="117">STDEV(AA13:AD13)/AC76</f>
        <v>3.5600131924155891E-2</v>
      </c>
      <c r="AD96" s="16">
        <f t="shared" ref="AD96:AD108" si="118">STDEV(AI13:AL13)/AD76</f>
        <v>1.6627484648327463E-2</v>
      </c>
    </row>
    <row r="97" spans="1:30" x14ac:dyDescent="0.25">
      <c r="A97" s="6" t="s">
        <v>53</v>
      </c>
      <c r="C97" s="16">
        <f t="shared" ref="C97:C108" si="119">STDEV(C56:F56)/C77</f>
        <v>1.8239949459046841E-2</v>
      </c>
      <c r="D97" s="16">
        <f t="shared" si="105"/>
        <v>5.3398451337813881E-2</v>
      </c>
      <c r="E97" s="16">
        <f t="shared" si="106"/>
        <v>6.4927049927930594E-2</v>
      </c>
      <c r="F97" s="16">
        <f t="shared" si="107"/>
        <v>0.10817811192426484</v>
      </c>
      <c r="G97" s="16">
        <f t="shared" si="108"/>
        <v>4.4651010544611763E-2</v>
      </c>
      <c r="O97" s="16">
        <f t="shared" si="109"/>
        <v>5.0651395614041049E-2</v>
      </c>
      <c r="P97" s="16">
        <f t="shared" si="110"/>
        <v>0.10152090777343208</v>
      </c>
      <c r="Q97" s="16">
        <f t="shared" si="111"/>
        <v>4.924236210608178E-2</v>
      </c>
      <c r="R97" s="16">
        <f t="shared" si="112"/>
        <v>2.4011435606481016E-2</v>
      </c>
      <c r="S97" s="16">
        <f t="shared" si="113"/>
        <v>6.3974953780710053E-2</v>
      </c>
      <c r="Z97" s="16">
        <f t="shared" si="114"/>
        <v>2.3137978949852457E-2</v>
      </c>
      <c r="AA97" s="16">
        <f t="shared" si="115"/>
        <v>6.4120588436246545E-2</v>
      </c>
      <c r="AB97" s="16">
        <f t="shared" si="116"/>
        <v>2.0827605915361921E-2</v>
      </c>
      <c r="AC97" s="16">
        <f t="shared" si="117"/>
        <v>3.0497086523357423E-2</v>
      </c>
      <c r="AD97" s="16">
        <f t="shared" si="118"/>
        <v>3.7773288100198907E-2</v>
      </c>
    </row>
    <row r="98" spans="1:30" x14ac:dyDescent="0.25">
      <c r="A98" s="6" t="s">
        <v>54</v>
      </c>
      <c r="C98" s="16">
        <f t="shared" si="119"/>
        <v>9.2166969120249086E-3</v>
      </c>
      <c r="D98" s="16">
        <f t="shared" si="105"/>
        <v>3.1831262222122535E-2</v>
      </c>
      <c r="E98" s="16">
        <f t="shared" si="106"/>
        <v>2.1600210022695583E-2</v>
      </c>
      <c r="F98" s="16">
        <f t="shared" si="107"/>
        <v>2.587484047848413E-2</v>
      </c>
      <c r="G98" s="16">
        <f t="shared" si="108"/>
        <v>0.48428091528771811</v>
      </c>
      <c r="O98" s="16">
        <f t="shared" si="109"/>
        <v>2.3061424891758692E-2</v>
      </c>
      <c r="P98" s="16">
        <f t="shared" si="110"/>
        <v>1.3050605004996479E-2</v>
      </c>
      <c r="Q98" s="16">
        <f t="shared" si="111"/>
        <v>1.3091659457954806E-2</v>
      </c>
      <c r="R98" s="16">
        <f t="shared" si="112"/>
        <v>1.2604572036096794E-2</v>
      </c>
      <c r="S98" s="16">
        <f t="shared" si="113"/>
        <v>1.3175147206590816E-2</v>
      </c>
      <c r="Z98" s="16">
        <f t="shared" si="114"/>
        <v>3.3164744223361763E-2</v>
      </c>
      <c r="AA98" s="16">
        <f t="shared" si="115"/>
        <v>2.4931472400620356E-2</v>
      </c>
      <c r="AB98" s="16">
        <f t="shared" si="116"/>
        <v>3.1284377936927912E-2</v>
      </c>
      <c r="AC98" s="16">
        <f t="shared" si="117"/>
        <v>2.033783816994825E-2</v>
      </c>
      <c r="AD98" s="16">
        <f t="shared" si="118"/>
        <v>4.7748018474603096E-2</v>
      </c>
    </row>
    <row r="99" spans="1:30" x14ac:dyDescent="0.25">
      <c r="A99" s="6" t="s">
        <v>15</v>
      </c>
      <c r="C99" s="16">
        <f t="shared" si="119"/>
        <v>3.3964057738743261E-3</v>
      </c>
      <c r="D99" s="16">
        <f t="shared" si="105"/>
        <v>1.4657349478487116E-2</v>
      </c>
      <c r="E99" s="16">
        <f t="shared" si="106"/>
        <v>1.2655084212700451E-2</v>
      </c>
      <c r="F99" s="16">
        <f t="shared" si="107"/>
        <v>1.3767728714540114E-2</v>
      </c>
      <c r="G99" s="16">
        <f t="shared" si="108"/>
        <v>3.1569181565519307E-2</v>
      </c>
      <c r="O99" s="16">
        <f t="shared" si="109"/>
        <v>1.9327340942420845E-2</v>
      </c>
      <c r="P99" s="16">
        <f t="shared" si="110"/>
        <v>1.6015801978017632E-2</v>
      </c>
      <c r="Q99" s="16">
        <f t="shared" si="111"/>
        <v>1.827457437622482E-2</v>
      </c>
      <c r="R99" s="16">
        <f t="shared" si="112"/>
        <v>8.10227933263649E-3</v>
      </c>
      <c r="S99" s="16">
        <f t="shared" si="113"/>
        <v>1.5067206404031109E-2</v>
      </c>
      <c r="Z99" s="16">
        <f t="shared" si="114"/>
        <v>6.8665833717572816E-2</v>
      </c>
      <c r="AA99" s="16">
        <f t="shared" si="115"/>
        <v>1.218529835936751E-2</v>
      </c>
      <c r="AB99" s="16">
        <f t="shared" si="116"/>
        <v>4.6987921344706649E-3</v>
      </c>
      <c r="AC99" s="16">
        <f t="shared" si="117"/>
        <v>2.3807457696776984E-2</v>
      </c>
      <c r="AD99" s="16">
        <f t="shared" si="118"/>
        <v>9.9546667787348327E-3</v>
      </c>
    </row>
    <row r="100" spans="1:30" x14ac:dyDescent="0.25">
      <c r="A100" s="6" t="s">
        <v>3</v>
      </c>
      <c r="C100" s="16">
        <f t="shared" si="119"/>
        <v>1.0410969132969339E-2</v>
      </c>
      <c r="D100" s="16">
        <f t="shared" si="105"/>
        <v>2.3214298475946332E-2</v>
      </c>
      <c r="E100" s="16">
        <f t="shared" si="106"/>
        <v>2.158828472209209E-2</v>
      </c>
      <c r="F100" s="16">
        <f t="shared" si="107"/>
        <v>2.4435454276183162E-2</v>
      </c>
      <c r="G100" s="16">
        <f t="shared" si="108"/>
        <v>8.9515819970930211E-3</v>
      </c>
      <c r="O100" s="16">
        <f t="shared" si="109"/>
        <v>2.5388104004253936E-2</v>
      </c>
      <c r="P100" s="16">
        <f t="shared" si="110"/>
        <v>2.0229504562186029E-2</v>
      </c>
      <c r="Q100" s="16">
        <f t="shared" si="111"/>
        <v>8.0835964564581041E-3</v>
      </c>
      <c r="R100" s="16">
        <f t="shared" si="112"/>
        <v>1.3373788259720356E-2</v>
      </c>
      <c r="S100" s="16">
        <f t="shared" si="113"/>
        <v>1.7079872791843167E-2</v>
      </c>
      <c r="Z100" s="16">
        <f t="shared" si="114"/>
        <v>3.3294453669266866E-2</v>
      </c>
      <c r="AA100" s="16">
        <f t="shared" si="115"/>
        <v>1.6608452344609628E-2</v>
      </c>
      <c r="AB100" s="16">
        <f t="shared" si="116"/>
        <v>4.8421353014169062E-3</v>
      </c>
      <c r="AC100" s="16">
        <f t="shared" si="117"/>
        <v>3.1753846934525688E-2</v>
      </c>
      <c r="AD100" s="16">
        <f t="shared" si="118"/>
        <v>1.3415740063522931E-2</v>
      </c>
    </row>
    <row r="101" spans="1:30" x14ac:dyDescent="0.25">
      <c r="A101" s="6" t="s">
        <v>2</v>
      </c>
      <c r="C101" s="16"/>
      <c r="D101" s="16"/>
      <c r="E101" s="16"/>
      <c r="F101" s="16"/>
      <c r="G101" s="16"/>
      <c r="O101" s="16"/>
      <c r="P101" s="16"/>
      <c r="Q101" s="16"/>
      <c r="R101" s="16"/>
      <c r="S101" s="16"/>
      <c r="Z101" s="16"/>
      <c r="AA101" s="16"/>
      <c r="AB101" s="16"/>
      <c r="AC101" s="16"/>
      <c r="AD101" s="16"/>
    </row>
    <row r="102" spans="1:30" x14ac:dyDescent="0.25">
      <c r="A102" s="6" t="s">
        <v>1</v>
      </c>
      <c r="C102" s="16">
        <f t="shared" si="119"/>
        <v>1.0939830945966761E-2</v>
      </c>
      <c r="D102" s="16">
        <f t="shared" si="105"/>
        <v>3.5551291225857741E-2</v>
      </c>
      <c r="E102" s="16">
        <f t="shared" si="106"/>
        <v>2.5892574455816782E-2</v>
      </c>
      <c r="F102" s="16">
        <f t="shared" si="107"/>
        <v>2.7139916505864819E-2</v>
      </c>
      <c r="G102" s="16">
        <f t="shared" si="108"/>
        <v>2.1731217312804935E-2</v>
      </c>
      <c r="O102" s="16">
        <f t="shared" si="109"/>
        <v>4.9502753007167125E-2</v>
      </c>
      <c r="P102" s="16">
        <f t="shared" si="110"/>
        <v>2.1921107369552859E-2</v>
      </c>
      <c r="Q102" s="16">
        <f t="shared" si="111"/>
        <v>1.5820576785319375E-2</v>
      </c>
      <c r="R102" s="16">
        <f t="shared" si="112"/>
        <v>5.6764400310549863E-3</v>
      </c>
      <c r="S102" s="16">
        <f t="shared" si="113"/>
        <v>1.6851363008678066E-2</v>
      </c>
      <c r="Z102" s="16">
        <f t="shared" si="114"/>
        <v>5.8567291044508404E-2</v>
      </c>
      <c r="AA102" s="16">
        <f t="shared" si="115"/>
        <v>2.8936837263391892E-2</v>
      </c>
      <c r="AB102" s="16">
        <f t="shared" si="116"/>
        <v>4.7090897364891948E-3</v>
      </c>
      <c r="AC102" s="16">
        <f t="shared" si="117"/>
        <v>4.8072911480701239E-2</v>
      </c>
      <c r="AD102" s="16">
        <f t="shared" si="118"/>
        <v>2.5783932391290135E-2</v>
      </c>
    </row>
    <row r="103" spans="1:30" x14ac:dyDescent="0.25">
      <c r="A103" s="6" t="s">
        <v>0</v>
      </c>
      <c r="C103" s="16">
        <f t="shared" si="119"/>
        <v>1.3603338643548464E-2</v>
      </c>
      <c r="D103" s="16">
        <f t="shared" si="105"/>
        <v>3.2750557735847605E-2</v>
      </c>
      <c r="E103" s="16">
        <f t="shared" si="106"/>
        <v>2.278598558127478E-2</v>
      </c>
      <c r="F103" s="16">
        <f t="shared" si="107"/>
        <v>2.2738464149758976E-2</v>
      </c>
      <c r="G103" s="16">
        <f t="shared" si="108"/>
        <v>1.8495390094735449E-2</v>
      </c>
      <c r="O103" s="16">
        <f t="shared" si="109"/>
        <v>4.9403448233280682E-2</v>
      </c>
      <c r="P103" s="16">
        <f t="shared" si="110"/>
        <v>2.2700738432015151E-2</v>
      </c>
      <c r="Q103" s="16">
        <f t="shared" si="111"/>
        <v>1.4511461902741463E-2</v>
      </c>
      <c r="R103" s="16">
        <f t="shared" si="112"/>
        <v>8.2380198417980367E-3</v>
      </c>
      <c r="S103" s="16">
        <f t="shared" si="113"/>
        <v>2.317918868877825E-2</v>
      </c>
      <c r="Z103" s="16">
        <f t="shared" si="114"/>
        <v>6.2408544925586659E-2</v>
      </c>
      <c r="AA103" s="16">
        <f t="shared" si="115"/>
        <v>2.9301510448912577E-2</v>
      </c>
      <c r="AB103" s="16">
        <f t="shared" si="116"/>
        <v>2.869796340016469E-3</v>
      </c>
      <c r="AC103" s="16">
        <f t="shared" si="117"/>
        <v>5.357293429025798E-2</v>
      </c>
      <c r="AD103" s="16">
        <f t="shared" si="118"/>
        <v>2.3113315539004656E-2</v>
      </c>
    </row>
    <row r="104" spans="1:30" x14ac:dyDescent="0.25">
      <c r="A104" s="6" t="s">
        <v>10</v>
      </c>
      <c r="C104" s="16">
        <f t="shared" si="119"/>
        <v>2.0964917390426701E-2</v>
      </c>
      <c r="D104" s="16">
        <f t="shared" si="105"/>
        <v>4.8040575769835794E-2</v>
      </c>
      <c r="E104" s="16">
        <f t="shared" si="106"/>
        <v>3.3412105429811573E-2</v>
      </c>
      <c r="F104" s="16">
        <f t="shared" si="107"/>
        <v>3.27865981852066E-2</v>
      </c>
      <c r="G104" s="16">
        <f t="shared" si="108"/>
        <v>3.3774770613428831E-2</v>
      </c>
      <c r="O104" s="16">
        <f t="shared" si="109"/>
        <v>7.2593108130332165E-2</v>
      </c>
      <c r="P104" s="16">
        <f t="shared" si="110"/>
        <v>3.4557514758899052E-2</v>
      </c>
      <c r="Q104" s="16">
        <f t="shared" si="111"/>
        <v>2.4982131404685099E-2</v>
      </c>
      <c r="R104" s="16">
        <f t="shared" si="112"/>
        <v>1.5084424165705511E-2</v>
      </c>
      <c r="S104" s="16">
        <f t="shared" si="113"/>
        <v>3.5489133706146286E-2</v>
      </c>
      <c r="Z104" s="16">
        <f t="shared" si="114"/>
        <v>8.6601934713759265E-2</v>
      </c>
      <c r="AA104" s="16">
        <f t="shared" si="115"/>
        <v>4.6323545460306821E-2</v>
      </c>
      <c r="AB104" s="16">
        <f t="shared" si="116"/>
        <v>7.6900578580207874E-3</v>
      </c>
      <c r="AC104" s="16">
        <f t="shared" si="117"/>
        <v>7.8666545840688717E-2</v>
      </c>
      <c r="AD104" s="16">
        <f t="shared" si="118"/>
        <v>3.5349771212432046E-2</v>
      </c>
    </row>
    <row r="105" spans="1:30" x14ac:dyDescent="0.25">
      <c r="A105" s="6" t="s">
        <v>11</v>
      </c>
      <c r="C105" s="16">
        <f t="shared" si="119"/>
        <v>2.2087809218578898E-2</v>
      </c>
      <c r="D105" s="16">
        <f t="shared" si="105"/>
        <v>5.3015095663235333E-2</v>
      </c>
      <c r="E105" s="16">
        <f t="shared" si="106"/>
        <v>3.1283366033585433E-2</v>
      </c>
      <c r="F105" s="16">
        <f t="shared" si="107"/>
        <v>2.6471017049827114E-2</v>
      </c>
      <c r="G105" s="16">
        <f t="shared" si="108"/>
        <v>4.8535457791962E-2</v>
      </c>
      <c r="O105" s="16">
        <f t="shared" si="109"/>
        <v>9.2538600780992686E-2</v>
      </c>
      <c r="P105" s="16">
        <f t="shared" si="110"/>
        <v>4.1371416356770933E-2</v>
      </c>
      <c r="Q105" s="16">
        <f t="shared" si="111"/>
        <v>2.6777856183531949E-2</v>
      </c>
      <c r="R105" s="16">
        <f t="shared" si="112"/>
        <v>1.4234347721165174E-2</v>
      </c>
      <c r="S105" s="16">
        <f t="shared" si="113"/>
        <v>4.0299706590796888E-2</v>
      </c>
      <c r="Z105" s="16">
        <f t="shared" si="114"/>
        <v>0.10783498353221962</v>
      </c>
      <c r="AA105" s="16">
        <f t="shared" si="115"/>
        <v>5.7269189107991392E-2</v>
      </c>
      <c r="AB105" s="16">
        <f t="shared" si="116"/>
        <v>5.9458167340445496E-3</v>
      </c>
      <c r="AC105" s="16">
        <f t="shared" si="117"/>
        <v>9.6150788925677036E-2</v>
      </c>
      <c r="AD105" s="16">
        <f t="shared" si="118"/>
        <v>4.2088731611365733E-2</v>
      </c>
    </row>
    <row r="106" spans="1:30" x14ac:dyDescent="0.25">
      <c r="A106" s="6" t="s">
        <v>12</v>
      </c>
      <c r="C106" s="16">
        <f t="shared" si="119"/>
        <v>4.2750726947489897E-3</v>
      </c>
      <c r="D106" s="16">
        <f t="shared" si="105"/>
        <v>1.3666741316123044E-2</v>
      </c>
      <c r="E106" s="16">
        <f t="shared" si="106"/>
        <v>6.9532079458814889E-3</v>
      </c>
      <c r="F106" s="16">
        <f t="shared" si="107"/>
        <v>4.9766683920254634E-3</v>
      </c>
      <c r="G106" s="16">
        <f t="shared" si="108"/>
        <v>1.4936630302960842E-2</v>
      </c>
      <c r="O106" s="16">
        <f t="shared" si="109"/>
        <v>2.4572247297782665E-2</v>
      </c>
      <c r="P106" s="16">
        <f t="shared" si="110"/>
        <v>1.0361119480235192E-2</v>
      </c>
      <c r="Q106" s="16">
        <f t="shared" si="111"/>
        <v>1.0626441420256229E-2</v>
      </c>
      <c r="R106" s="16">
        <f t="shared" si="112"/>
        <v>5.0449094204273928E-3</v>
      </c>
      <c r="S106" s="16">
        <f t="shared" si="113"/>
        <v>5.2487192939113889E-3</v>
      </c>
      <c r="Z106" s="16">
        <f t="shared" si="114"/>
        <v>3.274080306745758E-2</v>
      </c>
      <c r="AA106" s="16">
        <f t="shared" si="115"/>
        <v>1.2728863880497104E-2</v>
      </c>
      <c r="AB106" s="16">
        <f t="shared" si="116"/>
        <v>6.5962263839921551E-3</v>
      </c>
      <c r="AC106" s="16">
        <f t="shared" si="117"/>
        <v>2.1908427043218239E-2</v>
      </c>
      <c r="AD106" s="16">
        <f t="shared" si="118"/>
        <v>1.3141185179654147E-2</v>
      </c>
    </row>
    <row r="107" spans="1:30" x14ac:dyDescent="0.25">
      <c r="A107" s="6" t="s">
        <v>13</v>
      </c>
      <c r="C107" s="16">
        <f t="shared" si="119"/>
        <v>1.642069580305968E-2</v>
      </c>
      <c r="D107" s="16">
        <f t="shared" si="105"/>
        <v>4.2609847788385287E-2</v>
      </c>
      <c r="E107" s="16">
        <f t="shared" si="106"/>
        <v>2.4238020710754708E-2</v>
      </c>
      <c r="F107" s="16">
        <f t="shared" si="107"/>
        <v>2.8789195618781342E-2</v>
      </c>
      <c r="G107" s="16">
        <f t="shared" si="108"/>
        <v>2.3335895639390449E-2</v>
      </c>
      <c r="O107" s="16">
        <f t="shared" si="109"/>
        <v>6.8809578485772488E-2</v>
      </c>
      <c r="P107" s="16">
        <f t="shared" si="110"/>
        <v>3.1313934733908581E-2</v>
      </c>
      <c r="Q107" s="16">
        <f t="shared" si="111"/>
        <v>2.070387094039652E-2</v>
      </c>
      <c r="R107" s="16">
        <f t="shared" si="112"/>
        <v>1.1210113669851376E-2</v>
      </c>
      <c r="S107" s="16">
        <f t="shared" si="113"/>
        <v>2.3124230114775345E-2</v>
      </c>
      <c r="Z107" s="16">
        <f t="shared" si="114"/>
        <v>8.6538065624381044E-2</v>
      </c>
      <c r="AA107" s="16">
        <f t="shared" si="115"/>
        <v>3.9142884716522733E-2</v>
      </c>
      <c r="AB107" s="16">
        <f t="shared" si="116"/>
        <v>7.9743009762120055E-3</v>
      </c>
      <c r="AC107" s="16">
        <f t="shared" si="117"/>
        <v>6.6945081211845267E-2</v>
      </c>
      <c r="AD107" s="16">
        <f t="shared" si="118"/>
        <v>3.2534776787655921E-2</v>
      </c>
    </row>
    <row r="108" spans="1:30" x14ac:dyDescent="0.25">
      <c r="A108" s="6" t="s">
        <v>14</v>
      </c>
      <c r="C108" s="16">
        <f t="shared" si="119"/>
        <v>3.4864063791514431E-2</v>
      </c>
      <c r="D108" s="16">
        <f t="shared" si="105"/>
        <v>1.2497970434679257E-2</v>
      </c>
      <c r="E108" s="16">
        <f t="shared" si="106"/>
        <v>3.2404859098602884E-2</v>
      </c>
      <c r="F108" s="16">
        <f t="shared" si="107"/>
        <v>2.0191614543461137E-2</v>
      </c>
      <c r="G108" s="16">
        <f t="shared" si="108"/>
        <v>0.3404390337880463</v>
      </c>
      <c r="O108" s="16">
        <f t="shared" si="109"/>
        <v>3.6995601532537947E-2</v>
      </c>
      <c r="P108" s="16">
        <f t="shared" si="110"/>
        <v>3.6247781631030436E-2</v>
      </c>
      <c r="Q108" s="16">
        <f t="shared" si="111"/>
        <v>4.6730849375145225E-2</v>
      </c>
      <c r="R108" s="16">
        <f t="shared" si="112"/>
        <v>1.2207871151742294E-2</v>
      </c>
      <c r="S108" s="16">
        <f t="shared" si="113"/>
        <v>8.0071544366991668E-2</v>
      </c>
      <c r="Z108" s="16">
        <f t="shared" si="114"/>
        <v>6.2642209341577798E-2</v>
      </c>
      <c r="AA108" s="16">
        <f t="shared" si="115"/>
        <v>3.4481420416230819E-2</v>
      </c>
      <c r="AB108" s="16">
        <f t="shared" si="116"/>
        <v>2.1555144513717435E-2</v>
      </c>
      <c r="AC108" s="16">
        <f t="shared" si="117"/>
        <v>3.5842662305741117E-2</v>
      </c>
      <c r="AD108" s="16">
        <f t="shared" si="118"/>
        <v>1.5356604568564601E-2</v>
      </c>
    </row>
  </sheetData>
  <mergeCells count="137">
    <mergeCell ref="AG51:AG52"/>
    <mergeCell ref="T51:T52"/>
    <mergeCell ref="A92:A93"/>
    <mergeCell ref="C92:G93"/>
    <mergeCell ref="O92:S93"/>
    <mergeCell ref="Z92:AD93"/>
    <mergeCell ref="AO51:AO52"/>
    <mergeCell ref="A72:A73"/>
    <mergeCell ref="C72:G72"/>
    <mergeCell ref="O72:S72"/>
    <mergeCell ref="Z72:AD72"/>
    <mergeCell ref="C73:G73"/>
    <mergeCell ref="O73:S73"/>
    <mergeCell ref="Z73:AD73"/>
    <mergeCell ref="AI51:AI52"/>
    <mergeCell ref="AJ51:AJ52"/>
    <mergeCell ref="AK51:AK52"/>
    <mergeCell ref="AL51:AL52"/>
    <mergeCell ref="AM51:AM52"/>
    <mergeCell ref="AN51:AN52"/>
    <mergeCell ref="AB51:AB52"/>
    <mergeCell ref="AC51:AC52"/>
    <mergeCell ref="AD51:AD52"/>
    <mergeCell ref="AE51:AE52"/>
    <mergeCell ref="AF51:AF52"/>
    <mergeCell ref="W30:W31"/>
    <mergeCell ref="X30:X31"/>
    <mergeCell ref="Y30:Y31"/>
    <mergeCell ref="AA30:AA31"/>
    <mergeCell ref="G51:G52"/>
    <mergeCell ref="H51:H52"/>
    <mergeCell ref="I51:I52"/>
    <mergeCell ref="K51:K52"/>
    <mergeCell ref="L51:L52"/>
    <mergeCell ref="M51:M52"/>
    <mergeCell ref="C50:I50"/>
    <mergeCell ref="K50:Q50"/>
    <mergeCell ref="S50:Y50"/>
    <mergeCell ref="U51:U52"/>
    <mergeCell ref="V51:V52"/>
    <mergeCell ref="W51:W52"/>
    <mergeCell ref="X51:X52"/>
    <mergeCell ref="Y51:Y52"/>
    <mergeCell ref="AA51:AA52"/>
    <mergeCell ref="N51:N52"/>
    <mergeCell ref="O51:O52"/>
    <mergeCell ref="P51:P52"/>
    <mergeCell ref="Q51:Q52"/>
    <mergeCell ref="S51:S52"/>
    <mergeCell ref="K30:K31"/>
    <mergeCell ref="L30:L31"/>
    <mergeCell ref="M30:M31"/>
    <mergeCell ref="N30:N31"/>
    <mergeCell ref="AA50:AG50"/>
    <mergeCell ref="AI50:AO50"/>
    <mergeCell ref="A51:A52"/>
    <mergeCell ref="C51:C52"/>
    <mergeCell ref="D51:D52"/>
    <mergeCell ref="E51:E52"/>
    <mergeCell ref="F51:F52"/>
    <mergeCell ref="AJ30:AJ31"/>
    <mergeCell ref="AK30:AK31"/>
    <mergeCell ref="AL30:AL31"/>
    <mergeCell ref="AM30:AM31"/>
    <mergeCell ref="AN30:AN31"/>
    <mergeCell ref="AO30:AO31"/>
    <mergeCell ref="AC30:AC31"/>
    <mergeCell ref="AD30:AD31"/>
    <mergeCell ref="AE30:AE31"/>
    <mergeCell ref="AF30:AF31"/>
    <mergeCell ref="AG30:AG31"/>
    <mergeCell ref="AI30:AI31"/>
    <mergeCell ref="V30:V31"/>
    <mergeCell ref="A30:A31"/>
    <mergeCell ref="C30:C31"/>
    <mergeCell ref="D30:D31"/>
    <mergeCell ref="E30:E31"/>
    <mergeCell ref="F30:F31"/>
    <mergeCell ref="G30:G31"/>
    <mergeCell ref="AL9:AL10"/>
    <mergeCell ref="AM9:AM10"/>
    <mergeCell ref="AN9:AN10"/>
    <mergeCell ref="K9:K10"/>
    <mergeCell ref="L9:L10"/>
    <mergeCell ref="M9:M10"/>
    <mergeCell ref="N9:N10"/>
    <mergeCell ref="O9:O10"/>
    <mergeCell ref="P9:P10"/>
    <mergeCell ref="AB30:AB31"/>
    <mergeCell ref="O30:O31"/>
    <mergeCell ref="P30:P31"/>
    <mergeCell ref="Q30:Q31"/>
    <mergeCell ref="S30:S31"/>
    <mergeCell ref="T30:T31"/>
    <mergeCell ref="U30:U31"/>
    <mergeCell ref="H30:H31"/>
    <mergeCell ref="I30:I31"/>
    <mergeCell ref="C29:I29"/>
    <mergeCell ref="K29:Q29"/>
    <mergeCell ref="S29:Y29"/>
    <mergeCell ref="AA29:AG29"/>
    <mergeCell ref="AI29:AO29"/>
    <mergeCell ref="AE9:AE10"/>
    <mergeCell ref="AF9:AF10"/>
    <mergeCell ref="AG9:AG10"/>
    <mergeCell ref="AI9:AI10"/>
    <mergeCell ref="AJ9:AJ10"/>
    <mergeCell ref="AK9:AK10"/>
    <mergeCell ref="X9:X10"/>
    <mergeCell ref="Y9:Y10"/>
    <mergeCell ref="AA9:AA10"/>
    <mergeCell ref="AB9:AB10"/>
    <mergeCell ref="AC9:AC10"/>
    <mergeCell ref="AD9:AD10"/>
    <mergeCell ref="Q9:Q10"/>
    <mergeCell ref="S9:S10"/>
    <mergeCell ref="T9:T10"/>
    <mergeCell ref="U9:U10"/>
    <mergeCell ref="V9:V10"/>
    <mergeCell ref="W9:W10"/>
    <mergeCell ref="A1:J1"/>
    <mergeCell ref="A2:J2"/>
    <mergeCell ref="A3:J3"/>
    <mergeCell ref="C8:I8"/>
    <mergeCell ref="K8:Q8"/>
    <mergeCell ref="S8:Y8"/>
    <mergeCell ref="AA8:AG8"/>
    <mergeCell ref="AI8:AO8"/>
    <mergeCell ref="A9:A10"/>
    <mergeCell ref="C9:C10"/>
    <mergeCell ref="D9:D10"/>
    <mergeCell ref="E9:E10"/>
    <mergeCell ref="F9:F10"/>
    <mergeCell ref="G9:G10"/>
    <mergeCell ref="H9:H10"/>
    <mergeCell ref="I9:I10"/>
    <mergeCell ref="AO9:AO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18C4F-9168-459F-BC9B-94D35FA00D82}">
  <dimension ref="A1:M28"/>
  <sheetViews>
    <sheetView tabSelected="1" workbookViewId="0"/>
  </sheetViews>
  <sheetFormatPr defaultRowHeight="15" x14ac:dyDescent="0.25"/>
  <cols>
    <col min="1" max="1" width="24.5703125" customWidth="1"/>
    <col min="2" max="2" width="10.7109375" customWidth="1"/>
    <col min="4" max="4" width="14.5703125" customWidth="1"/>
    <col min="8" max="8" width="14.5703125" customWidth="1"/>
    <col min="12" max="12" width="14.5703125" customWidth="1"/>
  </cols>
  <sheetData>
    <row r="1" spans="1:13" ht="15.75" x14ac:dyDescent="0.25">
      <c r="A1" s="40" t="s">
        <v>76</v>
      </c>
      <c r="B1" s="40"/>
      <c r="C1" s="40"/>
      <c r="D1" s="40"/>
      <c r="E1" s="40"/>
      <c r="F1" s="40"/>
      <c r="G1" s="40"/>
      <c r="H1" s="40"/>
    </row>
    <row r="2" spans="1:13" x14ac:dyDescent="0.25">
      <c r="A2" t="s">
        <v>102</v>
      </c>
    </row>
    <row r="5" spans="1:13" x14ac:dyDescent="0.25">
      <c r="C5" s="44"/>
      <c r="D5" s="28" t="s">
        <v>40</v>
      </c>
      <c r="E5" s="45"/>
      <c r="G5" s="44"/>
      <c r="H5" s="55" t="s">
        <v>40</v>
      </c>
      <c r="I5" s="45"/>
      <c r="K5" s="44"/>
      <c r="L5" s="58" t="s">
        <v>40</v>
      </c>
      <c r="M5" s="45"/>
    </row>
    <row r="6" spans="1:13" x14ac:dyDescent="0.25">
      <c r="C6" s="60"/>
      <c r="D6" s="61" t="s">
        <v>106</v>
      </c>
      <c r="E6" s="62"/>
      <c r="G6" s="60"/>
      <c r="H6" s="61" t="s">
        <v>105</v>
      </c>
      <c r="I6" s="62"/>
      <c r="K6" s="60"/>
      <c r="L6" s="61" t="s">
        <v>107</v>
      </c>
      <c r="M6" s="62"/>
    </row>
    <row r="7" spans="1:13" x14ac:dyDescent="0.25">
      <c r="C7" s="41"/>
      <c r="D7" s="42" t="s">
        <v>70</v>
      </c>
      <c r="E7" s="43"/>
      <c r="G7" s="41"/>
      <c r="H7" s="42" t="s">
        <v>70</v>
      </c>
      <c r="I7" s="43"/>
      <c r="K7" s="41"/>
      <c r="L7" s="42" t="s">
        <v>70</v>
      </c>
      <c r="M7" s="43"/>
    </row>
    <row r="8" spans="1:13" x14ac:dyDescent="0.25">
      <c r="A8" s="39" t="s">
        <v>46</v>
      </c>
      <c r="C8" s="39" t="s">
        <v>42</v>
      </c>
      <c r="D8" s="39" t="s">
        <v>56</v>
      </c>
      <c r="E8" s="39" t="s">
        <v>43</v>
      </c>
      <c r="G8" s="39" t="s">
        <v>42</v>
      </c>
      <c r="H8" s="39" t="s">
        <v>56</v>
      </c>
      <c r="I8" s="39" t="s">
        <v>43</v>
      </c>
      <c r="K8" s="39" t="s">
        <v>42</v>
      </c>
      <c r="L8" s="39" t="s">
        <v>56</v>
      </c>
      <c r="M8" s="39" t="s">
        <v>43</v>
      </c>
    </row>
    <row r="9" spans="1:13" x14ac:dyDescent="0.25">
      <c r="A9" s="3" t="s">
        <v>50</v>
      </c>
      <c r="C9" s="21">
        <f>SQRT(SUMSQ('ANOVA approach 1'!S14,'RSD approach 1'!AL74)/2)</f>
        <v>0.42796201166523945</v>
      </c>
      <c r="D9" s="21">
        <f>SQRT(SUMSQ('ANOVA approach 1'!T14,'RSD approach 1'!AM74)/2)</f>
        <v>0.23656538140076411</v>
      </c>
      <c r="E9" s="21">
        <f>SQRT(SUMSQ('ANOVA approach 1'!U14,'RSD approach 1'!AN74)/2)</f>
        <v>0.35663469229909411</v>
      </c>
      <c r="G9" s="21">
        <f>SQRT(SUMSQ('RSD approach 2'!AL74,'ANOVA approach 2'!S14)/2)</f>
        <v>0.42823047555028432</v>
      </c>
      <c r="H9" s="21">
        <f>SQRT(SUMSQ('RSD approach 2'!AM74,'ANOVA approach 2'!T14)/2)</f>
        <v>0.23824338276268583</v>
      </c>
      <c r="I9" s="21">
        <f>SQRT(SUMSQ('RSD approach 2'!AN74,'ANOVA approach 2'!U14)/2)</f>
        <v>0.35583905176331482</v>
      </c>
      <c r="K9" s="21">
        <f>SQRT(SUMSQ(G9,C9)/2)</f>
        <v>0.42809626465234496</v>
      </c>
      <c r="L9" s="21">
        <f t="shared" ref="L9:L23" si="0">SQRT(SUMSQ(H9,D9)/2)</f>
        <v>0.2374058646153214</v>
      </c>
      <c r="M9" s="21">
        <f t="shared" ref="M9:M23" si="1">SQRT(SUMSQ(I9,E9)/2)</f>
        <v>0.35623709415997412</v>
      </c>
    </row>
    <row r="10" spans="1:13" x14ac:dyDescent="0.25">
      <c r="A10" s="3" t="s">
        <v>51</v>
      </c>
      <c r="C10" s="12"/>
      <c r="D10" s="12"/>
      <c r="E10" s="12"/>
      <c r="G10" s="12">
        <f>SQRT(SUMSQ('RSD approach 2'!AL75,'ANOVA approach 2'!S15)/2)</f>
        <v>3.5035039064726374E-2</v>
      </c>
      <c r="H10" s="12">
        <f>SQRT(SUMSQ('RSD approach 2'!AM75,'ANOVA approach 2'!T15)/2)</f>
        <v>2.6719575510882998E-2</v>
      </c>
      <c r="I10" s="12">
        <f>SQRT(SUMSQ('RSD approach 2'!AN75,'ANOVA approach 2'!U15)/2)</f>
        <v>2.2660940995137976E-2</v>
      </c>
      <c r="K10" s="12">
        <f>G10</f>
        <v>3.5035039064726374E-2</v>
      </c>
      <c r="L10" s="12">
        <f t="shared" ref="L10:M10" si="2">H10</f>
        <v>2.6719575510882998E-2</v>
      </c>
      <c r="M10" s="12">
        <f t="shared" si="2"/>
        <v>2.2660940995137976E-2</v>
      </c>
    </row>
    <row r="11" spans="1:13" x14ac:dyDescent="0.25">
      <c r="A11" s="3" t="s">
        <v>52</v>
      </c>
      <c r="C11" s="12">
        <f>SQRT(SUMSQ('ANOVA approach 1'!S16,'RSD approach 1'!AL76)/2)</f>
        <v>5.3255153472737661E-2</v>
      </c>
      <c r="D11" s="12">
        <f>SQRT(SUMSQ('ANOVA approach 1'!T16,'RSD approach 1'!AM76)/2)</f>
        <v>3.4315086822068464E-2</v>
      </c>
      <c r="E11" s="12">
        <f>SQRT(SUMSQ('ANOVA approach 1'!U16,'RSD approach 1'!AN76)/2)</f>
        <v>4.0725743551207817E-2</v>
      </c>
      <c r="G11" s="12">
        <f>SQRT(SUMSQ('RSD approach 2'!AL76,'ANOVA approach 2'!S16)/2)</f>
        <v>4.2192719561112708E-2</v>
      </c>
      <c r="H11" s="12">
        <f>SQRT(SUMSQ('RSD approach 2'!AM76,'ANOVA approach 2'!T16)/2)</f>
        <v>3.4501779836329918E-2</v>
      </c>
      <c r="I11" s="12">
        <f>SQRT(SUMSQ('RSD approach 2'!AN76,'ANOVA approach 2'!U16)/2)</f>
        <v>2.428688477528811E-2</v>
      </c>
      <c r="K11" s="12">
        <f t="shared" ref="K11:K23" si="3">SQRT(SUMSQ(G11,C11)/2)</f>
        <v>4.8043402020295903E-2</v>
      </c>
      <c r="L11" s="12">
        <f t="shared" si="0"/>
        <v>3.4408559948657241E-2</v>
      </c>
      <c r="M11" s="12">
        <f t="shared" si="1"/>
        <v>3.3529382337636839E-2</v>
      </c>
    </row>
    <row r="12" spans="1:13" x14ac:dyDescent="0.25">
      <c r="A12" s="3" t="s">
        <v>53</v>
      </c>
      <c r="C12" s="12">
        <f>SQRT(SUMSQ('ANOVA approach 1'!S17,'RSD approach 1'!AL77)/2)</f>
        <v>7.7740710175822222E-2</v>
      </c>
      <c r="D12" s="12">
        <f>SQRT(SUMSQ('ANOVA approach 1'!T17,'RSD approach 1'!AM77)/2)</f>
        <v>6.8051991504449849E-2</v>
      </c>
      <c r="E12" s="12">
        <f>SQRT(SUMSQ('ANOVA approach 1'!U17,'RSD approach 1'!AN77)/2)</f>
        <v>3.7583832573587724E-2</v>
      </c>
      <c r="G12" s="12">
        <f>SQRT(SUMSQ('RSD approach 2'!AL77,'ANOVA approach 2'!S17)/2)</f>
        <v>6.9934945765947915E-2</v>
      </c>
      <c r="H12" s="12">
        <f>SQRT(SUMSQ('RSD approach 2'!AM77,'ANOVA approach 2'!T17)/2)</f>
        <v>5.690660349690644E-2</v>
      </c>
      <c r="I12" s="12">
        <f>SQRT(SUMSQ('RSD approach 2'!AN77,'ANOVA approach 2'!U17)/2)</f>
        <v>4.065138518835431E-2</v>
      </c>
      <c r="K12" s="12">
        <f t="shared" si="3"/>
        <v>7.3940904301770832E-2</v>
      </c>
      <c r="L12" s="12">
        <f t="shared" si="0"/>
        <v>6.272732685710368E-2</v>
      </c>
      <c r="M12" s="12">
        <f t="shared" si="1"/>
        <v>3.9147666524656517E-2</v>
      </c>
    </row>
    <row r="13" spans="1:13" x14ac:dyDescent="0.25">
      <c r="A13" s="3" t="s">
        <v>54</v>
      </c>
      <c r="C13" s="21">
        <f>SQRT(SUMSQ('ANOVA approach 1'!S18,'RSD approach 1'!AL78)/2)</f>
        <v>0.37439243301512559</v>
      </c>
      <c r="D13" s="21">
        <f>SQRT(SUMSQ('ANOVA approach 1'!T18,'RSD approach 1'!AM78)/2)</f>
        <v>0.11647896703362587</v>
      </c>
      <c r="E13" s="21">
        <f>SQRT(SUMSQ('ANOVA approach 1'!U18,'RSD approach 1'!AN78)/2)</f>
        <v>0.3558122315741335</v>
      </c>
      <c r="G13" s="21">
        <f>SQRT(SUMSQ('RSD approach 2'!AL78,'ANOVA approach 2'!S18)/2)</f>
        <v>0.38742632699933466</v>
      </c>
      <c r="H13" s="21">
        <f>SQRT(SUMSQ('RSD approach 2'!AM78,'ANOVA approach 2'!T18)/2)</f>
        <v>0.11763210092494593</v>
      </c>
      <c r="I13" s="21">
        <f>SQRT(SUMSQ('RSD approach 2'!AN78,'ANOVA approach 2'!U18)/2)</f>
        <v>0.36913662468546615</v>
      </c>
      <c r="K13" s="21">
        <f t="shared" si="3"/>
        <v>0.38096512488099266</v>
      </c>
      <c r="L13" s="21">
        <f t="shared" si="0"/>
        <v>0.11705695393533262</v>
      </c>
      <c r="M13" s="21">
        <f t="shared" si="1"/>
        <v>0.36253564777959668</v>
      </c>
    </row>
    <row r="14" spans="1:13" x14ac:dyDescent="0.25">
      <c r="A14" s="3" t="s">
        <v>15</v>
      </c>
      <c r="C14" s="21">
        <f>SQRT(SUMSQ('ANOVA approach 1'!S19,'RSD approach 1'!AL79)/2)</f>
        <v>0.10245757750938045</v>
      </c>
      <c r="D14" s="21">
        <f>SQRT(SUMSQ('ANOVA approach 1'!T19,'RSD approach 1'!AM79)/2)</f>
        <v>2.9189972245153632E-2</v>
      </c>
      <c r="E14" s="21">
        <f>SQRT(SUMSQ('ANOVA approach 1'!U19,'RSD approach 1'!AN79)/2)</f>
        <v>9.8211510065866828E-2</v>
      </c>
      <c r="G14" s="21">
        <f>SQRT(SUMSQ('RSD approach 2'!AL79,'ANOVA approach 2'!S19)/2)</f>
        <v>0.10512659404162901</v>
      </c>
      <c r="H14" s="21">
        <f>SQRT(SUMSQ('RSD approach 2'!AM79,'ANOVA approach 2'!T19)/2)</f>
        <v>2.3273238058784274E-2</v>
      </c>
      <c r="I14" s="21">
        <f>SQRT(SUMSQ('RSD approach 2'!AN79,'ANOVA approach 2'!U19)/2)</f>
        <v>0.10251808213701923</v>
      </c>
      <c r="K14" s="21">
        <f t="shared" si="3"/>
        <v>0.10380066465077227</v>
      </c>
      <c r="L14" s="21">
        <f t="shared" si="0"/>
        <v>2.6397898490350364E-2</v>
      </c>
      <c r="M14" s="21">
        <f t="shared" si="1"/>
        <v>0.10038789238366966</v>
      </c>
    </row>
    <row r="15" spans="1:13" x14ac:dyDescent="0.25">
      <c r="A15" s="3" t="s">
        <v>3</v>
      </c>
      <c r="C15" s="12">
        <f>SQRT(SUMSQ('ANOVA approach 1'!S20,'RSD approach 1'!AL80)/2)</f>
        <v>4.6203397011618769E-2</v>
      </c>
      <c r="D15" s="12">
        <f>SQRT(SUMSQ('ANOVA approach 1'!T20,'RSD approach 1'!AM80)/2)</f>
        <v>3.8755861870992774E-2</v>
      </c>
      <c r="E15" s="12">
        <f>SQRT(SUMSQ('ANOVA approach 1'!U20,'RSD approach 1'!AN80)/2)</f>
        <v>2.5154265364939424E-2</v>
      </c>
      <c r="G15" s="12">
        <f>SQRT(SUMSQ('RSD approach 2'!AL80,'ANOVA approach 2'!S20)/2)</f>
        <v>2.3834822004492825E-2</v>
      </c>
      <c r="H15" s="12">
        <f>SQRT(SUMSQ('RSD approach 2'!AM80,'ANOVA approach 2'!T20)/2)</f>
        <v>1.9882698363581815E-2</v>
      </c>
      <c r="I15" s="12">
        <f>SQRT(SUMSQ('RSD approach 2'!AN80,'ANOVA approach 2'!U20)/2)</f>
        <v>1.3144468257357407E-2</v>
      </c>
      <c r="K15" s="12">
        <f t="shared" si="3"/>
        <v>3.6761750743123739E-2</v>
      </c>
      <c r="L15" s="12">
        <f t="shared" si="0"/>
        <v>3.0800475025400585E-2</v>
      </c>
      <c r="M15" s="12">
        <f t="shared" si="1"/>
        <v>2.0068808034091955E-2</v>
      </c>
    </row>
    <row r="16" spans="1:13" x14ac:dyDescent="0.25">
      <c r="A16" s="3" t="s">
        <v>2</v>
      </c>
      <c r="C16" s="12">
        <f>SQRT(SUMSQ('ANOVA approach 1'!S21,'RSD approach 1'!AL81)/2)</f>
        <v>3.4835936418065171E-2</v>
      </c>
      <c r="D16" s="12">
        <f>SQRT(SUMSQ('ANOVA approach 1'!T21,'RSD approach 1'!AM81)/2)</f>
        <v>2.69622328733569E-2</v>
      </c>
      <c r="E16" s="12">
        <f>SQRT(SUMSQ('ANOVA approach 1'!U21,'RSD approach 1'!AN81)/2)</f>
        <v>2.2058568960980945E-2</v>
      </c>
      <c r="G16" s="12"/>
      <c r="H16" s="12"/>
      <c r="I16" s="12"/>
      <c r="K16" s="12">
        <f>C16</f>
        <v>3.4835936418065171E-2</v>
      </c>
      <c r="L16" s="12">
        <f t="shared" ref="L16:M16" si="4">D16</f>
        <v>2.69622328733569E-2</v>
      </c>
      <c r="M16" s="12">
        <f t="shared" si="4"/>
        <v>2.2058568960980945E-2</v>
      </c>
    </row>
    <row r="17" spans="1:13" x14ac:dyDescent="0.25">
      <c r="A17" s="3" t="s">
        <v>1</v>
      </c>
      <c r="C17" s="12">
        <f>SQRT(SUMSQ('ANOVA approach 1'!S22,'RSD approach 1'!AL82)/2)</f>
        <v>5.4186395434964466E-2</v>
      </c>
      <c r="D17" s="12">
        <f>SQRT(SUMSQ('ANOVA approach 1'!T22,'RSD approach 1'!AM82)/2)</f>
        <v>4.727084869249773E-2</v>
      </c>
      <c r="E17" s="12">
        <f>SQRT(SUMSQ('ANOVA approach 1'!U22,'RSD approach 1'!AN82)/2)</f>
        <v>2.6488342985647922E-2</v>
      </c>
      <c r="G17" s="12">
        <f>SQRT(SUMSQ('RSD approach 2'!AL82,'ANOVA approach 2'!S22)/2)</f>
        <v>3.2770887876209083E-2</v>
      </c>
      <c r="H17" s="12">
        <f>SQRT(SUMSQ('RSD approach 2'!AM82,'ANOVA approach 2'!T22)/2)</f>
        <v>3.0407376999045378E-2</v>
      </c>
      <c r="I17" s="12">
        <f>SQRT(SUMSQ('RSD approach 2'!AN82,'ANOVA approach 2'!U22)/2)</f>
        <v>1.2219759254297668E-2</v>
      </c>
      <c r="K17" s="12">
        <f t="shared" si="3"/>
        <v>4.4777765366470698E-2</v>
      </c>
      <c r="L17" s="12">
        <f t="shared" si="0"/>
        <v>3.9743815318053502E-2</v>
      </c>
      <c r="M17" s="12">
        <f t="shared" si="1"/>
        <v>2.0627103897036987E-2</v>
      </c>
    </row>
    <row r="18" spans="1:13" x14ac:dyDescent="0.25">
      <c r="A18" s="3" t="s">
        <v>0</v>
      </c>
      <c r="C18" s="12">
        <f>SQRT(SUMSQ('ANOVA approach 1'!S23,'RSD approach 1'!AL83)/2)</f>
        <v>5.3594075082037888E-2</v>
      </c>
      <c r="D18" s="12">
        <f>SQRT(SUMSQ('ANOVA approach 1'!T23,'RSD approach 1'!AM83)/2)</f>
        <v>4.9410683397813328E-2</v>
      </c>
      <c r="E18" s="12">
        <f>SQRT(SUMSQ('ANOVA approach 1'!U23,'RSD approach 1'!AN83)/2)</f>
        <v>2.0758353741570378E-2</v>
      </c>
      <c r="G18" s="12">
        <f>SQRT(SUMSQ('RSD approach 2'!AL83,'ANOVA approach 2'!S23)/2)</f>
        <v>3.3061910088206067E-2</v>
      </c>
      <c r="H18" s="12">
        <f>SQRT(SUMSQ('RSD approach 2'!AM83,'ANOVA approach 2'!T23)/2)</f>
        <v>3.0967853002209608E-2</v>
      </c>
      <c r="I18" s="12">
        <f>SQRT(SUMSQ('RSD approach 2'!AN83,'ANOVA approach 2'!U23)/2)</f>
        <v>1.1579377319794004E-2</v>
      </c>
      <c r="K18" s="12">
        <f t="shared" si="3"/>
        <v>4.452760257738865E-2</v>
      </c>
      <c r="L18" s="12">
        <f t="shared" si="0"/>
        <v>4.1233624345947371E-2</v>
      </c>
      <c r="M18" s="12">
        <f t="shared" si="1"/>
        <v>1.6807605855301472E-2</v>
      </c>
    </row>
    <row r="19" spans="1:13" x14ac:dyDescent="0.25">
      <c r="A19" s="3" t="s">
        <v>10</v>
      </c>
      <c r="C19" s="12">
        <f>SQRT(SUMSQ('ANOVA approach 1'!S24,'RSD approach 1'!AL84)/2)</f>
        <v>6.4389621301288474E-2</v>
      </c>
      <c r="D19" s="12">
        <f>SQRT(SUMSQ('ANOVA approach 1'!T24,'RSD approach 1'!AM84)/2)</f>
        <v>6.2847287048908324E-2</v>
      </c>
      <c r="E19" s="12">
        <f>SQRT(SUMSQ('ANOVA approach 1'!U24,'RSD approach 1'!AN84)/2)</f>
        <v>1.40086345485727E-2</v>
      </c>
      <c r="G19" s="12">
        <f>SQRT(SUMSQ('RSD approach 2'!AL84,'ANOVA approach 2'!S24)/2)</f>
        <v>4.9265166677389359E-2</v>
      </c>
      <c r="H19" s="12">
        <f>SQRT(SUMSQ('RSD approach 2'!AM84,'ANOVA approach 2'!T24)/2)</f>
        <v>4.5776697127543023E-2</v>
      </c>
      <c r="I19" s="12">
        <f>SQRT(SUMSQ('RSD approach 2'!AN84,'ANOVA approach 2'!U24)/2)</f>
        <v>1.8208532281437421E-2</v>
      </c>
      <c r="K19" s="12">
        <f t="shared" si="3"/>
        <v>5.7328352405569348E-2</v>
      </c>
      <c r="L19" s="12">
        <f t="shared" si="0"/>
        <v>5.497857532400547E-2</v>
      </c>
      <c r="M19" s="12">
        <f t="shared" si="1"/>
        <v>1.6244883652393655E-2</v>
      </c>
    </row>
    <row r="20" spans="1:13" x14ac:dyDescent="0.25">
      <c r="A20" s="3" t="s">
        <v>11</v>
      </c>
      <c r="C20" s="12">
        <f>SQRT(SUMSQ('ANOVA approach 1'!S25,'RSD approach 1'!AL85)/2)</f>
        <v>7.5268172891232804E-2</v>
      </c>
      <c r="D20" s="12">
        <f>SQRT(SUMSQ('ANOVA approach 1'!T25,'RSD approach 1'!AM85)/2)</f>
        <v>7.2053996823762789E-2</v>
      </c>
      <c r="E20" s="12">
        <f>SQRT(SUMSQ('ANOVA approach 1'!U25,'RSD approach 1'!AN85)/2)</f>
        <v>2.1760500731961428E-2</v>
      </c>
      <c r="G20" s="12">
        <f>SQRT(SUMSQ('RSD approach 2'!AL85,'ANOVA approach 2'!S25)/2)</f>
        <v>5.7264594872190419E-2</v>
      </c>
      <c r="H20" s="12">
        <f>SQRT(SUMSQ('RSD approach 2'!AM85,'ANOVA approach 2'!T25)/2)</f>
        <v>5.4933886722374856E-2</v>
      </c>
      <c r="I20" s="12">
        <f>SQRT(SUMSQ('RSD approach 2'!AN85,'ANOVA approach 2'!U25)/2)</f>
        <v>1.6171020853656241E-2</v>
      </c>
      <c r="K20" s="12">
        <f t="shared" si="3"/>
        <v>6.6875001593497588E-2</v>
      </c>
      <c r="L20" s="12">
        <f t="shared" si="0"/>
        <v>6.4068363365648459E-2</v>
      </c>
      <c r="M20" s="12">
        <f t="shared" si="1"/>
        <v>1.9170567382775592E-2</v>
      </c>
    </row>
    <row r="21" spans="1:13" x14ac:dyDescent="0.25">
      <c r="A21" s="3" t="s">
        <v>12</v>
      </c>
      <c r="C21" s="12">
        <f>SQRT(SUMSQ('ANOVA approach 1'!S26,'RSD approach 1'!AL86)/2)</f>
        <v>4.3391067513237111E-2</v>
      </c>
      <c r="D21" s="12">
        <f>SQRT(SUMSQ('ANOVA approach 1'!T26,'RSD approach 1'!AM86)/2)</f>
        <v>3.6011434974900142E-2</v>
      </c>
      <c r="E21" s="12">
        <f>SQRT(SUMSQ('ANOVA approach 1'!U26,'RSD approach 1'!AN86)/2)</f>
        <v>2.4206637333319129E-2</v>
      </c>
      <c r="G21" s="12">
        <f>SQRT(SUMSQ('RSD approach 2'!AL86,'ANOVA approach 2'!S26)/2)</f>
        <v>1.6448881168490463E-2</v>
      </c>
      <c r="H21" s="12">
        <f>SQRT(SUMSQ('RSD approach 2'!AM86,'ANOVA approach 2'!T26)/2)</f>
        <v>1.4813179240075827E-2</v>
      </c>
      <c r="I21" s="12">
        <f>SQRT(SUMSQ('RSD approach 2'!AN86,'ANOVA approach 2'!U26)/2)</f>
        <v>7.1509029147728397E-3</v>
      </c>
      <c r="K21" s="12">
        <f t="shared" si="3"/>
        <v>3.2812729478309335E-2</v>
      </c>
      <c r="L21" s="12">
        <f t="shared" si="0"/>
        <v>2.7534103654832082E-2</v>
      </c>
      <c r="M21" s="12">
        <f t="shared" si="1"/>
        <v>1.7847922897123718E-2</v>
      </c>
    </row>
    <row r="22" spans="1:13" x14ac:dyDescent="0.25">
      <c r="A22" s="3" t="s">
        <v>13</v>
      </c>
      <c r="C22" s="12">
        <f>SQRT(SUMSQ('ANOVA approach 1'!S27,'RSD approach 1'!AL87)/2)</f>
        <v>6.2087230886518026E-2</v>
      </c>
      <c r="D22" s="12">
        <f>SQRT(SUMSQ('ANOVA approach 1'!T27,'RSD approach 1'!AM87)/2)</f>
        <v>5.7612550530680325E-2</v>
      </c>
      <c r="E22" s="12">
        <f>SQRT(SUMSQ('ANOVA approach 1'!U27,'RSD approach 1'!AN87)/2)</f>
        <v>2.3143428019755507E-2</v>
      </c>
      <c r="G22" s="12">
        <f>SQRT(SUMSQ('RSD approach 2'!AL87,'ANOVA approach 2'!S27)/2)</f>
        <v>4.347403786293328E-2</v>
      </c>
      <c r="H22" s="12">
        <f>SQRT(SUMSQ('RSD approach 2'!AM87,'ANOVA approach 2'!T27)/2)</f>
        <v>4.086422847553469E-2</v>
      </c>
      <c r="I22" s="12">
        <f>SQRT(SUMSQ('RSD approach 2'!AN87,'ANOVA approach 2'!U27)/2)</f>
        <v>1.4835996737902583E-2</v>
      </c>
      <c r="K22" s="12">
        <f t="shared" si="3"/>
        <v>5.3594851465712426E-2</v>
      </c>
      <c r="L22" s="12">
        <f t="shared" si="0"/>
        <v>4.9945425954490037E-2</v>
      </c>
      <c r="M22" s="12">
        <f t="shared" si="1"/>
        <v>1.9438686423118464E-2</v>
      </c>
    </row>
    <row r="23" spans="1:13" x14ac:dyDescent="0.25">
      <c r="A23" s="3" t="s">
        <v>14</v>
      </c>
      <c r="C23" s="21">
        <f>SQRT(SUMSQ('ANOVA approach 1'!S28,'RSD approach 1'!AL88)/2)</f>
        <v>0.6227755063017808</v>
      </c>
      <c r="D23" s="21">
        <f>SQRT(SUMSQ('ANOVA approach 1'!T28,'RSD approach 1'!AM88)/2)</f>
        <v>7.9053315859429249E-2</v>
      </c>
      <c r="E23" s="21">
        <f>SQRT(SUMSQ('ANOVA approach 1'!U28,'RSD approach 1'!AN88)/2)</f>
        <v>0.61773773116191366</v>
      </c>
      <c r="G23" s="21">
        <f>SQRT(SUMSQ('RSD approach 2'!AL88,'ANOVA approach 2'!S28)/2)</f>
        <v>0.62867763819254119</v>
      </c>
      <c r="H23" s="21">
        <f>SQRT(SUMSQ('RSD approach 2'!AM88,'ANOVA approach 2'!T28)/2)</f>
        <v>8.4077711628566587E-2</v>
      </c>
      <c r="I23" s="21">
        <f>SQRT(SUMSQ('RSD approach 2'!AN88,'ANOVA approach 2'!U28)/2)</f>
        <v>0.62303010454604457</v>
      </c>
      <c r="K23" s="21">
        <f t="shared" si="3"/>
        <v>0.62573353115075714</v>
      </c>
      <c r="L23" s="21">
        <f t="shared" si="0"/>
        <v>8.1604192113723814E-2</v>
      </c>
      <c r="M23" s="21">
        <f t="shared" si="1"/>
        <v>0.62038956135307588</v>
      </c>
    </row>
    <row r="24" spans="1:13" x14ac:dyDescent="0.25">
      <c r="K24" s="25"/>
    </row>
    <row r="26" spans="1:13" x14ac:dyDescent="0.25">
      <c r="C26" s="33"/>
      <c r="D26" s="30" t="s">
        <v>41</v>
      </c>
      <c r="E26" s="34"/>
      <c r="G26" s="33"/>
      <c r="H26" s="30" t="s">
        <v>41</v>
      </c>
      <c r="I26" s="34"/>
      <c r="K26" s="33"/>
      <c r="L26" s="30" t="s">
        <v>41</v>
      </c>
      <c r="M26" s="34"/>
    </row>
    <row r="27" spans="1:13" x14ac:dyDescent="0.25">
      <c r="C27" s="22" t="s">
        <v>42</v>
      </c>
      <c r="D27" s="22" t="s">
        <v>56</v>
      </c>
      <c r="E27" s="22" t="s">
        <v>43</v>
      </c>
      <c r="G27" s="22" t="s">
        <v>42</v>
      </c>
      <c r="H27" s="22" t="s">
        <v>56</v>
      </c>
      <c r="I27" s="22" t="s">
        <v>43</v>
      </c>
      <c r="K27" s="22" t="s">
        <v>42</v>
      </c>
      <c r="L27" s="22" t="s">
        <v>56</v>
      </c>
      <c r="M27" s="22" t="s">
        <v>43</v>
      </c>
    </row>
    <row r="28" spans="1:13" x14ac:dyDescent="0.25">
      <c r="C28" s="17">
        <f>SQRT(SUMSQ(C11:C12,C15:C22)/COUNT(C11:C12,C15:C22))</f>
        <v>5.7952951820004976E-2</v>
      </c>
      <c r="D28" s="17">
        <f>SQRT(SUMSQ(D11:D12,D15:D22)/COUNT(D11:D12,D15:D22))</f>
        <v>5.1450088150988352E-2</v>
      </c>
      <c r="E28" s="17">
        <f>SQRT(SUMSQ(E11:E12,E15:E22)/COUNT(E11:E12,E15:E22))</f>
        <v>2.6672702411029627E-2</v>
      </c>
      <c r="G28" s="17">
        <f>SQRT(SUMSQ(G10:G12,G15,G17:G22)/COUNT(G10:G12,G15,G17:G22))</f>
        <v>4.3012258775617859E-2</v>
      </c>
      <c r="H28" s="17">
        <f t="shared" ref="H28:I28" si="5">SQRT(SUMSQ(H10:H12,H15,H17:H22)/COUNT(H10:H12,H15,H17:H22))</f>
        <v>3.7979154278484174E-2</v>
      </c>
      <c r="I28" s="17">
        <f t="shared" si="5"/>
        <v>2.0190053127018076E-2</v>
      </c>
      <c r="K28" s="17">
        <f>SQRT(SUMSQ(K10:K12,K15:K22)/COUNT(K10:K12,K15:K22))</f>
        <v>4.9784529691240302E-2</v>
      </c>
      <c r="L28" s="17">
        <f>SQRT(SUMSQ(L10:L12,L15:L22)/COUNT(L10:L12,L15:L22))</f>
        <v>4.3867659977343779E-2</v>
      </c>
      <c r="M28" s="17">
        <f>SQRT(SUMSQ(M10:M12,M15:M22)/COUNT(M10:M12,M15:M22))</f>
        <v>2.3539919385803746E-2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8C6D6-7AD0-4917-9638-4E12B9F0B582}">
  <dimension ref="A1:AI39"/>
  <sheetViews>
    <sheetView workbookViewId="0"/>
  </sheetViews>
  <sheetFormatPr defaultRowHeight="15" x14ac:dyDescent="0.25"/>
  <sheetData>
    <row r="1" spans="1:35" ht="18.75" x14ac:dyDescent="0.3">
      <c r="A1" s="54" t="s">
        <v>96</v>
      </c>
    </row>
    <row r="2" spans="1:35" x14ac:dyDescent="0.25">
      <c r="A2" s="47"/>
    </row>
    <row r="3" spans="1:35" x14ac:dyDescent="0.25">
      <c r="AF3" s="25" t="s">
        <v>91</v>
      </c>
      <c r="AG3" s="25"/>
      <c r="AH3" s="48">
        <v>0.3</v>
      </c>
    </row>
    <row r="4" spans="1:35" x14ac:dyDescent="0.25">
      <c r="C4" t="s">
        <v>86</v>
      </c>
      <c r="D4" t="s">
        <v>87</v>
      </c>
      <c r="F4" s="25" t="s">
        <v>79</v>
      </c>
      <c r="K4" s="25" t="s">
        <v>80</v>
      </c>
      <c r="P4" s="25" t="s">
        <v>81</v>
      </c>
      <c r="U4" s="25" t="s">
        <v>82</v>
      </c>
      <c r="Z4" s="25" t="s">
        <v>83</v>
      </c>
    </row>
    <row r="5" spans="1:35" x14ac:dyDescent="0.25">
      <c r="AF5" s="27" t="s">
        <v>92</v>
      </c>
      <c r="AG5" s="27" t="s">
        <v>94</v>
      </c>
      <c r="AH5" s="27" t="s">
        <v>93</v>
      </c>
      <c r="AI5" s="27" t="s">
        <v>94</v>
      </c>
    </row>
    <row r="6" spans="1:35" x14ac:dyDescent="0.25">
      <c r="A6" s="25" t="s">
        <v>84</v>
      </c>
      <c r="C6">
        <f>AVERAGE('RSD approach 1'!C13:F13,'RSD approach 1'!K13:N13,'RSD approach 1'!S13:V13,'RSD approach 1'!AA13:AD13,'RSD approach 1'!AI13:AL13)</f>
        <v>23.020139</v>
      </c>
      <c r="D6">
        <f>STDEV('RSD approach 1'!C13:F13,'RSD approach 1'!K13:N13,'RSD approach 1'!S13:V13,'RSD approach 1'!AA13:AD13,'RSD approach 1'!AI13:AL13)</f>
        <v>1.013849197568097</v>
      </c>
      <c r="F6">
        <f>('RSD approach 1'!C13-$C6)/$D6</f>
        <v>0.86940050070000208</v>
      </c>
      <c r="G6">
        <f>('RSD approach 1'!D13-$C6)/$D6</f>
        <v>-0.32190093041729667</v>
      </c>
      <c r="H6">
        <f>('RSD approach 1'!E13-$C6)/$D6</f>
        <v>1.6664815675277178</v>
      </c>
      <c r="I6">
        <f>('RSD approach 1'!F13-$C6)/$D6</f>
        <v>0.86942022749965553</v>
      </c>
      <c r="K6">
        <f>('RSD approach 1'!K13-$C6)/$D6</f>
        <v>-1.6949552301485933</v>
      </c>
      <c r="L6">
        <f>('RSD approach 1'!L13-$C6)/$D6</f>
        <v>-0.35433178904880458</v>
      </c>
      <c r="M6">
        <f>('RSD approach 1'!M13-$C6)/$D6</f>
        <v>-1.5369632917180835</v>
      </c>
      <c r="N6">
        <f>('RSD approach 1'!N13-$C6)/$D6</f>
        <v>-0.85859810520936097</v>
      </c>
      <c r="P6">
        <f>('RSD approach 1'!S13-$C6)/$D6</f>
        <v>0.77263068499631238</v>
      </c>
      <c r="Q6">
        <f>('RSD approach 1'!T13-$C6)/$D6</f>
        <v>0.34440131810287855</v>
      </c>
      <c r="R6">
        <f>('RSD approach 1'!U13-$C6)/$D6</f>
        <v>0.94322804840585694</v>
      </c>
      <c r="S6">
        <f>('RSD approach 1'!V13-$C6)/$D6</f>
        <v>0.70686153494919901</v>
      </c>
      <c r="U6">
        <f>('RSD approach 1'!AA13-$C6)/$D6</f>
        <v>-0.35039629251779297</v>
      </c>
      <c r="V6">
        <f>('RSD approach 1'!AB13-$C6)/$D6</f>
        <v>-0.11450322225283553</v>
      </c>
      <c r="W6">
        <f>('RSD approach 1'!AC13-$C6)/$D6</f>
        <v>1.4801619447937733</v>
      </c>
      <c r="X6">
        <f>('RSD approach 1'!AD13-$C6)/$D6</f>
        <v>0.35145364897925885</v>
      </c>
      <c r="Z6">
        <f>('RSD approach 1'!AI13-$C6)/$D6</f>
        <v>9.3436972902113169E-2</v>
      </c>
      <c r="AA6">
        <f>('RSD approach 1'!AJ13-$C6)/$D6</f>
        <v>-1.236090143392186</v>
      </c>
      <c r="AB6">
        <f>('RSD approach 1'!AK13-$C6)/$D6</f>
        <v>-7.6716537515211111E-2</v>
      </c>
      <c r="AC6">
        <f>('RSD approach 1'!AL13-$C6)/$D6</f>
        <v>-1.5530209066366063</v>
      </c>
      <c r="AF6" s="27">
        <f>(SMALL(F6:AC6,2)-MIN(F6:AC6))/(MAX(F6:AC6)-MIN(F6:AC6))</f>
        <v>4.2224302301356112E-2</v>
      </c>
      <c r="AG6" s="27" t="str">
        <f>IF(AF6&gt;$AH$3,"Yes","No")</f>
        <v>No</v>
      </c>
      <c r="AH6" s="27">
        <f>(MAX(F6:AC6)-LARGE(F6:AC6,2))/(MAX(F6:AC6)-MIN(F6:AC6))</f>
        <v>5.5428566398375623E-2</v>
      </c>
      <c r="AI6" s="27" t="str">
        <f t="shared" ref="AI6:AI15" si="0">IF(AH6&gt;$AH$3,"Yes","No")</f>
        <v>No</v>
      </c>
    </row>
    <row r="7" spans="1:35" x14ac:dyDescent="0.25">
      <c r="C7">
        <f>AVERAGE('RSD approach 1'!C14:F14,'RSD approach 1'!K14:N14,'RSD approach 1'!S14:V14,'RSD approach 1'!AA14:AD14,'RSD approach 1'!AI14:AL14)</f>
        <v>2.0033029999999998</v>
      </c>
      <c r="D7">
        <f>STDEV('RSD approach 1'!C14:F14,'RSD approach 1'!K14:N14,'RSD approach 1'!S14:V14,'RSD approach 1'!AA14:AD14,'RSD approach 1'!AI14:AL14)</f>
        <v>8.7117075013727216E-2</v>
      </c>
      <c r="F7">
        <f>('RSD approach 1'!C14-$C7)/$D7</f>
        <v>-1.4647300770818263</v>
      </c>
      <c r="G7">
        <f>('RSD approach 1'!D14-$C7)/$D7</f>
        <v>-0.74099136122084119</v>
      </c>
      <c r="H7">
        <f>('RSD approach 1'!E14-$C7)/$D7</f>
        <v>0.79005177789951031</v>
      </c>
      <c r="I7">
        <f>('RSD approach 1'!F14-$C7)/$D7</f>
        <v>-1.4647300770818263</v>
      </c>
      <c r="K7">
        <f>('RSD approach 1'!K14-$C7)/$D7</f>
        <v>-2.3824606136890538</v>
      </c>
      <c r="L7">
        <f>('RSD approach 1'!L14-$C7)/$D7</f>
        <v>-1.3226224592807314</v>
      </c>
      <c r="M7">
        <f>('RSD approach 1'!M14-$C7)/$D7</f>
        <v>0.41366173042795451</v>
      </c>
      <c r="N7">
        <f>('RSD approach 1'!N14-$C7)/$D7</f>
        <v>0.51880759303361124</v>
      </c>
      <c r="P7">
        <f>('RSD approach 1'!S14-$C7)/$D7</f>
        <v>1.3673209296941</v>
      </c>
      <c r="Q7">
        <f>('RSD approach 1'!T14-$C7)/$D7</f>
        <v>0.35959655435015286</v>
      </c>
      <c r="R7">
        <f>('RSD approach 1'!U14-$C7)/$D7</f>
        <v>0.7405781242062397</v>
      </c>
      <c r="S7">
        <f>('RSD approach 1'!V14-$C7)/$D7</f>
        <v>-0.2044719705889233</v>
      </c>
      <c r="U7">
        <f>('RSD approach 1'!AA14-$C7)/$D7</f>
        <v>0.23390362907374318</v>
      </c>
      <c r="V7">
        <f>('RSD approach 1'!AB14-$C7)/$D7</f>
        <v>0.3125334499087592</v>
      </c>
      <c r="W7">
        <f>('RSD approach 1'!AC14-$C7)/$D7</f>
        <v>-0.16888767210884201</v>
      </c>
      <c r="X7">
        <f>('RSD approach 1'!AD14-$C7)/$D7</f>
        <v>0.50422950946273604</v>
      </c>
      <c r="Z7">
        <f>('RSD approach 1'!AI14-$C7)/$D7</f>
        <v>0.30369476931854394</v>
      </c>
      <c r="AA7">
        <f>('RSD approach 1'!AJ14-$C7)/$D7</f>
        <v>-4.6523600561212859E-2</v>
      </c>
      <c r="AB7">
        <f>('RSD approach 1'!AK14-$C7)/$D7</f>
        <v>1.0309919150275348</v>
      </c>
      <c r="AC7">
        <f>('RSD approach 1'!AL14-$C7)/$D7</f>
        <v>1.2200478492104121</v>
      </c>
      <c r="AF7" s="27">
        <f t="shared" ref="AF7:AF39" si="1">(SMALL(F7:AC7,2)-MIN(F7:AC7))/(MAX(F7:AC7)-MIN(F7:AC7))</f>
        <v>0.24474240058774896</v>
      </c>
      <c r="AG7" s="27" t="str">
        <f t="shared" ref="AG7:AG15" si="2">IF(AF7&gt;$AH$3,"Yes","No")</f>
        <v>No</v>
      </c>
      <c r="AH7" s="27">
        <f t="shared" ref="AH7:AH39" si="3">(MAX(F7:AC7)-LARGE(F7:AC7,2))/(MAX(F7:AC7)-MIN(F7:AC7))</f>
        <v>3.9275109437659182E-2</v>
      </c>
      <c r="AI7" s="27" t="str">
        <f t="shared" si="0"/>
        <v>No</v>
      </c>
    </row>
    <row r="8" spans="1:35" x14ac:dyDescent="0.25">
      <c r="C8">
        <f>AVERAGE('RSD approach 1'!C17:F17,'RSD approach 1'!K17:N17,'RSD approach 1'!S17:V17,'RSD approach 1'!AA17:AD17,'RSD approach 1'!AI17:AL17)</f>
        <v>0.53224050000000001</v>
      </c>
      <c r="D8">
        <f>STDEV('RSD approach 1'!C17:F17,'RSD approach 1'!K17:N17,'RSD approach 1'!S17:V17,'RSD approach 1'!AA17:AD17,'RSD approach 1'!AI17:AL17)</f>
        <v>2.2635144187047297E-2</v>
      </c>
      <c r="F8">
        <f>('RSD approach 1'!C17-$C8)/$D8</f>
        <v>-1.0797589711836593</v>
      </c>
      <c r="G8">
        <f>('RSD approach 1'!D17-$C8)/$D8</f>
        <v>0.8221507159936281</v>
      </c>
      <c r="H8">
        <f>('RSD approach 1'!E17-$C8)/$D8</f>
        <v>1.3708549741757916</v>
      </c>
      <c r="I8">
        <f>('RSD approach 1'!F17-$C8)/$D8</f>
        <v>-1.0797589711836593</v>
      </c>
      <c r="K8">
        <f>('RSD approach 1'!K17-$C8)/$D8</f>
        <v>-0.51338307827743956</v>
      </c>
      <c r="L8">
        <f>('RSD approach 1'!L17-$C8)/$D8</f>
        <v>-0.2036876797382306</v>
      </c>
      <c r="M8">
        <f>('RSD approach 1'!M17-$C8)/$D8</f>
        <v>-1.4663259807725411</v>
      </c>
      <c r="N8">
        <f>('RSD approach 1'!N17-$C8)/$D8</f>
        <v>-0.61322781446839292</v>
      </c>
      <c r="P8">
        <f>('RSD approach 1'!S17-$C8)/$D8</f>
        <v>1.0483476404616363</v>
      </c>
      <c r="Q8">
        <f>('RSD approach 1'!T17-$C8)/$D8</f>
        <v>0.26726138565805108</v>
      </c>
      <c r="R8">
        <f>('RSD approach 1'!U17-$C8)/$D8</f>
        <v>1.4905802994313186</v>
      </c>
      <c r="S8">
        <f>('RSD approach 1'!V17-$C8)/$D8</f>
        <v>0.56370305815420929</v>
      </c>
      <c r="U8">
        <f>('RSD approach 1'!AA17-$C8)/$D8</f>
        <v>-1.3713409441307027</v>
      </c>
      <c r="V8">
        <f>('RSD approach 1'!AB17-$C8)/$D8</f>
        <v>1.6010280164567108</v>
      </c>
      <c r="W8">
        <f>('RSD approach 1'!AC17-$C8)/$D8</f>
        <v>-0.38305477218747386</v>
      </c>
      <c r="X8">
        <f>('RSD approach 1'!AD17-$C8)/$D8</f>
        <v>6.9780867616642206E-2</v>
      </c>
      <c r="Z8">
        <f>('RSD approach 1'!AI17-$C8)/$D8</f>
        <v>-0.10428473441537681</v>
      </c>
      <c r="AA8">
        <f>('RSD approach 1'!AJ17-$C8)/$D8</f>
        <v>-0.57965170849267378</v>
      </c>
      <c r="AB8">
        <f>('RSD approach 1'!AK17-$C8)/$D8</f>
        <v>1.2241804059660635</v>
      </c>
      <c r="AC8">
        <f>('RSD approach 1'!AL17-$C8)/$D8</f>
        <v>-1.0634127090639018</v>
      </c>
      <c r="AF8" s="27">
        <f t="shared" si="1"/>
        <v>3.0966441019731838E-2</v>
      </c>
      <c r="AG8" s="27" t="str">
        <f t="shared" si="2"/>
        <v>No</v>
      </c>
      <c r="AH8" s="27">
        <f t="shared" si="3"/>
        <v>3.6007489557827309E-2</v>
      </c>
      <c r="AI8" s="27" t="str">
        <f t="shared" si="0"/>
        <v>No</v>
      </c>
    </row>
    <row r="9" spans="1:35" x14ac:dyDescent="0.25">
      <c r="C9">
        <f>AVERAGE('RSD approach 1'!C18:F18,'RSD approach 1'!K18:N18,'RSD approach 1'!S18:V18,'RSD approach 1'!AA18:AD18,'RSD approach 1'!AI18:AL18)</f>
        <v>2.4874124999999996</v>
      </c>
      <c r="D9">
        <f>STDEV('RSD approach 1'!C18:F18,'RSD approach 1'!K18:N18,'RSD approach 1'!S18:V18,'RSD approach 1'!AA18:AD18,'RSD approach 1'!AI18:AL18)</f>
        <v>7.2251112748670202E-2</v>
      </c>
      <c r="F9">
        <f>('RSD approach 1'!C18-$C9)/$D9</f>
        <v>0.12314689229701843</v>
      </c>
      <c r="G9">
        <f>('RSD approach 1'!D18-$C9)/$D9</f>
        <v>0.80216757631967783</v>
      </c>
      <c r="H9">
        <f>('RSD approach 1'!E18-$C9)/$D9</f>
        <v>1.9318387591555748</v>
      </c>
      <c r="I9">
        <f>('RSD approach 1'!F18-$C9)/$D9</f>
        <v>0.12300848612416948</v>
      </c>
      <c r="K9">
        <f>('RSD approach 1'!K18-$C9)/$D9</f>
        <v>-0.88140511027868884</v>
      </c>
      <c r="L9">
        <f>('RSD approach 1'!L18-$C9)/$D9</f>
        <v>-0.46812427813607527</v>
      </c>
      <c r="M9">
        <f>('RSD approach 1'!M18-$C9)/$D9</f>
        <v>-1.1721964794453412</v>
      </c>
      <c r="N9">
        <f>('RSD approach 1'!N18-$C9)/$D9</f>
        <v>-0.37954432750939743</v>
      </c>
      <c r="P9">
        <f>('RSD approach 1'!S18-$C9)/$D9</f>
        <v>1.0647240862240748</v>
      </c>
      <c r="Q9">
        <f>('RSD approach 1'!T18-$C9)/$D9</f>
        <v>0.1448766614351272</v>
      </c>
      <c r="R9">
        <f>('RSD approach 1'!U18-$C9)/$D9</f>
        <v>1.6800779307338016</v>
      </c>
      <c r="S9">
        <f>('RSD approach 1'!V18-$C9)/$D9</f>
        <v>0.16425352563471779</v>
      </c>
      <c r="U9">
        <f>('RSD approach 1'!AA18-$C9)/$D9</f>
        <v>-1.0916440868442037</v>
      </c>
      <c r="V9">
        <f>('RSD approach 1'!AB18-$C9)/$D9</f>
        <v>0.98555575535147588</v>
      </c>
      <c r="W9">
        <f>('RSD approach 1'!AC18-$C9)/$D9</f>
        <v>0.3451503935551426</v>
      </c>
      <c r="X9">
        <f>('RSD approach 1'!AD18-$C9)/$D9</f>
        <v>-0.26757373367035581</v>
      </c>
      <c r="Z9">
        <f>('RSD approach 1'!AI18-$C9)/$D9</f>
        <v>-0.40902484232733627</v>
      </c>
      <c r="AA9">
        <f>('RSD approach 1'!AJ18-$C9)/$D9</f>
        <v>-1.4574516016978265</v>
      </c>
      <c r="AB9">
        <f>('RSD approach 1'!AK18-$C9)/$D9</f>
        <v>0.53532047505679736</v>
      </c>
      <c r="AC9">
        <f>('RSD approach 1'!AL18-$C9)/$D9</f>
        <v>-1.7731560819782302</v>
      </c>
      <c r="AF9" s="27">
        <f t="shared" si="1"/>
        <v>8.5210504688257957E-2</v>
      </c>
      <c r="AG9" s="27" t="str">
        <f t="shared" si="2"/>
        <v>No</v>
      </c>
      <c r="AH9" s="27">
        <f t="shared" si="3"/>
        <v>6.7951735216108741E-2</v>
      </c>
      <c r="AI9" s="27" t="str">
        <f t="shared" si="0"/>
        <v>No</v>
      </c>
    </row>
    <row r="10" spans="1:35" x14ac:dyDescent="0.25">
      <c r="C10">
        <f>AVERAGE('RSD approach 1'!C19:F19,'RSD approach 1'!K19:N19,'RSD approach 1'!S19:V19,'RSD approach 1'!AA19:AD19,'RSD approach 1'!AI19:AL19)</f>
        <v>0.6576590000000001</v>
      </c>
      <c r="D10">
        <f>STDEV('RSD approach 1'!C19:F19,'RSD approach 1'!K19:N19,'RSD approach 1'!S19:V19,'RSD approach 1'!AA19:AD19,'RSD approach 1'!AI19:AL19)</f>
        <v>3.7283748950306402E-2</v>
      </c>
      <c r="F10">
        <f>('RSD approach 1'!C19-$C10)/$D10</f>
        <v>-1.2914205613865559</v>
      </c>
      <c r="G10">
        <f>('RSD approach 1'!D19-$C10)/$D10</f>
        <v>0.9959030689078483</v>
      </c>
      <c r="H10">
        <f>('RSD approach 1'!E19-$C10)/$D10</f>
        <v>1.1568310916771545</v>
      </c>
      <c r="I10">
        <f>('RSD approach 1'!F19-$C10)/$D10</f>
        <v>-1.2916887747578369</v>
      </c>
      <c r="K10">
        <f>('RSD approach 1'!K19-$C10)/$D10</f>
        <v>-0.50689645038618891</v>
      </c>
      <c r="L10">
        <f>('RSD approach 1'!L19-$C10)/$D10</f>
        <v>-0.23653737213375525</v>
      </c>
      <c r="M10">
        <f>('RSD approach 1'!M19-$C10)/$D10</f>
        <v>-1.6312469028010728</v>
      </c>
      <c r="N10">
        <f>('RSD approach 1'!N19-$C10)/$D10</f>
        <v>-0.73273210900578123</v>
      </c>
      <c r="P10">
        <f>('RSD approach 1'!S19-$C10)/$D10</f>
        <v>0.95513463647295838</v>
      </c>
      <c r="Q10">
        <f>('RSD approach 1'!T19-$C10)/$D10</f>
        <v>0.33717102903882146</v>
      </c>
      <c r="R10">
        <f>('RSD approach 1'!U19-$C10)/$D10</f>
        <v>1.0656385454412125</v>
      </c>
      <c r="S10">
        <f>('RSD approach 1'!V19-$C10)/$D10</f>
        <v>0.35540953828600985</v>
      </c>
      <c r="U10">
        <f>('RSD approach 1'!AA19-$C10)/$D10</f>
        <v>-1.0433231929505429</v>
      </c>
      <c r="V10">
        <f>('RSD approach 1'!AB19-$C10)/$D10</f>
        <v>1.838093054733883</v>
      </c>
      <c r="W10">
        <f>('RSD approach 1'!AC19-$C10)/$D10</f>
        <v>-0.29581252718711454</v>
      </c>
      <c r="X10">
        <f>('RSD approach 1'!AD19-$C10)/$D10</f>
        <v>0.32107822676188963</v>
      </c>
      <c r="Z10">
        <f>('RSD approach 1'!AI19-$C10)/$D10</f>
        <v>0.1909947416900363</v>
      </c>
      <c r="AA10">
        <f>('RSD approach 1'!AJ19-$C10)/$D10</f>
        <v>-0.34784592121585828</v>
      </c>
      <c r="AB10">
        <f>('RSD approach 1'!AK19-$C10)/$D10</f>
        <v>1.2440004373438613</v>
      </c>
      <c r="AC10">
        <f>('RSD approach 1'!AL19-$C10)/$D10</f>
        <v>-1.0827505585290222</v>
      </c>
      <c r="AF10" s="27">
        <f t="shared" si="1"/>
        <v>9.7873985311171266E-2</v>
      </c>
      <c r="AG10" s="27" t="str">
        <f t="shared" si="2"/>
        <v>No</v>
      </c>
      <c r="AH10" s="27">
        <f t="shared" si="3"/>
        <v>0.17124081948202557</v>
      </c>
      <c r="AI10" s="27" t="str">
        <f t="shared" si="0"/>
        <v>No</v>
      </c>
    </row>
    <row r="11" spans="1:35" x14ac:dyDescent="0.25">
      <c r="C11">
        <f>AVERAGE('RSD approach 1'!C20:F20,'RSD approach 1'!K20:N20,'RSD approach 1'!S20:V20,'RSD approach 1'!AA20:AD20,'RSD approach 1'!AI20:AL20)</f>
        <v>1.029563</v>
      </c>
      <c r="D11">
        <f>STDEV('RSD approach 1'!C20:F20,'RSD approach 1'!K20:N20,'RSD approach 1'!S20:V20,'RSD approach 1'!AA20:AD20,'RSD approach 1'!AI20:AL20)</f>
        <v>5.8769177394097906E-2</v>
      </c>
      <c r="F11">
        <f>('RSD approach 1'!C20-$C11)/$D11</f>
        <v>-1.4188219692245345</v>
      </c>
      <c r="G11">
        <f>('RSD approach 1'!D20-$C11)/$D11</f>
        <v>0.97137653666959511</v>
      </c>
      <c r="H11">
        <f>('RSD approach 1'!E20-$C11)/$D11</f>
        <v>1.0959316236144627</v>
      </c>
      <c r="I11">
        <f>('RSD approach 1'!F20-$C11)/$D11</f>
        <v>-1.4184816547793295</v>
      </c>
      <c r="K11">
        <f>('RSD approach 1'!K20-$C11)/$D11</f>
        <v>-0.48806196159010051</v>
      </c>
      <c r="L11">
        <f>('RSD approach 1'!L20-$C11)/$D11</f>
        <v>-8.7341702361747764E-2</v>
      </c>
      <c r="M11">
        <f>('RSD approach 1'!M20-$C11)/$D11</f>
        <v>-1.5634556084364677</v>
      </c>
      <c r="N11">
        <f>('RSD approach 1'!N20-$C11)/$D11</f>
        <v>-0.45249910206622668</v>
      </c>
      <c r="P11">
        <f>('RSD approach 1'!S20-$C11)/$D11</f>
        <v>0.80326120073855112</v>
      </c>
      <c r="Q11">
        <f>('RSD approach 1'!T20-$C11)/$D11</f>
        <v>0.22013239888056044</v>
      </c>
      <c r="R11">
        <f>('RSD approach 1'!U20-$C11)/$D11</f>
        <v>1.0933792652754271</v>
      </c>
      <c r="S11">
        <f>('RSD approach 1'!V20-$C11)/$D11</f>
        <v>0.33771103969873073</v>
      </c>
      <c r="U11">
        <f>('RSD approach 1'!AA20-$C11)/$D11</f>
        <v>-1.2782721033550579</v>
      </c>
      <c r="V11">
        <f>('RSD approach 1'!AB20-$C11)/$D11</f>
        <v>1.8136547885508492</v>
      </c>
      <c r="W11">
        <f>('RSD approach 1'!AC20-$C11)/$D11</f>
        <v>-0.43242054979915534</v>
      </c>
      <c r="X11">
        <f>('RSD approach 1'!AD20-$C11)/$D11</f>
        <v>0.23731827836338928</v>
      </c>
      <c r="Z11">
        <f>('RSD approach 1'!AI20-$C11)/$D11</f>
        <v>0.26216123286332144</v>
      </c>
      <c r="AA11">
        <f>('RSD approach 1'!AJ20-$C11)/$D11</f>
        <v>-0.30735499118648507</v>
      </c>
      <c r="AB11">
        <f>('RSD approach 1'!AK20-$C11)/$D11</f>
        <v>1.4047669826375868</v>
      </c>
      <c r="AC11">
        <f>('RSD approach 1'!AL20-$C11)/$D11</f>
        <v>-0.79298370449337485</v>
      </c>
      <c r="AF11" s="27">
        <f t="shared" si="1"/>
        <v>4.2827631380057712E-2</v>
      </c>
      <c r="AG11" s="27" t="str">
        <f t="shared" si="2"/>
        <v>No</v>
      </c>
      <c r="AH11" s="27">
        <f t="shared" si="3"/>
        <v>0.12107623318385644</v>
      </c>
      <c r="AI11" s="27" t="str">
        <f t="shared" si="0"/>
        <v>No</v>
      </c>
    </row>
    <row r="12" spans="1:35" x14ac:dyDescent="0.25">
      <c r="C12">
        <f>AVERAGE('RSD approach 1'!C21:F21,'RSD approach 1'!K21:N21,'RSD approach 1'!S21:V21,'RSD approach 1'!AA21:AD21,'RSD approach 1'!AI21:AL21)</f>
        <v>0.58660149999999978</v>
      </c>
      <c r="D12">
        <f>STDEV('RSD approach 1'!C21:F21,'RSD approach 1'!K21:N21,'RSD approach 1'!S21:V21,'RSD approach 1'!AA21:AD21,'RSD approach 1'!AI21:AL21)</f>
        <v>4.4969449427829385E-2</v>
      </c>
      <c r="F12">
        <f>('RSD approach 1'!C21-$C12)/$D12</f>
        <v>-1.6311407173823691</v>
      </c>
      <c r="G12">
        <f>('RSD approach 1'!D21-$C12)/$D12</f>
        <v>0.71022661843475965</v>
      </c>
      <c r="H12">
        <f>('RSD approach 1'!E21-$C12)/$D12</f>
        <v>0.58547525786932986</v>
      </c>
      <c r="I12">
        <f>('RSD approach 1'!F21-$C12)/$D12</f>
        <v>-1.6322525833410626</v>
      </c>
      <c r="K12">
        <f>('RSD approach 1'!K21-$C12)/$D12</f>
        <v>-0.42076343474844113</v>
      </c>
      <c r="L12">
        <f>('RSD approach 1'!L21-$C12)/$D12</f>
        <v>-3.8503918149556761E-2</v>
      </c>
      <c r="M12">
        <f>('RSD approach 1'!M21-$C12)/$D12</f>
        <v>-1.6049006807571971</v>
      </c>
      <c r="N12">
        <f>('RSD approach 1'!N21-$C12)/$D12</f>
        <v>-0.45078381563316938</v>
      </c>
      <c r="P12">
        <f>('RSD approach 1'!S21-$C12)/$D12</f>
        <v>0.69243676309566049</v>
      </c>
      <c r="Q12">
        <f>('RSD approach 1'!T21-$C12)/$D12</f>
        <v>0.1816455416717902</v>
      </c>
      <c r="R12">
        <f>('RSD approach 1'!U21-$C12)/$D12</f>
        <v>0.9799653000138433</v>
      </c>
      <c r="S12">
        <f>('RSD approach 1'!V21-$C12)/$D12</f>
        <v>0.42002960321571187</v>
      </c>
      <c r="U12">
        <f>('RSD approach 1'!AA21-$C12)/$D12</f>
        <v>-0.96424351535790709</v>
      </c>
      <c r="V12">
        <f>('RSD approach 1'!AB21-$C12)/$D12</f>
        <v>2.1087316212796572</v>
      </c>
      <c r="W12">
        <f>('RSD approach 1'!AC21-$C12)/$D12</f>
        <v>-0.30601886781125326</v>
      </c>
      <c r="X12">
        <f>('RSD approach 1'!AD21-$C12)/$D12</f>
        <v>0.52365551056596182</v>
      </c>
      <c r="Z12">
        <f>('RSD approach 1'!AI21-$C12)/$D12</f>
        <v>0.31039961968851626</v>
      </c>
      <c r="AA12">
        <f>('RSD approach 1'!AJ21-$C12)/$D12</f>
        <v>-0.19038480810711206</v>
      </c>
      <c r="AB12">
        <f>('RSD approach 1'!AK21-$C12)/$D12</f>
        <v>1.3831278966361698</v>
      </c>
      <c r="AC12">
        <f>('RSD approach 1'!AL21-$C12)/$D12</f>
        <v>-0.656701391183238</v>
      </c>
      <c r="AF12" s="27">
        <f t="shared" si="1"/>
        <v>2.9721215003264894E-4</v>
      </c>
      <c r="AG12" s="27" t="str">
        <f t="shared" si="2"/>
        <v>No</v>
      </c>
      <c r="AH12" s="27">
        <f t="shared" si="3"/>
        <v>0.19396064911133537</v>
      </c>
      <c r="AI12" s="27" t="str">
        <f t="shared" si="0"/>
        <v>No</v>
      </c>
    </row>
    <row r="13" spans="1:35" x14ac:dyDescent="0.25">
      <c r="C13">
        <f>AVERAGE('RSD approach 1'!C22:F22,'RSD approach 1'!K22:N22,'RSD approach 1'!S22:V22,'RSD approach 1'!AA22:AD22,'RSD approach 1'!AI22:AL22)</f>
        <v>0.39660250000000002</v>
      </c>
      <c r="D13">
        <f>STDEV('RSD approach 1'!C22:F22,'RSD approach 1'!K22:N22,'RSD approach 1'!S22:V22,'RSD approach 1'!AA22:AD22,'RSD approach 1'!AI22:AL22)</f>
        <v>3.4737755415625078E-2</v>
      </c>
      <c r="F13">
        <f>('RSD approach 1'!C22-$C13)/$D13</f>
        <v>-1.5819243167128272</v>
      </c>
      <c r="G13">
        <f>('RSD approach 1'!D22-$C13)/$D13</f>
        <v>0.92169167572636179</v>
      </c>
      <c r="H13">
        <f>('RSD approach 1'!E22-$C13)/$D13</f>
        <v>0.72219692089591958</v>
      </c>
      <c r="I13">
        <f>('RSD approach 1'!F22-$C13)/$D13</f>
        <v>-1.5804849606173696</v>
      </c>
      <c r="K13">
        <f>('RSD approach 1'!K22-$C13)/$D13</f>
        <v>-0.39848573502747575</v>
      </c>
      <c r="L13">
        <f>('RSD approach 1'!L22-$C13)/$D13</f>
        <v>-2.2813794113005988E-2</v>
      </c>
      <c r="M13">
        <f>('RSD approach 1'!M22-$C13)/$D13</f>
        <v>-1.647846825884792</v>
      </c>
      <c r="N13">
        <f>('RSD approach 1'!N22-$C13)/$D13</f>
        <v>-0.42928795547027176</v>
      </c>
      <c r="P13">
        <f>('RSD approach 1'!S22-$C13)/$D13</f>
        <v>0.69887935214950325</v>
      </c>
      <c r="Q13">
        <f>('RSD approach 1'!T22-$C13)/$D13</f>
        <v>0.23540668941211154</v>
      </c>
      <c r="R13">
        <f>('RSD approach 1'!U22-$C13)/$D13</f>
        <v>0.86382956068896033</v>
      </c>
      <c r="S13">
        <f>('RSD approach 1'!V22-$C13)/$D13</f>
        <v>0.38855417796881619</v>
      </c>
      <c r="U13">
        <f>('RSD approach 1'!AA22-$C13)/$D13</f>
        <v>-1.1463751622273164</v>
      </c>
      <c r="V13">
        <f>('RSD approach 1'!AB22-$C13)/$D13</f>
        <v>1.9824971180787143</v>
      </c>
      <c r="W13">
        <f>('RSD approach 1'!AC22-$C13)/$D13</f>
        <v>-0.49118026757495409</v>
      </c>
      <c r="X13">
        <f>('RSD approach 1'!AD22-$C13)/$D13</f>
        <v>0.39258437503609711</v>
      </c>
      <c r="Z13">
        <f>('RSD approach 1'!AI22-$C13)/$D13</f>
        <v>0.44382545203439266</v>
      </c>
      <c r="AA13">
        <f>('RSD approach 1'!AJ22-$C13)/$D13</f>
        <v>-0.12759891786232863</v>
      </c>
      <c r="AB13">
        <f>('RSD approach 1'!AK22-$C13)/$D13</f>
        <v>1.3817098838346547</v>
      </c>
      <c r="AC13">
        <f>('RSD approach 1'!AL22-$C13)/$D13</f>
        <v>-0.60517727033520585</v>
      </c>
      <c r="AF13" s="27">
        <f t="shared" si="1"/>
        <v>1.8158750297359572E-2</v>
      </c>
      <c r="AG13" s="27" t="str">
        <f t="shared" si="2"/>
        <v>No</v>
      </c>
      <c r="AH13" s="27">
        <f t="shared" si="3"/>
        <v>0.16549044484973433</v>
      </c>
      <c r="AI13" s="27" t="str">
        <f t="shared" si="0"/>
        <v>No</v>
      </c>
    </row>
    <row r="14" spans="1:35" x14ac:dyDescent="0.25">
      <c r="C14">
        <f>AVERAGE('RSD approach 1'!C23:F23,'RSD approach 1'!K23:N23,'RSD approach 1'!S23:V23,'RSD approach 1'!AA23:AD23,'RSD approach 1'!AI23:AL23)</f>
        <v>1.5631424999999999</v>
      </c>
      <c r="D14">
        <f>STDEV('RSD approach 1'!C23:F23,'RSD approach 1'!K23:N23,'RSD approach 1'!S23:V23,'RSD approach 1'!AA23:AD23,'RSD approach 1'!AI23:AL23)</f>
        <v>6.3758739824022304E-2</v>
      </c>
      <c r="F14">
        <f>('RSD approach 1'!C23-$C14)/$D14</f>
        <v>-0.95786868072617792</v>
      </c>
      <c r="G14">
        <f>('RSD approach 1'!D23-$C14)/$D14</f>
        <v>1.0653833527369558</v>
      </c>
      <c r="H14">
        <f>('RSD approach 1'!E23-$C14)/$D14</f>
        <v>1.5086167051839949</v>
      </c>
      <c r="I14">
        <f>('RSD approach 1'!F23-$C14)/$D14</f>
        <v>-0.95739815699746589</v>
      </c>
      <c r="K14">
        <f>('RSD approach 1'!K23-$C14)/$D14</f>
        <v>-0.7756191564715923</v>
      </c>
      <c r="L14">
        <f>('RSD approach 1'!L23-$C14)/$D14</f>
        <v>-0.26619879951901321</v>
      </c>
      <c r="M14">
        <f>('RSD approach 1'!M23-$C14)/$D14</f>
        <v>-1.480777384568509</v>
      </c>
      <c r="N14">
        <f>('RSD approach 1'!N23-$C14)/$D14</f>
        <v>-0.51871320059464465</v>
      </c>
      <c r="P14">
        <f>('RSD approach 1'!S23-$C14)/$D14</f>
        <v>1.106475758377836</v>
      </c>
      <c r="Q14">
        <f>('RSD approach 1'!T23-$C14)/$D14</f>
        <v>0.35771566475357058</v>
      </c>
      <c r="R14">
        <f>('RSD approach 1'!U23-$C14)/$D14</f>
        <v>1.2368108312311559</v>
      </c>
      <c r="S14">
        <f>('RSD approach 1'!V23-$C14)/$D14</f>
        <v>0.12088538796835277</v>
      </c>
      <c r="U14">
        <f>('RSD approach 1'!AA23-$C14)/$D14</f>
        <v>-0.99911792760995977</v>
      </c>
      <c r="V14">
        <f>('RSD approach 1'!AB23-$C14)/$D14</f>
        <v>1.6733000102333191</v>
      </c>
      <c r="W14">
        <f>('RSD approach 1'!AC23-$C14)/$D14</f>
        <v>0.10033918514791093</v>
      </c>
      <c r="X14">
        <f>('RSD approach 1'!AD23-$C14)/$D14</f>
        <v>0.18330820264419009</v>
      </c>
      <c r="Z14">
        <f>('RSD approach 1'!AI23-$C14)/$D14</f>
        <v>2.7251165954593315E-2</v>
      </c>
      <c r="AA14">
        <f>('RSD approach 1'!AJ23-$C14)/$D14</f>
        <v>-0.92399097225888915</v>
      </c>
      <c r="AB14">
        <f>('RSD approach 1'!AK23-$C14)/$D14</f>
        <v>0.95449659400374509</v>
      </c>
      <c r="AC14">
        <f>('RSD approach 1'!AL23-$C14)/$D14</f>
        <v>-1.4548985794893305</v>
      </c>
      <c r="AF14" s="27">
        <f t="shared" si="1"/>
        <v>8.2048731974138749E-3</v>
      </c>
      <c r="AG14" s="27" t="str">
        <f t="shared" si="2"/>
        <v>No</v>
      </c>
      <c r="AH14" s="27">
        <f t="shared" si="3"/>
        <v>5.221282943809033E-2</v>
      </c>
      <c r="AI14" s="27" t="str">
        <f t="shared" si="0"/>
        <v>No</v>
      </c>
    </row>
    <row r="15" spans="1:35" x14ac:dyDescent="0.25">
      <c r="C15">
        <f>AVERAGE('RSD approach 1'!C24:F24,'RSD approach 1'!K24:N24,'RSD approach 1'!S24:V24,'RSD approach 1'!AA24:AD24,'RSD approach 1'!AI24:AL24)</f>
        <v>0.34267099999999995</v>
      </c>
      <c r="D15">
        <f>STDEV('RSD approach 1'!C24:F24,'RSD approach 1'!K24:N24,'RSD approach 1'!S24:V24,'RSD approach 1'!AA24:AD24,'RSD approach 1'!AI24:AL24)</f>
        <v>2.3771983709267617E-2</v>
      </c>
      <c r="F15">
        <f>('RSD approach 1'!C24-$C15)/$D15</f>
        <v>-1.5855218672939762</v>
      </c>
      <c r="G15">
        <f>('RSD approach 1'!D24-$C15)/$D15</f>
        <v>1.0760145351280879</v>
      </c>
      <c r="H15">
        <f>('RSD approach 1'!E24-$C15)/$D15</f>
        <v>0.8412844398931395</v>
      </c>
      <c r="I15">
        <f>('RSD approach 1'!F24-$C15)/$D15</f>
        <v>-1.5846805407877569</v>
      </c>
      <c r="K15">
        <f>('RSD approach 1'!K24-$C15)/$D15</f>
        <v>-0.36391578026478844</v>
      </c>
      <c r="L15">
        <f>('RSD approach 1'!L24-$C15)/$D15</f>
        <v>-7.0713492847657766E-2</v>
      </c>
      <c r="M15">
        <f>('RSD approach 1'!M24-$C15)/$D15</f>
        <v>-1.550186154032801</v>
      </c>
      <c r="N15">
        <f>('RSD approach 1'!N24-$C15)/$D15</f>
        <v>-0.53133975500225905</v>
      </c>
      <c r="P15">
        <f>('RSD approach 1'!S24-$C15)/$D15</f>
        <v>0.82866454229986419</v>
      </c>
      <c r="Q15">
        <f>('RSD approach 1'!T24-$C15)/$D15</f>
        <v>0.17789848973989256</v>
      </c>
      <c r="R15">
        <f>('RSD approach 1'!U24-$C15)/$D15</f>
        <v>0.86736556158591183</v>
      </c>
      <c r="S15">
        <f>('RSD approach 1'!V24-$C15)/$D15</f>
        <v>0.21912348854459807</v>
      </c>
      <c r="U15">
        <f>('RSD approach 1'!AA24-$C15)/$D15</f>
        <v>-1.0950285141686205</v>
      </c>
      <c r="V15">
        <f>('RSD approach 1'!AB24-$C15)/$D15</f>
        <v>1.8534002268739342</v>
      </c>
      <c r="W15">
        <f>('RSD approach 1'!AC24-$C15)/$D15</f>
        <v>-0.42827725799049871</v>
      </c>
      <c r="X15">
        <f>('RSD approach 1'!AD24-$C15)/$D15</f>
        <v>0.39411940183803523</v>
      </c>
      <c r="Z15">
        <f>('RSD approach 1'!AI24-$C15)/$D15</f>
        <v>0.41304924822795058</v>
      </c>
      <c r="AA15">
        <f>('RSD approach 1'!AJ24-$C15)/$D15</f>
        <v>-0.1632594085316886</v>
      </c>
      <c r="AB15">
        <f>('RSD approach 1'!AK24-$C15)/$D15</f>
        <v>1.4352609532833651</v>
      </c>
      <c r="AC15">
        <f>('RSD approach 1'!AL24-$C15)/$D15</f>
        <v>-0.73325811649468775</v>
      </c>
      <c r="AF15" s="27">
        <f t="shared" si="1"/>
        <v>2.4464831804305053E-4</v>
      </c>
      <c r="AG15" s="27" t="str">
        <f t="shared" si="2"/>
        <v>No</v>
      </c>
      <c r="AH15" s="27">
        <f t="shared" si="3"/>
        <v>0.12159021406727827</v>
      </c>
      <c r="AI15" s="27" t="str">
        <f t="shared" si="0"/>
        <v>No</v>
      </c>
    </row>
    <row r="16" spans="1:35" x14ac:dyDescent="0.25">
      <c r="AF16" s="27"/>
      <c r="AG16" s="27"/>
      <c r="AH16" s="27"/>
      <c r="AI16" s="27"/>
    </row>
    <row r="17" spans="1:35" x14ac:dyDescent="0.25">
      <c r="AF17" s="27"/>
      <c r="AG17" s="27"/>
      <c r="AH17" s="27"/>
      <c r="AI17" s="27"/>
    </row>
    <row r="18" spans="1:35" x14ac:dyDescent="0.25">
      <c r="A18" s="25" t="s">
        <v>77</v>
      </c>
      <c r="C18">
        <f>AVERAGE('RSD approach 1'!C34:F34,'RSD approach 1'!K34:N34,'RSD approach 1'!S34:V34,'RSD approach 1'!AA34:AD34,'RSD approach 1'!AI34:AL34)</f>
        <v>22.531451999999998</v>
      </c>
      <c r="D18">
        <f>STDEV('RSD approach 1'!C34:F34,'RSD approach 1'!K34:N34,'RSD approach 1'!S34:V34,'RSD approach 1'!AA34:AD34,'RSD approach 1'!AI34:AL34)</f>
        <v>1.4082940293643078</v>
      </c>
      <c r="F18">
        <f>('RSD approach 1'!C34-$C18)/$D18</f>
        <v>0.16287649824343844</v>
      </c>
      <c r="G18">
        <f>('RSD approach 1'!D34-$C18)/$D18</f>
        <v>0.37038288107736284</v>
      </c>
      <c r="H18">
        <f>('RSD approach 1'!E34-$C18)/$D18</f>
        <v>0.54450134986806409</v>
      </c>
      <c r="I18">
        <f>('RSD approach 1'!F34-$C18)/$D18</f>
        <v>1.2929743093648827</v>
      </c>
      <c r="K18">
        <f>('RSD approach 1'!K34-$C18)/$D18</f>
        <v>-0.59457896045896663</v>
      </c>
      <c r="L18">
        <f>('RSD approach 1'!L34-$C18)/$D18</f>
        <v>-1.4376557436048374</v>
      </c>
      <c r="M18">
        <f>('RSD approach 1'!M34-$C18)/$D18</f>
        <v>-1.2434349386473225</v>
      </c>
      <c r="N18">
        <f>('RSD approach 1'!N34-$C18)/$D18</f>
        <v>-2.1631789501906171</v>
      </c>
      <c r="P18">
        <f>('RSD approach 1'!S34-$C18)/$D18</f>
        <v>1.2952962676575503</v>
      </c>
      <c r="Q18">
        <f>('RSD approach 1'!T34-$C18)/$D18</f>
        <v>2.1148197307520911</v>
      </c>
      <c r="R18">
        <f>('RSD approach 1'!U34-$C18)/$D18</f>
        <v>1.1108319480031799</v>
      </c>
      <c r="S18">
        <f>('RSD approach 1'!V34-$C18)/$D18</f>
        <v>0.22299888620685401</v>
      </c>
      <c r="U18">
        <f>('RSD approach 1'!AA34-$C18)/$D18</f>
        <v>0.1237937507117722</v>
      </c>
      <c r="V18">
        <f>('RSD approach 1'!AB34-$C18)/$D18</f>
        <v>-0.34084643546821819</v>
      </c>
      <c r="W18">
        <f>('RSD approach 1'!AC34-$C18)/$D18</f>
        <v>-0.19526604122871027</v>
      </c>
      <c r="X18">
        <f>('RSD approach 1'!AD34-$C18)/$D18</f>
        <v>0.22301308778662515</v>
      </c>
      <c r="Z18">
        <f>('RSD approach 1'!AI34-$C18)/$D18</f>
        <v>-0.36617495299101194</v>
      </c>
      <c r="AA18">
        <f>('RSD approach 1'!AJ34-$C18)/$D18</f>
        <v>-0.45803787174413485</v>
      </c>
      <c r="AB18">
        <f>('RSD approach 1'!AK34-$C18)/$D18</f>
        <v>-0.38436717667853593</v>
      </c>
      <c r="AC18">
        <f>('RSD approach 1'!AL34-$C18)/$D18</f>
        <v>-0.27794763865944055</v>
      </c>
      <c r="AF18" s="27">
        <f t="shared" si="1"/>
        <v>0.16959406972652502</v>
      </c>
      <c r="AG18" s="27" t="str">
        <f t="shared" ref="AG18:AG27" si="4">IF(AF18&gt;$AH$3,"Yes","No")</f>
        <v>No</v>
      </c>
      <c r="AH18" s="27">
        <f t="shared" si="3"/>
        <v>0.19156702098700715</v>
      </c>
      <c r="AI18" s="27" t="str">
        <f t="shared" ref="AI18:AI27" si="5">IF(AH18&gt;$AH$3,"Yes","No")</f>
        <v>No</v>
      </c>
    </row>
    <row r="19" spans="1:35" x14ac:dyDescent="0.25">
      <c r="C19">
        <f>AVERAGE('RSD approach 1'!C35:F35,'RSD approach 1'!K35:N35,'RSD approach 1'!S35:V35,'RSD approach 1'!AA35:AD35,'RSD approach 1'!AI35:AL35)</f>
        <v>1.9399035000000002</v>
      </c>
      <c r="D19">
        <f>STDEV('RSD approach 1'!C35:F35,'RSD approach 1'!K35:N35,'RSD approach 1'!S35:V35,'RSD approach 1'!AA35:AD35,'RSD approach 1'!AI35:AL35)</f>
        <v>0.19477843977939327</v>
      </c>
      <c r="F19">
        <f>('RSD approach 1'!C35-$C19)/$D19</f>
        <v>0.54367670323234107</v>
      </c>
      <c r="G19">
        <f>('RSD approach 1'!D35-$C19)/$D19</f>
        <v>6.5030298088154997E-2</v>
      </c>
      <c r="H19">
        <f>('RSD approach 1'!E35-$C19)/$D19</f>
        <v>0.29842368624491511</v>
      </c>
      <c r="I19">
        <f>('RSD approach 1'!F35-$C19)/$D19</f>
        <v>1.7378540478267619</v>
      </c>
      <c r="K19">
        <f>('RSD approach 1'!K35-$C19)/$D19</f>
        <v>-2.2321952085273784</v>
      </c>
      <c r="L19">
        <f>('RSD approach 1'!L35-$C19)/$D19</f>
        <v>-1.0070596120503092</v>
      </c>
      <c r="M19">
        <f>('RSD approach 1'!M35-$C19)/$D19</f>
        <v>-0.63545790868941399</v>
      </c>
      <c r="N19">
        <f>('RSD approach 1'!N35-$C19)/$D19</f>
        <v>5.2862626950198187E-2</v>
      </c>
      <c r="P19">
        <f>('RSD approach 1'!S35-$C19)/$D19</f>
        <v>-0.56645643185644368</v>
      </c>
      <c r="Q19">
        <f>('RSD approach 1'!T35-$C19)/$D19</f>
        <v>-0.3424069936874814</v>
      </c>
      <c r="R19">
        <f>('RSD approach 1'!U35-$C19)/$D19</f>
        <v>-0.76473299698213737</v>
      </c>
      <c r="S19">
        <f>('RSD approach 1'!V35-$C19)/$D19</f>
        <v>0.19250847292168727</v>
      </c>
      <c r="U19">
        <f>('RSD approach 1'!AA35-$C19)/$D19</f>
        <v>-0.73536629702048639</v>
      </c>
      <c r="V19">
        <f>('RSD approach 1'!AB35-$C19)/$D19</f>
        <v>-0.16322905161377038</v>
      </c>
      <c r="W19">
        <f>('RSD approach 1'!AC35-$C19)/$D19</f>
        <v>-0.48446583773274232</v>
      </c>
      <c r="X19">
        <f>('RSD approach 1'!AD35-$C19)/$D19</f>
        <v>0.19230311138349368</v>
      </c>
      <c r="Z19">
        <f>('RSD approach 1'!AI35-$C19)/$D19</f>
        <v>0.3349780400433342</v>
      </c>
      <c r="AA19">
        <f>('RSD approach 1'!AJ35-$C19)/$D19</f>
        <v>0.59968906277458134</v>
      </c>
      <c r="AB19">
        <f>('RSD approach 1'!AK35-$C19)/$D19</f>
        <v>0.32327243236631326</v>
      </c>
      <c r="AC19">
        <f>('RSD approach 1'!AL35-$C19)/$D19</f>
        <v>2.5907718563283564</v>
      </c>
      <c r="AF19" s="27">
        <f t="shared" si="1"/>
        <v>0.25402114092888078</v>
      </c>
      <c r="AG19" s="27" t="str">
        <f t="shared" si="4"/>
        <v>No</v>
      </c>
      <c r="AH19" s="27">
        <f t="shared" si="3"/>
        <v>0.17684504103639509</v>
      </c>
      <c r="AI19" s="27" t="str">
        <f t="shared" si="5"/>
        <v>No</v>
      </c>
    </row>
    <row r="20" spans="1:35" x14ac:dyDescent="0.25">
      <c r="C20">
        <f>AVERAGE('RSD approach 1'!C38:F38,'RSD approach 1'!K38:N38,'RSD approach 1'!S38:V38,'RSD approach 1'!AA38:AD38,'RSD approach 1'!AI38:AL38)</f>
        <v>0.54673800000000006</v>
      </c>
      <c r="D20">
        <f>STDEV('RSD approach 1'!C38:F38,'RSD approach 1'!K38:N38,'RSD approach 1'!S38:V38,'RSD approach 1'!AA38:AD38,'RSD approach 1'!AI38:AL38)</f>
        <v>3.0343502313206681E-2</v>
      </c>
      <c r="F20">
        <f>('RSD approach 1'!C38-$C20)/$D20</f>
        <v>-0.57962986007535</v>
      </c>
      <c r="G20">
        <f>('RSD approach 1'!D38-$C20)/$D20</f>
        <v>6.6307441350440338E-2</v>
      </c>
      <c r="H20">
        <f>('RSD approach 1'!E38-$C20)/$D20</f>
        <v>-1.5327169395260614</v>
      </c>
      <c r="I20">
        <f>('RSD approach 1'!F38-$C20)/$D20</f>
        <v>9.7945186726399874E-2</v>
      </c>
      <c r="K20">
        <f>('RSD approach 1'!K38-$C20)/$D20</f>
        <v>-1.5126137888184219</v>
      </c>
      <c r="L20">
        <f>('RSD approach 1'!L38-$C20)/$D20</f>
        <v>-0.71277203853250448</v>
      </c>
      <c r="M20">
        <f>('RSD approach 1'!M38-$C20)/$D20</f>
        <v>-0.74440978390846035</v>
      </c>
      <c r="N20">
        <f>('RSD approach 1'!N38-$C20)/$D20</f>
        <v>-1.680030191432861</v>
      </c>
      <c r="P20">
        <f>('RSD approach 1'!S38-$C20)/$D20</f>
        <v>1.3044637890324302</v>
      </c>
      <c r="Q20">
        <f>('RSD approach 1'!T38-$C20)/$D20</f>
        <v>1.4178323766296099</v>
      </c>
      <c r="R20">
        <f>('RSD approach 1'!U38-$C20)/$D20</f>
        <v>0.88361586356266841</v>
      </c>
      <c r="S20">
        <f>('RSD approach 1'!V38-$C20)/$D20</f>
        <v>0.7567353222111729</v>
      </c>
      <c r="U20">
        <f>('RSD approach 1'!AA38-$C20)/$D20</f>
        <v>-0.29653795093006713</v>
      </c>
      <c r="V20">
        <f>('RSD approach 1'!AB38-$C20)/$D20</f>
        <v>0.77947495170014103</v>
      </c>
      <c r="W20">
        <f>('RSD approach 1'!AC38-$C20)/$D20</f>
        <v>0.40806100338031059</v>
      </c>
      <c r="X20">
        <f>('RSD approach 1'!AD38-$C20)/$D20</f>
        <v>0.75607620251583973</v>
      </c>
      <c r="Z20">
        <f>('RSD approach 1'!AI38-$C20)/$D20</f>
        <v>-1.257864026572433</v>
      </c>
      <c r="AA20">
        <f>('RSD approach 1'!AJ38-$C20)/$D20</f>
        <v>-4.0140389445747368E-2</v>
      </c>
      <c r="AB20">
        <f>('RSD approach 1'!AK38-$C20)/$D20</f>
        <v>0.57811388477608205</v>
      </c>
      <c r="AC20">
        <f>('RSD approach 1'!AL38-$C20)/$D20</f>
        <v>1.3080889473567603</v>
      </c>
      <c r="AF20" s="27">
        <f t="shared" si="1"/>
        <v>4.7553191489361442E-2</v>
      </c>
      <c r="AG20" s="27" t="str">
        <f t="shared" si="4"/>
        <v>No</v>
      </c>
      <c r="AH20" s="27">
        <f t="shared" si="3"/>
        <v>3.542553191489306E-2</v>
      </c>
      <c r="AI20" s="27" t="str">
        <f t="shared" si="5"/>
        <v>No</v>
      </c>
    </row>
    <row r="21" spans="1:35" x14ac:dyDescent="0.25">
      <c r="C21">
        <f>AVERAGE('RSD approach 1'!C39:F39,'RSD approach 1'!K39:N39,'RSD approach 1'!S39:V39,'RSD approach 1'!AA39:AD39,'RSD approach 1'!AI39:AL39)</f>
        <v>2.5286669999999996</v>
      </c>
      <c r="D21">
        <f>STDEV('RSD approach 1'!C39:F39,'RSD approach 1'!K39:N39,'RSD approach 1'!S39:V39,'RSD approach 1'!AA39:AD39,'RSD approach 1'!AI39:AL39)</f>
        <v>0.11286775620400326</v>
      </c>
      <c r="F21">
        <f>('RSD approach 1'!C39-$C21)/$D21</f>
        <v>-6.1549907906762923E-2</v>
      </c>
      <c r="G21">
        <f>('RSD approach 1'!D39-$C21)/$D21</f>
        <v>0.27813966588703198</v>
      </c>
      <c r="H21">
        <f>('RSD approach 1'!E39-$C21)/$D21</f>
        <v>-0.41709874975196515</v>
      </c>
      <c r="I21">
        <f>('RSD approach 1'!F39-$C21)/$D21</f>
        <v>0.99083213630886136</v>
      </c>
      <c r="K21">
        <f>('RSD approach 1'!K39-$C21)/$D21</f>
        <v>-1.8666712893555941</v>
      </c>
      <c r="L21">
        <f>('RSD approach 1'!L39-$C21)/$D21</f>
        <v>-0.99458874505399275</v>
      </c>
      <c r="M21">
        <f>('RSD approach 1'!M39-$C21)/$D21</f>
        <v>-1.397715391053413</v>
      </c>
      <c r="N21">
        <f>('RSD approach 1'!N39-$C21)/$D21</f>
        <v>-1.5381452226817816</v>
      </c>
      <c r="P21">
        <f>('RSD approach 1'!S39-$C21)/$D21</f>
        <v>1.082266575577302</v>
      </c>
      <c r="Q21">
        <f>('RSD approach 1'!T39-$C21)/$D21</f>
        <v>1.6117357704108275</v>
      </c>
      <c r="R21">
        <f>('RSD approach 1'!U39-$C21)/$D21</f>
        <v>0.56369509007519403</v>
      </c>
      <c r="S21">
        <f>('RSD approach 1'!V39-$C21)/$D21</f>
        <v>0.63466309962365997</v>
      </c>
      <c r="U21">
        <f>('RSD approach 1'!AA39-$C21)/$D21</f>
        <v>-0.2842884547293027</v>
      </c>
      <c r="V21">
        <f>('RSD approach 1'!AB39-$C21)/$D21</f>
        <v>0.8268349007605259</v>
      </c>
      <c r="W21">
        <f>('RSD approach 1'!AC39-$C21)/$D21</f>
        <v>-0.12365799116953224</v>
      </c>
      <c r="X21">
        <f>('RSD approach 1'!AD39-$C21)/$D21</f>
        <v>0.63484029814937515</v>
      </c>
      <c r="Z21">
        <f>('RSD approach 1'!AI39-$C21)/$D21</f>
        <v>-1.2471852434593416</v>
      </c>
      <c r="AA21">
        <f>('RSD approach 1'!AJ39-$C21)/$D21</f>
        <v>-0.13579609018094416</v>
      </c>
      <c r="AB21">
        <f>('RSD approach 1'!AK39-$C21)/$D21</f>
        <v>0.13806423131008996</v>
      </c>
      <c r="AC21">
        <f>('RSD approach 1'!AL39-$C21)/$D21</f>
        <v>1.3056253172398371</v>
      </c>
      <c r="AF21" s="27">
        <f t="shared" si="1"/>
        <v>9.4447274579724835E-2</v>
      </c>
      <c r="AG21" s="27" t="str">
        <f t="shared" si="4"/>
        <v>No</v>
      </c>
      <c r="AH21" s="27">
        <f t="shared" si="3"/>
        <v>8.8003056546103603E-2</v>
      </c>
      <c r="AI21" s="27" t="str">
        <f t="shared" si="5"/>
        <v>No</v>
      </c>
    </row>
    <row r="22" spans="1:35" x14ac:dyDescent="0.25">
      <c r="C22">
        <f>AVERAGE('RSD approach 1'!C40:F40,'RSD approach 1'!K40:N40,'RSD approach 1'!S40:V40,'RSD approach 1'!AA40:AD40,'RSD approach 1'!AI40:AL40)</f>
        <v>0.6734285000000001</v>
      </c>
      <c r="D22">
        <f>STDEV('RSD approach 1'!C40:F40,'RSD approach 1'!K40:N40,'RSD approach 1'!S40:V40,'RSD approach 1'!AA40:AD40,'RSD approach 1'!AI40:AL40)</f>
        <v>4.0751625124197909E-2</v>
      </c>
      <c r="F22">
        <f>('RSD approach 1'!C40-$C22)/$D22</f>
        <v>-1.4195752886837408E-2</v>
      </c>
      <c r="G22">
        <f>('RSD approach 1'!D40-$C22)/$D22</f>
        <v>0.31487087842248207</v>
      </c>
      <c r="H22">
        <f>('RSD approach 1'!E40-$C22)/$D22</f>
        <v>-1.8617294345630933</v>
      </c>
      <c r="I22">
        <f>('RSD approach 1'!F40-$C22)/$D22</f>
        <v>-4.5360154211433419E-2</v>
      </c>
      <c r="K22">
        <f>('RSD approach 1'!K40-$C22)/$D22</f>
        <v>-1.6563388526049281</v>
      </c>
      <c r="L22">
        <f>('RSD approach 1'!L40-$C22)/$D22</f>
        <v>-0.61319026968478263</v>
      </c>
      <c r="M22">
        <f>('RSD approach 1'!M40-$C22)/$D22</f>
        <v>-0.84287436133692539</v>
      </c>
      <c r="N22">
        <f>('RSD approach 1'!N40-$C22)/$D22</f>
        <v>-1.6529034067896176</v>
      </c>
      <c r="P22">
        <f>('RSD approach 1'!S40-$C22)/$D22</f>
        <v>1.3798590811685243</v>
      </c>
      <c r="Q22">
        <f>('RSD approach 1'!T40-$C22)/$D22</f>
        <v>1.3077147190470197</v>
      </c>
      <c r="R22">
        <f>('RSD approach 1'!U40-$C22)/$D22</f>
        <v>1.0331244428090416</v>
      </c>
      <c r="S22">
        <f>('RSD approach 1'!V40-$C22)/$D22</f>
        <v>0.59559587933065561</v>
      </c>
      <c r="U22">
        <f>('RSD approach 1'!AA40-$C22)/$D22</f>
        <v>-0.19210276832252371</v>
      </c>
      <c r="V22">
        <f>('RSD approach 1'!AB40-$C22)/$D22</f>
        <v>0.78135534234419257</v>
      </c>
      <c r="W22">
        <f>('RSD approach 1'!AC40-$C22)/$D22</f>
        <v>0.15242336915569041</v>
      </c>
      <c r="X22">
        <f>('RSD approach 1'!AD40-$C22)/$D22</f>
        <v>0.59559587933065561</v>
      </c>
      <c r="Z22">
        <f>('RSD approach 1'!AI40-$C22)/$D22</f>
        <v>-1.0701045631209873</v>
      </c>
      <c r="AA22">
        <f>('RSD approach 1'!AJ40-$C22)/$D22</f>
        <v>3.2182765619846516E-2</v>
      </c>
      <c r="AB22">
        <f>('RSD approach 1'!AK40-$C22)/$D22</f>
        <v>0.63215883836502407</v>
      </c>
      <c r="AC22">
        <f>('RSD approach 1'!AL40-$C22)/$D22</f>
        <v>1.1239183679279448</v>
      </c>
      <c r="AF22" s="27">
        <f t="shared" si="1"/>
        <v>6.3361090083270205E-2</v>
      </c>
      <c r="AG22" s="27" t="str">
        <f t="shared" si="4"/>
        <v>No</v>
      </c>
      <c r="AH22" s="27">
        <f t="shared" si="3"/>
        <v>2.2255866767599823E-2</v>
      </c>
      <c r="AI22" s="27" t="str">
        <f t="shared" si="5"/>
        <v>No</v>
      </c>
    </row>
    <row r="23" spans="1:35" x14ac:dyDescent="0.25">
      <c r="C23">
        <f>AVERAGE('RSD approach 1'!C41:F41,'RSD approach 1'!K41:N41,'RSD approach 1'!S41:V41,'RSD approach 1'!AA41:AD41,'RSD approach 1'!AI41:AL41)</f>
        <v>1.0527949999999999</v>
      </c>
      <c r="D23">
        <f>STDEV('RSD approach 1'!C41:F41,'RSD approach 1'!K41:N41,'RSD approach 1'!S41:V41,'RSD approach 1'!AA41:AD41,'RSD approach 1'!AI41:AL41)</f>
        <v>6.3854123759179648E-2</v>
      </c>
      <c r="F23">
        <f>('RSD approach 1'!C41-$C23)/$D23</f>
        <v>-0.21744875949384274</v>
      </c>
      <c r="G23">
        <f>('RSD approach 1'!D41-$C23)/$D23</f>
        <v>0.20805234208683576</v>
      </c>
      <c r="H23">
        <f>('RSD approach 1'!E41-$C23)/$D23</f>
        <v>-2.0082493103127872</v>
      </c>
      <c r="I23">
        <f>('RSD approach 1'!F41-$C23)/$D23</f>
        <v>-3.1556301791866685E-2</v>
      </c>
      <c r="K23">
        <f>('RSD approach 1'!K41-$C23)/$D23</f>
        <v>-1.7808560090631933</v>
      </c>
      <c r="L23">
        <f>('RSD approach 1'!L41-$C23)/$D23</f>
        <v>-0.49855824692016459</v>
      </c>
      <c r="M23">
        <f>('RSD approach 1'!M41-$C23)/$D23</f>
        <v>-0.74067260210740504</v>
      </c>
      <c r="N23">
        <f>('RSD approach 1'!N41-$C23)/$D23</f>
        <v>-1.3847970153578064</v>
      </c>
      <c r="P23">
        <f>('RSD approach 1'!S41-$C23)/$D23</f>
        <v>1.1054102044561036</v>
      </c>
      <c r="Q23">
        <f>('RSD approach 1'!T41-$C23)/$D23</f>
        <v>1.0571752617667962</v>
      </c>
      <c r="R23">
        <f>('RSD approach 1'!U41-$C23)/$D23</f>
        <v>0.8798961866879117</v>
      </c>
      <c r="S23">
        <f>('RSD approach 1'!V41-$C23)/$D23</f>
        <v>0.71263995684316861</v>
      </c>
      <c r="U23">
        <f>('RSD approach 1'!AA41-$C23)/$D23</f>
        <v>-0.27930850742331059</v>
      </c>
      <c r="V23">
        <f>('RSD approach 1'!AB41-$C23)/$D23</f>
        <v>0.77042792389626746</v>
      </c>
      <c r="W23">
        <f>('RSD approach 1'!AC41-$C23)/$D23</f>
        <v>9.4512298418822527E-2</v>
      </c>
      <c r="X23">
        <f>('RSD approach 1'!AD41-$C23)/$D23</f>
        <v>0.71326638467030301</v>
      </c>
      <c r="Z23">
        <f>('RSD approach 1'!AI41-$C23)/$D23</f>
        <v>-1.0556091921989583</v>
      </c>
      <c r="AA23">
        <f>('RSD approach 1'!AJ41-$C23)/$D23</f>
        <v>8.2140348832931045E-2</v>
      </c>
      <c r="AB23">
        <f>('RSD approach 1'!AK41-$C23)/$D23</f>
        <v>0.84011801966491129</v>
      </c>
      <c r="AC23">
        <f>('RSD approach 1'!AL41-$C23)/$D23</f>
        <v>1.5334170173453165</v>
      </c>
      <c r="AF23" s="27">
        <f t="shared" si="1"/>
        <v>6.4205173557373416E-2</v>
      </c>
      <c r="AG23" s="27" t="str">
        <f t="shared" si="4"/>
        <v>No</v>
      </c>
      <c r="AH23" s="27">
        <f t="shared" si="3"/>
        <v>0.12084899403051015</v>
      </c>
      <c r="AI23" s="27" t="str">
        <f t="shared" si="5"/>
        <v>No</v>
      </c>
    </row>
    <row r="24" spans="1:35" x14ac:dyDescent="0.25">
      <c r="C24">
        <f>AVERAGE('RSD approach 1'!C42:F42,'RSD approach 1'!K42:N42,'RSD approach 1'!S42:V42,'RSD approach 1'!AA42:AD42,'RSD approach 1'!AI42:AL42)</f>
        <v>0.59811900000000018</v>
      </c>
      <c r="D24">
        <f>STDEV('RSD approach 1'!C42:F42,'RSD approach 1'!K42:N42,'RSD approach 1'!S42:V42,'RSD approach 1'!AA42:AD42,'RSD approach 1'!AI42:AL42)</f>
        <v>3.7646615686294814E-2</v>
      </c>
      <c r="F24">
        <f>('RSD approach 1'!C42-$C24)/$D24</f>
        <v>-9.2704216205869369E-3</v>
      </c>
      <c r="G24">
        <f>('RSD approach 1'!D42-$C24)/$D24</f>
        <v>0.43857859993536241</v>
      </c>
      <c r="H24">
        <f>('RSD approach 1'!E42-$C24)/$D24</f>
        <v>-2.4501272775385128</v>
      </c>
      <c r="I24">
        <f>('RSD approach 1'!F42-$C24)/$D24</f>
        <v>-0.10781845661302877</v>
      </c>
      <c r="K24">
        <f>('RSD approach 1'!K42-$C24)/$D24</f>
        <v>-1.6444771693657998</v>
      </c>
      <c r="L24">
        <f>('RSD approach 1'!L42-$C24)/$D24</f>
        <v>3.8011384925652217E-2</v>
      </c>
      <c r="M24">
        <f>('RSD approach 1'!M42-$C24)/$D24</f>
        <v>-0.27250789514487223</v>
      </c>
      <c r="N24">
        <f>('RSD approach 1'!N42-$C24)/$D24</f>
        <v>-1.0603609188310807</v>
      </c>
      <c r="P24">
        <f>('RSD approach 1'!S42-$C24)/$D24</f>
        <v>1.0280074130033661</v>
      </c>
      <c r="Q24">
        <f>('RSD approach 1'!T42-$C24)/$D24</f>
        <v>0.70128481720631863</v>
      </c>
      <c r="R24">
        <f>('RSD approach 1'!U42-$C24)/$D24</f>
        <v>0.93556882492420113</v>
      </c>
      <c r="S24">
        <f>('RSD approach 1'!V42-$C24)/$D24</f>
        <v>0.74325406121927307</v>
      </c>
      <c r="U24">
        <f>('RSD approach 1'!AA42-$C24)/$D24</f>
        <v>-0.48819793399625533</v>
      </c>
      <c r="V24">
        <f>('RSD approach 1'!AB42-$C24)/$D24</f>
        <v>0.63779969493355937</v>
      </c>
      <c r="W24">
        <f>('RSD approach 1'!AC42-$C24)/$D24</f>
        <v>1.4636109779197172E-2</v>
      </c>
      <c r="X24">
        <f>('RSD approach 1'!AD42-$C24)/$D24</f>
        <v>0.74325406121927307</v>
      </c>
      <c r="Z24">
        <f>('RSD approach 1'!AI42-$C24)/$D24</f>
        <v>-1.3615832144683571</v>
      </c>
      <c r="AA24">
        <f>('RSD approach 1'!AJ42-$C24)/$D24</f>
        <v>-0.19016317587895051</v>
      </c>
      <c r="AB24">
        <f>('RSD approach 1'!AK42-$C24)/$D24</f>
        <v>0.8606616932048774</v>
      </c>
      <c r="AC24">
        <f>('RSD approach 1'!AL42-$C24)/$D24</f>
        <v>1.4434498031062752</v>
      </c>
      <c r="AF24" s="27">
        <f t="shared" si="1"/>
        <v>0.20691772410970091</v>
      </c>
      <c r="AG24" s="27" t="str">
        <f t="shared" si="4"/>
        <v>No</v>
      </c>
      <c r="AH24" s="27">
        <f t="shared" si="3"/>
        <v>0.10669941328967106</v>
      </c>
      <c r="AI24" s="27" t="str">
        <f t="shared" si="5"/>
        <v>No</v>
      </c>
    </row>
    <row r="25" spans="1:35" x14ac:dyDescent="0.25">
      <c r="C25">
        <f>AVERAGE('RSD approach 1'!C43:F43,'RSD approach 1'!K43:N43,'RSD approach 1'!S43:V43,'RSD approach 1'!AA43:AD43,'RSD approach 1'!AI43:AL43)</f>
        <v>0.40446050000000006</v>
      </c>
      <c r="D25">
        <f>STDEV('RSD approach 1'!C43:F43,'RSD approach 1'!K43:N43,'RSD approach 1'!S43:V43,'RSD approach 1'!AA43:AD43,'RSD approach 1'!AI43:AL43)</f>
        <v>3.1304870223925897E-2</v>
      </c>
      <c r="F25">
        <f>('RSD approach 1'!C43-$C25)/$D25</f>
        <v>1.1483836138863657E-2</v>
      </c>
      <c r="G25">
        <f>('RSD approach 1'!D43-$C25)/$D25</f>
        <v>0.35456144429299463</v>
      </c>
      <c r="H25">
        <f>('RSD approach 1'!E43-$C25)/$D25</f>
        <v>-2.4715163949431362</v>
      </c>
      <c r="I25">
        <f>('RSD approach 1'!F43-$C25)/$D25</f>
        <v>-0.23959530725885406</v>
      </c>
      <c r="K25">
        <f>('RSD approach 1'!K43-$C25)/$D25</f>
        <v>-1.731695407526963</v>
      </c>
      <c r="L25">
        <f>('RSD approach 1'!L43-$C25)/$D25</f>
        <v>-0.18081851033114404</v>
      </c>
      <c r="M25">
        <f>('RSD approach 1'!M43-$C25)/$D25</f>
        <v>-0.48396622926808175</v>
      </c>
      <c r="N25">
        <f>('RSD approach 1'!N43-$C25)/$D25</f>
        <v>-1.1218861394019746</v>
      </c>
      <c r="P25">
        <f>('RSD approach 1'!S43-$C25)/$D25</f>
        <v>1.0883130885481536</v>
      </c>
      <c r="Q25">
        <f>('RSD approach 1'!T43-$C25)/$D25</f>
        <v>0.76088799696716236</v>
      </c>
      <c r="R25">
        <f>('RSD approach 1'!U43-$C25)/$D25</f>
        <v>1.0292168525067074</v>
      </c>
      <c r="S25">
        <f>('RSD approach 1'!V43-$C25)/$D25</f>
        <v>0.71041661699662995</v>
      </c>
      <c r="U25">
        <f>('RSD approach 1'!AA43-$C25)/$D25</f>
        <v>-0.25492838471825596</v>
      </c>
      <c r="V25">
        <f>('RSD approach 1'!AB43-$C25)/$D25</f>
        <v>0.74267996748412135</v>
      </c>
      <c r="W25">
        <f>('RSD approach 1'!AC43-$C25)/$D25</f>
        <v>6.4510729019297289E-2</v>
      </c>
      <c r="X25">
        <f>('RSD approach 1'!AD43-$C25)/$D25</f>
        <v>0.71041661699662995</v>
      </c>
      <c r="Z25">
        <f>('RSD approach 1'!AI43-$C25)/$D25</f>
        <v>-1.1081502575112603</v>
      </c>
      <c r="AA25">
        <f>('RSD approach 1'!AJ43-$C25)/$D25</f>
        <v>-6.1348281793298556E-2</v>
      </c>
      <c r="AB25">
        <f>('RSD approach 1'!AK43-$C25)/$D25</f>
        <v>0.84553936210761338</v>
      </c>
      <c r="AC25">
        <f>('RSD approach 1'!AL43-$C25)/$D25</f>
        <v>1.3358784016947582</v>
      </c>
      <c r="AF25" s="27">
        <f t="shared" si="1"/>
        <v>0.19431160332242647</v>
      </c>
      <c r="AG25" s="27" t="str">
        <f t="shared" si="4"/>
        <v>No</v>
      </c>
      <c r="AH25" s="27">
        <f t="shared" si="3"/>
        <v>6.5022233408843305E-2</v>
      </c>
      <c r="AI25" s="27" t="str">
        <f t="shared" si="5"/>
        <v>No</v>
      </c>
    </row>
    <row r="26" spans="1:35" x14ac:dyDescent="0.25">
      <c r="C26">
        <f>AVERAGE('RSD approach 1'!C44:F44,'RSD approach 1'!K44:N44,'RSD approach 1'!S44:V44,'RSD approach 1'!AA44:AD44,'RSD approach 1'!AI44:AL44)</f>
        <v>1.5851150000000001</v>
      </c>
      <c r="D26">
        <f>STDEV('RSD approach 1'!C44:F44,'RSD approach 1'!K44:N44,'RSD approach 1'!S44:V44,'RSD approach 1'!AA44:AD44,'RSD approach 1'!AI44:AL44)</f>
        <v>8.2649676122522664E-2</v>
      </c>
      <c r="F26">
        <f>('RSD approach 1'!C44-$C26)/$D26</f>
        <v>0.2415617451471101</v>
      </c>
      <c r="G26">
        <f>('RSD approach 1'!D44-$C26)/$D26</f>
        <v>0.32238480838691475</v>
      </c>
      <c r="H26">
        <f>('RSD approach 1'!E44-$C26)/$D26</f>
        <v>-1.1239608472547342</v>
      </c>
      <c r="I26">
        <f>('RSD approach 1'!F44-$C26)/$D26</f>
        <v>0.62208350246624877</v>
      </c>
      <c r="K26">
        <f>('RSD approach 1'!K44-$C26)/$D26</f>
        <v>-1.993776717959755</v>
      </c>
      <c r="L26">
        <f>('RSD approach 1'!L44-$C26)/$D26</f>
        <v>-0.80635524694861804</v>
      </c>
      <c r="M26">
        <f>('RSD approach 1'!M44-$C26)/$D26</f>
        <v>-1.3486441233570072</v>
      </c>
      <c r="N26">
        <f>('RSD approach 1'!N44-$C26)/$D26</f>
        <v>-1.5173078211957587</v>
      </c>
      <c r="P26">
        <f>('RSD approach 1'!S44-$C26)/$D26</f>
        <v>1.2252316615237704</v>
      </c>
      <c r="Q26">
        <f>('RSD approach 1'!T44-$C26)/$D26</f>
        <v>1.4168839551942056</v>
      </c>
      <c r="R26">
        <f>('RSD approach 1'!U44-$C26)/$D26</f>
        <v>0.84374196332750739</v>
      </c>
      <c r="S26">
        <f>('RSD approach 1'!V44-$C26)/$D26</f>
        <v>0.45838050162275223</v>
      </c>
      <c r="U26">
        <f>('RSD approach 1'!AA44-$C26)/$D26</f>
        <v>-0.26285644444382483</v>
      </c>
      <c r="V26">
        <f>('RSD approach 1'!AB44-$C26)/$D26</f>
        <v>0.71911957539786919</v>
      </c>
      <c r="W26">
        <f>('RSD approach 1'!AC44-$C26)/$D26</f>
        <v>-0.31149547351927759</v>
      </c>
      <c r="X26">
        <f>('RSD approach 1'!AD44-$C26)/$D26</f>
        <v>0.45789653118419005</v>
      </c>
      <c r="Z26">
        <f>('RSD approach 1'!AI44-$C26)/$D26</f>
        <v>-0.93315550185178475</v>
      </c>
      <c r="AA26">
        <f>('RSD approach 1'!AJ44-$C26)/$D26</f>
        <v>8.1004552154263762E-2</v>
      </c>
      <c r="AB26">
        <f>('RSD approach 1'!AK44-$C26)/$D26</f>
        <v>0.49782409236553149</v>
      </c>
      <c r="AC26">
        <f>('RSD approach 1'!AL44-$C26)/$D26</f>
        <v>1.4114392877603859</v>
      </c>
      <c r="AF26" s="27">
        <f t="shared" si="1"/>
        <v>0.13969988293305893</v>
      </c>
      <c r="AG26" s="27" t="str">
        <f t="shared" si="4"/>
        <v>No</v>
      </c>
      <c r="AH26" s="27">
        <f t="shared" si="3"/>
        <v>1.5963673773459533E-3</v>
      </c>
      <c r="AI26" s="27" t="str">
        <f t="shared" si="5"/>
        <v>No</v>
      </c>
    </row>
    <row r="27" spans="1:35" x14ac:dyDescent="0.25">
      <c r="C27">
        <f>AVERAGE('RSD approach 1'!C45:F45,'RSD approach 1'!K45:N45,'RSD approach 1'!S45:V45,'RSD approach 1'!AA45:AD45,'RSD approach 1'!AI45:AL45)</f>
        <v>0.34691550000000004</v>
      </c>
      <c r="D27">
        <f>STDEV('RSD approach 1'!C45:F45,'RSD approach 1'!K45:N45,'RSD approach 1'!S45:V45,'RSD approach 1'!AA45:AD45,'RSD approach 1'!AI45:AL45)</f>
        <v>2.41323060330687E-2</v>
      </c>
      <c r="F27">
        <f>('RSD approach 1'!C45-$C27)/$D27</f>
        <v>8.3891692622567432E-2</v>
      </c>
      <c r="G27">
        <f>('RSD approach 1'!D45-$C27)/$D27</f>
        <v>0.23928504769030837</v>
      </c>
      <c r="H27">
        <f>('RSD approach 1'!E45-$C27)/$D27</f>
        <v>-2.1156494505762629</v>
      </c>
      <c r="I27">
        <f>('RSD approach 1'!F45-$C27)/$D27</f>
        <v>-0.28656606585892169</v>
      </c>
      <c r="K27">
        <f>('RSD approach 1'!K45-$C27)/$D27</f>
        <v>-1.9324924827364214</v>
      </c>
      <c r="L27">
        <f>('RSD approach 1'!L45-$C27)/$D27</f>
        <v>-0.41958277779690878</v>
      </c>
      <c r="M27">
        <f>('RSD approach 1'!M45-$C27)/$D27</f>
        <v>-0.91932780769475775</v>
      </c>
      <c r="N27">
        <f>('RSD approach 1'!N45-$C27)/$D27</f>
        <v>-1.2897855661762492</v>
      </c>
      <c r="P27">
        <f>('RSD approach 1'!S45-$C27)/$D27</f>
        <v>1.0344846433569541</v>
      </c>
      <c r="Q27">
        <f>('RSD approach 1'!T45-$C27)/$D27</f>
        <v>0.82439282730537156</v>
      </c>
      <c r="R27">
        <f>('RSD approach 1'!U45-$C27)/$D27</f>
        <v>0.89483781493607939</v>
      </c>
      <c r="S27">
        <f>('RSD approach 1'!V45-$C27)/$D27</f>
        <v>0.64993788734932056</v>
      </c>
      <c r="U27">
        <f>('RSD approach 1'!AA45-$C27)/$D27</f>
        <v>-0.21156287314622696</v>
      </c>
      <c r="V27">
        <f>('RSD approach 1'!AB45-$C27)/$D27</f>
        <v>0.72494108006201763</v>
      </c>
      <c r="W27">
        <f>('RSD approach 1'!AC45-$C27)/$D27</f>
        <v>-0.1763403793308719</v>
      </c>
      <c r="X27">
        <f>('RSD approach 1'!AD45-$C27)/$D27</f>
        <v>0.64828035822859864</v>
      </c>
      <c r="Z27">
        <f>('RSD approach 1'!AI45-$C27)/$D27</f>
        <v>-0.65785258890077525</v>
      </c>
      <c r="AA27">
        <f>('RSD approach 1'!AJ45-$C27)/$D27</f>
        <v>0.33334982529131318</v>
      </c>
      <c r="AB27">
        <f>('RSD approach 1'!AK45-$C27)/$D27</f>
        <v>1.061419491568695</v>
      </c>
      <c r="AC27">
        <f>('RSD approach 1'!AL45-$C27)/$D27</f>
        <v>1.5143393238061356</v>
      </c>
      <c r="AF27" s="27">
        <f t="shared" si="1"/>
        <v>5.0456621004565938E-2</v>
      </c>
      <c r="AG27" s="27" t="str">
        <f t="shared" si="4"/>
        <v>No</v>
      </c>
      <c r="AH27" s="27">
        <f t="shared" si="3"/>
        <v>0.12477168949771747</v>
      </c>
      <c r="AI27" s="27" t="str">
        <f t="shared" si="5"/>
        <v>No</v>
      </c>
    </row>
    <row r="28" spans="1:35" x14ac:dyDescent="0.25">
      <c r="AF28" s="27"/>
      <c r="AG28" s="27"/>
      <c r="AH28" s="27"/>
      <c r="AI28" s="27"/>
    </row>
    <row r="29" spans="1:35" x14ac:dyDescent="0.25">
      <c r="AF29" s="27"/>
      <c r="AG29" s="27"/>
      <c r="AH29" s="27"/>
      <c r="AI29" s="27"/>
    </row>
    <row r="30" spans="1:35" x14ac:dyDescent="0.25">
      <c r="A30" s="25" t="s">
        <v>78</v>
      </c>
      <c r="C30">
        <f>AVERAGE('RSD approach 1'!C55:F55,'RSD approach 1'!K55:N55,'RSD approach 1'!S55:V55,'RSD approach 1'!AA55:AD55,'RSD approach 1'!AI55:AL55)</f>
        <v>23.541624500000005</v>
      </c>
      <c r="D30">
        <f>STDEV('RSD approach 1'!C55:F55,'RSD approach 1'!K55:N55,'RSD approach 1'!S55:V55,'RSD approach 1'!AA55:AD55,'RSD approach 1'!AI55:AL55)</f>
        <v>1.0253797366648589</v>
      </c>
      <c r="F30">
        <f>('RSD approach 1'!C55-$C30)/$D30</f>
        <v>-0.46122863860979646</v>
      </c>
      <c r="G30">
        <f>('RSD approach 1'!D55-$C30)/$D30</f>
        <v>0.80679915003078218</v>
      </c>
      <c r="H30">
        <f>('RSD approach 1'!E55-$C30)/$D30</f>
        <v>0.83235065945032383</v>
      </c>
      <c r="I30">
        <f>('RSD approach 1'!F55-$C30)/$D30</f>
        <v>0.10512739441351679</v>
      </c>
      <c r="K30">
        <f>('RSD approach 1'!K55-$C30)/$D30</f>
        <v>0.33267236303060072</v>
      </c>
      <c r="L30">
        <f>('RSD approach 1'!L55-$C30)/$D30</f>
        <v>0.31234818530910236</v>
      </c>
      <c r="M30">
        <f>('RSD approach 1'!M55-$C30)/$D30</f>
        <v>0.43335701312501412</v>
      </c>
      <c r="N30">
        <f>('RSD approach 1'!N55-$C30)/$D30</f>
        <v>1.0078856281687754</v>
      </c>
      <c r="P30">
        <f>('RSD approach 1'!S55-$C30)/$D30</f>
        <v>0.4843820120880068</v>
      </c>
      <c r="Q30">
        <f>('RSD approach 1'!T55-$C30)/$D30</f>
        <v>-1.3578428071229518</v>
      </c>
      <c r="R30">
        <f>('RSD approach 1'!U55-$C30)/$D30</f>
        <v>-0.5479867408221053</v>
      </c>
      <c r="S30">
        <f>('RSD approach 1'!V55-$C30)/$D30</f>
        <v>-0.3957602100856038</v>
      </c>
      <c r="U30">
        <f>('RSD approach 1'!AA55-$C30)/$D30</f>
        <v>-3.1483306960015938</v>
      </c>
      <c r="V30">
        <f>('RSD approach 1'!AB55-$C30)/$D30</f>
        <v>-0.60027956277156436</v>
      </c>
      <c r="W30">
        <f>('RSD approach 1'!AC55-$C30)/$D30</f>
        <v>-0.38063410660861269</v>
      </c>
      <c r="X30">
        <f>('RSD approach 1'!AD55-$C30)/$D30</f>
        <v>0.32338799777586774</v>
      </c>
      <c r="Z30">
        <f>('RSD approach 1'!AI55-$C30)/$D30</f>
        <v>-0.46122863860979646</v>
      </c>
      <c r="AA30">
        <f>('RSD approach 1'!AJ55-$C30)/$D30</f>
        <v>1.3195555281801263</v>
      </c>
      <c r="AB30">
        <f>('RSD approach 1'!AK55-$C30)/$D30</f>
        <v>0.56356243383505367</v>
      </c>
      <c r="AC30">
        <f>('RSD approach 1'!AL55-$C30)/$D30</f>
        <v>0.83186303522476113</v>
      </c>
      <c r="AF30" s="27">
        <f t="shared" si="1"/>
        <v>0.40074607969825021</v>
      </c>
      <c r="AG30" s="27" t="str">
        <f t="shared" ref="AG30:AG39" si="6">IF(AF30&gt;$AH$3,"Yes","No")</f>
        <v>Yes</v>
      </c>
      <c r="AH30" s="27">
        <f t="shared" si="3"/>
        <v>6.9757796947578346E-2</v>
      </c>
      <c r="AI30" s="27" t="str">
        <f t="shared" ref="AI30:AI39" si="7">IF(AH30&gt;$AH$3,"Yes","No")</f>
        <v>No</v>
      </c>
    </row>
    <row r="31" spans="1:35" x14ac:dyDescent="0.25">
      <c r="C31">
        <f>AVERAGE('RSD approach 1'!C56:F56,'RSD approach 1'!K56:N56,'RSD approach 1'!S56:V56,'RSD approach 1'!AA56:AD56,'RSD approach 1'!AI56:AL56)</f>
        <v>2.0554614999999998</v>
      </c>
      <c r="D31">
        <f>STDEV('RSD approach 1'!C56:F56,'RSD approach 1'!K56:N56,'RSD approach 1'!S56:V56,'RSD approach 1'!AA56:AD56,'RSD approach 1'!AI56:AL56)</f>
        <v>0.14833946482291002</v>
      </c>
      <c r="F31">
        <f>('RSD approach 1'!C56-$C31)/$D31</f>
        <v>-0.76689976019402595</v>
      </c>
      <c r="G31">
        <f>('RSD approach 1'!D56-$C31)/$D31</f>
        <v>0.13602920857298162</v>
      </c>
      <c r="H31">
        <f>('RSD approach 1'!E56-$C31)/$D31</f>
        <v>0.59153846958228917</v>
      </c>
      <c r="I31">
        <f>('RSD approach 1'!F56-$C31)/$D31</f>
        <v>0.22595807555335942</v>
      </c>
      <c r="K31">
        <f>('RSD approach 1'!K56-$C31)/$D31</f>
        <v>-0.43003728020830512</v>
      </c>
      <c r="L31">
        <f>('RSD approach 1'!L56-$C31)/$D31</f>
        <v>-0.47500171369849403</v>
      </c>
      <c r="M31">
        <f>('RSD approach 1'!M56-$C31)/$D31</f>
        <v>-0.52353903320814421</v>
      </c>
      <c r="N31">
        <f>('RSD approach 1'!N56-$C31)/$D31</f>
        <v>0.73027430784737246</v>
      </c>
      <c r="P31">
        <f>('RSD approach 1'!S56-$C31)/$D31</f>
        <v>-9.0434464058581181E-3</v>
      </c>
      <c r="Q31">
        <f>('RSD approach 1'!T56-$C31)/$D31</f>
        <v>-1.8759100980457537</v>
      </c>
      <c r="R31">
        <f>('RSD approach 1'!U56-$C31)/$D31</f>
        <v>0.45408347724871284</v>
      </c>
      <c r="S31">
        <f>('RSD approach 1'!V56-$C31)/$D31</f>
        <v>0.66151310520870088</v>
      </c>
      <c r="U31">
        <f>('RSD approach 1'!AA56-$C31)/$D31</f>
        <v>-1.6450207656561022</v>
      </c>
      <c r="V31">
        <f>('RSD approach 1'!AB56-$C31)/$D31</f>
        <v>8.641328196311894E-2</v>
      </c>
      <c r="W31">
        <f>('RSD approach 1'!AC56-$C31)/$D31</f>
        <v>0.3289650536238391</v>
      </c>
      <c r="X31">
        <f>('RSD approach 1'!AD56-$C31)/$D31</f>
        <v>2.3888349632583532</v>
      </c>
      <c r="Z31">
        <f>('RSD approach 1'!AI56-$C31)/$D31</f>
        <v>-0.76689976019402595</v>
      </c>
      <c r="AA31">
        <f>('RSD approach 1'!AJ56-$C31)/$D31</f>
        <v>1.6637413401392007</v>
      </c>
      <c r="AB31">
        <f>('RSD approach 1'!AK56-$C31)/$D31</f>
        <v>-0.84941320336043036</v>
      </c>
      <c r="AC31">
        <f>('RSD approach 1'!AL56-$C31)/$D31</f>
        <v>7.4413777973232592E-2</v>
      </c>
      <c r="AF31" s="27">
        <f t="shared" si="1"/>
        <v>5.4139070230624364E-2</v>
      </c>
      <c r="AG31" s="27" t="str">
        <f t="shared" si="6"/>
        <v>No</v>
      </c>
      <c r="AH31" s="27">
        <f t="shared" si="3"/>
        <v>0.17002039106586778</v>
      </c>
      <c r="AI31" s="27" t="str">
        <f t="shared" si="7"/>
        <v>No</v>
      </c>
    </row>
    <row r="32" spans="1:35" x14ac:dyDescent="0.25">
      <c r="C32">
        <f>AVERAGE('RSD approach 1'!C59:F59,'RSD approach 1'!K59:N59,'RSD approach 1'!S59:V59,'RSD approach 1'!AA59:AD59,'RSD approach 1'!AI59:AL59)</f>
        <v>0.54235700000000009</v>
      </c>
      <c r="D32">
        <f>STDEV('RSD approach 1'!C59:F59,'RSD approach 1'!K59:N59,'RSD approach 1'!S59:V59,'RSD approach 1'!AA59:AD59,'RSD approach 1'!AI59:AL59)</f>
        <v>1.9279513834228566E-2</v>
      </c>
      <c r="F32">
        <f>('RSD approach 1'!C59-$C32)/$D32</f>
        <v>-0.50556254083001717</v>
      </c>
      <c r="G32">
        <f>('RSD approach 1'!D59-$C32)/$D32</f>
        <v>-0.4101244496094158</v>
      </c>
      <c r="H32">
        <f>('RSD approach 1'!E59-$C32)/$D32</f>
        <v>1.0473811826182853</v>
      </c>
      <c r="I32">
        <f>('RSD approach 1'!F59-$C32)/$D32</f>
        <v>0.78648248759674422</v>
      </c>
      <c r="K32">
        <f>('RSD approach 1'!K59-$C32)/$D32</f>
        <v>2.0806022571369991</v>
      </c>
      <c r="L32">
        <f>('RSD approach 1'!L59-$C32)/$D32</f>
        <v>1.2574487203592881</v>
      </c>
      <c r="M32">
        <f>('RSD approach 1'!M59-$C32)/$D32</f>
        <v>-0.58180927675083005</v>
      </c>
      <c r="N32">
        <f>('RSD approach 1'!N59-$C32)/$D32</f>
        <v>-0.37329779484494424</v>
      </c>
      <c r="P32">
        <f>('RSD approach 1'!S59-$C32)/$D32</f>
        <v>-0.6258975254125172</v>
      </c>
      <c r="Q32">
        <f>('RSD approach 1'!T59-$C32)/$D32</f>
        <v>-0.58440270314269394</v>
      </c>
      <c r="R32">
        <f>('RSD approach 1'!U59-$C32)/$D32</f>
        <v>-0.32454137867789395</v>
      </c>
      <c r="S32">
        <f>('RSD approach 1'!V59-$C32)/$D32</f>
        <v>-0.54809473365659289</v>
      </c>
      <c r="U32">
        <f>('RSD approach 1'!AA59-$C32)/$D32</f>
        <v>0.5198782545130991</v>
      </c>
      <c r="V32">
        <f>('RSD approach 1'!AB59-$C32)/$D32</f>
        <v>-1.689721031355228</v>
      </c>
      <c r="W32">
        <f>('RSD approach 1'!AC59-$C32)/$D32</f>
        <v>-0.40701233793917563</v>
      </c>
      <c r="X32">
        <f>('RSD approach 1'!AD59-$C32)/$D32</f>
        <v>0.3336702395772479</v>
      </c>
      <c r="Z32">
        <f>('RSD approach 1'!AI59-$C32)/$D32</f>
        <v>-0.50556254083001717</v>
      </c>
      <c r="AA32">
        <f>('RSD approach 1'!AJ59-$C32)/$D32</f>
        <v>2.1044617799421452</v>
      </c>
      <c r="AB32">
        <f>('RSD approach 1'!AK59-$C32)/$D32</f>
        <v>-0.72237298718987109</v>
      </c>
      <c r="AC32">
        <f>('RSD approach 1'!AL59-$C32)/$D32</f>
        <v>-0.85152562150470956</v>
      </c>
      <c r="AF32" s="27">
        <f t="shared" si="1"/>
        <v>0.22091592617908359</v>
      </c>
      <c r="AG32" s="27" t="str">
        <f t="shared" si="6"/>
        <v>No</v>
      </c>
      <c r="AH32" s="27">
        <f t="shared" si="3"/>
        <v>6.2884483937102843E-3</v>
      </c>
      <c r="AI32" s="27" t="str">
        <f t="shared" si="7"/>
        <v>No</v>
      </c>
    </row>
    <row r="33" spans="3:35" x14ac:dyDescent="0.25">
      <c r="C33">
        <f>AVERAGE('RSD approach 1'!C60:F60,'RSD approach 1'!K60:N60,'RSD approach 1'!S60:V60,'RSD approach 1'!AA60:AD60,'RSD approach 1'!AI60:AL60)</f>
        <v>2.5373565</v>
      </c>
      <c r="D33">
        <f>STDEV('RSD approach 1'!C60:F60,'RSD approach 1'!K60:N60,'RSD approach 1'!S60:V60,'RSD approach 1'!AA60:AD60,'RSD approach 1'!AI60:AL60)</f>
        <v>6.466582732747933E-2</v>
      </c>
      <c r="F33">
        <f>('RSD approach 1'!C60-$C33)/$D33</f>
        <v>-0.95872120658162852</v>
      </c>
      <c r="G33">
        <f>('RSD approach 1'!D60-$C33)/$D33</f>
        <v>9.8869839979350047E-2</v>
      </c>
      <c r="H33">
        <f>('RSD approach 1'!E60-$C33)/$D33</f>
        <v>1.4366707090828645</v>
      </c>
      <c r="I33">
        <f>('RSD approach 1'!F60-$C33)/$D33</f>
        <v>1.0158920517217915</v>
      </c>
      <c r="K33">
        <f>('RSD approach 1'!K60-$C33)/$D33</f>
        <v>1.0726453656694277</v>
      </c>
      <c r="L33">
        <f>('RSD approach 1'!L60-$C33)/$D33</f>
        <v>0.51872065024591207</v>
      </c>
      <c r="M33">
        <f>('RSD approach 1'!M60-$C33)/$D33</f>
        <v>-1.047794527654756</v>
      </c>
      <c r="N33">
        <f>('RSD approach 1'!N60-$C33)/$D33</f>
        <v>-0.25030994992190458</v>
      </c>
      <c r="P33">
        <f>('RSD approach 1'!S60-$C33)/$D33</f>
        <v>0.27778968803769633</v>
      </c>
      <c r="Q33">
        <f>('RSD approach 1'!T60-$C33)/$D33</f>
        <v>-1.4043970943120982</v>
      </c>
      <c r="R33">
        <f>('RSD approach 1'!U60-$C33)/$D33</f>
        <v>0.15917990112261038</v>
      </c>
      <c r="S33">
        <f>('RSD approach 1'!V60-$C33)/$D33</f>
        <v>0.42253383478152934</v>
      </c>
      <c r="U33">
        <f>('RSD approach 1'!AA60-$C33)/$D33</f>
        <v>7.631542352361383E-3</v>
      </c>
      <c r="V33">
        <f>('RSD approach 1'!AB60-$C33)/$D33</f>
        <v>-0.80856461845314254</v>
      </c>
      <c r="W33">
        <f>('RSD approach 1'!AC60-$C33)/$D33</f>
        <v>2.2013172317291527E-2</v>
      </c>
      <c r="X33">
        <f>('RSD approach 1'!AD60-$C33)/$D33</f>
        <v>0.72099131684947249</v>
      </c>
      <c r="Z33">
        <f>('RSD approach 1'!AI60-$C33)/$D33</f>
        <v>-0.95872120658162852</v>
      </c>
      <c r="AA33">
        <f>('RSD approach 1'!AJ60-$C33)/$D33</f>
        <v>2.1917836028330098</v>
      </c>
      <c r="AB33">
        <f>('RSD approach 1'!AK60-$C33)/$D33</f>
        <v>-1.45635653160476</v>
      </c>
      <c r="AC33">
        <f>('RSD approach 1'!AL60-$C33)/$D33</f>
        <v>-1.0598565398834054</v>
      </c>
      <c r="AF33" s="27">
        <f t="shared" si="1"/>
        <v>1.4242719681235439E-2</v>
      </c>
      <c r="AG33" s="27" t="str">
        <f t="shared" si="6"/>
        <v>No</v>
      </c>
      <c r="AH33" s="27">
        <f t="shared" si="3"/>
        <v>0.20698571489127263</v>
      </c>
      <c r="AI33" s="27" t="str">
        <f t="shared" si="7"/>
        <v>No</v>
      </c>
    </row>
    <row r="34" spans="3:35" x14ac:dyDescent="0.25">
      <c r="C34">
        <f>AVERAGE('RSD approach 1'!C61:F61,'RSD approach 1'!K61:N61,'RSD approach 1'!S61:V61,'RSD approach 1'!AA61:AD61,'RSD approach 1'!AI61:AL61)</f>
        <v>0.67243299999999995</v>
      </c>
      <c r="D34">
        <f>STDEV('RSD approach 1'!C61:F61,'RSD approach 1'!K61:N61,'RSD approach 1'!S61:V61,'RSD approach 1'!AA61:AD61,'RSD approach 1'!AI61:AL61)</f>
        <v>2.8737345242366194E-2</v>
      </c>
      <c r="F34">
        <f>('RSD approach 1'!C61-$C34)/$D34</f>
        <v>1.242285941826465E-2</v>
      </c>
      <c r="G34">
        <f>('RSD approach 1'!D61-$C34)/$D34</f>
        <v>7.0535395072321594E-2</v>
      </c>
      <c r="H34">
        <f>('RSD approach 1'!E61-$C34)/$D34</f>
        <v>1.1433554395122207</v>
      </c>
      <c r="I34">
        <f>('RSD approach 1'!F61-$C34)/$D34</f>
        <v>1.1123852857804188</v>
      </c>
      <c r="K34">
        <f>('RSD approach 1'!K61-$C34)/$D34</f>
        <v>2.0477535243319753</v>
      </c>
      <c r="L34">
        <f>('RSD approach 1'!L61-$C34)/$D34</f>
        <v>1.0601883974683881</v>
      </c>
      <c r="M34">
        <f>('RSD approach 1'!M61-$C34)/$D34</f>
        <v>-0.73155678865585072</v>
      </c>
      <c r="N34">
        <f>('RSD approach 1'!N61-$C34)/$D34</f>
        <v>-0.65569731097570361</v>
      </c>
      <c r="P34">
        <f>('RSD approach 1'!S61-$C34)/$D34</f>
        <v>-0.67170435672472628</v>
      </c>
      <c r="Q34">
        <f>('RSD approach 1'!T61-$C34)/$D34</f>
        <v>-0.54956363807457853</v>
      </c>
      <c r="R34">
        <f>('RSD approach 1'!U61-$C34)/$D34</f>
        <v>-0.68214373438713094</v>
      </c>
      <c r="S34">
        <f>('RSD approach 1'!V61-$C34)/$D34</f>
        <v>-0.75695927430103838</v>
      </c>
      <c r="U34">
        <f>('RSD approach 1'!AA61-$C34)/$D34</f>
        <v>0.54761495424426465</v>
      </c>
      <c r="V34">
        <f>('RSD approach 1'!AB61-$C34)/$D34</f>
        <v>-1.3847138510670398</v>
      </c>
      <c r="W34">
        <f>('RSD approach 1'!AC61-$C34)/$D34</f>
        <v>-0.50850208593578394</v>
      </c>
      <c r="X34">
        <f>('RSD approach 1'!AD61-$C34)/$D34</f>
        <v>-7.318003741346317E-2</v>
      </c>
      <c r="Z34">
        <f>('RSD approach 1'!AI61-$C34)/$D34</f>
        <v>1.242285941826465E-2</v>
      </c>
      <c r="AA34">
        <f>('RSD approach 1'!AJ61-$C34)/$D34</f>
        <v>1.9847692791021241</v>
      </c>
      <c r="AB34">
        <f>('RSD approach 1'!AK61-$C34)/$D34</f>
        <v>-0.97340237116825112</v>
      </c>
      <c r="AC34">
        <f>('RSD approach 1'!AL61-$C34)/$D34</f>
        <v>-1.0040245456446411</v>
      </c>
      <c r="AF34" s="27">
        <f t="shared" si="1"/>
        <v>0.1109083536090841</v>
      </c>
      <c r="AG34" s="27" t="str">
        <f t="shared" si="6"/>
        <v>No</v>
      </c>
      <c r="AH34" s="27">
        <f t="shared" si="3"/>
        <v>1.8349553933496455E-2</v>
      </c>
      <c r="AI34" s="27" t="str">
        <f t="shared" si="7"/>
        <v>No</v>
      </c>
    </row>
    <row r="35" spans="3:35" x14ac:dyDescent="0.25">
      <c r="C35">
        <f>AVERAGE('RSD approach 1'!C62:F62,'RSD approach 1'!K62:N62,'RSD approach 1'!S62:V62,'RSD approach 1'!AA62:AD62,'RSD approach 1'!AI62:AL62)</f>
        <v>1.0493844999999999</v>
      </c>
      <c r="D35">
        <f>STDEV('RSD approach 1'!C62:F62,'RSD approach 1'!K62:N62,'RSD approach 1'!S62:V62,'RSD approach 1'!AA62:AD62,'RSD approach 1'!AI62:AL62)</f>
        <v>4.2639927480312562E-2</v>
      </c>
      <c r="F35">
        <f>('RSD approach 1'!C62-$C35)/$D35</f>
        <v>-0.43420571032979333</v>
      </c>
      <c r="G35">
        <f>('RSD approach 1'!D62-$C35)/$D35</f>
        <v>-0.26558441041506547</v>
      </c>
      <c r="H35">
        <f>('RSD approach 1'!E62-$C35)/$D35</f>
        <v>1.0528981321726882</v>
      </c>
      <c r="I35">
        <f>('RSD approach 1'!F62-$C35)/$D35</f>
        <v>1.1394367408910941</v>
      </c>
      <c r="K35">
        <f>('RSD approach 1'!K62-$C35)/$D35</f>
        <v>2.0219429322389648</v>
      </c>
      <c r="L35">
        <f>('RSD approach 1'!L62-$C35)/$D35</f>
        <v>1.032260198386185</v>
      </c>
      <c r="M35">
        <f>('RSD approach 1'!M62-$C35)/$D35</f>
        <v>-0.79607311751814502</v>
      </c>
      <c r="N35">
        <f>('RSD approach 1'!N62-$C35)/$D35</f>
        <v>-0.64785522941507234</v>
      </c>
      <c r="P35">
        <f>('RSD approach 1'!S62-$C35)/$D35</f>
        <v>-0.66075393803163818</v>
      </c>
      <c r="Q35">
        <f>('RSD approach 1'!T62-$C35)/$D35</f>
        <v>-0.53387754963960798</v>
      </c>
      <c r="R35">
        <f>('RSD approach 1'!U62-$C35)/$D35</f>
        <v>-0.49353976996598892</v>
      </c>
      <c r="S35">
        <f>('RSD approach 1'!V62-$C35)/$D35</f>
        <v>-0.49236716009175846</v>
      </c>
      <c r="U35">
        <f>('RSD approach 1'!AA62-$C35)/$D35</f>
        <v>0.61387299525979999</v>
      </c>
      <c r="V35">
        <f>('RSD approach 1'!AB62-$C35)/$D35</f>
        <v>-1.2388506060285804</v>
      </c>
      <c r="W35">
        <f>('RSD approach 1'!AC62-$C35)/$D35</f>
        <v>-0.18678502686659701</v>
      </c>
      <c r="X35">
        <f>('RSD approach 1'!AD62-$C35)/$D35</f>
        <v>0.35214647133095928</v>
      </c>
      <c r="Z35">
        <f>('RSD approach 1'!AI62-$C35)/$D35</f>
        <v>-0.43420571032979333</v>
      </c>
      <c r="AA35">
        <f>('RSD approach 1'!AJ62-$C35)/$D35</f>
        <v>2.0894852609947945</v>
      </c>
      <c r="AB35">
        <f>('RSD approach 1'!AK62-$C35)/$D35</f>
        <v>-1.2191507601414646</v>
      </c>
      <c r="AC35">
        <f>('RSD approach 1'!AL62-$C35)/$D35</f>
        <v>-0.89879374250096511</v>
      </c>
      <c r="AF35" s="27">
        <f t="shared" si="1"/>
        <v>5.9188275084551337E-3</v>
      </c>
      <c r="AG35" s="27" t="str">
        <f t="shared" si="6"/>
        <v>No</v>
      </c>
      <c r="AH35" s="27">
        <f t="shared" si="3"/>
        <v>2.0293122886133087E-2</v>
      </c>
      <c r="AI35" s="27" t="str">
        <f t="shared" si="7"/>
        <v>No</v>
      </c>
    </row>
    <row r="36" spans="3:35" x14ac:dyDescent="0.25">
      <c r="C36">
        <f>AVERAGE('RSD approach 1'!C63:F63,'RSD approach 1'!K63:N63,'RSD approach 1'!S63:V63,'RSD approach 1'!AA63:AD63,'RSD approach 1'!AI63:AL63)</f>
        <v>0.58759900000000009</v>
      </c>
      <c r="D36">
        <f>STDEV('RSD approach 1'!C63:F63,'RSD approach 1'!K63:N63,'RSD approach 1'!S63:V63,'RSD approach 1'!AA63:AD63,'RSD approach 1'!AI63:AL63)</f>
        <v>3.1012152948905608E-2</v>
      </c>
      <c r="F36">
        <f>('RSD approach 1'!C63-$C36)/$D36</f>
        <v>-0.10121838381139825</v>
      </c>
      <c r="G36">
        <f>('RSD approach 1'!D63-$C36)/$D36</f>
        <v>-0.11089201080834474</v>
      </c>
      <c r="H36">
        <f>('RSD approach 1'!E63-$C36)/$D36</f>
        <v>1.109274807739973</v>
      </c>
      <c r="I36">
        <f>('RSD approach 1'!F63-$C36)/$D36</f>
        <v>1.3424092183664076</v>
      </c>
      <c r="K36">
        <f>('RSD approach 1'!K63-$C36)/$D36</f>
        <v>2.0543881653417473</v>
      </c>
      <c r="L36">
        <f>('RSD approach 1'!L63-$C36)/$D36</f>
        <v>1.0834784690814454</v>
      </c>
      <c r="M36">
        <f>('RSD approach 1'!M63-$C36)/$D36</f>
        <v>-0.66228874963435547</v>
      </c>
      <c r="N36">
        <f>('RSD approach 1'!N63-$C36)/$D36</f>
        <v>-0.66583574619990471</v>
      </c>
      <c r="P36">
        <f>('RSD approach 1'!S63-$C36)/$D36</f>
        <v>-0.93444012248181341</v>
      </c>
      <c r="Q36">
        <f>('RSD approach 1'!T63-$C36)/$D36</f>
        <v>-0.33983451640277001</v>
      </c>
      <c r="R36">
        <f>('RSD approach 1'!U63-$C36)/$D36</f>
        <v>-0.50815562614965759</v>
      </c>
      <c r="S36">
        <f>('RSD approach 1'!V63-$C36)/$D36</f>
        <v>-0.6103736180840702</v>
      </c>
      <c r="U36">
        <f>('RSD approach 1'!AA63-$C36)/$D36</f>
        <v>0.46920315477527536</v>
      </c>
      <c r="V36">
        <f>('RSD approach 1'!AB63-$C36)/$D36</f>
        <v>-1.3832964151401814</v>
      </c>
      <c r="W36">
        <f>('RSD approach 1'!AC63-$C36)/$D36</f>
        <v>-0.25470659882963237</v>
      </c>
      <c r="X36">
        <f>('RSD approach 1'!AD63-$C36)/$D36</f>
        <v>0.29991468232869389</v>
      </c>
      <c r="Z36">
        <f>('RSD approach 1'!AI63-$C36)/$D36</f>
        <v>-0.10121838381139825</v>
      </c>
      <c r="AA36">
        <f>('RSD approach 1'!AJ63-$C36)/$D36</f>
        <v>1.6916271529562146</v>
      </c>
      <c r="AB36">
        <f>('RSD approach 1'!AK63-$C36)/$D36</f>
        <v>-1.3639491611462848</v>
      </c>
      <c r="AC36">
        <f>('RSD approach 1'!AL63-$C36)/$D36</f>
        <v>-1.0140863180900141</v>
      </c>
      <c r="AF36" s="27">
        <f t="shared" si="1"/>
        <v>5.6279898696186652E-3</v>
      </c>
      <c r="AG36" s="27" t="str">
        <f t="shared" si="6"/>
        <v>No</v>
      </c>
      <c r="AH36" s="27">
        <f t="shared" si="3"/>
        <v>0.10552481005534174</v>
      </c>
      <c r="AI36" s="27" t="str">
        <f t="shared" si="7"/>
        <v>No</v>
      </c>
    </row>
    <row r="37" spans="3:35" x14ac:dyDescent="0.25">
      <c r="C37">
        <f>AVERAGE('RSD approach 1'!C64:F64,'RSD approach 1'!K64:N64,'RSD approach 1'!S64:V64,'RSD approach 1'!AA64:AD64,'RSD approach 1'!AI64:AL64)</f>
        <v>0.40386799999999995</v>
      </c>
      <c r="D37">
        <f>STDEV('RSD approach 1'!C64:F64,'RSD approach 1'!K64:N64,'RSD approach 1'!S64:V64,'RSD approach 1'!AA64:AD64,'RSD approach 1'!AI64:AL64)</f>
        <v>2.4574312133650973E-2</v>
      </c>
      <c r="F37">
        <f>('RSD approach 1'!C64-$C37)/$D37</f>
        <v>3.5891136858812733E-2</v>
      </c>
      <c r="G37">
        <f>('RSD approach 1'!D64-$C37)/$D37</f>
        <v>2.3683267178944225E-2</v>
      </c>
      <c r="H37">
        <f>('RSD approach 1'!E64-$C37)/$D37</f>
        <v>1.0882095032633989</v>
      </c>
      <c r="I37">
        <f>('RSD approach 1'!F64-$C37)/$D37</f>
        <v>1.3437609085619608</v>
      </c>
      <c r="K37">
        <f>('RSD approach 1'!K64-$C37)/$D37</f>
        <v>2.0351332614317958</v>
      </c>
      <c r="L37">
        <f>('RSD approach 1'!L64-$C37)/$D37</f>
        <v>0.9860703269418396</v>
      </c>
      <c r="M37">
        <f>('RSD approach 1'!M64-$C37)/$D37</f>
        <v>-0.5504935367641598</v>
      </c>
      <c r="N37">
        <f>('RSD approach 1'!N64-$C37)/$D37</f>
        <v>-0.54113417000959652</v>
      </c>
      <c r="P37">
        <f>('RSD approach 1'!S64-$C37)/$D37</f>
        <v>-1.0196826614604058</v>
      </c>
      <c r="Q37">
        <f>('RSD approach 1'!T64-$C37)/$D37</f>
        <v>-0.57775777904919756</v>
      </c>
      <c r="R37">
        <f>('RSD approach 1'!U64-$C37)/$D37</f>
        <v>-0.69088403808263743</v>
      </c>
      <c r="S37">
        <f>('RSD approach 1'!V64-$C37)/$D37</f>
        <v>-0.72384528621828126</v>
      </c>
      <c r="U37">
        <f>('RSD approach 1'!AA64-$C37)/$D37</f>
        <v>6.7224669037139265E-2</v>
      </c>
      <c r="V37">
        <f>('RSD approach 1'!AB64-$C37)/$D37</f>
        <v>-1.2174501502742598</v>
      </c>
      <c r="W37">
        <f>('RSD approach 1'!AC64-$C37)/$D37</f>
        <v>-0.22006719742907851</v>
      </c>
      <c r="X37">
        <f>('RSD approach 1'!AD64-$C37)/$D37</f>
        <v>0.23650712859796977</v>
      </c>
      <c r="Z37">
        <f>('RSD approach 1'!AI64-$C37)/$D37</f>
        <v>3.5891136858812733E-2</v>
      </c>
      <c r="AA37">
        <f>('RSD approach 1'!AJ64-$C37)/$D37</f>
        <v>1.9207862154303701</v>
      </c>
      <c r="AB37">
        <f>('RSD approach 1'!AK64-$C37)/$D37</f>
        <v>-1.3908018997283791</v>
      </c>
      <c r="AC37">
        <f>('RSD approach 1'!AL64-$C37)/$D37</f>
        <v>-0.84104083514500994</v>
      </c>
      <c r="AF37" s="27">
        <f t="shared" si="1"/>
        <v>5.0599833709466524E-2</v>
      </c>
      <c r="AG37" s="27" t="str">
        <f t="shared" si="6"/>
        <v>No</v>
      </c>
      <c r="AH37" s="27">
        <f t="shared" si="3"/>
        <v>3.3376885615868671E-2</v>
      </c>
      <c r="AI37" s="27" t="str">
        <f t="shared" si="7"/>
        <v>No</v>
      </c>
    </row>
    <row r="38" spans="3:35" x14ac:dyDescent="0.25">
      <c r="C38">
        <f>AVERAGE('RSD approach 1'!C65:F65,'RSD approach 1'!K65:N65,'RSD approach 1'!S65:V65,'RSD approach 1'!AA65:AD65,'RSD approach 1'!AI65:AL65)</f>
        <v>1.6034199999999998</v>
      </c>
      <c r="D38">
        <f>STDEV('RSD approach 1'!C65:F65,'RSD approach 1'!K65:N65,'RSD approach 1'!S65:V65,'RSD approach 1'!AA65:AD65,'RSD approach 1'!AI65:AL65)</f>
        <v>5.2876696488897167E-2</v>
      </c>
      <c r="F38">
        <f>('RSD approach 1'!C65-$C38)/$D38</f>
        <v>-0.38599234360802825</v>
      </c>
      <c r="G38">
        <f>('RSD approach 1'!D65-$C38)/$D38</f>
        <v>0.28292236454562408</v>
      </c>
      <c r="H38">
        <f>('RSD approach 1'!E65-$C38)/$D38</f>
        <v>1.3845418655337622</v>
      </c>
      <c r="I38">
        <f>('RSD approach 1'!F65-$C38)/$D38</f>
        <v>1.303787955332572</v>
      </c>
      <c r="K38">
        <f>('RSD approach 1'!K65-$C38)/$D38</f>
        <v>1.5246792132131097</v>
      </c>
      <c r="L38">
        <f>('RSD approach 1'!L65-$C38)/$D38</f>
        <v>0.63506236640655411</v>
      </c>
      <c r="M38">
        <f>('RSD approach 1'!M65-$C38)/$D38</f>
        <v>-0.97112723391829237</v>
      </c>
      <c r="N38">
        <f>('RSD approach 1'!N65-$C38)/$D38</f>
        <v>-0.41209079702199491</v>
      </c>
      <c r="P38">
        <f>('RSD approach 1'!S65-$C38)/$D38</f>
        <v>-0.16037310503655267</v>
      </c>
      <c r="Q38">
        <f>('RSD approach 1'!T65-$C38)/$D38</f>
        <v>-1.2534822407810045</v>
      </c>
      <c r="R38">
        <f>('RSD approach 1'!U65-$C38)/$D38</f>
        <v>-0.47847164592274161</v>
      </c>
      <c r="S38">
        <f>('RSD approach 1'!V65-$C38)/$D38</f>
        <v>-0.29067625287875565</v>
      </c>
      <c r="U38">
        <f>('RSD approach 1'!AA65-$C38)/$D38</f>
        <v>9.2668421542368793E-3</v>
      </c>
      <c r="V38">
        <f>('RSD approach 1'!AB65-$C38)/$D38</f>
        <v>-0.74096913388351759</v>
      </c>
      <c r="W38">
        <f>('RSD approach 1'!AC65-$C38)/$D38</f>
        <v>-0.20992234267756535</v>
      </c>
      <c r="X38">
        <f>('RSD approach 1'!AD65-$C38)/$D38</f>
        <v>0.20292493125498431</v>
      </c>
      <c r="Z38">
        <f>('RSD approach 1'!AI65-$C38)/$D38</f>
        <v>-0.38599234360802825</v>
      </c>
      <c r="AA38">
        <f>('RSD approach 1'!AJ65-$C38)/$D38</f>
        <v>2.3537779071756844</v>
      </c>
      <c r="AB38">
        <f>('RSD approach 1'!AK65-$C38)/$D38</f>
        <v>-1.5042543366282617</v>
      </c>
      <c r="AC38">
        <f>('RSD approach 1'!AL65-$C38)/$D38</f>
        <v>-0.90361166965172612</v>
      </c>
      <c r="AF38" s="27">
        <f t="shared" si="1"/>
        <v>6.5000000000000197E-2</v>
      </c>
      <c r="AG38" s="27" t="str">
        <f t="shared" si="6"/>
        <v>No</v>
      </c>
      <c r="AH38" s="27">
        <f t="shared" si="3"/>
        <v>0.21490196078431401</v>
      </c>
      <c r="AI38" s="27" t="str">
        <f t="shared" si="7"/>
        <v>No</v>
      </c>
    </row>
    <row r="39" spans="3:35" x14ac:dyDescent="0.25">
      <c r="C39">
        <f>AVERAGE('RSD approach 1'!C66:F66,'RSD approach 1'!K66:N66,'RSD approach 1'!S66:V66,'RSD approach 1'!AA66:AD66,'RSD approach 1'!AI66:AL66)</f>
        <v>0.3499295</v>
      </c>
      <c r="D39">
        <f>STDEV('RSD approach 1'!C66:F66,'RSD approach 1'!K66:N66,'RSD approach 1'!S66:V66,'RSD approach 1'!AA66:AD66,'RSD approach 1'!AI66:AL66)</f>
        <v>1.6008411760860708E-2</v>
      </c>
      <c r="F39">
        <f>('RSD approach 1'!C66-$C39)/$D39</f>
        <v>-0.34103945360451365</v>
      </c>
      <c r="G39">
        <f>('RSD approach 1'!D66-$C39)/$D39</f>
        <v>-0.15676133507107343</v>
      </c>
      <c r="H39">
        <f>('RSD approach 1'!E66-$C39)/$D39</f>
        <v>0.89393627636365758</v>
      </c>
      <c r="I39">
        <f>('RSD approach 1'!F66-$C39)/$D39</f>
        <v>1.2443770373713177</v>
      </c>
      <c r="K39">
        <f>('RSD approach 1'!K66-$C39)/$D39</f>
        <v>2.1432794528615551</v>
      </c>
      <c r="L39">
        <f>('RSD approach 1'!L66-$C39)/$D39</f>
        <v>0.91017773765812915</v>
      </c>
      <c r="M39">
        <f>('RSD approach 1'!M66-$C39)/$D39</f>
        <v>-0.6996009452594113</v>
      </c>
      <c r="N39">
        <f>('RSD approach 1'!N66-$C39)/$D39</f>
        <v>-0.81516518908546443</v>
      </c>
      <c r="P39">
        <f>('RSD approach 1'!S66-$C39)/$D39</f>
        <v>-0.65025188978774362</v>
      </c>
      <c r="Q39">
        <f>('RSD approach 1'!T66-$C39)/$D39</f>
        <v>-0.53406297437343753</v>
      </c>
      <c r="R39">
        <f>('RSD approach 1'!U66-$C39)/$D39</f>
        <v>-0.67898678284719627</v>
      </c>
      <c r="S39">
        <f>('RSD approach 1'!V66-$C39)/$D39</f>
        <v>-0.53843567549118099</v>
      </c>
      <c r="U39">
        <f>('RSD approach 1'!AA66-$C39)/$D39</f>
        <v>0.67280253412353064</v>
      </c>
      <c r="V39">
        <f>('RSD approach 1'!AB66-$C39)/$D39</f>
        <v>-1.2724247916836942</v>
      </c>
      <c r="W39">
        <f>('RSD approach 1'!AC66-$C39)/$D39</f>
        <v>-0.20361170418974631</v>
      </c>
      <c r="X39">
        <f>('RSD approach 1'!AD66-$C39)/$D39</f>
        <v>9.7480001346249623E-2</v>
      </c>
      <c r="Z39">
        <f>('RSD approach 1'!AI66-$C39)/$D39</f>
        <v>-0.34103945360451365</v>
      </c>
      <c r="AA39">
        <f>('RSD approach 1'!AJ66-$C39)/$D39</f>
        <v>2.1082978439196136</v>
      </c>
      <c r="AB39">
        <f>('RSD approach 1'!AK66-$C39)/$D39</f>
        <v>-1.1449917876809095</v>
      </c>
      <c r="AC39">
        <f>('RSD approach 1'!AL66-$C39)/$D39</f>
        <v>-0.69397890096516868</v>
      </c>
      <c r="AF39" s="27">
        <f t="shared" si="1"/>
        <v>3.730797366495954E-2</v>
      </c>
      <c r="AG39" s="27" t="str">
        <f t="shared" si="6"/>
        <v>No</v>
      </c>
      <c r="AH39" s="27">
        <f t="shared" si="3"/>
        <v>1.0241404535479257E-2</v>
      </c>
      <c r="AI39" s="27" t="str">
        <f t="shared" si="7"/>
        <v>No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1BDC2-B85F-4AFE-9D51-DE3E73490DC2}">
  <dimension ref="A1:G30"/>
  <sheetViews>
    <sheetView workbookViewId="0"/>
  </sheetViews>
  <sheetFormatPr defaultRowHeight="15" x14ac:dyDescent="0.25"/>
  <cols>
    <col min="2" max="2" width="8.85546875" style="27" bestFit="1" customWidth="1"/>
    <col min="3" max="3" width="12" style="27" bestFit="1" customWidth="1"/>
    <col min="4" max="4" width="22.5703125" style="27" bestFit="1" customWidth="1"/>
    <col min="5" max="5" width="20.7109375" style="27" bestFit="1" customWidth="1"/>
    <col min="6" max="6" width="10.42578125" style="27" bestFit="1" customWidth="1"/>
  </cols>
  <sheetData>
    <row r="1" spans="1:7" ht="18.75" x14ac:dyDescent="0.3">
      <c r="A1" s="54" t="s">
        <v>97</v>
      </c>
    </row>
    <row r="3" spans="1:7" x14ac:dyDescent="0.25">
      <c r="A3" s="25" t="s">
        <v>95</v>
      </c>
      <c r="F3" s="57" t="s">
        <v>101</v>
      </c>
    </row>
    <row r="4" spans="1:7" x14ac:dyDescent="0.25">
      <c r="B4" s="27" t="s">
        <v>88</v>
      </c>
      <c r="C4" s="27">
        <f>AVERAGE('Normalized data and Dixon test'!F6:AC39)</f>
        <v>1.4802973661668755E-18</v>
      </c>
      <c r="F4">
        <v>0</v>
      </c>
      <c r="G4">
        <v>0</v>
      </c>
    </row>
    <row r="5" spans="1:7" x14ac:dyDescent="0.25">
      <c r="B5" s="27" t="s">
        <v>89</v>
      </c>
      <c r="C5" s="27">
        <f>STDEV('Normalized data and Dixon test'!F6:AC39)</f>
        <v>0.97549268404622735</v>
      </c>
      <c r="F5">
        <v>1</v>
      </c>
      <c r="G5">
        <v>1</v>
      </c>
    </row>
    <row r="7" spans="1:7" ht="15.75" thickBot="1" x14ac:dyDescent="0.3">
      <c r="A7" s="25" t="s">
        <v>90</v>
      </c>
    </row>
    <row r="8" spans="1:7" x14ac:dyDescent="0.25">
      <c r="B8" s="46"/>
      <c r="C8" s="46" t="s">
        <v>85</v>
      </c>
      <c r="D8" s="46" t="s">
        <v>98</v>
      </c>
      <c r="E8" s="46" t="s">
        <v>99</v>
      </c>
      <c r="F8" s="46" t="s">
        <v>100</v>
      </c>
    </row>
    <row r="9" spans="1:7" x14ac:dyDescent="0.25">
      <c r="B9" s="49">
        <v>-3</v>
      </c>
      <c r="C9" s="50">
        <v>1</v>
      </c>
      <c r="D9" s="51">
        <v>1.6666666666666668E-3</v>
      </c>
      <c r="E9" s="51">
        <f t="shared" ref="E9:E30" si="0">NORMDIST(B9,$C$4,$C$5,TRUE)</f>
        <v>1.0512111756530342E-3</v>
      </c>
      <c r="F9" s="51">
        <f t="shared" ref="F9:F30" si="1">D9-E9</f>
        <v>6.1545549101363253E-4</v>
      </c>
    </row>
    <row r="10" spans="1:7" x14ac:dyDescent="0.25">
      <c r="B10" s="49">
        <v>-2.7</v>
      </c>
      <c r="C10" s="50">
        <v>0</v>
      </c>
      <c r="D10" s="51">
        <v>1.6666666666666668E-3</v>
      </c>
      <c r="E10" s="51">
        <f t="shared" si="0"/>
        <v>2.821525640348997E-3</v>
      </c>
      <c r="F10" s="51">
        <f t="shared" si="1"/>
        <v>-1.1548589736823302E-3</v>
      </c>
    </row>
    <row r="11" spans="1:7" x14ac:dyDescent="0.25">
      <c r="B11" s="49">
        <v>-2.4</v>
      </c>
      <c r="C11" s="50">
        <v>2</v>
      </c>
      <c r="D11" s="51">
        <v>5.0000000000000001E-3</v>
      </c>
      <c r="E11" s="51">
        <f t="shared" si="0"/>
        <v>6.9411382593811922E-3</v>
      </c>
      <c r="F11" s="51">
        <f t="shared" si="1"/>
        <v>-1.9411382593811921E-3</v>
      </c>
    </row>
    <row r="12" spans="1:7" x14ac:dyDescent="0.25">
      <c r="B12" s="49">
        <v>-2.1</v>
      </c>
      <c r="C12" s="50">
        <v>4</v>
      </c>
      <c r="D12" s="51">
        <v>1.1666666666666667E-2</v>
      </c>
      <c r="E12" s="51">
        <f t="shared" si="0"/>
        <v>1.5668838362216737E-2</v>
      </c>
      <c r="F12" s="51">
        <f t="shared" si="1"/>
        <v>-4.0021716955500695E-3</v>
      </c>
    </row>
    <row r="13" spans="1:7" x14ac:dyDescent="0.25">
      <c r="B13" s="49">
        <v>-1.8</v>
      </c>
      <c r="C13" s="50">
        <v>6</v>
      </c>
      <c r="D13" s="51">
        <v>2.1666666666666667E-2</v>
      </c>
      <c r="E13" s="51">
        <f t="shared" si="0"/>
        <v>3.250266758490386E-2</v>
      </c>
      <c r="F13" s="51">
        <f t="shared" si="1"/>
        <v>-1.0836000918237193E-2</v>
      </c>
    </row>
    <row r="14" spans="1:7" x14ac:dyDescent="0.25">
      <c r="B14" s="49">
        <v>-1.5</v>
      </c>
      <c r="C14" s="50">
        <v>28</v>
      </c>
      <c r="D14" s="51">
        <v>6.8333333333333329E-2</v>
      </c>
      <c r="E14" s="51">
        <f t="shared" si="0"/>
        <v>6.2062885159570466E-2</v>
      </c>
      <c r="F14" s="51">
        <f t="shared" si="1"/>
        <v>6.2704481737628631E-3</v>
      </c>
    </row>
    <row r="15" spans="1:7" x14ac:dyDescent="0.25">
      <c r="B15" s="49">
        <v>-1.2</v>
      </c>
      <c r="C15" s="50">
        <v>35</v>
      </c>
      <c r="D15" s="51">
        <v>0.12666666666666668</v>
      </c>
      <c r="E15" s="51">
        <f t="shared" si="0"/>
        <v>0.10932091593469168</v>
      </c>
      <c r="F15" s="51">
        <f t="shared" si="1"/>
        <v>1.7345750731975002E-2</v>
      </c>
    </row>
    <row r="16" spans="1:7" x14ac:dyDescent="0.25">
      <c r="B16" s="49">
        <v>-0.9</v>
      </c>
      <c r="C16" s="50">
        <v>36</v>
      </c>
      <c r="D16" s="51">
        <v>0.18666666666666668</v>
      </c>
      <c r="E16" s="51">
        <f t="shared" si="0"/>
        <v>0.17810505559578793</v>
      </c>
      <c r="F16" s="51">
        <f t="shared" si="1"/>
        <v>8.5616110708787441E-3</v>
      </c>
    </row>
    <row r="17" spans="2:6" x14ac:dyDescent="0.25">
      <c r="B17" s="49">
        <v>-0.6</v>
      </c>
      <c r="C17" s="50">
        <v>49</v>
      </c>
      <c r="D17" s="51">
        <v>0.26833333333333331</v>
      </c>
      <c r="E17" s="51">
        <f t="shared" si="0"/>
        <v>0.26925298917519586</v>
      </c>
      <c r="F17" s="51">
        <f t="shared" si="1"/>
        <v>-9.1965584186254334E-4</v>
      </c>
    </row>
    <row r="18" spans="2:6" x14ac:dyDescent="0.25">
      <c r="B18" s="49">
        <v>-0.3</v>
      </c>
      <c r="C18" s="50">
        <v>77</v>
      </c>
      <c r="D18" s="51">
        <v>0.39666666666666667</v>
      </c>
      <c r="E18" s="51">
        <f t="shared" si="0"/>
        <v>0.37921736885604151</v>
      </c>
      <c r="F18" s="51">
        <f t="shared" si="1"/>
        <v>1.7449297810625153E-2</v>
      </c>
    </row>
    <row r="19" spans="2:6" x14ac:dyDescent="0.25">
      <c r="B19" s="49">
        <v>0</v>
      </c>
      <c r="C19" s="50">
        <v>60</v>
      </c>
      <c r="D19" s="51">
        <v>0.49666666666666665</v>
      </c>
      <c r="E19" s="51">
        <f t="shared" si="0"/>
        <v>0.5</v>
      </c>
      <c r="F19" s="51">
        <f t="shared" si="1"/>
        <v>-3.3333333333333548E-3</v>
      </c>
    </row>
    <row r="20" spans="2:6" x14ac:dyDescent="0.25">
      <c r="B20" s="49">
        <v>0.3</v>
      </c>
      <c r="C20" s="50">
        <v>69</v>
      </c>
      <c r="D20" s="51">
        <v>0.61166666666666669</v>
      </c>
      <c r="E20" s="51">
        <f t="shared" si="0"/>
        <v>0.62078263114395849</v>
      </c>
      <c r="F20" s="51">
        <f t="shared" si="1"/>
        <v>-9.1159644772917936E-3</v>
      </c>
    </row>
    <row r="21" spans="2:6" x14ac:dyDescent="0.25">
      <c r="B21" s="49">
        <v>0.6</v>
      </c>
      <c r="C21" s="50">
        <v>60</v>
      </c>
      <c r="D21" s="51">
        <v>0.71166666666666667</v>
      </c>
      <c r="E21" s="51">
        <f t="shared" si="0"/>
        <v>0.7307470108248042</v>
      </c>
      <c r="F21" s="51">
        <f t="shared" si="1"/>
        <v>-1.908034415813753E-2</v>
      </c>
    </row>
    <row r="22" spans="2:6" x14ac:dyDescent="0.25">
      <c r="B22" s="49">
        <v>0.9</v>
      </c>
      <c r="C22" s="50">
        <v>60</v>
      </c>
      <c r="D22" s="51">
        <v>0.81166666666666665</v>
      </c>
      <c r="E22" s="51">
        <f t="shared" si="0"/>
        <v>0.82189494440421207</v>
      </c>
      <c r="F22" s="51">
        <f t="shared" si="1"/>
        <v>-1.0228277737545421E-2</v>
      </c>
    </row>
    <row r="23" spans="2:6" x14ac:dyDescent="0.25">
      <c r="B23" s="49">
        <v>1.2</v>
      </c>
      <c r="C23" s="50">
        <v>46</v>
      </c>
      <c r="D23" s="51">
        <v>0.88833333333333331</v>
      </c>
      <c r="E23" s="51">
        <f t="shared" si="0"/>
        <v>0.89067908406530827</v>
      </c>
      <c r="F23" s="51">
        <f t="shared" si="1"/>
        <v>-2.3457507319749604E-3</v>
      </c>
    </row>
    <row r="24" spans="2:6" x14ac:dyDescent="0.25">
      <c r="B24" s="49">
        <v>1.5</v>
      </c>
      <c r="C24" s="50">
        <v>33</v>
      </c>
      <c r="D24" s="51">
        <v>0.94333333333333336</v>
      </c>
      <c r="E24" s="51">
        <f t="shared" si="0"/>
        <v>0.93793711484042952</v>
      </c>
      <c r="F24" s="51">
        <f t="shared" si="1"/>
        <v>5.396218492903837E-3</v>
      </c>
    </row>
    <row r="25" spans="2:6" x14ac:dyDescent="0.25">
      <c r="B25" s="49">
        <v>1.8</v>
      </c>
      <c r="C25" s="50">
        <v>12</v>
      </c>
      <c r="D25" s="51">
        <v>0.96333333333333337</v>
      </c>
      <c r="E25" s="51">
        <f t="shared" si="0"/>
        <v>0.96749733241509617</v>
      </c>
      <c r="F25" s="51">
        <f t="shared" si="1"/>
        <v>-4.1639990817627925E-3</v>
      </c>
    </row>
    <row r="26" spans="2:6" x14ac:dyDescent="0.25">
      <c r="B26" s="49">
        <v>2.1</v>
      </c>
      <c r="C26" s="50">
        <v>13</v>
      </c>
      <c r="D26" s="51">
        <v>0.98499999999999999</v>
      </c>
      <c r="E26" s="51">
        <f t="shared" si="0"/>
        <v>0.98433116163778323</v>
      </c>
      <c r="F26" s="51">
        <f t="shared" si="1"/>
        <v>6.6883836221676152E-4</v>
      </c>
    </row>
    <row r="27" spans="2:6" x14ac:dyDescent="0.25">
      <c r="B27" s="49">
        <v>2.4</v>
      </c>
      <c r="C27" s="50">
        <v>8</v>
      </c>
      <c r="D27" s="51">
        <v>0.99833333333333329</v>
      </c>
      <c r="E27" s="51">
        <f t="shared" si="0"/>
        <v>0.99305886174061886</v>
      </c>
      <c r="F27" s="51">
        <f t="shared" si="1"/>
        <v>5.2744715927144359E-3</v>
      </c>
    </row>
    <row r="28" spans="2:6" x14ac:dyDescent="0.25">
      <c r="B28" s="49">
        <v>2.7</v>
      </c>
      <c r="C28" s="50">
        <v>1</v>
      </c>
      <c r="D28" s="51">
        <v>1</v>
      </c>
      <c r="E28" s="51">
        <f t="shared" si="0"/>
        <v>0.99717847435965101</v>
      </c>
      <c r="F28" s="51">
        <f t="shared" si="1"/>
        <v>2.8215256403489875E-3</v>
      </c>
    </row>
    <row r="29" spans="2:6" x14ac:dyDescent="0.25">
      <c r="B29" s="49">
        <v>3</v>
      </c>
      <c r="C29" s="50">
        <v>0</v>
      </c>
      <c r="D29" s="51">
        <v>1</v>
      </c>
      <c r="E29" s="51">
        <f t="shared" si="0"/>
        <v>0.99894878882434701</v>
      </c>
      <c r="F29" s="51">
        <f t="shared" si="1"/>
        <v>1.0512111756529885E-3</v>
      </c>
    </row>
    <row r="30" spans="2:6" ht="15.75" thickBot="1" x14ac:dyDescent="0.3">
      <c r="B30" s="52">
        <v>3.3</v>
      </c>
      <c r="C30" s="52">
        <v>0</v>
      </c>
      <c r="D30" s="53">
        <v>1</v>
      </c>
      <c r="E30" s="53">
        <f t="shared" si="0"/>
        <v>0.99964138404396552</v>
      </c>
      <c r="F30" s="53">
        <f t="shared" si="1"/>
        <v>3.5861595603448038E-4</v>
      </c>
    </row>
  </sheetData>
  <sortState ref="B9:B30">
    <sortCondition ref="B9"/>
  </sortState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ANOVA approach 1</vt:lpstr>
      <vt:lpstr>ANOVA approach 2</vt:lpstr>
      <vt:lpstr>RSD approach 1</vt:lpstr>
      <vt:lpstr>RSD approach 2</vt:lpstr>
      <vt:lpstr>Summary</vt:lpstr>
      <vt:lpstr>Normalized data and Dixon test</vt:lpstr>
      <vt:lpstr>Normality of distribution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Shrikant Pawade</dc:creator>
  <cp:lastModifiedBy>Ivo Leito</cp:lastModifiedBy>
  <cp:lastPrinted>2023-07-14T15:58:29Z</cp:lastPrinted>
  <dcterms:created xsi:type="dcterms:W3CDTF">2023-05-02T13:46:39Z</dcterms:created>
  <dcterms:modified xsi:type="dcterms:W3CDTF">2023-10-16T08:06:56Z</dcterms:modified>
</cp:coreProperties>
</file>