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oji Aso\Documents\科研●：膝OAの痛みに関与する骨の組織学的因子\Manuscript\First submission\"/>
    </mc:Choice>
  </mc:AlternateContent>
  <xr:revisionPtr revIDLastSave="0" documentId="8_{7D9B0DB2-0575-4CF9-9313-8A919ED8FE81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27" i="1" l="1"/>
  <c r="BF26" i="1"/>
  <c r="BF25" i="1"/>
  <c r="BF24" i="1"/>
  <c r="BF23" i="1"/>
  <c r="AF27" i="1"/>
  <c r="AF26" i="1"/>
  <c r="AF25" i="1"/>
  <c r="AF24" i="1"/>
  <c r="AF23" i="1"/>
  <c r="X27" i="1"/>
  <c r="X26" i="1"/>
  <c r="X25" i="1"/>
  <c r="X24" i="1"/>
  <c r="X23" i="1"/>
  <c r="W24" i="1"/>
  <c r="W25" i="1"/>
  <c r="W26" i="1"/>
  <c r="W27" i="1"/>
  <c r="AZ16" i="1"/>
  <c r="AZ27" i="1" s="1"/>
  <c r="AZ17" i="1"/>
  <c r="BA3" i="1"/>
  <c r="BA16" i="1" s="1"/>
  <c r="BA4" i="1"/>
  <c r="BA5" i="1"/>
  <c r="BA6" i="1"/>
  <c r="BA7" i="1"/>
  <c r="BA8" i="1"/>
  <c r="BA9" i="1"/>
  <c r="BA10" i="1"/>
  <c r="BA11" i="1"/>
  <c r="BA12" i="1"/>
  <c r="BA13" i="1"/>
  <c r="BA14" i="1"/>
  <c r="BA15" i="1"/>
  <c r="U23" i="1"/>
  <c r="V23" i="1"/>
  <c r="U24" i="1"/>
  <c r="V24" i="1"/>
  <c r="U25" i="1"/>
  <c r="V25" i="1"/>
  <c r="U26" i="1"/>
  <c r="V26" i="1"/>
  <c r="U27" i="1"/>
  <c r="V27" i="1"/>
  <c r="Z4" i="1"/>
  <c r="Z5" i="1"/>
  <c r="Z6" i="1"/>
  <c r="Z7" i="1"/>
  <c r="Z8" i="1"/>
  <c r="Z9" i="1"/>
  <c r="Z10" i="1"/>
  <c r="Z11" i="1"/>
  <c r="Z12" i="1"/>
  <c r="Z13" i="1"/>
  <c r="Z14" i="1"/>
  <c r="Z15" i="1"/>
  <c r="Z18" i="1"/>
  <c r="Z19" i="1"/>
  <c r="Z20" i="1"/>
  <c r="Z21" i="1"/>
  <c r="Z22" i="1"/>
  <c r="Z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8" i="1"/>
  <c r="AH19" i="1"/>
  <c r="AH20" i="1"/>
  <c r="AH21" i="1"/>
  <c r="AH22" i="1"/>
  <c r="AH3" i="1"/>
  <c r="BC4" i="1"/>
  <c r="BC5" i="1"/>
  <c r="BC6" i="1"/>
  <c r="BC7" i="1"/>
  <c r="BC8" i="1"/>
  <c r="BC9" i="1"/>
  <c r="BC10" i="1"/>
  <c r="BC11" i="1"/>
  <c r="BC12" i="1"/>
  <c r="BC13" i="1"/>
  <c r="BC14" i="1"/>
  <c r="BC15" i="1"/>
  <c r="BC18" i="1"/>
  <c r="BC19" i="1"/>
  <c r="BC20" i="1"/>
  <c r="BC21" i="1"/>
  <c r="BC22" i="1"/>
  <c r="BC3" i="1"/>
  <c r="BO23" i="1"/>
  <c r="BP23" i="1"/>
  <c r="BQ23" i="1"/>
  <c r="BR23" i="1"/>
  <c r="BO24" i="1"/>
  <c r="BP24" i="1"/>
  <c r="BQ24" i="1"/>
  <c r="BR24" i="1"/>
  <c r="BO25" i="1"/>
  <c r="BP25" i="1"/>
  <c r="BQ25" i="1"/>
  <c r="BR25" i="1"/>
  <c r="BO26" i="1"/>
  <c r="BP26" i="1"/>
  <c r="BQ26" i="1"/>
  <c r="BR26" i="1"/>
  <c r="BO27" i="1"/>
  <c r="BP27" i="1"/>
  <c r="BQ27" i="1"/>
  <c r="BR27" i="1"/>
  <c r="AB3" i="1"/>
  <c r="AB5" i="1"/>
  <c r="AB6" i="1"/>
  <c r="AB7" i="1"/>
  <c r="AB8" i="1"/>
  <c r="AB9" i="1"/>
  <c r="AB10" i="1"/>
  <c r="AB11" i="1"/>
  <c r="AB12" i="1"/>
  <c r="AB13" i="1"/>
  <c r="AB14" i="1"/>
  <c r="AB15" i="1"/>
  <c r="AB18" i="1"/>
  <c r="AB19" i="1"/>
  <c r="AB20" i="1"/>
  <c r="AB21" i="1"/>
  <c r="AB22" i="1"/>
  <c r="AJ10" i="1"/>
  <c r="AJ11" i="1"/>
  <c r="AJ12" i="1"/>
  <c r="AJ13" i="1"/>
  <c r="AJ14" i="1"/>
  <c r="AJ15" i="1"/>
  <c r="AJ18" i="1"/>
  <c r="AJ19" i="1"/>
  <c r="AJ20" i="1"/>
  <c r="AJ21" i="1"/>
  <c r="AJ22" i="1"/>
  <c r="AJ3" i="1"/>
  <c r="AJ4" i="1"/>
  <c r="AJ5" i="1"/>
  <c r="AJ6" i="1"/>
  <c r="AJ7" i="1"/>
  <c r="AJ8" i="1"/>
  <c r="AJ9" i="1"/>
  <c r="BE4" i="1"/>
  <c r="BE5" i="1"/>
  <c r="BE6" i="1"/>
  <c r="BE7" i="1"/>
  <c r="BE8" i="1"/>
  <c r="BE9" i="1"/>
  <c r="BE10" i="1"/>
  <c r="BE11" i="1"/>
  <c r="BE12" i="1"/>
  <c r="BE13" i="1"/>
  <c r="BE14" i="1"/>
  <c r="BE15" i="1"/>
  <c r="BE18" i="1"/>
  <c r="BE19" i="1"/>
  <c r="BE20" i="1"/>
  <c r="BE21" i="1"/>
  <c r="BE22" i="1"/>
  <c r="BS15" i="1"/>
  <c r="BS16" i="1"/>
  <c r="BS17" i="1"/>
  <c r="BS18" i="1"/>
  <c r="BS19" i="1"/>
  <c r="BS20" i="1"/>
  <c r="BS21" i="1"/>
  <c r="BS22" i="1"/>
  <c r="BS3" i="1"/>
  <c r="BS4" i="1"/>
  <c r="BS5" i="1"/>
  <c r="BS6" i="1"/>
  <c r="BS7" i="1"/>
  <c r="BS8" i="1"/>
  <c r="BS9" i="1"/>
  <c r="BS10" i="1"/>
  <c r="BS11" i="1"/>
  <c r="BS12" i="1"/>
  <c r="BS13" i="1"/>
  <c r="BS14" i="1"/>
  <c r="AX22" i="1"/>
  <c r="AE21" i="1"/>
  <c r="AE22" i="1"/>
  <c r="AE20" i="1"/>
  <c r="AE14" i="1"/>
  <c r="AE15" i="1"/>
  <c r="AE18" i="1"/>
  <c r="AE19" i="1"/>
  <c r="G26" i="1"/>
  <c r="H26" i="1"/>
  <c r="I26" i="1"/>
  <c r="J26" i="1"/>
  <c r="K26" i="1"/>
  <c r="M26" i="1"/>
  <c r="N26" i="1"/>
  <c r="O26" i="1"/>
  <c r="P26" i="1"/>
  <c r="Q26" i="1"/>
  <c r="R26" i="1"/>
  <c r="S26" i="1"/>
  <c r="AL26" i="1"/>
  <c r="AM26" i="1"/>
  <c r="AN26" i="1"/>
  <c r="AO26" i="1"/>
  <c r="AP26" i="1"/>
  <c r="AQ26" i="1"/>
  <c r="AR26" i="1"/>
  <c r="AT26" i="1"/>
  <c r="AU26" i="1"/>
  <c r="AV26" i="1"/>
  <c r="AW26" i="1"/>
  <c r="BG26" i="1"/>
  <c r="BH26" i="1"/>
  <c r="BI26" i="1"/>
  <c r="BJ26" i="1"/>
  <c r="BK26" i="1"/>
  <c r="BL26" i="1"/>
  <c r="BM26" i="1"/>
  <c r="G27" i="1"/>
  <c r="H27" i="1"/>
  <c r="I27" i="1"/>
  <c r="J27" i="1"/>
  <c r="K27" i="1"/>
  <c r="M27" i="1"/>
  <c r="N27" i="1"/>
  <c r="O27" i="1"/>
  <c r="P27" i="1"/>
  <c r="Q27" i="1"/>
  <c r="R27" i="1"/>
  <c r="S27" i="1"/>
  <c r="AL27" i="1"/>
  <c r="AM27" i="1"/>
  <c r="AN27" i="1"/>
  <c r="AO27" i="1"/>
  <c r="AP27" i="1"/>
  <c r="AQ27" i="1"/>
  <c r="AR27" i="1"/>
  <c r="AT27" i="1"/>
  <c r="AU27" i="1"/>
  <c r="AV27" i="1"/>
  <c r="AW27" i="1"/>
  <c r="BG27" i="1"/>
  <c r="BH27" i="1"/>
  <c r="BI27" i="1"/>
  <c r="BJ27" i="1"/>
  <c r="BK27" i="1"/>
  <c r="BL27" i="1"/>
  <c r="BM27" i="1"/>
  <c r="F27" i="1"/>
  <c r="F26" i="1"/>
  <c r="AL25" i="1"/>
  <c r="AM25" i="1"/>
  <c r="AN25" i="1"/>
  <c r="AO25" i="1"/>
  <c r="AP25" i="1"/>
  <c r="AQ25" i="1"/>
  <c r="AR25" i="1"/>
  <c r="AT25" i="1"/>
  <c r="AU25" i="1"/>
  <c r="AV25" i="1"/>
  <c r="AW25" i="1"/>
  <c r="BG25" i="1"/>
  <c r="BH25" i="1"/>
  <c r="BI25" i="1"/>
  <c r="BJ25" i="1"/>
  <c r="BK25" i="1"/>
  <c r="BL25" i="1"/>
  <c r="BM25" i="1"/>
  <c r="G25" i="1"/>
  <c r="H25" i="1"/>
  <c r="I25" i="1"/>
  <c r="J25" i="1"/>
  <c r="K25" i="1"/>
  <c r="M25" i="1"/>
  <c r="N25" i="1"/>
  <c r="O25" i="1"/>
  <c r="P25" i="1"/>
  <c r="Q25" i="1"/>
  <c r="R25" i="1"/>
  <c r="S25" i="1"/>
  <c r="F25" i="1"/>
  <c r="W16" i="1"/>
  <c r="W17" i="1"/>
  <c r="W18" i="1"/>
  <c r="W19" i="1"/>
  <c r="W20" i="1"/>
  <c r="W21" i="1"/>
  <c r="W22" i="1"/>
  <c r="F24" i="1"/>
  <c r="G24" i="1"/>
  <c r="F23" i="1"/>
  <c r="G23" i="1"/>
  <c r="H24" i="1"/>
  <c r="I24" i="1"/>
  <c r="J24" i="1"/>
  <c r="K24" i="1"/>
  <c r="M24" i="1"/>
  <c r="N24" i="1"/>
  <c r="O24" i="1"/>
  <c r="P24" i="1"/>
  <c r="Q24" i="1"/>
  <c r="R24" i="1"/>
  <c r="S24" i="1"/>
  <c r="AL24" i="1"/>
  <c r="AM24" i="1"/>
  <c r="AN24" i="1"/>
  <c r="AO24" i="1"/>
  <c r="AP24" i="1"/>
  <c r="AQ24" i="1"/>
  <c r="AR24" i="1"/>
  <c r="AT24" i="1"/>
  <c r="AU24" i="1"/>
  <c r="AV24" i="1"/>
  <c r="AW24" i="1"/>
  <c r="BG24" i="1"/>
  <c r="BH24" i="1"/>
  <c r="BI24" i="1"/>
  <c r="BJ24" i="1"/>
  <c r="BK24" i="1"/>
  <c r="BL24" i="1"/>
  <c r="BM24" i="1"/>
  <c r="H23" i="1"/>
  <c r="I23" i="1"/>
  <c r="J23" i="1"/>
  <c r="K23" i="1"/>
  <c r="M23" i="1"/>
  <c r="N23" i="1"/>
  <c r="O23" i="1"/>
  <c r="P23" i="1"/>
  <c r="Q23" i="1"/>
  <c r="R23" i="1"/>
  <c r="S23" i="1"/>
  <c r="AL23" i="1"/>
  <c r="AM23" i="1"/>
  <c r="AN23" i="1"/>
  <c r="AO23" i="1"/>
  <c r="AP23" i="1"/>
  <c r="AQ23" i="1"/>
  <c r="AR23" i="1"/>
  <c r="AT23" i="1"/>
  <c r="AU23" i="1"/>
  <c r="AV23" i="1"/>
  <c r="AW23" i="1"/>
  <c r="BG23" i="1"/>
  <c r="BH23" i="1"/>
  <c r="BI23" i="1"/>
  <c r="BJ23" i="1"/>
  <c r="BK23" i="1"/>
  <c r="BL23" i="1"/>
  <c r="BM23" i="1"/>
  <c r="E24" i="1"/>
  <c r="E23" i="1"/>
  <c r="C24" i="1"/>
  <c r="C23" i="1"/>
  <c r="L3" i="1"/>
  <c r="T3" i="1"/>
  <c r="L4" i="1"/>
  <c r="T4" i="1"/>
  <c r="L5" i="1"/>
  <c r="T5" i="1"/>
  <c r="L6" i="1"/>
  <c r="T6" i="1"/>
  <c r="L7" i="1"/>
  <c r="T7" i="1"/>
  <c r="L8" i="1"/>
  <c r="T8" i="1"/>
  <c r="L9" i="1"/>
  <c r="T9" i="1"/>
  <c r="L10" i="1"/>
  <c r="T10" i="1"/>
  <c r="L11" i="1"/>
  <c r="T11" i="1"/>
  <c r="L12" i="1"/>
  <c r="T12" i="1"/>
  <c r="L13" i="1"/>
  <c r="T13" i="1"/>
  <c r="L14" i="1"/>
  <c r="T14" i="1"/>
  <c r="L15" i="1"/>
  <c r="T15" i="1"/>
  <c r="L16" i="1"/>
  <c r="T16" i="1"/>
  <c r="L17" i="1"/>
  <c r="T17" i="1"/>
  <c r="L18" i="1"/>
  <c r="T18" i="1"/>
  <c r="L19" i="1"/>
  <c r="T19" i="1"/>
  <c r="L20" i="1"/>
  <c r="T20" i="1"/>
  <c r="L21" i="1"/>
  <c r="T21" i="1"/>
  <c r="L22" i="1"/>
  <c r="T22" i="1"/>
  <c r="AZ23" i="1" l="1"/>
  <c r="BA17" i="1"/>
  <c r="AZ26" i="1"/>
  <c r="AZ25" i="1"/>
  <c r="AZ24" i="1"/>
  <c r="BS25" i="1"/>
  <c r="BS24" i="1"/>
  <c r="BS27" i="1"/>
  <c r="BS26" i="1"/>
  <c r="BS23" i="1"/>
  <c r="L25" i="1"/>
  <c r="T25" i="1"/>
  <c r="T27" i="1"/>
  <c r="L27" i="1"/>
  <c r="T26" i="1"/>
  <c r="L26" i="1"/>
  <c r="T24" i="1"/>
  <c r="L23" i="1"/>
  <c r="T23" i="1"/>
  <c r="L24" i="1"/>
  <c r="AX21" i="1"/>
  <c r="AX20" i="1"/>
  <c r="AX19" i="1"/>
  <c r="AX18" i="1"/>
  <c r="AS18" i="1"/>
  <c r="AS19" i="1"/>
  <c r="AS20" i="1"/>
  <c r="AS21" i="1"/>
  <c r="AS22" i="1"/>
  <c r="BN4" i="1"/>
  <c r="BN5" i="1"/>
  <c r="BN6" i="1"/>
  <c r="BN7" i="1"/>
  <c r="BN8" i="1"/>
  <c r="BN9" i="1"/>
  <c r="BN10" i="1"/>
  <c r="BN11" i="1"/>
  <c r="BN12" i="1"/>
  <c r="BN13" i="1"/>
  <c r="BN14" i="1"/>
  <c r="BN15" i="1"/>
  <c r="BN16" i="1"/>
  <c r="BN17" i="1"/>
  <c r="BN3" i="1"/>
  <c r="AS4" i="1"/>
  <c r="AS5" i="1"/>
  <c r="AS6" i="1"/>
  <c r="AS7" i="1"/>
  <c r="AS8" i="1"/>
  <c r="AS9" i="1"/>
  <c r="AS10" i="1"/>
  <c r="AS11" i="1"/>
  <c r="AS12" i="1"/>
  <c r="AS13" i="1"/>
  <c r="AS14" i="1"/>
  <c r="AS15" i="1"/>
  <c r="AS16" i="1"/>
  <c r="AS17" i="1"/>
  <c r="AS3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3" i="1"/>
  <c r="Y16" i="1"/>
  <c r="Z16" i="1" s="1"/>
  <c r="AA16" i="1"/>
  <c r="AC16" i="1"/>
  <c r="AD16" i="1"/>
  <c r="AG16" i="1"/>
  <c r="AI16" i="1"/>
  <c r="AK16" i="1"/>
  <c r="AY16" i="1"/>
  <c r="BB16" i="1"/>
  <c r="BD16" i="1"/>
  <c r="Y17" i="1"/>
  <c r="Z17" i="1" s="1"/>
  <c r="AA17" i="1"/>
  <c r="AC17" i="1"/>
  <c r="AD17" i="1"/>
  <c r="AG17" i="1"/>
  <c r="AI17" i="1"/>
  <c r="AK17" i="1"/>
  <c r="AY17" i="1"/>
  <c r="BB17" i="1"/>
  <c r="AB4" i="1"/>
  <c r="BE3" i="1"/>
  <c r="AE4" i="1"/>
  <c r="AE5" i="1"/>
  <c r="AE6" i="1"/>
  <c r="AE7" i="1"/>
  <c r="AE8" i="1"/>
  <c r="AE9" i="1"/>
  <c r="AE10" i="1"/>
  <c r="AE11" i="1"/>
  <c r="AE12" i="1"/>
  <c r="AE13" i="1"/>
  <c r="AE3" i="1"/>
  <c r="W4" i="1"/>
  <c r="W5" i="1"/>
  <c r="W6" i="1"/>
  <c r="W7" i="1"/>
  <c r="W8" i="1"/>
  <c r="W9" i="1"/>
  <c r="W10" i="1"/>
  <c r="W11" i="1"/>
  <c r="W12" i="1"/>
  <c r="W13" i="1"/>
  <c r="W14" i="1"/>
  <c r="W15" i="1"/>
  <c r="W3" i="1"/>
  <c r="BC16" i="1" l="1"/>
  <c r="AH16" i="1"/>
  <c r="AH17" i="1"/>
  <c r="BE17" i="1"/>
  <c r="BC17" i="1"/>
  <c r="AB16" i="1"/>
  <c r="AB17" i="1"/>
  <c r="AJ16" i="1"/>
  <c r="AJ17" i="1"/>
  <c r="BE16" i="1"/>
  <c r="AE17" i="1"/>
  <c r="BD26" i="1"/>
  <c r="BD27" i="1"/>
  <c r="BD25" i="1"/>
  <c r="AI26" i="1"/>
  <c r="AI27" i="1"/>
  <c r="AI25" i="1"/>
  <c r="AA26" i="1"/>
  <c r="AA27" i="1"/>
  <c r="AA25" i="1"/>
  <c r="AD25" i="1"/>
  <c r="AD26" i="1"/>
  <c r="AD27" i="1"/>
  <c r="AX26" i="1"/>
  <c r="AX27" i="1"/>
  <c r="AX25" i="1"/>
  <c r="AS26" i="1"/>
  <c r="AS27" i="1"/>
  <c r="AS25" i="1"/>
  <c r="BN26" i="1"/>
  <c r="BN27" i="1"/>
  <c r="BN25" i="1"/>
  <c r="AG26" i="1"/>
  <c r="AG27" i="1"/>
  <c r="AG25" i="1"/>
  <c r="AY26" i="1"/>
  <c r="AY27" i="1"/>
  <c r="AY25" i="1"/>
  <c r="AE16" i="1"/>
  <c r="AC26" i="1"/>
  <c r="AC27" i="1"/>
  <c r="AC25" i="1"/>
  <c r="Y26" i="1"/>
  <c r="Z26" i="1" s="1"/>
  <c r="Y27" i="1"/>
  <c r="Z27" i="1" s="1"/>
  <c r="Y25" i="1"/>
  <c r="Z25" i="1" s="1"/>
  <c r="BB26" i="1"/>
  <c r="BB27" i="1"/>
  <c r="BB25" i="1"/>
  <c r="AK26" i="1"/>
  <c r="AK27" i="1"/>
  <c r="AK25" i="1"/>
  <c r="AK24" i="1"/>
  <c r="AK23" i="1"/>
  <c r="AY24" i="1"/>
  <c r="AD24" i="1"/>
  <c r="AD23" i="1"/>
  <c r="AC24" i="1"/>
  <c r="AC23" i="1"/>
  <c r="BB24" i="1"/>
  <c r="BB23" i="1"/>
  <c r="BN24" i="1"/>
  <c r="BN23" i="1"/>
  <c r="AX24" i="1"/>
  <c r="AX23" i="1"/>
  <c r="AA24" i="1"/>
  <c r="AA23" i="1"/>
  <c r="AS24" i="1"/>
  <c r="AS23" i="1"/>
  <c r="AI24" i="1"/>
  <c r="AI23" i="1"/>
  <c r="Y24" i="1"/>
  <c r="Z24" i="1" s="1"/>
  <c r="Y23" i="1"/>
  <c r="Z23" i="1" s="1"/>
  <c r="BD24" i="1"/>
  <c r="BD23" i="1"/>
  <c r="AG24" i="1"/>
  <c r="AG23" i="1"/>
  <c r="BE23" i="1" l="1"/>
  <c r="BC25" i="1"/>
  <c r="AH27" i="1"/>
  <c r="BC27" i="1"/>
  <c r="AH26" i="1"/>
  <c r="BC26" i="1"/>
  <c r="AH25" i="1"/>
  <c r="BC23" i="1"/>
  <c r="AH23" i="1"/>
  <c r="BC24" i="1"/>
  <c r="AH24" i="1"/>
  <c r="AB23" i="1"/>
  <c r="AB26" i="1"/>
  <c r="AE26" i="1"/>
  <c r="BA25" i="1"/>
  <c r="AE25" i="1"/>
  <c r="AJ26" i="1"/>
  <c r="AE27" i="1"/>
  <c r="BE26" i="1"/>
  <c r="AB25" i="1"/>
  <c r="AB27" i="1"/>
  <c r="AJ25" i="1"/>
  <c r="AJ27" i="1"/>
  <c r="BA27" i="1"/>
  <c r="BE25" i="1"/>
  <c r="BA26" i="1"/>
  <c r="BE27" i="1"/>
  <c r="AJ23" i="1"/>
  <c r="AE24" i="1"/>
  <c r="AB24" i="1"/>
  <c r="BE24" i="1"/>
  <c r="BA24" i="1"/>
  <c r="BA23" i="1"/>
  <c r="AJ24" i="1"/>
  <c r="AE23" i="1"/>
  <c r="W23" i="1"/>
</calcChain>
</file>

<file path=xl/sharedStrings.xml><?xml version="1.0" encoding="utf-8"?>
<sst xmlns="http://schemas.openxmlformats.org/spreadsheetml/2006/main" count="96" uniqueCount="49">
  <si>
    <t xml:space="preserve"> total channel number</t>
    <phoneticPr fontId="1"/>
  </si>
  <si>
    <t>NGF(+)channel</t>
    <phoneticPr fontId="1"/>
  </si>
  <si>
    <t>NGF grade in chondrocyte</t>
    <phoneticPr fontId="1"/>
  </si>
  <si>
    <t>TRAP(+)osteoclast</t>
  </si>
  <si>
    <t>distance</t>
  </si>
  <si>
    <t>Osteoclast density</t>
  </si>
  <si>
    <t>Osteoclast density</t>
    <phoneticPr fontId="1"/>
  </si>
  <si>
    <t>NGF(+)channel%</t>
  </si>
  <si>
    <t>NGF(+)channel%</t>
    <phoneticPr fontId="1"/>
  </si>
  <si>
    <t>Tidemark</t>
    <phoneticPr fontId="1"/>
  </si>
  <si>
    <t>Tidemark</t>
  </si>
  <si>
    <t>Mankin score</t>
  </si>
  <si>
    <t>Mankin score</t>
    <phoneticPr fontId="1"/>
  </si>
  <si>
    <t xml:space="preserve">Meadin </t>
    <phoneticPr fontId="1"/>
  </si>
  <si>
    <t>female(1)</t>
    <phoneticPr fontId="1"/>
  </si>
  <si>
    <t>age</t>
    <phoneticPr fontId="1"/>
  </si>
  <si>
    <t>Cyst</t>
    <phoneticPr fontId="1"/>
  </si>
  <si>
    <t>fibrosis</t>
    <phoneticPr fontId="1"/>
  </si>
  <si>
    <t>vessels</t>
    <phoneticPr fontId="1"/>
  </si>
  <si>
    <t>carti iland</t>
    <phoneticPr fontId="1"/>
  </si>
  <si>
    <t>Trabecular thickened&gt;200um</t>
    <phoneticPr fontId="1"/>
  </si>
  <si>
    <t>inflammation</t>
    <phoneticPr fontId="1"/>
  </si>
  <si>
    <t>tidemark</t>
    <phoneticPr fontId="1"/>
  </si>
  <si>
    <t>Sbone score</t>
  </si>
  <si>
    <t>Sbone score</t>
    <phoneticPr fontId="1"/>
  </si>
  <si>
    <t>BMI</t>
  </si>
  <si>
    <t>side</t>
    <phoneticPr fontId="1"/>
  </si>
  <si>
    <t>R</t>
    <phoneticPr fontId="1"/>
  </si>
  <si>
    <t>L</t>
    <phoneticPr fontId="1"/>
  </si>
  <si>
    <t>R</t>
    <phoneticPr fontId="1"/>
  </si>
  <si>
    <t>L</t>
    <phoneticPr fontId="1"/>
  </si>
  <si>
    <t>mean</t>
    <phoneticPr fontId="1"/>
  </si>
  <si>
    <t>SD</t>
    <phoneticPr fontId="1"/>
  </si>
  <si>
    <t>PainVAS walk</t>
    <phoneticPr fontId="1"/>
  </si>
  <si>
    <t xml:space="preserve">PainVAS rest </t>
    <phoneticPr fontId="1"/>
  </si>
  <si>
    <t>L</t>
    <phoneticPr fontId="1"/>
  </si>
  <si>
    <t>NGFarea %</t>
    <phoneticPr fontId="1"/>
  </si>
  <si>
    <t>NGF area%</t>
    <phoneticPr fontId="1"/>
  </si>
  <si>
    <t>Total osteochondral channel density</t>
    <phoneticPr fontId="1"/>
  </si>
  <si>
    <t>Proteoglycan loss</t>
  </si>
  <si>
    <t>Proteoglycan loss</t>
    <phoneticPr fontId="1"/>
  </si>
  <si>
    <t>Chondrocyte morphology</t>
  </si>
  <si>
    <t>Chondrocyte morphology</t>
    <phoneticPr fontId="1"/>
  </si>
  <si>
    <t>Cartilage surface integrity</t>
  </si>
  <si>
    <t>Cartilage surface integrity</t>
    <phoneticPr fontId="1"/>
  </si>
  <si>
    <t>distance of section</t>
    <phoneticPr fontId="1"/>
  </si>
  <si>
    <t>BML (+) bone in MTP</t>
    <phoneticPr fontId="1"/>
  </si>
  <si>
    <t>BML (-) bone in MTP</t>
    <phoneticPr fontId="1"/>
  </si>
  <si>
    <t>BML (-) bone in LTP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</si>
</sst>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i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11"/>
      <color theme="1"/>
      <name val="Yu Gothic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9" fontId="3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29"/>
  <sheetViews>
    <sheetView tabSelected="1" workbookViewId="0">
      <pane xSplit="1" topLeftCell="AZ1" activePane="topRight" state="frozen"/>
      <selection pane="topRight" activeCell="BE27" sqref="BE27:BF27"/>
    </sheetView>
  </sheetViews>
  <sheetFormatPr defaultColWidth="8.78515625" defaultRowHeight="18.45"/>
  <cols>
    <col min="2" max="4" width="13.92578125" customWidth="1"/>
    <col min="5" max="5" width="9" style="8"/>
    <col min="6" max="6" width="15.0703125" style="8" customWidth="1"/>
    <col min="7" max="7" width="13.5703125" style="8" customWidth="1"/>
    <col min="8" max="20" width="13.92578125" style="3" customWidth="1"/>
    <col min="21" max="21" width="17" style="3" customWidth="1"/>
    <col min="22" max="22" width="13.92578125" style="3" customWidth="1"/>
    <col min="23" max="23" width="22.5703125" style="3" customWidth="1"/>
    <col min="24" max="28" width="24.7109375" style="3" customWidth="1"/>
    <col min="29" max="31" width="21.5703125" style="3" customWidth="1"/>
    <col min="32" max="32" width="21.5703125" customWidth="1"/>
    <col min="33" max="37" width="21.5703125" style="3" customWidth="1"/>
    <col min="38" max="44" width="13.92578125" style="3" customWidth="1"/>
    <col min="45" max="45" width="12.78515625" style="3" customWidth="1"/>
    <col min="46" max="50" width="13.92578125" style="3" customWidth="1"/>
    <col min="51" max="52" width="21.5703125" customWidth="1"/>
    <col min="53" max="53" width="21.5703125" style="3" customWidth="1"/>
    <col min="54" max="54" width="26" style="3" customWidth="1"/>
    <col min="55" max="55" width="38" style="3" customWidth="1"/>
    <col min="56" max="57" width="26" style="3" customWidth="1"/>
    <col min="58" max="58" width="21.5703125" style="3" customWidth="1"/>
    <col min="59" max="66" width="13.92578125" style="3" customWidth="1"/>
    <col min="67" max="71" width="15.2109375" style="3" customWidth="1"/>
  </cols>
  <sheetData>
    <row r="1" spans="2:71" s="1" customFormat="1">
      <c r="E1" s="4"/>
      <c r="F1" s="4"/>
      <c r="G1" s="4"/>
      <c r="H1" s="12" t="s">
        <v>46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 t="s">
        <v>47</v>
      </c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5"/>
      <c r="AY1" s="12" t="s">
        <v>48</v>
      </c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</row>
    <row r="2" spans="2:71" s="6" customFormat="1">
      <c r="B2" s="6" t="s">
        <v>14</v>
      </c>
      <c r="C2" s="6" t="s">
        <v>15</v>
      </c>
      <c r="D2" s="1" t="s">
        <v>26</v>
      </c>
      <c r="E2" s="4" t="s">
        <v>25</v>
      </c>
      <c r="F2" s="4" t="s">
        <v>34</v>
      </c>
      <c r="G2" s="4" t="s">
        <v>33</v>
      </c>
      <c r="H2" s="1" t="s">
        <v>44</v>
      </c>
      <c r="I2" s="1" t="s">
        <v>42</v>
      </c>
      <c r="J2" s="1" t="s">
        <v>40</v>
      </c>
      <c r="K2" s="1" t="s">
        <v>9</v>
      </c>
      <c r="L2" s="1" t="s">
        <v>12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9</v>
      </c>
      <c r="T2" s="1" t="s">
        <v>24</v>
      </c>
      <c r="U2" s="1" t="s">
        <v>3</v>
      </c>
      <c r="V2" s="1" t="s">
        <v>45</v>
      </c>
      <c r="W2" s="1" t="s">
        <v>6</v>
      </c>
      <c r="X2" s="1" t="s">
        <v>37</v>
      </c>
      <c r="Y2" s="1" t="s">
        <v>0</v>
      </c>
      <c r="Z2" s="1" t="s">
        <v>38</v>
      </c>
      <c r="AA2" s="1" t="s">
        <v>1</v>
      </c>
      <c r="AB2" s="1" t="s">
        <v>8</v>
      </c>
      <c r="AC2" s="1" t="s">
        <v>3</v>
      </c>
      <c r="AD2" s="1" t="s">
        <v>4</v>
      </c>
      <c r="AE2" s="1" t="s">
        <v>5</v>
      </c>
      <c r="AF2" s="1" t="s">
        <v>36</v>
      </c>
      <c r="AG2" s="1" t="s">
        <v>0</v>
      </c>
      <c r="AH2" s="7" t="s">
        <v>38</v>
      </c>
      <c r="AI2" s="1" t="s">
        <v>1</v>
      </c>
      <c r="AJ2" s="1" t="s">
        <v>7</v>
      </c>
      <c r="AK2" s="1" t="s">
        <v>2</v>
      </c>
      <c r="AL2" s="1" t="s">
        <v>16</v>
      </c>
      <c r="AM2" s="1" t="s">
        <v>17</v>
      </c>
      <c r="AN2" s="1" t="s">
        <v>18</v>
      </c>
      <c r="AO2" s="1" t="s">
        <v>19</v>
      </c>
      <c r="AP2" s="1" t="s">
        <v>20</v>
      </c>
      <c r="AQ2" s="1" t="s">
        <v>21</v>
      </c>
      <c r="AR2" s="1" t="s">
        <v>22</v>
      </c>
      <c r="AS2" s="1" t="s">
        <v>23</v>
      </c>
      <c r="AT2" s="1" t="s">
        <v>43</v>
      </c>
      <c r="AU2" s="1" t="s">
        <v>41</v>
      </c>
      <c r="AV2" s="1" t="s">
        <v>39</v>
      </c>
      <c r="AW2" s="1" t="s">
        <v>10</v>
      </c>
      <c r="AX2" s="1" t="s">
        <v>11</v>
      </c>
      <c r="AY2" s="6" t="s">
        <v>3</v>
      </c>
      <c r="AZ2" s="6" t="s">
        <v>4</v>
      </c>
      <c r="BA2" s="1" t="s">
        <v>5</v>
      </c>
      <c r="BB2" s="1" t="s">
        <v>0</v>
      </c>
      <c r="BC2" s="1" t="s">
        <v>38</v>
      </c>
      <c r="BD2" s="1" t="s">
        <v>1</v>
      </c>
      <c r="BE2" s="1" t="s">
        <v>7</v>
      </c>
      <c r="BF2" s="1" t="s">
        <v>36</v>
      </c>
      <c r="BG2" s="1" t="s">
        <v>16</v>
      </c>
      <c r="BH2" s="1" t="s">
        <v>17</v>
      </c>
      <c r="BI2" s="1" t="s">
        <v>18</v>
      </c>
      <c r="BJ2" s="1" t="s">
        <v>19</v>
      </c>
      <c r="BK2" s="1" t="s">
        <v>20</v>
      </c>
      <c r="BL2" s="1" t="s">
        <v>21</v>
      </c>
      <c r="BM2" s="1" t="s">
        <v>10</v>
      </c>
      <c r="BN2" s="1" t="s">
        <v>24</v>
      </c>
      <c r="BO2" s="1" t="s">
        <v>43</v>
      </c>
      <c r="BP2" s="1" t="s">
        <v>41</v>
      </c>
      <c r="BQ2" s="1" t="s">
        <v>39</v>
      </c>
      <c r="BR2" s="1" t="s">
        <v>10</v>
      </c>
      <c r="BS2" s="1" t="s">
        <v>11</v>
      </c>
    </row>
    <row r="3" spans="2:71">
      <c r="B3">
        <v>1</v>
      </c>
      <c r="C3">
        <v>81</v>
      </c>
      <c r="D3" t="s">
        <v>27</v>
      </c>
      <c r="E3" s="8">
        <v>22.9</v>
      </c>
      <c r="F3" s="8">
        <v>45</v>
      </c>
      <c r="G3" s="8">
        <v>45</v>
      </c>
      <c r="H3" s="3">
        <v>6</v>
      </c>
      <c r="I3" s="3">
        <v>3</v>
      </c>
      <c r="J3" s="3">
        <v>4</v>
      </c>
      <c r="K3" s="3">
        <v>1</v>
      </c>
      <c r="L3" s="3">
        <f>SUM(H3:K3)</f>
        <v>14</v>
      </c>
      <c r="M3" s="3">
        <v>1</v>
      </c>
      <c r="N3" s="3">
        <v>1</v>
      </c>
      <c r="O3" s="3">
        <v>1</v>
      </c>
      <c r="P3" s="3">
        <v>1</v>
      </c>
      <c r="Q3" s="3">
        <v>1</v>
      </c>
      <c r="R3" s="3">
        <v>1</v>
      </c>
      <c r="S3" s="3">
        <v>1</v>
      </c>
      <c r="T3" s="3">
        <f>SUM(M3:S3)</f>
        <v>7</v>
      </c>
      <c r="U3" s="3">
        <v>1</v>
      </c>
      <c r="V3" s="3">
        <v>5.17</v>
      </c>
      <c r="W3" s="3">
        <f t="shared" ref="W3:W22" si="0">U3/V3</f>
        <v>0.19342359767891684</v>
      </c>
      <c r="X3" s="3">
        <v>14.9</v>
      </c>
      <c r="Y3" s="3">
        <v>10</v>
      </c>
      <c r="Z3" s="3">
        <f t="shared" ref="Z3:Z27" si="1">Y3/V3</f>
        <v>1.9342359767891684</v>
      </c>
      <c r="AA3" s="3">
        <v>8</v>
      </c>
      <c r="AB3" s="3">
        <f>AA3/Y3*100</f>
        <v>80</v>
      </c>
      <c r="AC3" s="3">
        <v>0</v>
      </c>
      <c r="AD3" s="3">
        <v>6.13</v>
      </c>
      <c r="AE3" s="3">
        <f>AC3/AD3</f>
        <v>0</v>
      </c>
      <c r="AF3" s="3">
        <v>11.5</v>
      </c>
      <c r="AG3" s="3">
        <v>14</v>
      </c>
      <c r="AH3" s="3">
        <f t="shared" ref="AH3:AH27" si="2">AG3/AD3</f>
        <v>2.2838499184339316</v>
      </c>
      <c r="AI3" s="3">
        <v>10</v>
      </c>
      <c r="AJ3" s="3">
        <f t="shared" ref="AJ3:AJ22" si="3">AI3/AG3*100</f>
        <v>71.428571428571431</v>
      </c>
      <c r="AK3" s="3">
        <v>1</v>
      </c>
      <c r="AL3" s="3">
        <v>0</v>
      </c>
      <c r="AM3" s="3">
        <v>1</v>
      </c>
      <c r="AN3" s="3">
        <v>0</v>
      </c>
      <c r="AO3" s="3">
        <v>0</v>
      </c>
      <c r="AP3" s="3">
        <v>1</v>
      </c>
      <c r="AQ3" s="3">
        <v>0</v>
      </c>
      <c r="AR3" s="3">
        <v>0</v>
      </c>
      <c r="AS3" s="3">
        <f>SUM(AL3:AR3)</f>
        <v>2</v>
      </c>
      <c r="AT3" s="3">
        <v>3</v>
      </c>
      <c r="AU3" s="3">
        <v>1</v>
      </c>
      <c r="AV3" s="3">
        <v>1</v>
      </c>
      <c r="AW3" s="3">
        <v>0</v>
      </c>
      <c r="AX3" s="3">
        <f>SUM(AT3:AW3)</f>
        <v>5</v>
      </c>
      <c r="AY3">
        <v>0</v>
      </c>
      <c r="AZ3">
        <v>8.02</v>
      </c>
      <c r="BA3" s="3">
        <f t="shared" ref="BA3:BA15" si="4">AY3/AZ3</f>
        <v>0</v>
      </c>
      <c r="BB3" s="3">
        <v>19</v>
      </c>
      <c r="BC3" s="3">
        <f t="shared" ref="BC3:BC27" si="5">BB3/AZ3</f>
        <v>2.3690773067331672</v>
      </c>
      <c r="BD3" s="3">
        <v>9</v>
      </c>
      <c r="BE3" s="3">
        <f>BD3/BB3*100</f>
        <v>47.368421052631575</v>
      </c>
      <c r="BF3" s="3">
        <v>5.3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f>SUM(BG3:BM3)</f>
        <v>0</v>
      </c>
      <c r="BO3" s="3">
        <v>1</v>
      </c>
      <c r="BP3" s="3">
        <v>1</v>
      </c>
      <c r="BQ3" s="3">
        <v>1</v>
      </c>
      <c r="BR3" s="3">
        <v>0</v>
      </c>
      <c r="BS3" s="3">
        <f t="shared" ref="BS3:BS22" si="6">SUM(BO3:BR3)</f>
        <v>3</v>
      </c>
    </row>
    <row r="4" spans="2:71">
      <c r="B4">
        <v>1</v>
      </c>
      <c r="C4">
        <v>81</v>
      </c>
      <c r="D4" t="s">
        <v>28</v>
      </c>
      <c r="E4" s="8">
        <v>28.2</v>
      </c>
      <c r="F4" s="8">
        <v>80</v>
      </c>
      <c r="G4" s="8">
        <v>90</v>
      </c>
      <c r="H4" s="3">
        <v>6</v>
      </c>
      <c r="I4" s="3">
        <v>3</v>
      </c>
      <c r="J4" s="3">
        <v>4</v>
      </c>
      <c r="K4" s="3">
        <v>1</v>
      </c>
      <c r="L4" s="3">
        <f t="shared" ref="L4:L22" si="7">SUM(H4:K4)</f>
        <v>14</v>
      </c>
      <c r="M4" s="3">
        <v>0</v>
      </c>
      <c r="N4" s="3">
        <v>1</v>
      </c>
      <c r="O4" s="3">
        <v>1</v>
      </c>
      <c r="P4" s="3">
        <v>0</v>
      </c>
      <c r="Q4" s="3">
        <v>1</v>
      </c>
      <c r="R4" s="3">
        <v>1</v>
      </c>
      <c r="S4" s="3">
        <v>1</v>
      </c>
      <c r="T4" s="3">
        <f t="shared" ref="T4:T22" si="8">SUM(M4:S4)</f>
        <v>5</v>
      </c>
      <c r="U4" s="3">
        <v>13</v>
      </c>
      <c r="V4" s="3">
        <v>7.82</v>
      </c>
      <c r="W4" s="3">
        <f t="shared" si="0"/>
        <v>1.6624040920716112</v>
      </c>
      <c r="X4" s="3">
        <v>22.5</v>
      </c>
      <c r="Y4" s="3">
        <v>23</v>
      </c>
      <c r="Z4" s="3">
        <f t="shared" si="1"/>
        <v>2.9411764705882351</v>
      </c>
      <c r="AA4" s="3">
        <v>23</v>
      </c>
      <c r="AB4" s="3">
        <f>AA4/Y4*100</f>
        <v>100</v>
      </c>
      <c r="AC4" s="3">
        <v>2</v>
      </c>
      <c r="AD4" s="3">
        <v>8.02</v>
      </c>
      <c r="AE4" s="3">
        <f t="shared" ref="AE4:AE22" si="9">AC4/AD4</f>
        <v>0.24937655860349128</v>
      </c>
      <c r="AF4" s="3">
        <v>10.8</v>
      </c>
      <c r="AG4" s="3">
        <v>20</v>
      </c>
      <c r="AH4" s="3">
        <f t="shared" si="2"/>
        <v>2.4937655860349128</v>
      </c>
      <c r="AI4" s="3">
        <v>14</v>
      </c>
      <c r="AJ4" s="3">
        <f t="shared" si="3"/>
        <v>70</v>
      </c>
      <c r="AK4" s="3">
        <v>2</v>
      </c>
      <c r="AL4" s="3">
        <v>1</v>
      </c>
      <c r="AM4" s="3">
        <v>1</v>
      </c>
      <c r="AN4" s="3">
        <v>0</v>
      </c>
      <c r="AO4" s="3">
        <v>1</v>
      </c>
      <c r="AP4" s="3">
        <v>1</v>
      </c>
      <c r="AQ4" s="3">
        <v>1</v>
      </c>
      <c r="AR4" s="3">
        <v>0</v>
      </c>
      <c r="AS4" s="3">
        <f t="shared" ref="AS4:AS22" si="10">SUM(AL4:AR4)</f>
        <v>5</v>
      </c>
      <c r="AT4" s="3">
        <v>3</v>
      </c>
      <c r="AU4" s="3">
        <v>1</v>
      </c>
      <c r="AV4" s="3">
        <v>2</v>
      </c>
      <c r="AW4" s="3">
        <v>0</v>
      </c>
      <c r="AX4" s="3">
        <f t="shared" ref="AX4:AX22" si="11">SUM(AT4:AW4)</f>
        <v>6</v>
      </c>
      <c r="AY4">
        <v>0</v>
      </c>
      <c r="AZ4">
        <v>8.2100000000000009</v>
      </c>
      <c r="BA4" s="3">
        <f t="shared" si="4"/>
        <v>0</v>
      </c>
      <c r="BB4" s="3">
        <v>14</v>
      </c>
      <c r="BC4" s="3">
        <f t="shared" si="5"/>
        <v>1.7052375152253347</v>
      </c>
      <c r="BD4" s="3">
        <v>2</v>
      </c>
      <c r="BE4" s="3">
        <f t="shared" ref="BE4:BF23" si="12">BD4/BB4*100</f>
        <v>14.285714285714285</v>
      </c>
      <c r="BF4" s="9">
        <v>5.9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f t="shared" ref="BN4:BN17" si="13">SUM(BG4:BM4)</f>
        <v>0</v>
      </c>
      <c r="BO4" s="3">
        <v>1</v>
      </c>
      <c r="BP4" s="3">
        <v>2</v>
      </c>
      <c r="BQ4" s="3">
        <v>1</v>
      </c>
      <c r="BR4" s="3">
        <v>0</v>
      </c>
      <c r="BS4" s="3">
        <f t="shared" si="6"/>
        <v>4</v>
      </c>
    </row>
    <row r="5" spans="2:71">
      <c r="B5">
        <v>1</v>
      </c>
      <c r="C5">
        <v>70</v>
      </c>
      <c r="D5" t="s">
        <v>35</v>
      </c>
      <c r="E5" s="8">
        <v>26.4</v>
      </c>
      <c r="F5" s="8">
        <v>30</v>
      </c>
      <c r="G5" s="8">
        <v>70</v>
      </c>
      <c r="H5" s="3">
        <v>5</v>
      </c>
      <c r="I5" s="3">
        <v>3</v>
      </c>
      <c r="J5" s="3">
        <v>3</v>
      </c>
      <c r="K5" s="3">
        <v>1</v>
      </c>
      <c r="L5" s="3">
        <f t="shared" si="7"/>
        <v>12</v>
      </c>
      <c r="M5" s="3">
        <v>0</v>
      </c>
      <c r="N5" s="3">
        <v>1</v>
      </c>
      <c r="O5" s="3">
        <v>0</v>
      </c>
      <c r="P5" s="3">
        <v>0</v>
      </c>
      <c r="Q5" s="3">
        <v>1</v>
      </c>
      <c r="R5" s="3">
        <v>1</v>
      </c>
      <c r="S5" s="3">
        <v>1</v>
      </c>
      <c r="T5" s="3">
        <f t="shared" si="8"/>
        <v>4</v>
      </c>
      <c r="U5" s="3">
        <v>2</v>
      </c>
      <c r="V5" s="3">
        <v>7.9</v>
      </c>
      <c r="W5" s="3">
        <f t="shared" si="0"/>
        <v>0.25316455696202528</v>
      </c>
      <c r="X5" s="3">
        <v>8.5</v>
      </c>
      <c r="Y5" s="3">
        <v>19</v>
      </c>
      <c r="Z5" s="3">
        <f t="shared" si="1"/>
        <v>2.4050632911392404</v>
      </c>
      <c r="AA5" s="3">
        <v>15</v>
      </c>
      <c r="AB5" s="3">
        <f t="shared" ref="AB5:AB23" si="14">AA5/Y5*100</f>
        <v>78.94736842105263</v>
      </c>
      <c r="AC5" s="3">
        <v>0</v>
      </c>
      <c r="AD5" s="3">
        <v>8.52</v>
      </c>
      <c r="AE5" s="3">
        <f t="shared" si="9"/>
        <v>0</v>
      </c>
      <c r="AF5" s="3">
        <v>4.5</v>
      </c>
      <c r="AG5" s="3">
        <v>42</v>
      </c>
      <c r="AH5" s="3">
        <f t="shared" si="2"/>
        <v>4.9295774647887329</v>
      </c>
      <c r="AI5" s="3">
        <v>23</v>
      </c>
      <c r="AJ5" s="3">
        <f t="shared" si="3"/>
        <v>54.761904761904766</v>
      </c>
      <c r="AK5" s="3">
        <v>2</v>
      </c>
      <c r="AL5" s="3">
        <v>0</v>
      </c>
      <c r="AM5" s="3">
        <v>1</v>
      </c>
      <c r="AN5" s="3">
        <v>0</v>
      </c>
      <c r="AO5" s="3">
        <v>0</v>
      </c>
      <c r="AP5" s="3">
        <v>1</v>
      </c>
      <c r="AQ5" s="3">
        <v>1</v>
      </c>
      <c r="AR5" s="3">
        <v>1</v>
      </c>
      <c r="AS5" s="3">
        <f t="shared" si="10"/>
        <v>4</v>
      </c>
      <c r="AT5" s="3">
        <v>4</v>
      </c>
      <c r="AU5" s="3">
        <v>2</v>
      </c>
      <c r="AV5" s="3">
        <v>3</v>
      </c>
      <c r="AW5" s="3">
        <v>1</v>
      </c>
      <c r="AX5" s="3">
        <f t="shared" si="11"/>
        <v>10</v>
      </c>
      <c r="AY5">
        <v>0</v>
      </c>
      <c r="AZ5">
        <v>8.7899999999999991</v>
      </c>
      <c r="BA5" s="3">
        <f t="shared" si="4"/>
        <v>0</v>
      </c>
      <c r="BB5" s="3">
        <v>29</v>
      </c>
      <c r="BC5" s="3">
        <f t="shared" si="5"/>
        <v>3.2992036405005694</v>
      </c>
      <c r="BD5" s="3">
        <v>16</v>
      </c>
      <c r="BE5" s="3">
        <f t="shared" si="12"/>
        <v>55.172413793103445</v>
      </c>
      <c r="BF5" s="9">
        <v>2.5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1</v>
      </c>
      <c r="BN5" s="3">
        <f t="shared" si="13"/>
        <v>1</v>
      </c>
      <c r="BO5" s="3">
        <v>3</v>
      </c>
      <c r="BP5" s="3">
        <v>1</v>
      </c>
      <c r="BQ5" s="3">
        <v>2</v>
      </c>
      <c r="BR5" s="3">
        <v>0</v>
      </c>
      <c r="BS5" s="3">
        <f t="shared" si="6"/>
        <v>6</v>
      </c>
    </row>
    <row r="6" spans="2:71">
      <c r="B6">
        <v>1</v>
      </c>
      <c r="C6">
        <v>75</v>
      </c>
      <c r="D6" t="s">
        <v>28</v>
      </c>
      <c r="E6" s="8">
        <v>22</v>
      </c>
      <c r="F6" s="8">
        <v>30</v>
      </c>
      <c r="G6" s="8">
        <v>85</v>
      </c>
      <c r="H6" s="3">
        <v>6</v>
      </c>
      <c r="I6" s="3">
        <v>3</v>
      </c>
      <c r="J6" s="3">
        <v>4</v>
      </c>
      <c r="K6" s="3">
        <v>1</v>
      </c>
      <c r="L6" s="3">
        <f t="shared" si="7"/>
        <v>14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  <c r="T6" s="3">
        <f t="shared" si="8"/>
        <v>7</v>
      </c>
      <c r="U6" s="3">
        <v>14</v>
      </c>
      <c r="V6" s="3">
        <v>6.42</v>
      </c>
      <c r="W6" s="3">
        <f t="shared" si="0"/>
        <v>2.180685358255452</v>
      </c>
      <c r="X6" s="3">
        <v>25.3</v>
      </c>
      <c r="Y6" s="3">
        <v>17</v>
      </c>
      <c r="Z6" s="3">
        <f t="shared" si="1"/>
        <v>2.64797507788162</v>
      </c>
      <c r="AA6" s="3">
        <v>17</v>
      </c>
      <c r="AB6" s="3">
        <f t="shared" si="14"/>
        <v>100</v>
      </c>
      <c r="AC6" s="3">
        <v>0</v>
      </c>
      <c r="AD6" s="3">
        <v>8.5500000000000007</v>
      </c>
      <c r="AE6" s="3">
        <f t="shared" si="9"/>
        <v>0</v>
      </c>
      <c r="AF6" s="3">
        <v>8.9</v>
      </c>
      <c r="AG6" s="3">
        <v>18</v>
      </c>
      <c r="AH6" s="3">
        <f t="shared" si="2"/>
        <v>2.1052631578947367</v>
      </c>
      <c r="AI6" s="3">
        <v>10</v>
      </c>
      <c r="AJ6" s="3">
        <f t="shared" si="3"/>
        <v>55.555555555555557</v>
      </c>
      <c r="AK6" s="3">
        <v>2</v>
      </c>
      <c r="AL6" s="3">
        <v>0</v>
      </c>
      <c r="AM6" s="3">
        <v>1</v>
      </c>
      <c r="AN6" s="3">
        <v>0</v>
      </c>
      <c r="AO6" s="3">
        <v>0</v>
      </c>
      <c r="AP6" s="3">
        <v>1</v>
      </c>
      <c r="AQ6" s="3">
        <v>1</v>
      </c>
      <c r="AR6" s="3">
        <v>0</v>
      </c>
      <c r="AS6" s="3">
        <f t="shared" si="10"/>
        <v>3</v>
      </c>
      <c r="AT6" s="3">
        <v>3</v>
      </c>
      <c r="AU6" s="3">
        <v>1</v>
      </c>
      <c r="AV6" s="3">
        <v>3</v>
      </c>
      <c r="AW6" s="3">
        <v>0</v>
      </c>
      <c r="AX6" s="3">
        <f t="shared" si="11"/>
        <v>7</v>
      </c>
      <c r="AY6">
        <v>0</v>
      </c>
      <c r="AZ6">
        <v>10.53</v>
      </c>
      <c r="BA6" s="3">
        <f t="shared" si="4"/>
        <v>0</v>
      </c>
      <c r="BB6" s="3">
        <v>9</v>
      </c>
      <c r="BC6" s="3">
        <f t="shared" si="5"/>
        <v>0.85470085470085477</v>
      </c>
      <c r="BD6" s="3">
        <v>3</v>
      </c>
      <c r="BE6" s="3">
        <f t="shared" si="12"/>
        <v>33.333333333333329</v>
      </c>
      <c r="BF6" s="9">
        <v>3.5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f t="shared" si="13"/>
        <v>0</v>
      </c>
      <c r="BO6" s="3">
        <v>1</v>
      </c>
      <c r="BP6" s="3">
        <v>1</v>
      </c>
      <c r="BQ6" s="3">
        <v>2</v>
      </c>
      <c r="BR6" s="3">
        <v>0</v>
      </c>
      <c r="BS6" s="3">
        <f t="shared" si="6"/>
        <v>4</v>
      </c>
    </row>
    <row r="7" spans="2:71">
      <c r="B7">
        <v>1</v>
      </c>
      <c r="C7">
        <v>78</v>
      </c>
      <c r="D7" t="s">
        <v>28</v>
      </c>
      <c r="E7" s="8">
        <v>27.7</v>
      </c>
      <c r="F7" s="8">
        <v>50</v>
      </c>
      <c r="G7" s="8">
        <v>80</v>
      </c>
      <c r="H7" s="3">
        <v>5</v>
      </c>
      <c r="I7" s="3">
        <v>3</v>
      </c>
      <c r="J7" s="3">
        <v>3</v>
      </c>
      <c r="K7" s="3">
        <v>1</v>
      </c>
      <c r="L7" s="3">
        <f t="shared" si="7"/>
        <v>12</v>
      </c>
      <c r="M7" s="3">
        <v>1</v>
      </c>
      <c r="N7" s="3">
        <v>1</v>
      </c>
      <c r="O7" s="3">
        <v>1</v>
      </c>
      <c r="P7" s="3">
        <v>0</v>
      </c>
      <c r="Q7" s="3">
        <v>1</v>
      </c>
      <c r="R7" s="3">
        <v>1</v>
      </c>
      <c r="S7" s="3">
        <v>1</v>
      </c>
      <c r="T7" s="3">
        <f t="shared" si="8"/>
        <v>6</v>
      </c>
      <c r="U7" s="3">
        <v>3</v>
      </c>
      <c r="V7" s="3">
        <v>8.2899999999999991</v>
      </c>
      <c r="W7" s="3">
        <f t="shared" si="0"/>
        <v>0.36188178528347409</v>
      </c>
      <c r="X7" s="3">
        <v>17.899999999999999</v>
      </c>
      <c r="Y7" s="3">
        <v>14</v>
      </c>
      <c r="Z7" s="3">
        <f t="shared" si="1"/>
        <v>1.6887816646562124</v>
      </c>
      <c r="AA7" s="3">
        <v>12</v>
      </c>
      <c r="AB7" s="3">
        <f t="shared" si="14"/>
        <v>85.714285714285708</v>
      </c>
      <c r="AC7" s="3">
        <v>0</v>
      </c>
      <c r="AD7" s="3">
        <v>7.53</v>
      </c>
      <c r="AE7" s="3">
        <f t="shared" si="9"/>
        <v>0</v>
      </c>
      <c r="AF7" s="3">
        <v>9.9</v>
      </c>
      <c r="AG7" s="3">
        <v>12</v>
      </c>
      <c r="AH7" s="3">
        <f t="shared" si="2"/>
        <v>1.593625498007968</v>
      </c>
      <c r="AI7" s="3">
        <v>7</v>
      </c>
      <c r="AJ7" s="3">
        <f t="shared" si="3"/>
        <v>58.333333333333336</v>
      </c>
      <c r="AK7" s="3">
        <v>1</v>
      </c>
      <c r="AL7" s="3">
        <v>1</v>
      </c>
      <c r="AM7" s="3">
        <v>1</v>
      </c>
      <c r="AN7" s="3">
        <v>1</v>
      </c>
      <c r="AO7" s="3">
        <v>0</v>
      </c>
      <c r="AP7" s="3">
        <v>0</v>
      </c>
      <c r="AQ7" s="3">
        <v>0</v>
      </c>
      <c r="AR7" s="3">
        <v>0</v>
      </c>
      <c r="AS7" s="3">
        <f t="shared" si="10"/>
        <v>3</v>
      </c>
      <c r="AT7" s="3">
        <v>3</v>
      </c>
      <c r="AU7" s="3">
        <v>1</v>
      </c>
      <c r="AV7" s="3">
        <v>1</v>
      </c>
      <c r="AW7" s="3">
        <v>0</v>
      </c>
      <c r="AX7" s="3">
        <f t="shared" si="11"/>
        <v>5</v>
      </c>
      <c r="AY7">
        <v>0</v>
      </c>
      <c r="AZ7">
        <v>8.9499999999999993</v>
      </c>
      <c r="BA7" s="3">
        <f t="shared" si="4"/>
        <v>0</v>
      </c>
      <c r="BB7" s="3">
        <v>6</v>
      </c>
      <c r="BC7" s="3">
        <f t="shared" si="5"/>
        <v>0.67039106145251404</v>
      </c>
      <c r="BD7" s="3">
        <v>2</v>
      </c>
      <c r="BE7" s="3">
        <f t="shared" si="12"/>
        <v>33.333333333333329</v>
      </c>
      <c r="BF7" s="3">
        <v>4.2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f t="shared" si="13"/>
        <v>0</v>
      </c>
      <c r="BO7" s="3">
        <v>1</v>
      </c>
      <c r="BP7" s="3">
        <v>1</v>
      </c>
      <c r="BQ7" s="3">
        <v>1</v>
      </c>
      <c r="BR7" s="3">
        <v>0</v>
      </c>
      <c r="BS7" s="3">
        <f t="shared" si="6"/>
        <v>3</v>
      </c>
    </row>
    <row r="8" spans="2:71" s="3" customFormat="1">
      <c r="B8" s="3">
        <v>1</v>
      </c>
      <c r="C8" s="3">
        <v>81</v>
      </c>
      <c r="D8" t="s">
        <v>28</v>
      </c>
      <c r="E8" s="8">
        <v>27.8</v>
      </c>
      <c r="F8" s="8">
        <v>25</v>
      </c>
      <c r="G8" s="8">
        <v>65</v>
      </c>
      <c r="H8" s="3">
        <v>6</v>
      </c>
      <c r="I8" s="3">
        <v>3</v>
      </c>
      <c r="J8" s="3">
        <v>3</v>
      </c>
      <c r="K8" s="3">
        <v>1</v>
      </c>
      <c r="L8" s="3">
        <f t="shared" si="7"/>
        <v>13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f t="shared" si="8"/>
        <v>7</v>
      </c>
      <c r="U8" s="3">
        <v>25</v>
      </c>
      <c r="V8" s="3">
        <v>9.52</v>
      </c>
      <c r="W8" s="3">
        <f t="shared" si="0"/>
        <v>2.6260504201680672</v>
      </c>
      <c r="X8" s="3">
        <v>11.2</v>
      </c>
      <c r="Y8" s="3">
        <v>29</v>
      </c>
      <c r="Z8" s="3">
        <f t="shared" si="1"/>
        <v>3.0462184873949583</v>
      </c>
      <c r="AA8" s="3">
        <v>25</v>
      </c>
      <c r="AB8" s="3">
        <f t="shared" si="14"/>
        <v>86.206896551724128</v>
      </c>
      <c r="AC8" s="3">
        <v>8</v>
      </c>
      <c r="AD8" s="3">
        <v>8.02</v>
      </c>
      <c r="AE8" s="3">
        <f t="shared" si="9"/>
        <v>0.99750623441396513</v>
      </c>
      <c r="AF8" s="3">
        <v>4.9000000000000004</v>
      </c>
      <c r="AG8" s="3">
        <v>18</v>
      </c>
      <c r="AH8" s="3">
        <f t="shared" si="2"/>
        <v>2.2443890274314215</v>
      </c>
      <c r="AI8" s="3">
        <v>15</v>
      </c>
      <c r="AJ8" s="3">
        <f t="shared" si="3"/>
        <v>83.333333333333343</v>
      </c>
      <c r="AK8" s="3">
        <v>1</v>
      </c>
      <c r="AL8" s="3">
        <v>0</v>
      </c>
      <c r="AM8" s="3">
        <v>1</v>
      </c>
      <c r="AN8" s="3">
        <v>1</v>
      </c>
      <c r="AO8" s="3">
        <v>0</v>
      </c>
      <c r="AP8" s="3">
        <v>1</v>
      </c>
      <c r="AQ8" s="3">
        <v>1</v>
      </c>
      <c r="AR8" s="3">
        <v>0</v>
      </c>
      <c r="AS8" s="3">
        <f t="shared" si="10"/>
        <v>4</v>
      </c>
      <c r="AT8" s="3">
        <v>3</v>
      </c>
      <c r="AU8" s="3">
        <v>1</v>
      </c>
      <c r="AV8" s="3">
        <v>2</v>
      </c>
      <c r="AW8" s="3">
        <v>0</v>
      </c>
      <c r="AX8" s="3">
        <f t="shared" si="11"/>
        <v>6</v>
      </c>
      <c r="AY8" s="3">
        <v>0</v>
      </c>
      <c r="AZ8" s="3">
        <v>8.43</v>
      </c>
      <c r="BA8" s="3">
        <f t="shared" si="4"/>
        <v>0</v>
      </c>
      <c r="BB8" s="3">
        <v>12</v>
      </c>
      <c r="BC8" s="3">
        <f t="shared" si="5"/>
        <v>1.4234875444839858</v>
      </c>
      <c r="BD8" s="3">
        <v>3</v>
      </c>
      <c r="BE8" s="3">
        <f t="shared" si="12"/>
        <v>25</v>
      </c>
      <c r="BF8" s="3">
        <v>2.7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f t="shared" si="13"/>
        <v>0</v>
      </c>
      <c r="BO8" s="3">
        <v>2</v>
      </c>
      <c r="BP8" s="3">
        <v>1</v>
      </c>
      <c r="BQ8" s="3">
        <v>2</v>
      </c>
      <c r="BR8" s="3">
        <v>0</v>
      </c>
      <c r="BS8" s="3">
        <f t="shared" si="6"/>
        <v>5</v>
      </c>
    </row>
    <row r="9" spans="2:71" s="3" customFormat="1" ht="16.399999999999999" customHeight="1">
      <c r="B9" s="3">
        <v>1</v>
      </c>
      <c r="C9" s="3">
        <v>78</v>
      </c>
      <c r="D9" s="3" t="s">
        <v>28</v>
      </c>
      <c r="E9" s="8">
        <v>31.2</v>
      </c>
      <c r="F9" s="8">
        <v>0</v>
      </c>
      <c r="G9" s="8">
        <v>30</v>
      </c>
      <c r="H9" s="3">
        <v>6</v>
      </c>
      <c r="I9" s="3">
        <v>3</v>
      </c>
      <c r="J9" s="3">
        <v>4</v>
      </c>
      <c r="K9" s="3">
        <v>1</v>
      </c>
      <c r="L9" s="3">
        <f t="shared" si="7"/>
        <v>14</v>
      </c>
      <c r="M9" s="3">
        <v>1</v>
      </c>
      <c r="N9" s="3">
        <v>1</v>
      </c>
      <c r="O9" s="3">
        <v>1</v>
      </c>
      <c r="P9" s="3">
        <v>0</v>
      </c>
      <c r="Q9" s="3">
        <v>1</v>
      </c>
      <c r="R9" s="3">
        <v>1</v>
      </c>
      <c r="S9" s="3">
        <v>1</v>
      </c>
      <c r="T9" s="3">
        <f t="shared" si="8"/>
        <v>6</v>
      </c>
      <c r="U9" s="3">
        <v>12</v>
      </c>
      <c r="V9" s="3">
        <v>8.83</v>
      </c>
      <c r="W9" s="3">
        <f t="shared" si="0"/>
        <v>1.3590033975084939</v>
      </c>
      <c r="X9" s="3">
        <v>17.399999999999999</v>
      </c>
      <c r="Y9" s="3">
        <v>27</v>
      </c>
      <c r="Z9" s="3">
        <f t="shared" si="1"/>
        <v>3.057757644394111</v>
      </c>
      <c r="AA9" s="3">
        <v>25</v>
      </c>
      <c r="AB9" s="3">
        <f t="shared" si="14"/>
        <v>92.592592592592595</v>
      </c>
      <c r="AC9" s="3">
        <v>1</v>
      </c>
      <c r="AD9" s="3">
        <v>7.25</v>
      </c>
      <c r="AE9" s="3">
        <f t="shared" si="9"/>
        <v>0.13793103448275862</v>
      </c>
      <c r="AF9" s="3">
        <v>5.2</v>
      </c>
      <c r="AG9" s="3">
        <v>22</v>
      </c>
      <c r="AH9" s="3">
        <f t="shared" si="2"/>
        <v>3.0344827586206895</v>
      </c>
      <c r="AI9" s="3">
        <v>10</v>
      </c>
      <c r="AJ9" s="3">
        <f>AI9/AG9*100</f>
        <v>45.454545454545453</v>
      </c>
      <c r="AK9" s="3">
        <v>1</v>
      </c>
      <c r="AL9" s="3">
        <v>0</v>
      </c>
      <c r="AM9" s="3">
        <v>0</v>
      </c>
      <c r="AN9" s="3">
        <v>0</v>
      </c>
      <c r="AO9" s="3">
        <v>0</v>
      </c>
      <c r="AP9" s="3">
        <v>1</v>
      </c>
      <c r="AQ9" s="3">
        <v>0</v>
      </c>
      <c r="AR9" s="3">
        <v>1</v>
      </c>
      <c r="AS9" s="3">
        <f t="shared" si="10"/>
        <v>2</v>
      </c>
      <c r="AT9" s="3">
        <v>4</v>
      </c>
      <c r="AU9" s="3">
        <v>2</v>
      </c>
      <c r="AV9" s="3">
        <v>3</v>
      </c>
      <c r="AW9" s="3">
        <v>1</v>
      </c>
      <c r="AX9" s="3">
        <f t="shared" si="11"/>
        <v>10</v>
      </c>
      <c r="AY9" s="3">
        <v>0</v>
      </c>
      <c r="AZ9" s="3">
        <v>11.42</v>
      </c>
      <c r="BA9" s="3">
        <f t="shared" si="4"/>
        <v>0</v>
      </c>
      <c r="BB9" s="3">
        <v>17</v>
      </c>
      <c r="BC9" s="3">
        <f t="shared" si="5"/>
        <v>1.4886164623467601</v>
      </c>
      <c r="BD9" s="3">
        <v>4</v>
      </c>
      <c r="BE9" s="3">
        <f t="shared" si="12"/>
        <v>23.52941176470588</v>
      </c>
      <c r="BF9" s="3">
        <v>2.2000000000000002</v>
      </c>
      <c r="BG9" s="3">
        <v>1</v>
      </c>
      <c r="BH9" s="3">
        <v>1</v>
      </c>
      <c r="BI9" s="3">
        <v>1</v>
      </c>
      <c r="BJ9" s="3">
        <v>0</v>
      </c>
      <c r="BK9" s="3">
        <v>0</v>
      </c>
      <c r="BL9" s="3">
        <v>1</v>
      </c>
      <c r="BM9" s="3">
        <v>1</v>
      </c>
      <c r="BN9" s="3">
        <f t="shared" si="13"/>
        <v>5</v>
      </c>
      <c r="BO9" s="3">
        <v>2</v>
      </c>
      <c r="BP9" s="3">
        <v>2</v>
      </c>
      <c r="BQ9" s="3">
        <v>2</v>
      </c>
      <c r="BR9" s="3">
        <v>1</v>
      </c>
      <c r="BS9" s="3">
        <f t="shared" si="6"/>
        <v>7</v>
      </c>
    </row>
    <row r="10" spans="2:71" s="3" customFormat="1" ht="18.649999999999999" customHeight="1">
      <c r="B10" s="3">
        <v>1</v>
      </c>
      <c r="C10" s="3">
        <v>70</v>
      </c>
      <c r="D10" s="3" t="s">
        <v>27</v>
      </c>
      <c r="E10" s="8">
        <v>29.9</v>
      </c>
      <c r="F10" s="8">
        <v>0</v>
      </c>
      <c r="G10" s="8">
        <v>40</v>
      </c>
      <c r="H10" s="3">
        <v>6</v>
      </c>
      <c r="I10" s="3">
        <v>3</v>
      </c>
      <c r="J10" s="3">
        <v>3</v>
      </c>
      <c r="K10" s="3">
        <v>1</v>
      </c>
      <c r="L10" s="3">
        <f t="shared" si="7"/>
        <v>13</v>
      </c>
      <c r="M10" s="3">
        <v>0</v>
      </c>
      <c r="N10" s="3">
        <v>1</v>
      </c>
      <c r="O10" s="3">
        <v>1</v>
      </c>
      <c r="P10" s="3">
        <v>0</v>
      </c>
      <c r="Q10" s="3">
        <v>1</v>
      </c>
      <c r="R10" s="3">
        <v>1</v>
      </c>
      <c r="S10" s="3">
        <v>1</v>
      </c>
      <c r="T10" s="3">
        <f t="shared" si="8"/>
        <v>5</v>
      </c>
      <c r="U10" s="3">
        <v>5</v>
      </c>
      <c r="V10" s="3">
        <v>8.6999999999999993</v>
      </c>
      <c r="W10" s="3">
        <f t="shared" si="0"/>
        <v>0.57471264367816099</v>
      </c>
      <c r="X10" s="3">
        <v>11</v>
      </c>
      <c r="Y10" s="3">
        <v>14</v>
      </c>
      <c r="Z10" s="3">
        <f t="shared" si="1"/>
        <v>1.6091954022988506</v>
      </c>
      <c r="AA10" s="3">
        <v>7</v>
      </c>
      <c r="AB10" s="3">
        <f t="shared" si="14"/>
        <v>50</v>
      </c>
      <c r="AC10" s="3">
        <v>0</v>
      </c>
      <c r="AD10" s="3">
        <v>9.9</v>
      </c>
      <c r="AE10" s="3">
        <f t="shared" si="9"/>
        <v>0</v>
      </c>
      <c r="AF10" s="3">
        <v>3.3</v>
      </c>
      <c r="AG10" s="3">
        <v>12</v>
      </c>
      <c r="AH10" s="3">
        <f t="shared" si="2"/>
        <v>1.2121212121212122</v>
      </c>
      <c r="AI10" s="3">
        <v>5</v>
      </c>
      <c r="AJ10" s="3">
        <f t="shared" si="3"/>
        <v>41.666666666666671</v>
      </c>
      <c r="AK10" s="3">
        <v>1</v>
      </c>
      <c r="AL10" s="3">
        <v>0</v>
      </c>
      <c r="AM10" s="3">
        <v>1</v>
      </c>
      <c r="AN10" s="3">
        <v>0</v>
      </c>
      <c r="AO10" s="3">
        <v>0</v>
      </c>
      <c r="AP10" s="3">
        <v>1</v>
      </c>
      <c r="AQ10" s="3">
        <v>0</v>
      </c>
      <c r="AR10" s="3">
        <v>0</v>
      </c>
      <c r="AS10" s="3">
        <f t="shared" si="10"/>
        <v>2</v>
      </c>
      <c r="AT10" s="3">
        <v>2</v>
      </c>
      <c r="AU10" s="3">
        <v>1</v>
      </c>
      <c r="AV10" s="3">
        <v>3</v>
      </c>
      <c r="AW10" s="3">
        <v>0</v>
      </c>
      <c r="AX10" s="3">
        <f t="shared" si="11"/>
        <v>6</v>
      </c>
      <c r="AY10" s="3">
        <v>0</v>
      </c>
      <c r="AZ10" s="3">
        <v>7.65</v>
      </c>
      <c r="BA10" s="3">
        <f t="shared" si="4"/>
        <v>0</v>
      </c>
      <c r="BB10" s="3">
        <v>11</v>
      </c>
      <c r="BC10" s="3">
        <f t="shared" si="5"/>
        <v>1.4379084967320261</v>
      </c>
      <c r="BD10" s="3">
        <v>2</v>
      </c>
      <c r="BE10" s="3">
        <f t="shared" si="12"/>
        <v>18.181818181818183</v>
      </c>
      <c r="BF10" s="3">
        <v>2.1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f t="shared" si="13"/>
        <v>0</v>
      </c>
      <c r="BO10" s="3">
        <v>1</v>
      </c>
      <c r="BP10" s="3">
        <v>1</v>
      </c>
      <c r="BQ10" s="3">
        <v>1</v>
      </c>
      <c r="BR10" s="3">
        <v>0</v>
      </c>
      <c r="BS10" s="3">
        <f t="shared" si="6"/>
        <v>3</v>
      </c>
    </row>
    <row r="11" spans="2:71">
      <c r="B11" s="3">
        <v>1</v>
      </c>
      <c r="C11" s="3">
        <v>75</v>
      </c>
      <c r="D11" s="3" t="s">
        <v>27</v>
      </c>
      <c r="E11" s="8">
        <v>23.9</v>
      </c>
      <c r="F11" s="8">
        <v>0</v>
      </c>
      <c r="G11" s="8">
        <v>20</v>
      </c>
      <c r="H11" s="3">
        <v>6</v>
      </c>
      <c r="I11" s="3">
        <v>3</v>
      </c>
      <c r="J11" s="3">
        <v>4</v>
      </c>
      <c r="K11" s="3">
        <v>1</v>
      </c>
      <c r="L11" s="3">
        <f t="shared" si="7"/>
        <v>14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0</v>
      </c>
      <c r="S11" s="3">
        <v>1</v>
      </c>
      <c r="T11" s="3">
        <f t="shared" si="8"/>
        <v>6</v>
      </c>
      <c r="U11" s="3">
        <v>0</v>
      </c>
      <c r="V11" s="3">
        <v>11.7</v>
      </c>
      <c r="W11" s="3">
        <f t="shared" si="0"/>
        <v>0</v>
      </c>
      <c r="X11" s="3">
        <v>8.9</v>
      </c>
      <c r="Y11" s="3">
        <v>28</v>
      </c>
      <c r="Z11" s="3">
        <f t="shared" si="1"/>
        <v>2.3931623931623931</v>
      </c>
      <c r="AA11" s="3">
        <v>19</v>
      </c>
      <c r="AB11" s="3">
        <f t="shared" si="14"/>
        <v>67.857142857142861</v>
      </c>
      <c r="AC11" s="3">
        <v>0</v>
      </c>
      <c r="AD11" s="3">
        <v>8.65</v>
      </c>
      <c r="AE11" s="3">
        <f t="shared" si="9"/>
        <v>0</v>
      </c>
      <c r="AF11" s="3">
        <v>8.8000000000000007</v>
      </c>
      <c r="AG11" s="3">
        <v>21</v>
      </c>
      <c r="AH11" s="3">
        <f t="shared" si="2"/>
        <v>2.4277456647398843</v>
      </c>
      <c r="AI11" s="3">
        <v>10</v>
      </c>
      <c r="AJ11" s="3">
        <f t="shared" si="3"/>
        <v>47.619047619047613</v>
      </c>
      <c r="AK11" s="3">
        <v>2</v>
      </c>
      <c r="AL11" s="3">
        <v>0</v>
      </c>
      <c r="AM11" s="3">
        <v>0</v>
      </c>
      <c r="AN11" s="3">
        <v>0</v>
      </c>
      <c r="AO11" s="3">
        <v>0</v>
      </c>
      <c r="AP11" s="3">
        <v>1</v>
      </c>
      <c r="AQ11" s="3">
        <v>0</v>
      </c>
      <c r="AR11" s="3">
        <v>1</v>
      </c>
      <c r="AS11" s="3">
        <f t="shared" si="10"/>
        <v>2</v>
      </c>
      <c r="AT11" s="3">
        <v>4</v>
      </c>
      <c r="AU11" s="3">
        <v>2</v>
      </c>
      <c r="AV11" s="3">
        <v>3</v>
      </c>
      <c r="AW11" s="3">
        <v>1</v>
      </c>
      <c r="AX11" s="3">
        <f t="shared" si="11"/>
        <v>10</v>
      </c>
      <c r="AY11" s="3">
        <v>0</v>
      </c>
      <c r="AZ11" s="3">
        <v>8.43</v>
      </c>
      <c r="BA11" s="3">
        <f t="shared" si="4"/>
        <v>0</v>
      </c>
      <c r="BB11" s="3">
        <v>12</v>
      </c>
      <c r="BC11" s="3">
        <f t="shared" si="5"/>
        <v>1.4234875444839858</v>
      </c>
      <c r="BD11" s="3">
        <v>7</v>
      </c>
      <c r="BE11" s="3">
        <f t="shared" si="12"/>
        <v>58.333333333333336</v>
      </c>
      <c r="BF11" s="3">
        <v>3.1</v>
      </c>
      <c r="BG11" s="3">
        <v>1</v>
      </c>
      <c r="BH11" s="3">
        <v>1</v>
      </c>
      <c r="BI11" s="3">
        <v>0</v>
      </c>
      <c r="BJ11" s="3">
        <v>0</v>
      </c>
      <c r="BK11" s="3">
        <v>0</v>
      </c>
      <c r="BL11" s="3">
        <v>0</v>
      </c>
      <c r="BM11" s="3">
        <v>1</v>
      </c>
      <c r="BN11" s="3">
        <f t="shared" si="13"/>
        <v>3</v>
      </c>
      <c r="BO11" s="3">
        <v>3</v>
      </c>
      <c r="BP11" s="3">
        <v>3</v>
      </c>
      <c r="BQ11" s="3">
        <v>3</v>
      </c>
      <c r="BR11" s="3">
        <v>2</v>
      </c>
      <c r="BS11" s="3">
        <f t="shared" si="6"/>
        <v>11</v>
      </c>
    </row>
    <row r="12" spans="2:71">
      <c r="B12" s="3">
        <v>1</v>
      </c>
      <c r="C12" s="3">
        <v>75</v>
      </c>
      <c r="D12" s="3" t="s">
        <v>28</v>
      </c>
      <c r="E12" s="8">
        <v>24.2</v>
      </c>
      <c r="F12" s="8">
        <v>10</v>
      </c>
      <c r="G12" s="8">
        <v>70</v>
      </c>
      <c r="H12" s="3">
        <v>6</v>
      </c>
      <c r="I12" s="3">
        <v>3</v>
      </c>
      <c r="J12" s="3">
        <v>4</v>
      </c>
      <c r="K12" s="3">
        <v>1</v>
      </c>
      <c r="L12" s="3">
        <f t="shared" si="7"/>
        <v>14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f t="shared" si="8"/>
        <v>7</v>
      </c>
      <c r="U12" s="3">
        <v>7</v>
      </c>
      <c r="V12" s="3">
        <v>6.84</v>
      </c>
      <c r="W12" s="3">
        <f t="shared" si="0"/>
        <v>1.0233918128654971</v>
      </c>
      <c r="X12" s="3">
        <v>28.5</v>
      </c>
      <c r="Y12" s="3">
        <v>20</v>
      </c>
      <c r="Z12" s="3">
        <f t="shared" si="1"/>
        <v>2.9239766081871346</v>
      </c>
      <c r="AA12" s="3">
        <v>19</v>
      </c>
      <c r="AB12" s="3">
        <f t="shared" si="14"/>
        <v>95</v>
      </c>
      <c r="AC12" s="3">
        <v>4</v>
      </c>
      <c r="AD12" s="3">
        <v>7.6</v>
      </c>
      <c r="AE12" s="3">
        <f t="shared" si="9"/>
        <v>0.52631578947368418</v>
      </c>
      <c r="AF12" s="3">
        <v>7.3</v>
      </c>
      <c r="AG12" s="3">
        <v>18</v>
      </c>
      <c r="AH12" s="3">
        <f t="shared" si="2"/>
        <v>2.3684210526315792</v>
      </c>
      <c r="AI12" s="3">
        <v>15</v>
      </c>
      <c r="AJ12" s="3">
        <f t="shared" si="3"/>
        <v>83.333333333333343</v>
      </c>
      <c r="AK12" s="3">
        <v>1</v>
      </c>
      <c r="AL12" s="3">
        <v>0</v>
      </c>
      <c r="AM12" s="3">
        <v>1</v>
      </c>
      <c r="AN12" s="3">
        <v>0</v>
      </c>
      <c r="AO12" s="3">
        <v>1</v>
      </c>
      <c r="AP12" s="3">
        <v>0</v>
      </c>
      <c r="AQ12" s="3">
        <v>0</v>
      </c>
      <c r="AR12" s="3">
        <v>1</v>
      </c>
      <c r="AS12" s="3">
        <f t="shared" si="10"/>
        <v>3</v>
      </c>
      <c r="AT12" s="3">
        <v>3</v>
      </c>
      <c r="AU12" s="3">
        <v>1</v>
      </c>
      <c r="AV12" s="3">
        <v>2</v>
      </c>
      <c r="AW12" s="3">
        <v>1</v>
      </c>
      <c r="AX12" s="3">
        <f t="shared" si="11"/>
        <v>7</v>
      </c>
      <c r="AY12" s="3">
        <v>0</v>
      </c>
      <c r="AZ12" s="3">
        <v>8.9700000000000006</v>
      </c>
      <c r="BA12" s="3">
        <f t="shared" si="4"/>
        <v>0</v>
      </c>
      <c r="BB12" s="3">
        <v>9</v>
      </c>
      <c r="BC12" s="3">
        <f t="shared" si="5"/>
        <v>1.0033444816053512</v>
      </c>
      <c r="BD12" s="3">
        <v>3</v>
      </c>
      <c r="BE12" s="3">
        <f t="shared" si="12"/>
        <v>33.333333333333329</v>
      </c>
      <c r="BF12" s="3">
        <v>2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1</v>
      </c>
      <c r="BN12" s="3">
        <f t="shared" si="13"/>
        <v>1</v>
      </c>
      <c r="BO12" s="3">
        <v>1</v>
      </c>
      <c r="BP12" s="3">
        <v>1</v>
      </c>
      <c r="BQ12" s="3">
        <v>1</v>
      </c>
      <c r="BR12" s="3">
        <v>0</v>
      </c>
      <c r="BS12" s="3">
        <f t="shared" si="6"/>
        <v>3</v>
      </c>
    </row>
    <row r="13" spans="2:71">
      <c r="B13" s="3">
        <v>1</v>
      </c>
      <c r="C13" s="3">
        <v>86</v>
      </c>
      <c r="D13" s="3" t="s">
        <v>27</v>
      </c>
      <c r="E13" s="8">
        <v>24.8</v>
      </c>
      <c r="F13" s="8">
        <v>70</v>
      </c>
      <c r="G13" s="8">
        <v>95</v>
      </c>
      <c r="H13" s="3">
        <v>6</v>
      </c>
      <c r="I13" s="3">
        <v>3</v>
      </c>
      <c r="J13" s="3">
        <v>4</v>
      </c>
      <c r="K13" s="3">
        <v>1</v>
      </c>
      <c r="L13" s="3">
        <f t="shared" si="7"/>
        <v>14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f t="shared" si="8"/>
        <v>7</v>
      </c>
      <c r="U13" s="3">
        <v>3</v>
      </c>
      <c r="V13" s="3">
        <v>9.0500000000000007</v>
      </c>
      <c r="W13" s="3">
        <f t="shared" si="0"/>
        <v>0.33149171270718231</v>
      </c>
      <c r="X13" s="3">
        <v>8.9</v>
      </c>
      <c r="Y13" s="3">
        <v>26</v>
      </c>
      <c r="Z13" s="3">
        <f t="shared" si="1"/>
        <v>2.8729281767955799</v>
      </c>
      <c r="AA13" s="3">
        <v>17</v>
      </c>
      <c r="AB13" s="3">
        <f t="shared" si="14"/>
        <v>65.384615384615387</v>
      </c>
      <c r="AC13" s="3">
        <v>2</v>
      </c>
      <c r="AD13" s="3">
        <v>10.79</v>
      </c>
      <c r="AE13" s="3">
        <f t="shared" si="9"/>
        <v>0.18535681186283598</v>
      </c>
      <c r="AF13" s="3">
        <v>6.3</v>
      </c>
      <c r="AG13" s="3">
        <v>22</v>
      </c>
      <c r="AH13" s="3">
        <f t="shared" si="2"/>
        <v>2.0389249304911958</v>
      </c>
      <c r="AI13" s="3">
        <v>9</v>
      </c>
      <c r="AJ13" s="3">
        <f t="shared" si="3"/>
        <v>40.909090909090914</v>
      </c>
      <c r="AK13" s="3">
        <v>2</v>
      </c>
      <c r="AL13" s="3">
        <v>0</v>
      </c>
      <c r="AM13" s="3">
        <v>1</v>
      </c>
      <c r="AN13" s="3">
        <v>1</v>
      </c>
      <c r="AO13" s="3">
        <v>0</v>
      </c>
      <c r="AP13" s="3">
        <v>0</v>
      </c>
      <c r="AQ13" s="3">
        <v>1</v>
      </c>
      <c r="AR13" s="3">
        <v>0</v>
      </c>
      <c r="AS13" s="3">
        <f t="shared" si="10"/>
        <v>3</v>
      </c>
      <c r="AT13" s="3">
        <v>3</v>
      </c>
      <c r="AU13" s="3">
        <v>1</v>
      </c>
      <c r="AV13" s="3">
        <v>2</v>
      </c>
      <c r="AW13" s="3">
        <v>0</v>
      </c>
      <c r="AX13" s="3">
        <f t="shared" si="11"/>
        <v>6</v>
      </c>
      <c r="AY13" s="3">
        <v>0</v>
      </c>
      <c r="AZ13" s="3">
        <v>9.59</v>
      </c>
      <c r="BA13" s="3">
        <f t="shared" si="4"/>
        <v>0</v>
      </c>
      <c r="BB13" s="3">
        <v>12</v>
      </c>
      <c r="BC13" s="3">
        <f t="shared" si="5"/>
        <v>1.251303441084463</v>
      </c>
      <c r="BD13" s="3">
        <v>4</v>
      </c>
      <c r="BE13" s="3">
        <f t="shared" si="12"/>
        <v>33.333333333333329</v>
      </c>
      <c r="BF13" s="3">
        <v>6.2</v>
      </c>
      <c r="BG13" s="3">
        <v>0</v>
      </c>
      <c r="BH13" s="3">
        <v>1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f t="shared" si="13"/>
        <v>1</v>
      </c>
      <c r="BO13" s="3">
        <v>1</v>
      </c>
      <c r="BP13" s="3">
        <v>1</v>
      </c>
      <c r="BQ13" s="3">
        <v>2</v>
      </c>
      <c r="BR13" s="3">
        <v>0</v>
      </c>
      <c r="BS13" s="3">
        <f t="shared" si="6"/>
        <v>4</v>
      </c>
    </row>
    <row r="14" spans="2:71">
      <c r="B14" s="3">
        <v>1</v>
      </c>
      <c r="C14" s="3">
        <v>71</v>
      </c>
      <c r="D14" s="3" t="s">
        <v>29</v>
      </c>
      <c r="E14" s="8">
        <v>32.299999999999997</v>
      </c>
      <c r="F14" s="8">
        <v>0</v>
      </c>
      <c r="G14" s="8">
        <v>50</v>
      </c>
      <c r="H14" s="3">
        <v>6</v>
      </c>
      <c r="I14" s="3">
        <v>3</v>
      </c>
      <c r="J14" s="3">
        <v>4</v>
      </c>
      <c r="K14" s="3">
        <v>1</v>
      </c>
      <c r="L14" s="3">
        <f t="shared" si="7"/>
        <v>14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f t="shared" si="8"/>
        <v>7</v>
      </c>
      <c r="U14" s="3">
        <v>0</v>
      </c>
      <c r="V14" s="3">
        <v>9.83</v>
      </c>
      <c r="W14" s="3">
        <f t="shared" si="0"/>
        <v>0</v>
      </c>
      <c r="X14" s="3">
        <v>26.3</v>
      </c>
      <c r="Y14" s="3">
        <v>16</v>
      </c>
      <c r="Z14" s="3">
        <f t="shared" si="1"/>
        <v>1.6276703967446593</v>
      </c>
      <c r="AA14" s="3">
        <v>15</v>
      </c>
      <c r="AB14" s="3">
        <f t="shared" si="14"/>
        <v>93.75</v>
      </c>
      <c r="AC14" s="3">
        <v>0</v>
      </c>
      <c r="AD14" s="3">
        <v>9.67</v>
      </c>
      <c r="AE14" s="3">
        <f t="shared" si="9"/>
        <v>0</v>
      </c>
      <c r="AF14" s="3">
        <v>6.3</v>
      </c>
      <c r="AG14" s="3">
        <v>18</v>
      </c>
      <c r="AH14" s="3">
        <f t="shared" si="2"/>
        <v>1.8614270941054809</v>
      </c>
      <c r="AI14" s="3">
        <v>15</v>
      </c>
      <c r="AJ14" s="3">
        <f t="shared" si="3"/>
        <v>83.333333333333343</v>
      </c>
      <c r="AK14" s="3">
        <v>1</v>
      </c>
      <c r="AL14" s="3">
        <v>0</v>
      </c>
      <c r="AM14" s="3">
        <v>1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f t="shared" si="10"/>
        <v>1</v>
      </c>
      <c r="AT14" s="3">
        <v>3</v>
      </c>
      <c r="AU14" s="3">
        <v>1</v>
      </c>
      <c r="AV14" s="3">
        <v>2</v>
      </c>
      <c r="AW14" s="3">
        <v>0</v>
      </c>
      <c r="AX14" s="3">
        <f t="shared" si="11"/>
        <v>6</v>
      </c>
      <c r="AY14" s="3">
        <v>0</v>
      </c>
      <c r="AZ14" s="3">
        <v>8.49</v>
      </c>
      <c r="BA14" s="3">
        <f t="shared" si="4"/>
        <v>0</v>
      </c>
      <c r="BB14" s="3">
        <v>29</v>
      </c>
      <c r="BC14" s="3">
        <f t="shared" si="5"/>
        <v>3.4157832744405181</v>
      </c>
      <c r="BD14" s="3">
        <v>14</v>
      </c>
      <c r="BE14" s="3">
        <f t="shared" si="12"/>
        <v>48.275862068965516</v>
      </c>
      <c r="BF14" s="3">
        <v>3.1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f t="shared" si="13"/>
        <v>0</v>
      </c>
      <c r="BO14" s="3">
        <v>2</v>
      </c>
      <c r="BP14" s="3">
        <v>1</v>
      </c>
      <c r="BQ14" s="3">
        <v>1</v>
      </c>
      <c r="BR14" s="3">
        <v>0</v>
      </c>
      <c r="BS14" s="3">
        <f>SUM(BO14:BR14)</f>
        <v>4</v>
      </c>
    </row>
    <row r="15" spans="2:71">
      <c r="B15" s="3">
        <v>1</v>
      </c>
      <c r="C15" s="3">
        <v>71</v>
      </c>
      <c r="D15" s="3" t="s">
        <v>30</v>
      </c>
      <c r="E15" s="8">
        <v>32.299999999999997</v>
      </c>
      <c r="F15" s="8">
        <v>0</v>
      </c>
      <c r="G15" s="8">
        <v>50</v>
      </c>
      <c r="H15" s="3">
        <v>6</v>
      </c>
      <c r="I15" s="3">
        <v>3</v>
      </c>
      <c r="J15" s="3">
        <v>4</v>
      </c>
      <c r="K15" s="3">
        <v>1</v>
      </c>
      <c r="L15" s="3">
        <f t="shared" si="7"/>
        <v>14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0</v>
      </c>
      <c r="T15" s="3">
        <f t="shared" si="8"/>
        <v>6</v>
      </c>
      <c r="U15" s="3">
        <v>1</v>
      </c>
      <c r="V15" s="3">
        <v>9.6</v>
      </c>
      <c r="W15" s="3">
        <f t="shared" si="0"/>
        <v>0.10416666666666667</v>
      </c>
      <c r="X15" s="3">
        <v>12.4</v>
      </c>
      <c r="Y15" s="3">
        <v>26</v>
      </c>
      <c r="Z15" s="3">
        <f t="shared" si="1"/>
        <v>2.7083333333333335</v>
      </c>
      <c r="AA15" s="3">
        <v>26</v>
      </c>
      <c r="AB15" s="3">
        <f t="shared" si="14"/>
        <v>100</v>
      </c>
      <c r="AC15" s="3">
        <v>0</v>
      </c>
      <c r="AD15" s="3">
        <v>8.6999999999999993</v>
      </c>
      <c r="AE15" s="3">
        <f t="shared" si="9"/>
        <v>0</v>
      </c>
      <c r="AF15" s="3">
        <v>4.2</v>
      </c>
      <c r="AG15" s="3">
        <v>33</v>
      </c>
      <c r="AH15" s="3">
        <f t="shared" si="2"/>
        <v>3.7931034482758625</v>
      </c>
      <c r="AI15" s="3">
        <v>30</v>
      </c>
      <c r="AJ15" s="3">
        <f t="shared" si="3"/>
        <v>90.909090909090907</v>
      </c>
      <c r="AK15" s="3">
        <v>2</v>
      </c>
      <c r="AL15" s="3">
        <v>0</v>
      </c>
      <c r="AM15" s="3">
        <v>0</v>
      </c>
      <c r="AN15" s="3">
        <v>0</v>
      </c>
      <c r="AO15" s="3">
        <v>1</v>
      </c>
      <c r="AP15" s="3">
        <v>1</v>
      </c>
      <c r="AQ15" s="3">
        <v>0</v>
      </c>
      <c r="AR15" s="3">
        <v>0</v>
      </c>
      <c r="AS15" s="3">
        <f t="shared" si="10"/>
        <v>2</v>
      </c>
      <c r="AT15" s="3">
        <v>3</v>
      </c>
      <c r="AU15" s="3">
        <v>1</v>
      </c>
      <c r="AV15" s="3">
        <v>2</v>
      </c>
      <c r="AW15" s="3">
        <v>0</v>
      </c>
      <c r="AX15" s="3">
        <f t="shared" si="11"/>
        <v>6</v>
      </c>
      <c r="AY15" s="3">
        <v>0</v>
      </c>
      <c r="AZ15" s="3">
        <v>8.94</v>
      </c>
      <c r="BA15" s="3">
        <f t="shared" si="4"/>
        <v>0</v>
      </c>
      <c r="BB15" s="3">
        <v>24</v>
      </c>
      <c r="BC15" s="3">
        <f t="shared" si="5"/>
        <v>2.6845637583892619</v>
      </c>
      <c r="BD15" s="3">
        <v>15</v>
      </c>
      <c r="BE15" s="3">
        <f t="shared" si="12"/>
        <v>62.5</v>
      </c>
      <c r="BF15" s="3">
        <v>3.5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f t="shared" si="13"/>
        <v>0</v>
      </c>
      <c r="BO15" s="3">
        <v>1</v>
      </c>
      <c r="BP15" s="3">
        <v>2</v>
      </c>
      <c r="BQ15" s="3">
        <v>2</v>
      </c>
      <c r="BR15" s="3">
        <v>0</v>
      </c>
      <c r="BS15" s="3">
        <f t="shared" si="6"/>
        <v>5</v>
      </c>
    </row>
    <row r="16" spans="2:71">
      <c r="B16" s="3">
        <v>1</v>
      </c>
      <c r="C16" s="3">
        <v>76</v>
      </c>
      <c r="D16" s="3" t="s">
        <v>29</v>
      </c>
      <c r="E16" s="8">
        <v>27</v>
      </c>
      <c r="F16" s="8">
        <v>20</v>
      </c>
      <c r="G16" s="8">
        <v>50</v>
      </c>
      <c r="H16" s="3">
        <v>6</v>
      </c>
      <c r="I16" s="3">
        <v>3</v>
      </c>
      <c r="J16" s="3">
        <v>4</v>
      </c>
      <c r="K16" s="3">
        <v>1</v>
      </c>
      <c r="L16" s="3">
        <f t="shared" si="7"/>
        <v>14</v>
      </c>
      <c r="M16" s="3">
        <v>1</v>
      </c>
      <c r="N16" s="3">
        <v>1</v>
      </c>
      <c r="O16" s="3">
        <v>0</v>
      </c>
      <c r="P16" s="3">
        <v>0</v>
      </c>
      <c r="Q16" s="3">
        <v>1</v>
      </c>
      <c r="R16" s="3">
        <v>0</v>
      </c>
      <c r="S16" s="3">
        <v>1</v>
      </c>
      <c r="T16" s="3">
        <f t="shared" si="8"/>
        <v>4</v>
      </c>
      <c r="U16" s="3">
        <v>6</v>
      </c>
      <c r="V16" s="3">
        <v>11.7</v>
      </c>
      <c r="W16" s="3">
        <f t="shared" si="0"/>
        <v>0.51282051282051289</v>
      </c>
      <c r="X16" s="3">
        <v>9.5</v>
      </c>
      <c r="Y16" s="3">
        <f>MEDIAN(Y3:Y15)</f>
        <v>20</v>
      </c>
      <c r="Z16" s="3">
        <f t="shared" si="1"/>
        <v>1.7094017094017095</v>
      </c>
      <c r="AA16" s="3">
        <f t="shared" ref="AA16:BD16" si="15">MEDIAN(AA3:AA15)</f>
        <v>17</v>
      </c>
      <c r="AB16" s="3">
        <f t="shared" si="14"/>
        <v>85</v>
      </c>
      <c r="AC16" s="3">
        <f t="shared" si="15"/>
        <v>0</v>
      </c>
      <c r="AD16" s="3">
        <f t="shared" si="15"/>
        <v>8.52</v>
      </c>
      <c r="AE16" s="3">
        <f t="shared" si="9"/>
        <v>0</v>
      </c>
      <c r="AF16" s="3">
        <v>5.2</v>
      </c>
      <c r="AG16" s="3">
        <f t="shared" si="15"/>
        <v>18</v>
      </c>
      <c r="AH16" s="3">
        <f t="shared" si="2"/>
        <v>2.1126760563380285</v>
      </c>
      <c r="AI16" s="3">
        <f t="shared" si="15"/>
        <v>10</v>
      </c>
      <c r="AJ16" s="3">
        <f t="shared" si="3"/>
        <v>55.555555555555557</v>
      </c>
      <c r="AK16" s="3">
        <f t="shared" si="15"/>
        <v>1</v>
      </c>
      <c r="AL16" s="3">
        <v>0</v>
      </c>
      <c r="AM16" s="3">
        <v>1</v>
      </c>
      <c r="AN16" s="3">
        <v>0</v>
      </c>
      <c r="AO16" s="3">
        <v>0</v>
      </c>
      <c r="AP16" s="3">
        <v>1</v>
      </c>
      <c r="AQ16" s="3">
        <v>0</v>
      </c>
      <c r="AR16" s="3">
        <v>0</v>
      </c>
      <c r="AS16" s="3">
        <f t="shared" si="10"/>
        <v>2</v>
      </c>
      <c r="AT16" s="3">
        <v>3</v>
      </c>
      <c r="AU16" s="3">
        <v>2</v>
      </c>
      <c r="AV16" s="3">
        <v>3</v>
      </c>
      <c r="AW16" s="3">
        <v>0</v>
      </c>
      <c r="AX16" s="3">
        <f t="shared" si="11"/>
        <v>8</v>
      </c>
      <c r="AY16">
        <f t="shared" si="15"/>
        <v>0</v>
      </c>
      <c r="AZ16">
        <f t="shared" si="15"/>
        <v>8.7899999999999991</v>
      </c>
      <c r="BA16" s="3">
        <f t="shared" si="15"/>
        <v>0</v>
      </c>
      <c r="BB16" s="3">
        <f t="shared" si="15"/>
        <v>12</v>
      </c>
      <c r="BC16" s="3">
        <f t="shared" si="5"/>
        <v>1.3651877133105803</v>
      </c>
      <c r="BD16" s="3">
        <f t="shared" si="15"/>
        <v>4</v>
      </c>
      <c r="BE16" s="3">
        <f t="shared" si="12"/>
        <v>33.333333333333329</v>
      </c>
      <c r="BF16" s="3">
        <v>2.9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f t="shared" si="13"/>
        <v>0</v>
      </c>
      <c r="BO16" s="3">
        <v>1</v>
      </c>
      <c r="BP16" s="3">
        <v>2</v>
      </c>
      <c r="BQ16" s="3">
        <v>2</v>
      </c>
      <c r="BR16" s="3">
        <v>0</v>
      </c>
      <c r="BS16" s="3">
        <f t="shared" si="6"/>
        <v>5</v>
      </c>
    </row>
    <row r="17" spans="1:71">
      <c r="B17" s="3">
        <v>0</v>
      </c>
      <c r="C17" s="3">
        <v>79</v>
      </c>
      <c r="D17" s="3" t="s">
        <v>30</v>
      </c>
      <c r="E17" s="8">
        <v>28.3</v>
      </c>
      <c r="F17" s="8">
        <v>5</v>
      </c>
      <c r="G17" s="8">
        <v>40</v>
      </c>
      <c r="H17" s="3">
        <v>5</v>
      </c>
      <c r="I17" s="3">
        <v>3</v>
      </c>
      <c r="J17" s="3">
        <v>3</v>
      </c>
      <c r="K17" s="3">
        <v>1</v>
      </c>
      <c r="L17" s="3">
        <f t="shared" si="7"/>
        <v>12</v>
      </c>
      <c r="M17" s="3">
        <v>1</v>
      </c>
      <c r="N17" s="3">
        <v>1</v>
      </c>
      <c r="O17" s="3">
        <v>1</v>
      </c>
      <c r="P17" s="3">
        <v>0</v>
      </c>
      <c r="Q17" s="3">
        <v>1</v>
      </c>
      <c r="R17" s="3">
        <v>1</v>
      </c>
      <c r="S17" s="3">
        <v>1</v>
      </c>
      <c r="T17" s="3">
        <f t="shared" si="8"/>
        <v>6</v>
      </c>
      <c r="U17" s="3">
        <v>2</v>
      </c>
      <c r="V17" s="3">
        <v>9.4</v>
      </c>
      <c r="W17" s="3">
        <f t="shared" si="0"/>
        <v>0.21276595744680851</v>
      </c>
      <c r="X17" s="3">
        <v>11.3</v>
      </c>
      <c r="Y17" s="3">
        <f>QUARTILE(Y3:Y15,3)</f>
        <v>26</v>
      </c>
      <c r="Z17" s="3">
        <f t="shared" si="1"/>
        <v>2.7659574468085104</v>
      </c>
      <c r="AA17" s="3">
        <f t="shared" ref="AA17" si="16">QUARTILE(AA3:AA15,3)</f>
        <v>23</v>
      </c>
      <c r="AB17" s="3">
        <f t="shared" si="14"/>
        <v>88.461538461538453</v>
      </c>
      <c r="AC17" s="3">
        <f t="shared" ref="AC17:AK17" si="17">QUARTILE(AC3:AC15,3)</f>
        <v>2</v>
      </c>
      <c r="AD17" s="3">
        <f t="shared" si="17"/>
        <v>8.6999999999999993</v>
      </c>
      <c r="AE17" s="3">
        <f t="shared" si="9"/>
        <v>0.22988505747126439</v>
      </c>
      <c r="AF17" s="3">
        <v>4.3</v>
      </c>
      <c r="AG17" s="3">
        <f t="shared" si="17"/>
        <v>22</v>
      </c>
      <c r="AH17" s="3">
        <f t="shared" si="2"/>
        <v>2.5287356321839081</v>
      </c>
      <c r="AI17" s="3">
        <f t="shared" si="17"/>
        <v>15</v>
      </c>
      <c r="AJ17" s="3">
        <f t="shared" si="3"/>
        <v>68.181818181818173</v>
      </c>
      <c r="AK17" s="3">
        <f t="shared" si="17"/>
        <v>2</v>
      </c>
      <c r="AL17" s="3">
        <v>0</v>
      </c>
      <c r="AM17" s="3">
        <v>1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f t="shared" si="10"/>
        <v>1</v>
      </c>
      <c r="AT17" s="3">
        <v>2</v>
      </c>
      <c r="AU17" s="3">
        <v>1</v>
      </c>
      <c r="AV17" s="3">
        <v>2</v>
      </c>
      <c r="AW17" s="3">
        <v>0</v>
      </c>
      <c r="AX17" s="3">
        <f t="shared" si="11"/>
        <v>5</v>
      </c>
      <c r="AY17">
        <f t="shared" ref="AY17:BB17" si="18">QUARTILE(AY3:AY15,3)</f>
        <v>0</v>
      </c>
      <c r="AZ17">
        <f t="shared" si="18"/>
        <v>8.9700000000000006</v>
      </c>
      <c r="BA17" s="3">
        <f t="shared" si="18"/>
        <v>0</v>
      </c>
      <c r="BB17" s="3">
        <f t="shared" si="18"/>
        <v>19</v>
      </c>
      <c r="BC17" s="3">
        <f t="shared" si="5"/>
        <v>2.1181716833890745</v>
      </c>
      <c r="BD17" s="3">
        <v>7</v>
      </c>
      <c r="BE17" s="3">
        <f t="shared" si="12"/>
        <v>36.84210526315789</v>
      </c>
      <c r="BF17" s="3">
        <v>3.9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f t="shared" si="13"/>
        <v>0</v>
      </c>
      <c r="BO17" s="3">
        <v>1</v>
      </c>
      <c r="BP17" s="3">
        <v>1</v>
      </c>
      <c r="BQ17" s="3">
        <v>1</v>
      </c>
      <c r="BR17" s="3">
        <v>0</v>
      </c>
      <c r="BS17" s="3">
        <f t="shared" si="6"/>
        <v>3</v>
      </c>
    </row>
    <row r="18" spans="1:71">
      <c r="B18" s="3">
        <v>1</v>
      </c>
      <c r="C18" s="3">
        <v>79</v>
      </c>
      <c r="D18" s="3" t="s">
        <v>30</v>
      </c>
      <c r="E18" s="8">
        <v>21.3</v>
      </c>
      <c r="F18" s="8">
        <v>10</v>
      </c>
      <c r="G18" s="8">
        <v>50</v>
      </c>
      <c r="H18" s="3">
        <v>6</v>
      </c>
      <c r="I18" s="3">
        <v>3</v>
      </c>
      <c r="J18" s="3">
        <v>4</v>
      </c>
      <c r="K18" s="3">
        <v>1</v>
      </c>
      <c r="L18" s="3">
        <f t="shared" si="7"/>
        <v>14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f t="shared" si="8"/>
        <v>7</v>
      </c>
      <c r="U18" s="3">
        <v>7</v>
      </c>
      <c r="V18" s="3">
        <v>8.9</v>
      </c>
      <c r="W18" s="3">
        <f t="shared" si="0"/>
        <v>0.78651685393258419</v>
      </c>
      <c r="X18" s="3">
        <v>23.4</v>
      </c>
      <c r="Y18" s="3">
        <v>18</v>
      </c>
      <c r="Z18" s="3">
        <f t="shared" si="1"/>
        <v>2.0224719101123596</v>
      </c>
      <c r="AA18" s="3">
        <v>18</v>
      </c>
      <c r="AB18" s="3">
        <f t="shared" si="14"/>
        <v>100</v>
      </c>
      <c r="AC18" s="3">
        <v>1</v>
      </c>
      <c r="AD18" s="3">
        <v>10.4</v>
      </c>
      <c r="AE18" s="3">
        <f t="shared" si="9"/>
        <v>9.6153846153846145E-2</v>
      </c>
      <c r="AF18" s="3">
        <v>4.5</v>
      </c>
      <c r="AG18" s="3">
        <v>19</v>
      </c>
      <c r="AH18" s="3">
        <f t="shared" si="2"/>
        <v>1.8269230769230769</v>
      </c>
      <c r="AI18" s="3">
        <v>7</v>
      </c>
      <c r="AJ18" s="3">
        <f t="shared" si="3"/>
        <v>36.84210526315789</v>
      </c>
      <c r="AK18" s="3">
        <v>1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1</v>
      </c>
      <c r="AR18" s="3">
        <v>1</v>
      </c>
      <c r="AS18" s="3">
        <f t="shared" si="10"/>
        <v>2</v>
      </c>
      <c r="AT18" s="3">
        <v>3</v>
      </c>
      <c r="AU18" s="3">
        <v>3</v>
      </c>
      <c r="AV18" s="3">
        <v>2</v>
      </c>
      <c r="AW18" s="3">
        <v>1</v>
      </c>
      <c r="AX18" s="3">
        <f t="shared" si="11"/>
        <v>9</v>
      </c>
      <c r="AY18" s="3">
        <v>0</v>
      </c>
      <c r="AZ18" s="3">
        <v>8.5399999999999991</v>
      </c>
      <c r="BA18" s="3">
        <v>0</v>
      </c>
      <c r="BB18" s="3">
        <v>20</v>
      </c>
      <c r="BC18" s="3">
        <f t="shared" si="5"/>
        <v>2.3419203747072603</v>
      </c>
      <c r="BD18" s="3">
        <v>5</v>
      </c>
      <c r="BE18" s="3">
        <f t="shared" si="12"/>
        <v>25</v>
      </c>
      <c r="BF18" s="3">
        <v>2.9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1</v>
      </c>
      <c r="BP18" s="3">
        <v>1</v>
      </c>
      <c r="BQ18" s="3">
        <v>1</v>
      </c>
      <c r="BR18" s="3">
        <v>0</v>
      </c>
      <c r="BS18" s="3">
        <f t="shared" si="6"/>
        <v>3</v>
      </c>
    </row>
    <row r="19" spans="1:71">
      <c r="B19" s="3">
        <v>0</v>
      </c>
      <c r="C19" s="3">
        <v>79</v>
      </c>
      <c r="D19" s="3" t="s">
        <v>30</v>
      </c>
      <c r="E19" s="8">
        <v>24.9</v>
      </c>
      <c r="F19" s="8">
        <v>0</v>
      </c>
      <c r="G19" s="8">
        <v>45</v>
      </c>
      <c r="H19" s="3">
        <v>6</v>
      </c>
      <c r="I19" s="3">
        <v>3</v>
      </c>
      <c r="J19" s="3">
        <v>4</v>
      </c>
      <c r="K19" s="3">
        <v>1</v>
      </c>
      <c r="L19" s="3">
        <f t="shared" si="7"/>
        <v>14</v>
      </c>
      <c r="M19" s="3">
        <v>0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f t="shared" si="8"/>
        <v>6</v>
      </c>
      <c r="U19" s="3">
        <v>1</v>
      </c>
      <c r="V19" s="3">
        <v>9.25</v>
      </c>
      <c r="W19" s="3">
        <f t="shared" si="0"/>
        <v>0.10810810810810811</v>
      </c>
      <c r="X19" s="3">
        <v>13.3</v>
      </c>
      <c r="Y19" s="3">
        <v>9</v>
      </c>
      <c r="Z19" s="3">
        <f t="shared" si="1"/>
        <v>0.97297297297297303</v>
      </c>
      <c r="AA19" s="3">
        <v>5</v>
      </c>
      <c r="AB19" s="3">
        <f t="shared" si="14"/>
        <v>55.555555555555557</v>
      </c>
      <c r="AC19" s="3">
        <v>1</v>
      </c>
      <c r="AD19" s="3">
        <v>9.9</v>
      </c>
      <c r="AE19" s="3">
        <f t="shared" si="9"/>
        <v>0.10101010101010101</v>
      </c>
      <c r="AF19" s="3">
        <v>7.3</v>
      </c>
      <c r="AG19" s="3">
        <v>19</v>
      </c>
      <c r="AH19" s="3">
        <f t="shared" si="2"/>
        <v>1.9191919191919191</v>
      </c>
      <c r="AI19" s="3">
        <v>5</v>
      </c>
      <c r="AJ19" s="3">
        <f t="shared" si="3"/>
        <v>26.315789473684209</v>
      </c>
      <c r="AK19" s="3">
        <v>2</v>
      </c>
      <c r="AL19" s="3">
        <v>0</v>
      </c>
      <c r="AM19" s="3">
        <v>0</v>
      </c>
      <c r="AN19" s="3">
        <v>0</v>
      </c>
      <c r="AO19" s="3">
        <v>0</v>
      </c>
      <c r="AP19" s="3">
        <v>1</v>
      </c>
      <c r="AQ19" s="3">
        <v>1</v>
      </c>
      <c r="AR19" s="3">
        <v>1</v>
      </c>
      <c r="AS19" s="3">
        <f t="shared" si="10"/>
        <v>3</v>
      </c>
      <c r="AT19" s="3">
        <v>3</v>
      </c>
      <c r="AU19" s="3">
        <v>2</v>
      </c>
      <c r="AV19" s="3">
        <v>2</v>
      </c>
      <c r="AW19" s="3">
        <v>1</v>
      </c>
      <c r="AX19" s="3">
        <f t="shared" si="11"/>
        <v>8</v>
      </c>
      <c r="AY19" s="3">
        <v>0</v>
      </c>
      <c r="AZ19" s="3">
        <v>7.32</v>
      </c>
      <c r="BA19" s="3">
        <v>0</v>
      </c>
      <c r="BB19" s="3">
        <v>10</v>
      </c>
      <c r="BC19" s="3">
        <f t="shared" si="5"/>
        <v>1.3661202185792349</v>
      </c>
      <c r="BD19" s="3">
        <v>2</v>
      </c>
      <c r="BE19" s="3">
        <f t="shared" si="12"/>
        <v>20</v>
      </c>
      <c r="BF19" s="3">
        <v>3.2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1</v>
      </c>
      <c r="BP19" s="3">
        <v>1</v>
      </c>
      <c r="BQ19" s="3">
        <v>1</v>
      </c>
      <c r="BR19" s="3">
        <v>0</v>
      </c>
      <c r="BS19" s="3">
        <f t="shared" si="6"/>
        <v>3</v>
      </c>
    </row>
    <row r="20" spans="1:71">
      <c r="B20" s="3">
        <v>1</v>
      </c>
      <c r="C20" s="3">
        <v>85</v>
      </c>
      <c r="D20" s="3" t="s">
        <v>30</v>
      </c>
      <c r="E20" s="8">
        <v>24.9</v>
      </c>
      <c r="F20" s="8">
        <v>20</v>
      </c>
      <c r="G20" s="8">
        <v>60</v>
      </c>
      <c r="H20" s="3">
        <v>6</v>
      </c>
      <c r="I20" s="3">
        <v>3</v>
      </c>
      <c r="J20" s="3">
        <v>4</v>
      </c>
      <c r="K20" s="3">
        <v>1</v>
      </c>
      <c r="L20" s="3">
        <f t="shared" si="7"/>
        <v>14</v>
      </c>
      <c r="M20" s="3">
        <v>0</v>
      </c>
      <c r="N20" s="3">
        <v>1</v>
      </c>
      <c r="O20" s="3">
        <v>1</v>
      </c>
      <c r="P20" s="3">
        <v>0</v>
      </c>
      <c r="Q20" s="3">
        <v>1</v>
      </c>
      <c r="R20" s="3">
        <v>1</v>
      </c>
      <c r="S20" s="3">
        <v>1</v>
      </c>
      <c r="T20" s="3">
        <f t="shared" si="8"/>
        <v>5</v>
      </c>
      <c r="U20" s="3">
        <v>4</v>
      </c>
      <c r="V20" s="3">
        <v>5.9</v>
      </c>
      <c r="W20" s="3">
        <f t="shared" si="0"/>
        <v>0.67796610169491522</v>
      </c>
      <c r="X20" s="3">
        <v>20.3</v>
      </c>
      <c r="Y20" s="3">
        <v>24</v>
      </c>
      <c r="Z20" s="3">
        <f t="shared" si="1"/>
        <v>4.0677966101694913</v>
      </c>
      <c r="AA20" s="3">
        <v>20</v>
      </c>
      <c r="AB20" s="3">
        <f t="shared" si="14"/>
        <v>83.333333333333343</v>
      </c>
      <c r="AC20" s="3">
        <v>2</v>
      </c>
      <c r="AD20" s="3">
        <v>8.6</v>
      </c>
      <c r="AE20" s="3">
        <f t="shared" si="9"/>
        <v>0.23255813953488372</v>
      </c>
      <c r="AF20" s="3">
        <v>12.9</v>
      </c>
      <c r="AG20" s="3">
        <v>11</v>
      </c>
      <c r="AH20" s="3">
        <f t="shared" si="2"/>
        <v>1.2790697674418605</v>
      </c>
      <c r="AI20" s="3">
        <v>7</v>
      </c>
      <c r="AJ20" s="3">
        <f t="shared" si="3"/>
        <v>63.636363636363633</v>
      </c>
      <c r="AK20" s="3">
        <v>1</v>
      </c>
      <c r="AL20" s="3">
        <v>0</v>
      </c>
      <c r="AM20" s="3">
        <v>1</v>
      </c>
      <c r="AN20" s="3">
        <v>0</v>
      </c>
      <c r="AO20" s="3">
        <v>0</v>
      </c>
      <c r="AP20" s="3">
        <v>1</v>
      </c>
      <c r="AQ20" s="3">
        <v>1</v>
      </c>
      <c r="AR20" s="3">
        <v>1</v>
      </c>
      <c r="AS20" s="3">
        <f t="shared" si="10"/>
        <v>4</v>
      </c>
      <c r="AT20" s="3">
        <v>3</v>
      </c>
      <c r="AU20" s="3">
        <v>2</v>
      </c>
      <c r="AV20" s="3">
        <v>2</v>
      </c>
      <c r="AW20" s="3">
        <v>1</v>
      </c>
      <c r="AX20" s="3">
        <f t="shared" si="11"/>
        <v>8</v>
      </c>
      <c r="AY20" s="3">
        <v>0</v>
      </c>
      <c r="AZ20" s="3">
        <v>6.43</v>
      </c>
      <c r="BA20" s="3">
        <v>0</v>
      </c>
      <c r="BB20" s="3">
        <v>6</v>
      </c>
      <c r="BC20" s="3">
        <f t="shared" si="5"/>
        <v>0.93312597200622083</v>
      </c>
      <c r="BD20" s="3">
        <v>2</v>
      </c>
      <c r="BE20" s="3">
        <f t="shared" si="12"/>
        <v>33.333333333333329</v>
      </c>
      <c r="BF20" s="3">
        <v>2.2000000000000002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1</v>
      </c>
      <c r="BP20" s="3">
        <v>1</v>
      </c>
      <c r="BQ20" s="3">
        <v>1</v>
      </c>
      <c r="BR20" s="3">
        <v>1</v>
      </c>
      <c r="BS20" s="3">
        <f t="shared" si="6"/>
        <v>4</v>
      </c>
    </row>
    <row r="21" spans="1:71">
      <c r="B21" s="3">
        <v>1</v>
      </c>
      <c r="C21" s="3">
        <v>86</v>
      </c>
      <c r="D21" s="3" t="s">
        <v>30</v>
      </c>
      <c r="E21" s="8">
        <v>25.2</v>
      </c>
      <c r="F21" s="8">
        <v>0</v>
      </c>
      <c r="G21" s="8">
        <v>99</v>
      </c>
      <c r="H21" s="3">
        <v>6</v>
      </c>
      <c r="I21" s="3">
        <v>3</v>
      </c>
      <c r="J21" s="3">
        <v>4</v>
      </c>
      <c r="K21" s="3">
        <v>1</v>
      </c>
      <c r="L21" s="3">
        <f t="shared" si="7"/>
        <v>14</v>
      </c>
      <c r="M21" s="3">
        <v>0</v>
      </c>
      <c r="N21" s="3">
        <v>1</v>
      </c>
      <c r="O21" s="3">
        <v>0</v>
      </c>
      <c r="P21" s="3">
        <v>0</v>
      </c>
      <c r="Q21" s="3">
        <v>1</v>
      </c>
      <c r="R21" s="3">
        <v>1</v>
      </c>
      <c r="S21" s="3">
        <v>1</v>
      </c>
      <c r="T21" s="3">
        <f t="shared" si="8"/>
        <v>4</v>
      </c>
      <c r="U21" s="3">
        <v>7</v>
      </c>
      <c r="V21" s="3">
        <v>10.5</v>
      </c>
      <c r="W21" s="3">
        <f t="shared" si="0"/>
        <v>0.66666666666666663</v>
      </c>
      <c r="X21" s="3">
        <v>14.5</v>
      </c>
      <c r="Y21" s="3">
        <v>8</v>
      </c>
      <c r="Z21" s="3">
        <f t="shared" si="1"/>
        <v>0.76190476190476186</v>
      </c>
      <c r="AA21" s="3">
        <v>5</v>
      </c>
      <c r="AB21" s="3">
        <f t="shared" si="14"/>
        <v>62.5</v>
      </c>
      <c r="AC21" s="3">
        <v>0</v>
      </c>
      <c r="AD21" s="3">
        <v>7.4</v>
      </c>
      <c r="AE21" s="3">
        <f t="shared" si="9"/>
        <v>0</v>
      </c>
      <c r="AF21" s="3">
        <v>6.9</v>
      </c>
      <c r="AG21" s="3">
        <v>22</v>
      </c>
      <c r="AH21" s="3">
        <f t="shared" si="2"/>
        <v>2.9729729729729728</v>
      </c>
      <c r="AI21" s="3">
        <v>11</v>
      </c>
      <c r="AJ21" s="3">
        <f t="shared" si="3"/>
        <v>50</v>
      </c>
      <c r="AK21" s="3">
        <v>2</v>
      </c>
      <c r="AL21" s="3">
        <v>0</v>
      </c>
      <c r="AM21" s="3">
        <v>1</v>
      </c>
      <c r="AN21" s="3">
        <v>0</v>
      </c>
      <c r="AO21" s="3">
        <v>0</v>
      </c>
      <c r="AP21" s="3">
        <v>1</v>
      </c>
      <c r="AQ21" s="3">
        <v>1</v>
      </c>
      <c r="AR21" s="3">
        <v>1</v>
      </c>
      <c r="AS21" s="3">
        <f t="shared" si="10"/>
        <v>4</v>
      </c>
      <c r="AT21" s="3">
        <v>4</v>
      </c>
      <c r="AU21" s="3">
        <v>3</v>
      </c>
      <c r="AV21" s="3">
        <v>3</v>
      </c>
      <c r="AW21" s="3">
        <v>1</v>
      </c>
      <c r="AX21" s="3">
        <f t="shared" si="11"/>
        <v>11</v>
      </c>
      <c r="AY21" s="3">
        <v>0</v>
      </c>
      <c r="AZ21" s="3">
        <v>8.23</v>
      </c>
      <c r="BA21" s="3">
        <v>0</v>
      </c>
      <c r="BB21" s="3">
        <v>9</v>
      </c>
      <c r="BC21" s="3">
        <f t="shared" si="5"/>
        <v>1.0935601458080193</v>
      </c>
      <c r="BD21" s="3">
        <v>2</v>
      </c>
      <c r="BE21" s="3">
        <f t="shared" si="12"/>
        <v>22.222222222222221</v>
      </c>
      <c r="BF21" s="3">
        <v>3.4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1</v>
      </c>
      <c r="BP21" s="3">
        <v>1</v>
      </c>
      <c r="BQ21" s="3">
        <v>1</v>
      </c>
      <c r="BR21" s="3">
        <v>1</v>
      </c>
      <c r="BS21" s="3">
        <f t="shared" si="6"/>
        <v>4</v>
      </c>
    </row>
    <row r="22" spans="1:71">
      <c r="B22" s="3">
        <v>0</v>
      </c>
      <c r="C22" s="3">
        <v>69</v>
      </c>
      <c r="D22" s="3" t="s">
        <v>30</v>
      </c>
      <c r="E22" s="8">
        <v>24.2</v>
      </c>
      <c r="F22" s="8">
        <v>0</v>
      </c>
      <c r="G22" s="8">
        <v>45</v>
      </c>
      <c r="H22" s="3">
        <v>6</v>
      </c>
      <c r="I22" s="3">
        <v>3</v>
      </c>
      <c r="J22" s="3">
        <v>4</v>
      </c>
      <c r="K22" s="3">
        <v>1</v>
      </c>
      <c r="L22" s="3">
        <f t="shared" si="7"/>
        <v>14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f t="shared" si="8"/>
        <v>7</v>
      </c>
      <c r="U22" s="3">
        <v>9</v>
      </c>
      <c r="V22" s="3">
        <v>9.27</v>
      </c>
      <c r="W22" s="3">
        <f t="shared" si="0"/>
        <v>0.970873786407767</v>
      </c>
      <c r="X22" s="3">
        <v>17.5</v>
      </c>
      <c r="Y22" s="3">
        <v>19</v>
      </c>
      <c r="Z22" s="3">
        <f t="shared" si="1"/>
        <v>2.0496224379719528</v>
      </c>
      <c r="AA22" s="3">
        <v>17</v>
      </c>
      <c r="AB22" s="3">
        <f t="shared" si="14"/>
        <v>89.473684210526315</v>
      </c>
      <c r="AC22" s="3">
        <v>2</v>
      </c>
      <c r="AD22" s="3">
        <v>10.5</v>
      </c>
      <c r="AE22" s="3">
        <f t="shared" si="9"/>
        <v>0.19047619047619047</v>
      </c>
      <c r="AF22" s="3">
        <v>11.2</v>
      </c>
      <c r="AG22" s="3">
        <v>10</v>
      </c>
      <c r="AH22" s="3">
        <f t="shared" si="2"/>
        <v>0.95238095238095233</v>
      </c>
      <c r="AI22" s="3">
        <v>7</v>
      </c>
      <c r="AJ22" s="3">
        <f t="shared" si="3"/>
        <v>70</v>
      </c>
      <c r="AK22" s="3">
        <v>2</v>
      </c>
      <c r="AL22" s="3">
        <v>0</v>
      </c>
      <c r="AM22" s="3">
        <v>1</v>
      </c>
      <c r="AN22" s="3">
        <v>0</v>
      </c>
      <c r="AO22" s="3">
        <v>0</v>
      </c>
      <c r="AP22" s="3">
        <v>1</v>
      </c>
      <c r="AQ22" s="3">
        <v>1</v>
      </c>
      <c r="AR22" s="3">
        <v>1</v>
      </c>
      <c r="AS22" s="3">
        <f t="shared" si="10"/>
        <v>4</v>
      </c>
      <c r="AT22" s="3">
        <v>6</v>
      </c>
      <c r="AU22" s="3">
        <v>3</v>
      </c>
      <c r="AV22" s="3">
        <v>2</v>
      </c>
      <c r="AW22" s="3">
        <v>1</v>
      </c>
      <c r="AX22" s="3">
        <f t="shared" si="11"/>
        <v>12</v>
      </c>
      <c r="AY22" s="3">
        <v>0</v>
      </c>
      <c r="AZ22" s="3">
        <v>8.93</v>
      </c>
      <c r="BA22" s="3">
        <v>0</v>
      </c>
      <c r="BB22" s="3">
        <v>14</v>
      </c>
      <c r="BC22" s="3">
        <f t="shared" si="5"/>
        <v>1.5677491601343785</v>
      </c>
      <c r="BD22" s="3">
        <v>4</v>
      </c>
      <c r="BE22" s="3">
        <f t="shared" si="12"/>
        <v>28.571428571428569</v>
      </c>
      <c r="BF22" s="3">
        <v>2.6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1</v>
      </c>
      <c r="BP22" s="3">
        <v>1</v>
      </c>
      <c r="BQ22" s="3">
        <v>1</v>
      </c>
      <c r="BR22" s="3">
        <v>0</v>
      </c>
      <c r="BS22" s="3">
        <f t="shared" si="6"/>
        <v>3</v>
      </c>
    </row>
    <row r="23" spans="1:71" s="2" customFormat="1">
      <c r="A23" s="2" t="s">
        <v>31</v>
      </c>
      <c r="C23" s="2">
        <f>AVERAGE(C3:C22)</f>
        <v>77.25</v>
      </c>
      <c r="E23" s="2">
        <f t="shared" ref="E23:G23" si="19">AVERAGE(E3:E22)</f>
        <v>26.47</v>
      </c>
      <c r="F23" s="2">
        <f t="shared" si="19"/>
        <v>19.75</v>
      </c>
      <c r="G23" s="2">
        <f t="shared" si="19"/>
        <v>58.95</v>
      </c>
      <c r="H23" s="2">
        <f t="shared" ref="H23" si="20">AVERAGE(H3:H22)</f>
        <v>5.85</v>
      </c>
      <c r="I23" s="2">
        <f t="shared" ref="I23" si="21">AVERAGE(I3:I22)</f>
        <v>3</v>
      </c>
      <c r="J23" s="2">
        <f t="shared" ref="J23" si="22">AVERAGE(J3:J22)</f>
        <v>3.75</v>
      </c>
      <c r="K23" s="2">
        <f t="shared" ref="K23" si="23">AVERAGE(K3:K22)</f>
        <v>1</v>
      </c>
      <c r="L23" s="2">
        <f t="shared" ref="L23" si="24">AVERAGE(L3:L22)</f>
        <v>13.6</v>
      </c>
      <c r="M23" s="2">
        <f t="shared" ref="M23" si="25">AVERAGE(M3:M22)</f>
        <v>0.7</v>
      </c>
      <c r="N23" s="2">
        <f t="shared" ref="N23" si="26">AVERAGE(N3:N22)</f>
        <v>1</v>
      </c>
      <c r="O23" s="2">
        <f t="shared" ref="O23" si="27">AVERAGE(O3:O22)</f>
        <v>0.85</v>
      </c>
      <c r="P23" s="2">
        <f t="shared" ref="P23" si="28">AVERAGE(P3:P22)</f>
        <v>0.55000000000000004</v>
      </c>
      <c r="Q23" s="2">
        <f t="shared" ref="Q23" si="29">AVERAGE(Q3:Q22)</f>
        <v>1</v>
      </c>
      <c r="R23" s="2">
        <f t="shared" ref="R23" si="30">AVERAGE(R3:R22)</f>
        <v>0.9</v>
      </c>
      <c r="S23" s="2">
        <f t="shared" ref="S23" si="31">AVERAGE(S3:S22)</f>
        <v>0.95</v>
      </c>
      <c r="T23" s="2">
        <f t="shared" ref="T23" si="32">AVERAGE(T3:T22)</f>
        <v>5.95</v>
      </c>
      <c r="U23" s="2">
        <f t="shared" ref="U23" si="33">AVERAGE(U3:U22)</f>
        <v>6.1</v>
      </c>
      <c r="V23" s="2">
        <f t="shared" ref="V23" si="34">AVERAGE(V3:V22)</f>
        <v>8.7295000000000016</v>
      </c>
      <c r="W23" s="2">
        <f t="shared" ref="W23:X27" si="35">AVERAGE(W3:W22)</f>
        <v>0.73030470154614546</v>
      </c>
      <c r="X23" s="2">
        <f t="shared" si="35"/>
        <v>16.175000000000004</v>
      </c>
      <c r="Y23" s="2">
        <f t="shared" ref="Y23" si="36">AVERAGE(Y3:Y22)</f>
        <v>19.649999999999999</v>
      </c>
      <c r="Z23" s="2">
        <f t="shared" si="1"/>
        <v>2.2509880290967406</v>
      </c>
      <c r="AA23" s="2">
        <f t="shared" ref="AA23" si="37">AVERAGE(AA3:AA22)</f>
        <v>16.649999999999999</v>
      </c>
      <c r="AB23" s="2">
        <f t="shared" si="14"/>
        <v>84.732824427480907</v>
      </c>
      <c r="AC23" s="2">
        <f t="shared" ref="AC23" si="38">AVERAGE(AC3:AC22)</f>
        <v>1.25</v>
      </c>
      <c r="AD23" s="2">
        <f t="shared" ref="AD23" si="39">AVERAGE(AD3:AD22)</f>
        <v>8.6675000000000004</v>
      </c>
      <c r="AE23" s="2">
        <f t="shared" ref="AE23:AF23" si="40">AVERAGE(AE3:AE22)</f>
        <v>0.14732848817415109</v>
      </c>
      <c r="AF23" s="2">
        <f t="shared" si="40"/>
        <v>7.2099999999999991</v>
      </c>
      <c r="AG23" s="2">
        <f t="shared" ref="AG23" si="41">AVERAGE(AG3:AG22)</f>
        <v>19.55</v>
      </c>
      <c r="AH23" s="2">
        <f t="shared" si="2"/>
        <v>2.2555523507355062</v>
      </c>
      <c r="AI23" s="2">
        <f t="shared" ref="AI23" si="42">AVERAGE(AI3:AI22)</f>
        <v>11.75</v>
      </c>
      <c r="AJ23" s="2">
        <f t="shared" ref="AJ23" si="43">AVERAGE(AJ3:AJ22)</f>
        <v>59.858471937419303</v>
      </c>
      <c r="AK23" s="2">
        <f t="shared" ref="AK23" si="44">AVERAGE(AK3:AK22)</f>
        <v>1.5</v>
      </c>
      <c r="AL23" s="2">
        <f t="shared" ref="AL23" si="45">AVERAGE(AL3:AL22)</f>
        <v>0.1</v>
      </c>
      <c r="AM23" s="2">
        <f t="shared" ref="AM23" si="46">AVERAGE(AM3:AM22)</f>
        <v>0.75</v>
      </c>
      <c r="AN23" s="2">
        <f t="shared" ref="AN23" si="47">AVERAGE(AN3:AN22)</f>
        <v>0.15</v>
      </c>
      <c r="AO23" s="2">
        <f t="shared" ref="AO23" si="48">AVERAGE(AO3:AO22)</f>
        <v>0.15</v>
      </c>
      <c r="AP23" s="2">
        <f t="shared" ref="AP23" si="49">AVERAGE(AP3:AP22)</f>
        <v>0.7</v>
      </c>
      <c r="AQ23" s="2">
        <f t="shared" ref="AQ23" si="50">AVERAGE(AQ3:AQ22)</f>
        <v>0.5</v>
      </c>
      <c r="AR23" s="2">
        <f t="shared" ref="AR23" si="51">AVERAGE(AR3:AR22)</f>
        <v>0.45</v>
      </c>
      <c r="AS23" s="2">
        <f t="shared" ref="AS23" si="52">AVERAGE(AS3:AS22)</f>
        <v>2.8</v>
      </c>
      <c r="AT23" s="2">
        <f t="shared" ref="AT23" si="53">AVERAGE(AT3:AT22)</f>
        <v>3.25</v>
      </c>
      <c r="AU23" s="2">
        <f t="shared" ref="AU23" si="54">AVERAGE(AU3:AU22)</f>
        <v>1.6</v>
      </c>
      <c r="AV23" s="2">
        <f t="shared" ref="AV23" si="55">AVERAGE(AV3:AV22)</f>
        <v>2.25</v>
      </c>
      <c r="AW23" s="2">
        <f t="shared" ref="AW23" si="56">AVERAGE(AW3:AW22)</f>
        <v>0.45</v>
      </c>
      <c r="AX23" s="2">
        <f t="shared" ref="AX23" si="57">AVERAGE(AX3:AX22)</f>
        <v>7.55</v>
      </c>
      <c r="AY23" s="2">
        <v>0</v>
      </c>
      <c r="AZ23" s="2">
        <f t="shared" ref="AZ23" si="58">AVERAGE(AZ3:AZ22)</f>
        <v>8.6814999999999998</v>
      </c>
      <c r="BA23" s="2">
        <f t="shared" ref="BA23" si="59">AVERAGE(BA3:BA22)</f>
        <v>0</v>
      </c>
      <c r="BB23" s="2">
        <f t="shared" ref="BB23" si="60">AVERAGE(BB3:BB22)</f>
        <v>14.65</v>
      </c>
      <c r="BC23" s="2">
        <f t="shared" si="5"/>
        <v>1.6874964003916375</v>
      </c>
      <c r="BD23" s="2">
        <f t="shared" ref="BD23" si="61">AVERAGE(BD3:BD22)</f>
        <v>5.5</v>
      </c>
      <c r="BE23" s="2">
        <f t="shared" si="12"/>
        <v>37.542662116040951</v>
      </c>
      <c r="BF23" s="2">
        <f t="shared" si="12"/>
        <v>2224.7550932451159</v>
      </c>
      <c r="BG23" s="2">
        <f t="shared" ref="BG23" si="62">AVERAGE(BG3:BG22)</f>
        <v>0.1</v>
      </c>
      <c r="BH23" s="2">
        <f t="shared" ref="BH23" si="63">AVERAGE(BH3:BH22)</f>
        <v>0.15</v>
      </c>
      <c r="BI23" s="2">
        <f t="shared" ref="BI23" si="64">AVERAGE(BI3:BI22)</f>
        <v>0.05</v>
      </c>
      <c r="BJ23" s="2">
        <f t="shared" ref="BJ23" si="65">AVERAGE(BJ3:BJ22)</f>
        <v>0</v>
      </c>
      <c r="BK23" s="2">
        <f t="shared" ref="BK23" si="66">AVERAGE(BK3:BK22)</f>
        <v>0</v>
      </c>
      <c r="BL23" s="2">
        <f t="shared" ref="BL23" si="67">AVERAGE(BL3:BL22)</f>
        <v>0.05</v>
      </c>
      <c r="BM23" s="2">
        <f t="shared" ref="BM23" si="68">AVERAGE(BM3:BM22)</f>
        <v>0.2</v>
      </c>
      <c r="BN23" s="2">
        <f t="shared" ref="BN23:BS23" si="69">AVERAGE(BN3:BN22)</f>
        <v>0.55000000000000004</v>
      </c>
      <c r="BO23" s="2">
        <f t="shared" si="69"/>
        <v>1.35</v>
      </c>
      <c r="BP23" s="2">
        <f t="shared" si="69"/>
        <v>1.3</v>
      </c>
      <c r="BQ23" s="2">
        <f t="shared" si="69"/>
        <v>1.45</v>
      </c>
      <c r="BR23" s="2">
        <f t="shared" si="69"/>
        <v>0.25</v>
      </c>
      <c r="BS23" s="2">
        <f t="shared" si="69"/>
        <v>4.3499999999999996</v>
      </c>
    </row>
    <row r="24" spans="1:71" s="2" customFormat="1">
      <c r="A24" s="2" t="s">
        <v>32</v>
      </c>
      <c r="C24" s="2">
        <f>STDEV(C3:C22)</f>
        <v>5.3001986060107118</v>
      </c>
      <c r="E24" s="2">
        <f t="shared" ref="E24:AA24" si="70">STDEV(E3:E22)</f>
        <v>3.2258984876513965</v>
      </c>
      <c r="F24" s="2">
        <f t="shared" si="70"/>
        <v>24.574002094639944</v>
      </c>
      <c r="G24" s="2">
        <f t="shared" si="70"/>
        <v>22.063246409022927</v>
      </c>
      <c r="H24" s="2">
        <f t="shared" si="70"/>
        <v>0.36634754853252327</v>
      </c>
      <c r="I24" s="2">
        <f t="shared" si="70"/>
        <v>0</v>
      </c>
      <c r="J24" s="2">
        <f t="shared" si="70"/>
        <v>0.4442616583193193</v>
      </c>
      <c r="K24" s="2">
        <f t="shared" si="70"/>
        <v>0</v>
      </c>
      <c r="L24" s="2">
        <f t="shared" si="70"/>
        <v>0.75393703492505182</v>
      </c>
      <c r="M24" s="2">
        <f t="shared" si="70"/>
        <v>0.47016234598162721</v>
      </c>
      <c r="N24" s="2">
        <f t="shared" si="70"/>
        <v>0</v>
      </c>
      <c r="O24" s="2">
        <f t="shared" si="70"/>
        <v>0.36634754853252327</v>
      </c>
      <c r="P24" s="2">
        <f t="shared" si="70"/>
        <v>0.51041778553404049</v>
      </c>
      <c r="Q24" s="2">
        <f t="shared" si="70"/>
        <v>0</v>
      </c>
      <c r="R24" s="2">
        <f t="shared" si="70"/>
        <v>0.3077935056255463</v>
      </c>
      <c r="S24" s="2">
        <f t="shared" si="70"/>
        <v>0.22360679774997888</v>
      </c>
      <c r="T24" s="2">
        <f t="shared" si="70"/>
        <v>1.0990426455975708</v>
      </c>
      <c r="U24" s="2">
        <f t="shared" si="70"/>
        <v>6.172093392205376</v>
      </c>
      <c r="V24" s="2">
        <f t="shared" si="70"/>
        <v>1.7140302613554066</v>
      </c>
      <c r="W24" s="2">
        <f t="shared" si="70"/>
        <v>0.72949740903501092</v>
      </c>
      <c r="X24" s="2">
        <f t="shared" si="70"/>
        <v>6.3440709991381068</v>
      </c>
      <c r="Y24" s="2">
        <f>STDEV(Y3:Y22)</f>
        <v>6.4585724347363991</v>
      </c>
      <c r="Z24" s="2">
        <f t="shared" si="1"/>
        <v>3.7680620817214412</v>
      </c>
      <c r="AA24" s="2">
        <f t="shared" si="70"/>
        <v>6.4829736516833893</v>
      </c>
      <c r="AB24" s="2">
        <f t="shared" ref="AB24:BN24" si="71">STDEV(AB3:AB22)</f>
        <v>15.267021097834615</v>
      </c>
      <c r="AC24" s="2">
        <f t="shared" si="71"/>
        <v>1.943274501832843</v>
      </c>
      <c r="AD24" s="2">
        <f t="shared" si="71"/>
        <v>1.2204135407829293</v>
      </c>
      <c r="AE24" s="2">
        <f t="shared" si="71"/>
        <v>0.24237251939892238</v>
      </c>
      <c r="AF24" s="2">
        <f t="shared" si="71"/>
        <v>2.8552629153528897</v>
      </c>
      <c r="AG24" s="2">
        <f t="shared" si="71"/>
        <v>7.3733160432524665</v>
      </c>
      <c r="AH24" s="2">
        <f t="shared" si="2"/>
        <v>6.0416537483862056</v>
      </c>
      <c r="AI24" s="2">
        <f t="shared" si="71"/>
        <v>6.1205004955305311</v>
      </c>
      <c r="AJ24" s="2">
        <f t="shared" si="71"/>
        <v>17.629446113414932</v>
      </c>
      <c r="AK24" s="2">
        <f t="shared" si="71"/>
        <v>0.51298917604257699</v>
      </c>
      <c r="AL24" s="2">
        <f t="shared" si="71"/>
        <v>0.30779350562554625</v>
      </c>
      <c r="AM24" s="2">
        <f t="shared" si="71"/>
        <v>0.4442616583193193</v>
      </c>
      <c r="AN24" s="2">
        <f t="shared" si="71"/>
        <v>0.36634754853252327</v>
      </c>
      <c r="AO24" s="2">
        <f t="shared" si="71"/>
        <v>0.36634754853252327</v>
      </c>
      <c r="AP24" s="2">
        <f t="shared" si="71"/>
        <v>0.47016234598162721</v>
      </c>
      <c r="AQ24" s="2">
        <f t="shared" si="71"/>
        <v>0.51298917604257699</v>
      </c>
      <c r="AR24" s="2">
        <f t="shared" si="71"/>
        <v>0.51041778553404049</v>
      </c>
      <c r="AS24" s="2">
        <f t="shared" si="71"/>
        <v>1.1050125029061648</v>
      </c>
      <c r="AT24" s="2">
        <f t="shared" si="71"/>
        <v>0.85069630922340067</v>
      </c>
      <c r="AU24" s="2">
        <f t="shared" si="71"/>
        <v>0.75393703492505182</v>
      </c>
      <c r="AV24" s="2">
        <f t="shared" si="71"/>
        <v>0.63866637365850509</v>
      </c>
      <c r="AW24" s="2">
        <f t="shared" si="71"/>
        <v>0.51041778553404049</v>
      </c>
      <c r="AX24" s="2">
        <f t="shared" si="71"/>
        <v>2.1392325234704352</v>
      </c>
      <c r="AY24" s="2">
        <f t="shared" si="71"/>
        <v>0</v>
      </c>
      <c r="AZ24" s="2">
        <f t="shared" si="71"/>
        <v>1.0554683420418693</v>
      </c>
      <c r="BA24" s="2">
        <f t="shared" si="71"/>
        <v>0</v>
      </c>
      <c r="BB24" s="2">
        <f t="shared" si="71"/>
        <v>6.8076968823608235</v>
      </c>
      <c r="BC24" s="2">
        <f t="shared" si="5"/>
        <v>6.4499299611307235</v>
      </c>
      <c r="BD24" s="2">
        <f t="shared" si="71"/>
        <v>4.5364024698455774</v>
      </c>
      <c r="BE24" s="2">
        <f t="shared" si="71"/>
        <v>13.609560485334708</v>
      </c>
      <c r="BF24" s="2">
        <f t="shared" si="71"/>
        <v>1.2092189736833387</v>
      </c>
      <c r="BG24" s="2">
        <f t="shared" si="71"/>
        <v>0.30779350562554625</v>
      </c>
      <c r="BH24" s="2">
        <f t="shared" si="71"/>
        <v>0.36634754853252327</v>
      </c>
      <c r="BI24" s="2">
        <f t="shared" si="71"/>
        <v>0.22360679774997896</v>
      </c>
      <c r="BJ24" s="2">
        <f t="shared" si="71"/>
        <v>0</v>
      </c>
      <c r="BK24" s="2">
        <f t="shared" si="71"/>
        <v>0</v>
      </c>
      <c r="BL24" s="2">
        <f t="shared" si="71"/>
        <v>0.22360679774997896</v>
      </c>
      <c r="BM24" s="2">
        <f t="shared" si="71"/>
        <v>0.41039134083406165</v>
      </c>
      <c r="BN24" s="2">
        <f t="shared" si="71"/>
        <v>1.2763022245616642</v>
      </c>
      <c r="BO24" s="2">
        <f t="shared" ref="BO24:BS24" si="72">STDEV(BO3:BO22)</f>
        <v>0.67082039324993681</v>
      </c>
      <c r="BP24" s="2">
        <f t="shared" si="72"/>
        <v>0.57124057057747946</v>
      </c>
      <c r="BQ24" s="2">
        <f t="shared" si="72"/>
        <v>0.60480531882929955</v>
      </c>
      <c r="BR24" s="2">
        <f t="shared" si="72"/>
        <v>0.5501196042201808</v>
      </c>
      <c r="BS24" s="2">
        <f t="shared" si="72"/>
        <v>1.9269556026896009</v>
      </c>
    </row>
    <row r="25" spans="1:71" s="2" customFormat="1">
      <c r="A25" s="2" t="s">
        <v>13</v>
      </c>
      <c r="E25" s="10"/>
      <c r="F25" s="10">
        <f>MEDIAN(F3:F22)</f>
        <v>10</v>
      </c>
      <c r="G25" s="10">
        <f t="shared" ref="G25:AB25" si="73">MEDIAN(G3:G22)</f>
        <v>50</v>
      </c>
      <c r="H25" s="10">
        <f t="shared" si="73"/>
        <v>6</v>
      </c>
      <c r="I25" s="10">
        <f t="shared" si="73"/>
        <v>3</v>
      </c>
      <c r="J25" s="10">
        <f t="shared" si="73"/>
        <v>4</v>
      </c>
      <c r="K25" s="10">
        <f t="shared" si="73"/>
        <v>1</v>
      </c>
      <c r="L25" s="10">
        <f t="shared" si="73"/>
        <v>14</v>
      </c>
      <c r="M25" s="10">
        <f t="shared" si="73"/>
        <v>1</v>
      </c>
      <c r="N25" s="10">
        <f t="shared" si="73"/>
        <v>1</v>
      </c>
      <c r="O25" s="10">
        <f t="shared" si="73"/>
        <v>1</v>
      </c>
      <c r="P25" s="10">
        <f t="shared" si="73"/>
        <v>1</v>
      </c>
      <c r="Q25" s="10">
        <f t="shared" si="73"/>
        <v>1</v>
      </c>
      <c r="R25" s="10">
        <f t="shared" si="73"/>
        <v>1</v>
      </c>
      <c r="S25" s="10">
        <f t="shared" si="73"/>
        <v>1</v>
      </c>
      <c r="T25" s="10">
        <f t="shared" si="73"/>
        <v>6</v>
      </c>
      <c r="U25" s="10">
        <f t="shared" si="73"/>
        <v>4.5</v>
      </c>
      <c r="V25" s="10">
        <f t="shared" si="73"/>
        <v>8.9750000000000014</v>
      </c>
      <c r="W25" s="10">
        <f t="shared" si="73"/>
        <v>0.54376657824933694</v>
      </c>
      <c r="X25" s="10">
        <f t="shared" si="73"/>
        <v>14.7</v>
      </c>
      <c r="Y25" s="10">
        <f>MEDIAN(Y3:Y22)</f>
        <v>19.5</v>
      </c>
      <c r="Z25" s="2">
        <f t="shared" si="1"/>
        <v>2.1727019498607238</v>
      </c>
      <c r="AA25" s="10">
        <f t="shared" si="73"/>
        <v>17</v>
      </c>
      <c r="AB25" s="10">
        <f t="shared" si="73"/>
        <v>85.960591133004925</v>
      </c>
      <c r="AC25" s="10">
        <f t="shared" ref="AC25:BN25" si="74">MEDIAN(AC3:AC22)</f>
        <v>0.5</v>
      </c>
      <c r="AD25" s="10">
        <f t="shared" si="74"/>
        <v>8.5749999999999993</v>
      </c>
      <c r="AE25" s="10">
        <f t="shared" si="74"/>
        <v>4.8076923076923073E-2</v>
      </c>
      <c r="AF25" s="10">
        <f t="shared" si="74"/>
        <v>6.6</v>
      </c>
      <c r="AG25" s="10">
        <f t="shared" si="74"/>
        <v>18.5</v>
      </c>
      <c r="AH25" s="2">
        <f t="shared" si="2"/>
        <v>2.1574344023323615</v>
      </c>
      <c r="AI25" s="10">
        <f t="shared" si="74"/>
        <v>10</v>
      </c>
      <c r="AJ25" s="10">
        <f t="shared" si="74"/>
        <v>56.944444444444443</v>
      </c>
      <c r="AK25" s="10">
        <f t="shared" si="74"/>
        <v>1.5</v>
      </c>
      <c r="AL25" s="10">
        <f t="shared" si="74"/>
        <v>0</v>
      </c>
      <c r="AM25" s="10">
        <f t="shared" si="74"/>
        <v>1</v>
      </c>
      <c r="AN25" s="10">
        <f t="shared" si="74"/>
        <v>0</v>
      </c>
      <c r="AO25" s="10">
        <f t="shared" si="74"/>
        <v>0</v>
      </c>
      <c r="AP25" s="10">
        <f t="shared" si="74"/>
        <v>1</v>
      </c>
      <c r="AQ25" s="10">
        <f t="shared" si="74"/>
        <v>0.5</v>
      </c>
      <c r="AR25" s="10">
        <f t="shared" si="74"/>
        <v>0</v>
      </c>
      <c r="AS25" s="10">
        <f t="shared" si="74"/>
        <v>3</v>
      </c>
      <c r="AT25" s="10">
        <f t="shared" si="74"/>
        <v>3</v>
      </c>
      <c r="AU25" s="10">
        <f t="shared" si="74"/>
        <v>1</v>
      </c>
      <c r="AV25" s="10">
        <f t="shared" si="74"/>
        <v>2</v>
      </c>
      <c r="AW25" s="10">
        <f t="shared" si="74"/>
        <v>0</v>
      </c>
      <c r="AX25" s="10">
        <f t="shared" si="74"/>
        <v>7</v>
      </c>
      <c r="AY25" s="10">
        <f t="shared" si="74"/>
        <v>0</v>
      </c>
      <c r="AZ25" s="10">
        <f t="shared" si="74"/>
        <v>8.6649999999999991</v>
      </c>
      <c r="BA25" s="10">
        <f t="shared" si="74"/>
        <v>0</v>
      </c>
      <c r="BB25" s="10">
        <f t="shared" si="74"/>
        <v>12</v>
      </c>
      <c r="BC25" s="2">
        <f t="shared" si="5"/>
        <v>1.3848817080207734</v>
      </c>
      <c r="BD25" s="10">
        <f t="shared" si="74"/>
        <v>4</v>
      </c>
      <c r="BE25" s="10">
        <f t="shared" si="74"/>
        <v>33.333333333333329</v>
      </c>
      <c r="BF25" s="10">
        <f t="shared" si="74"/>
        <v>3.1</v>
      </c>
      <c r="BG25" s="10">
        <f t="shared" si="74"/>
        <v>0</v>
      </c>
      <c r="BH25" s="10">
        <f t="shared" si="74"/>
        <v>0</v>
      </c>
      <c r="BI25" s="10">
        <f t="shared" si="74"/>
        <v>0</v>
      </c>
      <c r="BJ25" s="10">
        <f t="shared" si="74"/>
        <v>0</v>
      </c>
      <c r="BK25" s="10">
        <f t="shared" si="74"/>
        <v>0</v>
      </c>
      <c r="BL25" s="10">
        <f t="shared" si="74"/>
        <v>0</v>
      </c>
      <c r="BM25" s="10">
        <f t="shared" si="74"/>
        <v>0</v>
      </c>
      <c r="BN25" s="10">
        <f t="shared" si="74"/>
        <v>0</v>
      </c>
      <c r="BO25" s="10">
        <f t="shared" ref="BO25:BS25" si="75">MEDIAN(BO3:BO22)</f>
        <v>1</v>
      </c>
      <c r="BP25" s="10">
        <f t="shared" si="75"/>
        <v>1</v>
      </c>
      <c r="BQ25" s="10">
        <f t="shared" si="75"/>
        <v>1</v>
      </c>
      <c r="BR25" s="10">
        <f t="shared" si="75"/>
        <v>0</v>
      </c>
      <c r="BS25" s="10">
        <f t="shared" si="75"/>
        <v>4</v>
      </c>
    </row>
    <row r="26" spans="1:71" s="2" customFormat="1">
      <c r="A26" s="11">
        <v>0.25</v>
      </c>
      <c r="B26" s="11"/>
      <c r="C26" s="11"/>
      <c r="D26" s="11"/>
      <c r="E26" s="10"/>
      <c r="F26" s="10">
        <f>QUARTILE(F3:F22,1)</f>
        <v>0</v>
      </c>
      <c r="G26" s="10">
        <f t="shared" ref="G26:AB26" si="76">QUARTILE(G3:G22,1)</f>
        <v>45</v>
      </c>
      <c r="H26" s="10">
        <f t="shared" si="76"/>
        <v>6</v>
      </c>
      <c r="I26" s="10">
        <f t="shared" si="76"/>
        <v>3</v>
      </c>
      <c r="J26" s="10">
        <f t="shared" si="76"/>
        <v>3.75</v>
      </c>
      <c r="K26" s="10">
        <f t="shared" si="76"/>
        <v>1</v>
      </c>
      <c r="L26" s="10">
        <f t="shared" si="76"/>
        <v>13.75</v>
      </c>
      <c r="M26" s="10">
        <f t="shared" si="76"/>
        <v>0</v>
      </c>
      <c r="N26" s="10">
        <f t="shared" si="76"/>
        <v>1</v>
      </c>
      <c r="O26" s="10">
        <f t="shared" si="76"/>
        <v>1</v>
      </c>
      <c r="P26" s="10">
        <f t="shared" si="76"/>
        <v>0</v>
      </c>
      <c r="Q26" s="10">
        <f t="shared" si="76"/>
        <v>1</v>
      </c>
      <c r="R26" s="10">
        <f t="shared" si="76"/>
        <v>1</v>
      </c>
      <c r="S26" s="10">
        <f t="shared" si="76"/>
        <v>1</v>
      </c>
      <c r="T26" s="10">
        <f t="shared" si="76"/>
        <v>5</v>
      </c>
      <c r="U26" s="10">
        <f t="shared" si="76"/>
        <v>1.75</v>
      </c>
      <c r="V26" s="10">
        <f t="shared" si="76"/>
        <v>7.8800000000000008</v>
      </c>
      <c r="W26" s="10">
        <f t="shared" si="76"/>
        <v>0.20793036750483559</v>
      </c>
      <c r="X26" s="10">
        <f t="shared" si="76"/>
        <v>11.149999999999999</v>
      </c>
      <c r="Y26" s="10">
        <f>QUARTILE(Y3:Y22,1)</f>
        <v>15.5</v>
      </c>
      <c r="Z26" s="2">
        <f t="shared" si="1"/>
        <v>1.9670050761421318</v>
      </c>
      <c r="AA26" s="10">
        <f t="shared" si="76"/>
        <v>14.25</v>
      </c>
      <c r="AB26" s="10">
        <f t="shared" si="76"/>
        <v>76.174812030075188</v>
      </c>
      <c r="AC26" s="10">
        <f t="shared" ref="AC26:BN26" si="77">QUARTILE(AC3:AC22,1)</f>
        <v>0</v>
      </c>
      <c r="AD26" s="10">
        <f t="shared" si="77"/>
        <v>7.9149999999999991</v>
      </c>
      <c r="AE26" s="10">
        <f t="shared" si="77"/>
        <v>0</v>
      </c>
      <c r="AF26" s="10">
        <f t="shared" si="77"/>
        <v>4.8000000000000007</v>
      </c>
      <c r="AG26" s="10">
        <f t="shared" si="77"/>
        <v>17</v>
      </c>
      <c r="AH26" s="2">
        <f t="shared" si="2"/>
        <v>2.1478205938092234</v>
      </c>
      <c r="AI26" s="10">
        <f t="shared" si="77"/>
        <v>7</v>
      </c>
      <c r="AJ26" s="10">
        <f t="shared" si="77"/>
        <v>47.077922077922075</v>
      </c>
      <c r="AK26" s="10">
        <f t="shared" si="77"/>
        <v>1</v>
      </c>
      <c r="AL26" s="10">
        <f t="shared" si="77"/>
        <v>0</v>
      </c>
      <c r="AM26" s="10">
        <f t="shared" si="77"/>
        <v>0.75</v>
      </c>
      <c r="AN26" s="10">
        <f t="shared" si="77"/>
        <v>0</v>
      </c>
      <c r="AO26" s="10">
        <f t="shared" si="77"/>
        <v>0</v>
      </c>
      <c r="AP26" s="10">
        <f t="shared" si="77"/>
        <v>0</v>
      </c>
      <c r="AQ26" s="10">
        <f t="shared" si="77"/>
        <v>0</v>
      </c>
      <c r="AR26" s="10">
        <f t="shared" si="77"/>
        <v>0</v>
      </c>
      <c r="AS26" s="10">
        <f t="shared" si="77"/>
        <v>2</v>
      </c>
      <c r="AT26" s="10">
        <f t="shared" si="77"/>
        <v>3</v>
      </c>
      <c r="AU26" s="10">
        <f t="shared" si="77"/>
        <v>1</v>
      </c>
      <c r="AV26" s="10">
        <f t="shared" si="77"/>
        <v>2</v>
      </c>
      <c r="AW26" s="10">
        <f t="shared" si="77"/>
        <v>0</v>
      </c>
      <c r="AX26" s="10">
        <f t="shared" si="77"/>
        <v>6</v>
      </c>
      <c r="AY26" s="10">
        <f t="shared" si="77"/>
        <v>0</v>
      </c>
      <c r="AZ26" s="10">
        <f t="shared" si="77"/>
        <v>8.2250000000000014</v>
      </c>
      <c r="BA26" s="10">
        <f t="shared" si="77"/>
        <v>0</v>
      </c>
      <c r="BB26" s="10">
        <f t="shared" si="77"/>
        <v>9.75</v>
      </c>
      <c r="BC26" s="2">
        <f t="shared" si="5"/>
        <v>1.1854103343465043</v>
      </c>
      <c r="BD26" s="10">
        <f t="shared" si="77"/>
        <v>2</v>
      </c>
      <c r="BE26" s="10">
        <f t="shared" si="77"/>
        <v>24.632352941176471</v>
      </c>
      <c r="BF26" s="10">
        <f t="shared" si="77"/>
        <v>2.5750000000000002</v>
      </c>
      <c r="BG26" s="10">
        <f t="shared" si="77"/>
        <v>0</v>
      </c>
      <c r="BH26" s="10">
        <f t="shared" si="77"/>
        <v>0</v>
      </c>
      <c r="BI26" s="10">
        <f t="shared" si="77"/>
        <v>0</v>
      </c>
      <c r="BJ26" s="10">
        <f t="shared" si="77"/>
        <v>0</v>
      </c>
      <c r="BK26" s="10">
        <f t="shared" si="77"/>
        <v>0</v>
      </c>
      <c r="BL26" s="10">
        <f t="shared" si="77"/>
        <v>0</v>
      </c>
      <c r="BM26" s="10">
        <f t="shared" si="77"/>
        <v>0</v>
      </c>
      <c r="BN26" s="10">
        <f t="shared" si="77"/>
        <v>0</v>
      </c>
      <c r="BO26" s="10">
        <f t="shared" ref="BO26:BS26" si="78">QUARTILE(BO3:BO22,1)</f>
        <v>1</v>
      </c>
      <c r="BP26" s="10">
        <f t="shared" si="78"/>
        <v>1</v>
      </c>
      <c r="BQ26" s="10">
        <f t="shared" si="78"/>
        <v>1</v>
      </c>
      <c r="BR26" s="10">
        <f t="shared" si="78"/>
        <v>0</v>
      </c>
      <c r="BS26" s="10">
        <f t="shared" si="78"/>
        <v>3</v>
      </c>
    </row>
    <row r="27" spans="1:71" s="2" customFormat="1">
      <c r="A27" s="11">
        <v>0.75</v>
      </c>
      <c r="B27" s="11"/>
      <c r="C27" s="11"/>
      <c r="D27" s="11"/>
      <c r="E27" s="10"/>
      <c r="F27" s="10">
        <f>QUARTILE(F3:F22,3)</f>
        <v>30</v>
      </c>
      <c r="G27" s="10">
        <f t="shared" ref="G27:AB27" si="79">QUARTILE(G3:G22,3)</f>
        <v>72.5</v>
      </c>
      <c r="H27" s="10">
        <f t="shared" si="79"/>
        <v>6</v>
      </c>
      <c r="I27" s="10">
        <f t="shared" si="79"/>
        <v>3</v>
      </c>
      <c r="J27" s="10">
        <f t="shared" si="79"/>
        <v>4</v>
      </c>
      <c r="K27" s="10">
        <f t="shared" si="79"/>
        <v>1</v>
      </c>
      <c r="L27" s="10">
        <f t="shared" si="79"/>
        <v>14</v>
      </c>
      <c r="M27" s="10">
        <f t="shared" si="79"/>
        <v>1</v>
      </c>
      <c r="N27" s="10">
        <f t="shared" si="79"/>
        <v>1</v>
      </c>
      <c r="O27" s="10">
        <f t="shared" si="79"/>
        <v>1</v>
      </c>
      <c r="P27" s="10">
        <f t="shared" si="79"/>
        <v>1</v>
      </c>
      <c r="Q27" s="10">
        <f t="shared" si="79"/>
        <v>1</v>
      </c>
      <c r="R27" s="10">
        <f t="shared" si="79"/>
        <v>1</v>
      </c>
      <c r="S27" s="10">
        <f t="shared" si="79"/>
        <v>1</v>
      </c>
      <c r="T27" s="10">
        <f t="shared" si="79"/>
        <v>7</v>
      </c>
      <c r="U27" s="10">
        <f t="shared" si="79"/>
        <v>7.5</v>
      </c>
      <c r="V27" s="10">
        <f t="shared" si="79"/>
        <v>9.5399999999999991</v>
      </c>
      <c r="W27" s="10">
        <f t="shared" si="79"/>
        <v>0.98400329302219958</v>
      </c>
      <c r="X27" s="10">
        <f t="shared" si="79"/>
        <v>20.85</v>
      </c>
      <c r="Y27" s="10">
        <f>QUARTILE(Y3:Y22,3)</f>
        <v>26</v>
      </c>
      <c r="Z27" s="2">
        <f t="shared" si="1"/>
        <v>2.725366876310273</v>
      </c>
      <c r="AA27" s="10">
        <f t="shared" si="79"/>
        <v>20.75</v>
      </c>
      <c r="AB27" s="10">
        <f t="shared" si="79"/>
        <v>94.0625</v>
      </c>
      <c r="AC27" s="10">
        <f t="shared" ref="AC27:BN27" si="80">QUARTILE(AC3:AC22,3)</f>
        <v>2</v>
      </c>
      <c r="AD27" s="10">
        <f t="shared" si="80"/>
        <v>9.7274999999999991</v>
      </c>
      <c r="AE27" s="10">
        <f t="shared" si="80"/>
        <v>0.20032840722495895</v>
      </c>
      <c r="AF27" s="10">
        <f t="shared" si="80"/>
        <v>9.15</v>
      </c>
      <c r="AG27" s="10">
        <f t="shared" si="80"/>
        <v>22</v>
      </c>
      <c r="AH27" s="2">
        <f t="shared" si="2"/>
        <v>2.2616294011822156</v>
      </c>
      <c r="AI27" s="10">
        <f t="shared" si="80"/>
        <v>15</v>
      </c>
      <c r="AJ27" s="10">
        <f t="shared" si="80"/>
        <v>70.357142857142861</v>
      </c>
      <c r="AK27" s="10">
        <f t="shared" si="80"/>
        <v>2</v>
      </c>
      <c r="AL27" s="10">
        <f t="shared" si="80"/>
        <v>0</v>
      </c>
      <c r="AM27" s="10">
        <f t="shared" si="80"/>
        <v>1</v>
      </c>
      <c r="AN27" s="10">
        <f t="shared" si="80"/>
        <v>0</v>
      </c>
      <c r="AO27" s="10">
        <f t="shared" si="80"/>
        <v>0</v>
      </c>
      <c r="AP27" s="10">
        <f t="shared" si="80"/>
        <v>1</v>
      </c>
      <c r="AQ27" s="10">
        <f t="shared" si="80"/>
        <v>1</v>
      </c>
      <c r="AR27" s="10">
        <f t="shared" si="80"/>
        <v>1</v>
      </c>
      <c r="AS27" s="10">
        <f t="shared" si="80"/>
        <v>4</v>
      </c>
      <c r="AT27" s="10">
        <f t="shared" si="80"/>
        <v>3.25</v>
      </c>
      <c r="AU27" s="10">
        <f t="shared" si="80"/>
        <v>2</v>
      </c>
      <c r="AV27" s="10">
        <f t="shared" si="80"/>
        <v>3</v>
      </c>
      <c r="AW27" s="10">
        <f t="shared" si="80"/>
        <v>1</v>
      </c>
      <c r="AX27" s="10">
        <f t="shared" si="80"/>
        <v>9.25</v>
      </c>
      <c r="AY27" s="10">
        <f t="shared" si="80"/>
        <v>0</v>
      </c>
      <c r="AZ27" s="10">
        <f t="shared" si="80"/>
        <v>8.9550000000000001</v>
      </c>
      <c r="BA27" s="10">
        <f t="shared" si="80"/>
        <v>0</v>
      </c>
      <c r="BB27" s="10">
        <f t="shared" si="80"/>
        <v>19</v>
      </c>
      <c r="BC27" s="2">
        <f t="shared" si="5"/>
        <v>2.1217197096594083</v>
      </c>
      <c r="BD27" s="10">
        <f t="shared" si="80"/>
        <v>7</v>
      </c>
      <c r="BE27" s="10">
        <f t="shared" si="80"/>
        <v>39.473684210526315</v>
      </c>
      <c r="BF27" s="10">
        <f t="shared" si="80"/>
        <v>3.6</v>
      </c>
      <c r="BG27" s="10">
        <f t="shared" si="80"/>
        <v>0</v>
      </c>
      <c r="BH27" s="10">
        <f t="shared" si="80"/>
        <v>0</v>
      </c>
      <c r="BI27" s="10">
        <f t="shared" si="80"/>
        <v>0</v>
      </c>
      <c r="BJ27" s="10">
        <f t="shared" si="80"/>
        <v>0</v>
      </c>
      <c r="BK27" s="10">
        <f t="shared" si="80"/>
        <v>0</v>
      </c>
      <c r="BL27" s="10">
        <f t="shared" si="80"/>
        <v>0</v>
      </c>
      <c r="BM27" s="10">
        <f t="shared" si="80"/>
        <v>0</v>
      </c>
      <c r="BN27" s="10">
        <f t="shared" si="80"/>
        <v>0.25</v>
      </c>
      <c r="BO27" s="10">
        <f t="shared" ref="BO27:BS27" si="81">QUARTILE(BO3:BO22,3)</f>
        <v>1.25</v>
      </c>
      <c r="BP27" s="10">
        <f t="shared" si="81"/>
        <v>1.25</v>
      </c>
      <c r="BQ27" s="10">
        <f t="shared" si="81"/>
        <v>2</v>
      </c>
      <c r="BR27" s="10">
        <f t="shared" si="81"/>
        <v>0</v>
      </c>
      <c r="BS27" s="10">
        <f t="shared" si="81"/>
        <v>5</v>
      </c>
    </row>
    <row r="28" spans="1:71">
      <c r="AF28" s="3"/>
    </row>
    <row r="29" spans="1:71">
      <c r="AF29" s="3"/>
    </row>
  </sheetData>
  <mergeCells count="3">
    <mergeCell ref="AY1:BS1"/>
    <mergeCell ref="AC1:AR1"/>
    <mergeCell ref="H1:AB1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 Aso</dc:creator>
  <cp:lastModifiedBy>阿漕　孝治</cp:lastModifiedBy>
  <dcterms:created xsi:type="dcterms:W3CDTF">2015-06-05T18:19:34Z</dcterms:created>
  <dcterms:modified xsi:type="dcterms:W3CDTF">2023-10-23T10:52:48Z</dcterms:modified>
</cp:coreProperties>
</file>