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630" windowWidth="19575" windowHeight="738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C19" i="1"/>
  <c r="E13"/>
  <c r="D13"/>
  <c r="E12"/>
  <c r="D12"/>
  <c r="E11"/>
  <c r="D11"/>
  <c r="E10"/>
  <c r="D10"/>
  <c r="E9"/>
  <c r="D9"/>
  <c r="E8"/>
  <c r="D8"/>
  <c r="E7"/>
  <c r="D7"/>
  <c r="E6"/>
  <c r="D6"/>
  <c r="E5"/>
  <c r="D5"/>
</calcChain>
</file>

<file path=xl/sharedStrings.xml><?xml version="1.0" encoding="utf-8"?>
<sst xmlns="http://schemas.openxmlformats.org/spreadsheetml/2006/main" count="21" uniqueCount="21">
  <si>
    <t>Inhibition constant for Balsaminol against Receptor Binding Domain (6VW1)</t>
  </si>
  <si>
    <t>Ligand</t>
  </si>
  <si>
    <t>Binding Energy (ΔG) Kcal/mol</t>
  </si>
  <si>
    <r>
      <t>Ki (</t>
    </r>
    <r>
      <rPr>
        <b/>
        <sz val="11"/>
        <color theme="1"/>
        <rFont val="Calibri"/>
        <family val="2"/>
      </rPr>
      <t>M)</t>
    </r>
  </si>
  <si>
    <r>
      <t>Ki (</t>
    </r>
    <r>
      <rPr>
        <b/>
        <sz val="11"/>
        <color theme="1"/>
        <rFont val="Calibri"/>
        <family val="2"/>
      </rPr>
      <t>µM)</t>
    </r>
  </si>
  <si>
    <t>Ritonavir</t>
  </si>
  <si>
    <t>Nirmeltrelvir</t>
  </si>
  <si>
    <t>Remdesivir</t>
  </si>
  <si>
    <t>Balsaminol A</t>
  </si>
  <si>
    <t>Balsaminol B</t>
  </si>
  <si>
    <t>Balsaminol C</t>
  </si>
  <si>
    <t>Balsaminol D</t>
  </si>
  <si>
    <t>Balsaminol E</t>
  </si>
  <si>
    <t>Balsaminol F</t>
  </si>
  <si>
    <t xml:space="preserve"> ΔG Binding</t>
  </si>
  <si>
    <t>Binding Energy</t>
  </si>
  <si>
    <t>Ki</t>
  </si>
  <si>
    <t>Inhibition constant</t>
  </si>
  <si>
    <t>R</t>
  </si>
  <si>
    <t>T</t>
  </si>
  <si>
    <t xml:space="preserve">R*T 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</si>
</sst>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2:F19"/>
  <sheetViews>
    <sheetView tabSelected="1" workbookViewId="0">
      <selection activeCell="B2" sqref="B2"/>
    </sheetView>
  </sheetViews>
  <sheetFormatPr defaultRowHeight="15"/>
  <sheetData>
    <row r="2" spans="2:6">
      <c r="B2" s="1" t="s">
        <v>0</v>
      </c>
      <c r="C2" s="1"/>
      <c r="D2" s="1"/>
      <c r="E2" s="1"/>
      <c r="F2" s="1"/>
    </row>
    <row r="4" spans="2:6">
      <c r="B4" s="1" t="s">
        <v>1</v>
      </c>
      <c r="C4" s="1" t="s">
        <v>2</v>
      </c>
      <c r="D4" s="2"/>
      <c r="E4" s="1" t="s">
        <v>3</v>
      </c>
      <c r="F4" s="1" t="s">
        <v>4</v>
      </c>
    </row>
    <row r="5" spans="2:6">
      <c r="B5" t="s">
        <v>5</v>
      </c>
      <c r="C5" s="2">
        <v>-6.9</v>
      </c>
      <c r="D5">
        <f>-6.9/C19</f>
        <v>-11.647062606590669</v>
      </c>
      <c r="E5">
        <f t="shared" ref="E5:E13" si="0">EXP(D5)</f>
        <v>8.7447013012884493E-6</v>
      </c>
      <c r="F5">
        <v>8.75</v>
      </c>
    </row>
    <row r="6" spans="2:6">
      <c r="B6" t="s">
        <v>6</v>
      </c>
      <c r="C6" s="2">
        <v>-6.8</v>
      </c>
      <c r="D6">
        <f>-6.8/C19</f>
        <v>-11.478264597799498</v>
      </c>
      <c r="E6">
        <f t="shared" si="0"/>
        <v>1.0352685557048674E-5</v>
      </c>
      <c r="F6">
        <v>10.35</v>
      </c>
    </row>
    <row r="7" spans="2:6">
      <c r="B7" t="s">
        <v>7</v>
      </c>
      <c r="C7" s="2">
        <v>-7.1</v>
      </c>
      <c r="D7">
        <f>-7.1/C19</f>
        <v>-11.984658624173006</v>
      </c>
      <c r="E7">
        <f t="shared" si="0"/>
        <v>6.2391997801126062E-6</v>
      </c>
      <c r="F7">
        <v>6.24</v>
      </c>
    </row>
    <row r="8" spans="2:6">
      <c r="B8" t="s">
        <v>8</v>
      </c>
      <c r="C8" s="2">
        <v>-7.2</v>
      </c>
      <c r="D8">
        <f>-7.2/C19</f>
        <v>-12.153456632964176</v>
      </c>
      <c r="E8">
        <f t="shared" si="0"/>
        <v>5.270124175557716E-6</v>
      </c>
      <c r="F8">
        <v>5.27</v>
      </c>
    </row>
    <row r="9" spans="2:6">
      <c r="B9" t="s">
        <v>9</v>
      </c>
      <c r="C9" s="2">
        <v>-7</v>
      </c>
      <c r="D9">
        <f>-7/C19</f>
        <v>-11.815860615381837</v>
      </c>
      <c r="E9">
        <f t="shared" si="0"/>
        <v>7.3864699577097997E-6</v>
      </c>
      <c r="F9">
        <v>7.39</v>
      </c>
    </row>
    <row r="10" spans="2:6">
      <c r="B10" t="s">
        <v>10</v>
      </c>
      <c r="C10" s="2">
        <v>-7.3</v>
      </c>
      <c r="D10">
        <f>-7.3/C19</f>
        <v>-12.322254641755345</v>
      </c>
      <c r="E10">
        <f t="shared" si="0"/>
        <v>4.4515658745738415E-6</v>
      </c>
      <c r="F10">
        <v>4.45</v>
      </c>
    </row>
    <row r="11" spans="2:6">
      <c r="B11" t="s">
        <v>11</v>
      </c>
      <c r="C11" s="2">
        <v>-7.6</v>
      </c>
      <c r="D11">
        <f>-7.6/C19</f>
        <v>-12.828648668128851</v>
      </c>
      <c r="E11">
        <f t="shared" si="0"/>
        <v>2.682802319528361E-6</v>
      </c>
      <c r="F11">
        <v>2.68</v>
      </c>
    </row>
    <row r="12" spans="2:6">
      <c r="B12" t="s">
        <v>12</v>
      </c>
      <c r="C12" s="2">
        <v>-7.8</v>
      </c>
      <c r="D12">
        <f>-7.8/C19</f>
        <v>-13.16624468571119</v>
      </c>
      <c r="E12">
        <f t="shared" si="0"/>
        <v>1.9141350933988612E-6</v>
      </c>
      <c r="F12">
        <v>1.91</v>
      </c>
    </row>
    <row r="13" spans="2:6">
      <c r="B13" t="s">
        <v>13</v>
      </c>
      <c r="C13" s="2">
        <v>-7.2</v>
      </c>
      <c r="D13">
        <f>-7.2/C19</f>
        <v>-12.153456632964176</v>
      </c>
      <c r="E13">
        <f t="shared" si="0"/>
        <v>5.270124175557716E-6</v>
      </c>
      <c r="F13">
        <v>5.27</v>
      </c>
    </row>
    <row r="15" spans="2:6">
      <c r="B15" t="s">
        <v>14</v>
      </c>
      <c r="C15" t="s">
        <v>15</v>
      </c>
    </row>
    <row r="16" spans="2:6">
      <c r="B16" t="s">
        <v>16</v>
      </c>
      <c r="C16" t="s">
        <v>17</v>
      </c>
    </row>
    <row r="17" spans="2:3">
      <c r="B17" t="s">
        <v>18</v>
      </c>
      <c r="C17">
        <v>1.9870000000000001E-3</v>
      </c>
    </row>
    <row r="18" spans="2:3">
      <c r="B18" t="s">
        <v>19</v>
      </c>
      <c r="C18">
        <v>298.14999999999998</v>
      </c>
    </row>
    <row r="19" spans="2:3">
      <c r="B19" t="s">
        <v>20</v>
      </c>
      <c r="C19">
        <f xml:space="preserve"> C17*C18</f>
        <v>0.59242404999999998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2023-07-18T20:42:10Z</dcterms:created>
  <dcterms:modified xsi:type="dcterms:W3CDTF">2023-07-18T20:43:42Z</dcterms:modified>
</cp:coreProperties>
</file>