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m.WISMAIN\Dropbox (Weizmann Institute)\The Kimchi Lab\current lab members\Sarit\ECSC Paper\Manuscript\Cancer Research\Cancer Resarch- To submit\"/>
    </mc:Choice>
  </mc:AlternateContent>
  <bookViews>
    <workbookView xWindow="0" yWindow="0" windowWidth="17805" windowHeight="57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" i="1" l="1"/>
  <c r="AF282" i="1" l="1"/>
  <c r="AE282" i="1"/>
  <c r="U282" i="1"/>
  <c r="X282" i="1" s="1"/>
  <c r="Y282" i="1" s="1"/>
  <c r="T282" i="1"/>
  <c r="P282" i="1"/>
  <c r="O282" i="1"/>
  <c r="L282" i="1"/>
  <c r="K282" i="1"/>
  <c r="C282" i="1"/>
  <c r="AF281" i="1"/>
  <c r="X281" i="1"/>
  <c r="AA281" i="1" s="1"/>
  <c r="U281" i="1"/>
  <c r="AG281" i="1" s="1"/>
  <c r="T281" i="1"/>
  <c r="R281" i="1"/>
  <c r="Q281" i="1"/>
  <c r="N281" i="1"/>
  <c r="P281" i="1" s="1"/>
  <c r="L281" i="1"/>
  <c r="K281" i="1"/>
  <c r="F281" i="1"/>
  <c r="C281" i="1"/>
  <c r="AF280" i="1"/>
  <c r="AE280" i="1"/>
  <c r="U280" i="1"/>
  <c r="AG280" i="1" s="1"/>
  <c r="T280" i="1"/>
  <c r="R280" i="1"/>
  <c r="Q280" i="1"/>
  <c r="N280" i="1"/>
  <c r="L280" i="1"/>
  <c r="K280" i="1"/>
  <c r="F280" i="1"/>
  <c r="C280" i="1"/>
  <c r="AF279" i="1"/>
  <c r="AE279" i="1"/>
  <c r="U279" i="1"/>
  <c r="AG279" i="1" s="1"/>
  <c r="AJ279" i="1" s="1"/>
  <c r="T279" i="1"/>
  <c r="P279" i="1"/>
  <c r="O279" i="1"/>
  <c r="L279" i="1"/>
  <c r="K279" i="1"/>
  <c r="F279" i="1"/>
  <c r="C279" i="1"/>
  <c r="AF278" i="1"/>
  <c r="AE278" i="1"/>
  <c r="U278" i="1"/>
  <c r="X278" i="1" s="1"/>
  <c r="T278" i="1"/>
  <c r="P278" i="1"/>
  <c r="L278" i="1"/>
  <c r="K278" i="1"/>
  <c r="F278" i="1"/>
  <c r="C278" i="1"/>
  <c r="AF277" i="1"/>
  <c r="AE277" i="1"/>
  <c r="U277" i="1"/>
  <c r="X277" i="1" s="1"/>
  <c r="T277" i="1"/>
  <c r="P277" i="1"/>
  <c r="O277" i="1"/>
  <c r="L277" i="1"/>
  <c r="K277" i="1"/>
  <c r="F277" i="1"/>
  <c r="C277" i="1"/>
  <c r="AF276" i="1"/>
  <c r="AE276" i="1"/>
  <c r="X276" i="1"/>
  <c r="AA276" i="1" s="1"/>
  <c r="U276" i="1"/>
  <c r="AG276" i="1" s="1"/>
  <c r="T276" i="1"/>
  <c r="R276" i="1"/>
  <c r="Q276" i="1"/>
  <c r="N276" i="1"/>
  <c r="P276" i="1" s="1"/>
  <c r="L276" i="1"/>
  <c r="K276" i="1"/>
  <c r="C276" i="1"/>
  <c r="AF275" i="1"/>
  <c r="AE275" i="1"/>
  <c r="U275" i="1"/>
  <c r="X275" i="1" s="1"/>
  <c r="T275" i="1"/>
  <c r="N275" i="1"/>
  <c r="O275" i="1" s="1"/>
  <c r="L275" i="1"/>
  <c r="K275" i="1"/>
  <c r="C275" i="1"/>
  <c r="AF274" i="1"/>
  <c r="AE274" i="1"/>
  <c r="U274" i="1"/>
  <c r="AG274" i="1" s="1"/>
  <c r="T274" i="1"/>
  <c r="P274" i="1"/>
  <c r="O274" i="1"/>
  <c r="L274" i="1"/>
  <c r="K274" i="1"/>
  <c r="C274" i="1"/>
  <c r="AF273" i="1"/>
  <c r="AE273" i="1"/>
  <c r="U273" i="1"/>
  <c r="T273" i="1"/>
  <c r="P273" i="1"/>
  <c r="O273" i="1"/>
  <c r="L273" i="1"/>
  <c r="K273" i="1"/>
  <c r="C273" i="1"/>
  <c r="AK272" i="1"/>
  <c r="AG272" i="1"/>
  <c r="AI272" i="1" s="1"/>
  <c r="AF272" i="1"/>
  <c r="U272" i="1"/>
  <c r="X272" i="1" s="1"/>
  <c r="T272" i="1"/>
  <c r="P272" i="1"/>
  <c r="O272" i="1"/>
  <c r="L272" i="1"/>
  <c r="K272" i="1"/>
  <c r="AF271" i="1"/>
  <c r="AE271" i="1"/>
  <c r="U271" i="1"/>
  <c r="AG271" i="1" s="1"/>
  <c r="T271" i="1"/>
  <c r="P271" i="1"/>
  <c r="O271" i="1"/>
  <c r="L271" i="1"/>
  <c r="K271" i="1"/>
  <c r="C271" i="1"/>
  <c r="AF270" i="1"/>
  <c r="AE270" i="1"/>
  <c r="U270" i="1"/>
  <c r="AG270" i="1" s="1"/>
  <c r="T270" i="1"/>
  <c r="R270" i="1"/>
  <c r="Q270" i="1"/>
  <c r="N270" i="1"/>
  <c r="L270" i="1"/>
  <c r="K270" i="1"/>
  <c r="F270" i="1"/>
  <c r="C270" i="1"/>
  <c r="AF269" i="1"/>
  <c r="AE269" i="1"/>
  <c r="U269" i="1"/>
  <c r="AG269" i="1" s="1"/>
  <c r="T269" i="1"/>
  <c r="R269" i="1"/>
  <c r="Q269" i="1"/>
  <c r="N269" i="1"/>
  <c r="P269" i="1" s="1"/>
  <c r="L269" i="1"/>
  <c r="K269" i="1"/>
  <c r="C269" i="1"/>
  <c r="AF268" i="1"/>
  <c r="AE268" i="1"/>
  <c r="U268" i="1"/>
  <c r="X268" i="1" s="1"/>
  <c r="T268" i="1"/>
  <c r="P268" i="1"/>
  <c r="O268" i="1"/>
  <c r="L268" i="1"/>
  <c r="K268" i="1"/>
  <c r="C268" i="1"/>
  <c r="AF267" i="1"/>
  <c r="AE267" i="1"/>
  <c r="U267" i="1"/>
  <c r="X267" i="1" s="1"/>
  <c r="T267" i="1"/>
  <c r="P267" i="1"/>
  <c r="O267" i="1"/>
  <c r="L267" i="1"/>
  <c r="K267" i="1"/>
  <c r="F267" i="1"/>
  <c r="C267" i="1"/>
  <c r="AF266" i="1"/>
  <c r="AE266" i="1"/>
  <c r="U266" i="1"/>
  <c r="AG266" i="1" s="1"/>
  <c r="T266" i="1"/>
  <c r="R266" i="1"/>
  <c r="Q266" i="1"/>
  <c r="N266" i="1"/>
  <c r="L266" i="1"/>
  <c r="K266" i="1"/>
  <c r="F266" i="1"/>
  <c r="C266" i="1"/>
  <c r="AF265" i="1"/>
  <c r="AE265" i="1"/>
  <c r="U265" i="1"/>
  <c r="AG265" i="1" s="1"/>
  <c r="AJ265" i="1" s="1"/>
  <c r="T265" i="1"/>
  <c r="P265" i="1"/>
  <c r="O265" i="1"/>
  <c r="L265" i="1"/>
  <c r="K265" i="1"/>
  <c r="F265" i="1"/>
  <c r="C265" i="1"/>
  <c r="AF264" i="1"/>
  <c r="AE264" i="1"/>
  <c r="U264" i="1"/>
  <c r="T264" i="1"/>
  <c r="P264" i="1"/>
  <c r="O264" i="1"/>
  <c r="L264" i="1"/>
  <c r="K264" i="1"/>
  <c r="C264" i="1"/>
  <c r="AG263" i="1"/>
  <c r="AF263" i="1"/>
  <c r="U263" i="1"/>
  <c r="X263" i="1" s="1"/>
  <c r="T263" i="1"/>
  <c r="L263" i="1"/>
  <c r="K263" i="1"/>
  <c r="F263" i="1"/>
  <c r="C263" i="1"/>
  <c r="AF262" i="1"/>
  <c r="AE262" i="1"/>
  <c r="U262" i="1"/>
  <c r="X262" i="1" s="1"/>
  <c r="T262" i="1"/>
  <c r="R262" i="1"/>
  <c r="Q262" i="1"/>
  <c r="N262" i="1"/>
  <c r="O262" i="1" s="1"/>
  <c r="L262" i="1"/>
  <c r="K262" i="1"/>
  <c r="F262" i="1"/>
  <c r="C262" i="1"/>
  <c r="AF261" i="1"/>
  <c r="AE261" i="1"/>
  <c r="AA261" i="1"/>
  <c r="Y261" i="1"/>
  <c r="U261" i="1"/>
  <c r="X261" i="1" s="1"/>
  <c r="T261" i="1"/>
  <c r="L261" i="1"/>
  <c r="K261" i="1"/>
  <c r="C261" i="1"/>
  <c r="AF260" i="1"/>
  <c r="AE260" i="1"/>
  <c r="U260" i="1"/>
  <c r="T260" i="1"/>
  <c r="R260" i="1"/>
  <c r="Q260" i="1"/>
  <c r="P260" i="1"/>
  <c r="L260" i="1"/>
  <c r="K260" i="1"/>
  <c r="F260" i="1"/>
  <c r="C260" i="1"/>
  <c r="AF259" i="1"/>
  <c r="AE259" i="1"/>
  <c r="U259" i="1"/>
  <c r="X259" i="1" s="1"/>
  <c r="T259" i="1"/>
  <c r="P259" i="1"/>
  <c r="O259" i="1"/>
  <c r="L259" i="1"/>
  <c r="K259" i="1"/>
  <c r="F259" i="1"/>
  <c r="C259" i="1"/>
  <c r="AF258" i="1"/>
  <c r="AE258" i="1"/>
  <c r="U258" i="1"/>
  <c r="T258" i="1"/>
  <c r="P258" i="1"/>
  <c r="O258" i="1"/>
  <c r="L258" i="1"/>
  <c r="K258" i="1"/>
  <c r="F258" i="1"/>
  <c r="C258" i="1"/>
  <c r="AF257" i="1"/>
  <c r="AE257" i="1"/>
  <c r="U257" i="1"/>
  <c r="X257" i="1" s="1"/>
  <c r="T257" i="1"/>
  <c r="P257" i="1"/>
  <c r="O257" i="1"/>
  <c r="L257" i="1"/>
  <c r="K257" i="1"/>
  <c r="F257" i="1"/>
  <c r="C257" i="1"/>
  <c r="AF256" i="1"/>
  <c r="AE256" i="1"/>
  <c r="U256" i="1"/>
  <c r="T256" i="1"/>
  <c r="P256" i="1"/>
  <c r="O256" i="1"/>
  <c r="L256" i="1"/>
  <c r="K256" i="1"/>
  <c r="F256" i="1"/>
  <c r="C256" i="1"/>
  <c r="AF255" i="1"/>
  <c r="AE255" i="1"/>
  <c r="U255" i="1"/>
  <c r="X255" i="1" s="1"/>
  <c r="Y255" i="1" s="1"/>
  <c r="T255" i="1"/>
  <c r="R255" i="1"/>
  <c r="Q255" i="1"/>
  <c r="N255" i="1"/>
  <c r="L255" i="1"/>
  <c r="K255" i="1"/>
  <c r="F255" i="1"/>
  <c r="C255" i="1"/>
  <c r="AG254" i="1"/>
  <c r="AF254" i="1"/>
  <c r="U254" i="1"/>
  <c r="X254" i="1" s="1"/>
  <c r="T254" i="1"/>
  <c r="R254" i="1"/>
  <c r="Q254" i="1"/>
  <c r="P254" i="1"/>
  <c r="O254" i="1"/>
  <c r="N254" i="1"/>
  <c r="L254" i="1"/>
  <c r="K254" i="1"/>
  <c r="C254" i="1"/>
  <c r="AF253" i="1"/>
  <c r="AE253" i="1"/>
  <c r="U253" i="1"/>
  <c r="X253" i="1" s="1"/>
  <c r="T253" i="1"/>
  <c r="L253" i="1"/>
  <c r="K253" i="1"/>
  <c r="C253" i="1"/>
  <c r="AF252" i="1"/>
  <c r="AE252" i="1"/>
  <c r="U252" i="1"/>
  <c r="T252" i="1"/>
  <c r="P252" i="1"/>
  <c r="O252" i="1"/>
  <c r="L252" i="1"/>
  <c r="K252" i="1"/>
  <c r="C252" i="1"/>
  <c r="AF251" i="1"/>
  <c r="AE251" i="1"/>
  <c r="Y251" i="1"/>
  <c r="U251" i="1"/>
  <c r="X251" i="1" s="1"/>
  <c r="T251" i="1"/>
  <c r="R251" i="1"/>
  <c r="Q251" i="1"/>
  <c r="N251" i="1"/>
  <c r="L251" i="1"/>
  <c r="K251" i="1"/>
  <c r="F251" i="1"/>
  <c r="C251" i="1"/>
  <c r="AF250" i="1"/>
  <c r="AE250" i="1"/>
  <c r="U250" i="1"/>
  <c r="X250" i="1" s="1"/>
  <c r="AA250" i="1" s="1"/>
  <c r="T250" i="1"/>
  <c r="R250" i="1"/>
  <c r="Q250" i="1"/>
  <c r="N250" i="1"/>
  <c r="O250" i="1" s="1"/>
  <c r="L250" i="1"/>
  <c r="K250" i="1"/>
  <c r="F250" i="1"/>
  <c r="C250" i="1"/>
  <c r="AF249" i="1"/>
  <c r="AE249" i="1"/>
  <c r="U249" i="1"/>
  <c r="X249" i="1" s="1"/>
  <c r="T249" i="1"/>
  <c r="P249" i="1"/>
  <c r="O249" i="1"/>
  <c r="L249" i="1"/>
  <c r="K249" i="1"/>
  <c r="C249" i="1"/>
  <c r="AF248" i="1"/>
  <c r="AE248" i="1"/>
  <c r="U248" i="1"/>
  <c r="T248" i="1"/>
  <c r="R248" i="1"/>
  <c r="Q248" i="1"/>
  <c r="N248" i="1"/>
  <c r="L248" i="1"/>
  <c r="K248" i="1"/>
  <c r="F248" i="1"/>
  <c r="C248" i="1"/>
  <c r="AF247" i="1"/>
  <c r="AE247" i="1"/>
  <c r="U247" i="1"/>
  <c r="X247" i="1" s="1"/>
  <c r="AB247" i="1" s="1"/>
  <c r="T247" i="1"/>
  <c r="P247" i="1"/>
  <c r="O247" i="1"/>
  <c r="L247" i="1"/>
  <c r="K247" i="1"/>
  <c r="F247" i="1"/>
  <c r="C247" i="1"/>
  <c r="AF246" i="1"/>
  <c r="AE246" i="1"/>
  <c r="U246" i="1"/>
  <c r="T246" i="1"/>
  <c r="P246" i="1"/>
  <c r="O246" i="1"/>
  <c r="L246" i="1"/>
  <c r="K246" i="1"/>
  <c r="F246" i="1"/>
  <c r="C246" i="1"/>
  <c r="AK245" i="1"/>
  <c r="AG245" i="1"/>
  <c r="AJ245" i="1" s="1"/>
  <c r="U245" i="1"/>
  <c r="X245" i="1" s="1"/>
  <c r="Z245" i="1" s="1"/>
  <c r="T245" i="1"/>
  <c r="L245" i="1"/>
  <c r="K245" i="1"/>
  <c r="F245" i="1"/>
  <c r="C245" i="1"/>
  <c r="AF244" i="1"/>
  <c r="AE244" i="1"/>
  <c r="U244" i="1"/>
  <c r="AG244" i="1" s="1"/>
  <c r="AK244" i="1" s="1"/>
  <c r="T244" i="1"/>
  <c r="R244" i="1"/>
  <c r="Q244" i="1"/>
  <c r="N244" i="1"/>
  <c r="O244" i="1" s="1"/>
  <c r="L244" i="1"/>
  <c r="K244" i="1"/>
  <c r="C244" i="1"/>
  <c r="AF243" i="1"/>
  <c r="AE243" i="1"/>
  <c r="U243" i="1"/>
  <c r="X243" i="1" s="1"/>
  <c r="Y243" i="1" s="1"/>
  <c r="T243" i="1"/>
  <c r="R243" i="1"/>
  <c r="Q243" i="1"/>
  <c r="N243" i="1"/>
  <c r="L243" i="1"/>
  <c r="K243" i="1"/>
  <c r="C243" i="1"/>
  <c r="AF242" i="1"/>
  <c r="AE242" i="1"/>
  <c r="U242" i="1"/>
  <c r="AG242" i="1" s="1"/>
  <c r="AJ242" i="1" s="1"/>
  <c r="T242" i="1"/>
  <c r="P242" i="1"/>
  <c r="O242" i="1"/>
  <c r="L242" i="1"/>
  <c r="K242" i="1"/>
  <c r="F242" i="1"/>
  <c r="C242" i="1"/>
  <c r="AG241" i="1"/>
  <c r="AH241" i="1" s="1"/>
  <c r="AF241" i="1"/>
  <c r="X241" i="1"/>
  <c r="Z241" i="1" s="1"/>
  <c r="U241" i="1"/>
  <c r="T241" i="1"/>
  <c r="P241" i="1"/>
  <c r="O241" i="1"/>
  <c r="L241" i="1"/>
  <c r="K241" i="1"/>
  <c r="F241" i="1"/>
  <c r="C241" i="1"/>
  <c r="AG240" i="1"/>
  <c r="AF240" i="1"/>
  <c r="U240" i="1"/>
  <c r="X240" i="1" s="1"/>
  <c r="T240" i="1"/>
  <c r="L240" i="1"/>
  <c r="K240" i="1"/>
  <c r="F240" i="1"/>
  <c r="C240" i="1"/>
  <c r="AF239" i="1"/>
  <c r="AE239" i="1"/>
  <c r="U239" i="1"/>
  <c r="T239" i="1"/>
  <c r="R239" i="1"/>
  <c r="Q239" i="1"/>
  <c r="N239" i="1"/>
  <c r="O239" i="1" s="1"/>
  <c r="L239" i="1"/>
  <c r="K239" i="1"/>
  <c r="F239" i="1"/>
  <c r="C239" i="1"/>
  <c r="AG238" i="1"/>
  <c r="AJ238" i="1" s="1"/>
  <c r="AF238" i="1"/>
  <c r="U238" i="1"/>
  <c r="X238" i="1" s="1"/>
  <c r="T238" i="1"/>
  <c r="P238" i="1"/>
  <c r="O238" i="1"/>
  <c r="L238" i="1"/>
  <c r="K238" i="1"/>
  <c r="F238" i="1"/>
  <c r="C238" i="1"/>
  <c r="AF237" i="1"/>
  <c r="AE237" i="1"/>
  <c r="U237" i="1"/>
  <c r="X237" i="1" s="1"/>
  <c r="Z237" i="1" s="1"/>
  <c r="T237" i="1"/>
  <c r="R237" i="1"/>
  <c r="Q237" i="1"/>
  <c r="N237" i="1"/>
  <c r="O237" i="1" s="1"/>
  <c r="L237" i="1"/>
  <c r="K237" i="1"/>
  <c r="F237" i="1"/>
  <c r="C237" i="1"/>
  <c r="AF236" i="1"/>
  <c r="AE236" i="1"/>
  <c r="U236" i="1"/>
  <c r="X236" i="1" s="1"/>
  <c r="T236" i="1"/>
  <c r="P236" i="1"/>
  <c r="O236" i="1"/>
  <c r="L236" i="1"/>
  <c r="K236" i="1"/>
  <c r="F236" i="1"/>
  <c r="C236" i="1"/>
  <c r="AF235" i="1"/>
  <c r="AE235" i="1"/>
  <c r="U235" i="1"/>
  <c r="X235" i="1" s="1"/>
  <c r="T235" i="1"/>
  <c r="R235" i="1"/>
  <c r="Q235" i="1"/>
  <c r="N235" i="1"/>
  <c r="L235" i="1"/>
  <c r="K235" i="1"/>
  <c r="F235" i="1"/>
  <c r="C235" i="1"/>
  <c r="AF234" i="1"/>
  <c r="AE234" i="1"/>
  <c r="U234" i="1"/>
  <c r="X234" i="1" s="1"/>
  <c r="AA234" i="1" s="1"/>
  <c r="T234" i="1"/>
  <c r="R234" i="1"/>
  <c r="Q234" i="1"/>
  <c r="N234" i="1"/>
  <c r="O234" i="1" s="1"/>
  <c r="L234" i="1"/>
  <c r="K234" i="1"/>
  <c r="F234" i="1"/>
  <c r="C234" i="1"/>
  <c r="AF233" i="1"/>
  <c r="AE233" i="1"/>
  <c r="U233" i="1"/>
  <c r="AG233" i="1" s="1"/>
  <c r="T233" i="1"/>
  <c r="R233" i="1"/>
  <c r="Q233" i="1"/>
  <c r="N233" i="1"/>
  <c r="P233" i="1" s="1"/>
  <c r="L233" i="1"/>
  <c r="K233" i="1"/>
  <c r="F233" i="1"/>
  <c r="C233" i="1"/>
  <c r="AF232" i="1"/>
  <c r="AE232" i="1"/>
  <c r="U232" i="1"/>
  <c r="X232" i="1" s="1"/>
  <c r="T232" i="1"/>
  <c r="R232" i="1"/>
  <c r="Q232" i="1"/>
  <c r="N232" i="1"/>
  <c r="P232" i="1" s="1"/>
  <c r="L232" i="1"/>
  <c r="K232" i="1"/>
  <c r="F232" i="1"/>
  <c r="C232" i="1"/>
  <c r="AK231" i="1"/>
  <c r="AJ231" i="1"/>
  <c r="AI231" i="1"/>
  <c r="AH231" i="1"/>
  <c r="AF231" i="1"/>
  <c r="AE231" i="1"/>
  <c r="U231" i="1"/>
  <c r="X231" i="1" s="1"/>
  <c r="R231" i="1"/>
  <c r="Q231" i="1"/>
  <c r="N231" i="1"/>
  <c r="P231" i="1" s="1"/>
  <c r="L231" i="1"/>
  <c r="K231" i="1"/>
  <c r="F231" i="1"/>
  <c r="C231" i="1"/>
  <c r="AF230" i="1"/>
  <c r="AE230" i="1"/>
  <c r="U230" i="1"/>
  <c r="X230" i="1" s="1"/>
  <c r="Y230" i="1" s="1"/>
  <c r="T230" i="1"/>
  <c r="R230" i="1"/>
  <c r="Q230" i="1"/>
  <c r="N230" i="1"/>
  <c r="L230" i="1"/>
  <c r="K230" i="1"/>
  <c r="F230" i="1"/>
  <c r="C230" i="1"/>
  <c r="AF229" i="1"/>
  <c r="AE229" i="1"/>
  <c r="U229" i="1"/>
  <c r="X229" i="1" s="1"/>
  <c r="T229" i="1"/>
  <c r="R229" i="1"/>
  <c r="Q229" i="1"/>
  <c r="N229" i="1"/>
  <c r="O229" i="1" s="1"/>
  <c r="L229" i="1"/>
  <c r="K229" i="1"/>
  <c r="F229" i="1"/>
  <c r="C229" i="1"/>
  <c r="AF228" i="1"/>
  <c r="AE228" i="1"/>
  <c r="U228" i="1"/>
  <c r="T228" i="1"/>
  <c r="R228" i="1"/>
  <c r="Q228" i="1"/>
  <c r="N228" i="1"/>
  <c r="P228" i="1" s="1"/>
  <c r="L228" i="1"/>
  <c r="K228" i="1"/>
  <c r="F228" i="1"/>
  <c r="C228" i="1"/>
  <c r="AF227" i="1"/>
  <c r="AE227" i="1"/>
  <c r="U227" i="1"/>
  <c r="X227" i="1" s="1"/>
  <c r="T227" i="1"/>
  <c r="P227" i="1"/>
  <c r="O227" i="1"/>
  <c r="L227" i="1"/>
  <c r="K227" i="1"/>
  <c r="F227" i="1"/>
  <c r="C227" i="1"/>
  <c r="AF226" i="1"/>
  <c r="AE226" i="1"/>
  <c r="U226" i="1"/>
  <c r="X226" i="1" s="1"/>
  <c r="Z226" i="1" s="1"/>
  <c r="T226" i="1"/>
  <c r="P226" i="1"/>
  <c r="O226" i="1"/>
  <c r="L226" i="1"/>
  <c r="K226" i="1"/>
  <c r="F226" i="1"/>
  <c r="C226" i="1"/>
  <c r="AF225" i="1"/>
  <c r="AE225" i="1"/>
  <c r="X225" i="1"/>
  <c r="Y225" i="1" s="1"/>
  <c r="U225" i="1"/>
  <c r="AG225" i="1" s="1"/>
  <c r="AJ225" i="1" s="1"/>
  <c r="T225" i="1"/>
  <c r="P225" i="1"/>
  <c r="O225" i="1"/>
  <c r="L225" i="1"/>
  <c r="K225" i="1"/>
  <c r="F225" i="1"/>
  <c r="C225" i="1"/>
  <c r="AF224" i="1"/>
  <c r="AE224" i="1"/>
  <c r="U224" i="1"/>
  <c r="AG224" i="1" s="1"/>
  <c r="AH224" i="1" s="1"/>
  <c r="T224" i="1"/>
  <c r="P224" i="1"/>
  <c r="O224" i="1"/>
  <c r="L224" i="1"/>
  <c r="K224" i="1"/>
  <c r="C224" i="1"/>
  <c r="AG223" i="1"/>
  <c r="AI223" i="1" s="1"/>
  <c r="AF223" i="1"/>
  <c r="U223" i="1"/>
  <c r="X223" i="1" s="1"/>
  <c r="AB223" i="1" s="1"/>
  <c r="T223" i="1"/>
  <c r="L223" i="1"/>
  <c r="K223" i="1"/>
  <c r="F223" i="1"/>
  <c r="C223" i="1"/>
  <c r="AG222" i="1"/>
  <c r="AH222" i="1" s="1"/>
  <c r="AF222" i="1"/>
  <c r="U222" i="1"/>
  <c r="X222" i="1" s="1"/>
  <c r="Y222" i="1" s="1"/>
  <c r="T222" i="1"/>
  <c r="L222" i="1"/>
  <c r="K222" i="1"/>
  <c r="F222" i="1"/>
  <c r="C222" i="1"/>
  <c r="AF221" i="1"/>
  <c r="AE221" i="1"/>
  <c r="U221" i="1"/>
  <c r="AG221" i="1" s="1"/>
  <c r="T221" i="1"/>
  <c r="P221" i="1"/>
  <c r="O221" i="1"/>
  <c r="L221" i="1"/>
  <c r="K221" i="1"/>
  <c r="F221" i="1"/>
  <c r="C221" i="1"/>
  <c r="AF220" i="1"/>
  <c r="AE220" i="1"/>
  <c r="U220" i="1"/>
  <c r="T220" i="1"/>
  <c r="R220" i="1"/>
  <c r="Q220" i="1"/>
  <c r="N220" i="1"/>
  <c r="L220" i="1"/>
  <c r="K220" i="1"/>
  <c r="F220" i="1"/>
  <c r="C220" i="1"/>
  <c r="AG219" i="1"/>
  <c r="AK219" i="1" s="1"/>
  <c r="AF219" i="1"/>
  <c r="U219" i="1"/>
  <c r="X219" i="1" s="1"/>
  <c r="Z219" i="1" s="1"/>
  <c r="T219" i="1"/>
  <c r="R219" i="1"/>
  <c r="Q219" i="1"/>
  <c r="O219" i="1"/>
  <c r="N219" i="1"/>
  <c r="P219" i="1" s="1"/>
  <c r="L219" i="1"/>
  <c r="K219" i="1"/>
  <c r="F219" i="1"/>
  <c r="C219" i="1"/>
  <c r="AG218" i="1"/>
  <c r="AH218" i="1" s="1"/>
  <c r="AF218" i="1"/>
  <c r="AA218" i="1"/>
  <c r="U218" i="1"/>
  <c r="X218" i="1" s="1"/>
  <c r="P218" i="1"/>
  <c r="O218" i="1"/>
  <c r="L218" i="1"/>
  <c r="K218" i="1"/>
  <c r="F218" i="1"/>
  <c r="C218" i="1"/>
  <c r="AF217" i="1"/>
  <c r="AE217" i="1"/>
  <c r="U217" i="1"/>
  <c r="X217" i="1" s="1"/>
  <c r="Y217" i="1" s="1"/>
  <c r="T217" i="1"/>
  <c r="P217" i="1"/>
  <c r="O217" i="1"/>
  <c r="L217" i="1"/>
  <c r="K217" i="1"/>
  <c r="F217" i="1"/>
  <c r="C217" i="1"/>
  <c r="AG216" i="1"/>
  <c r="AF216" i="1"/>
  <c r="U216" i="1"/>
  <c r="X216" i="1" s="1"/>
  <c r="AA216" i="1" s="1"/>
  <c r="L216" i="1"/>
  <c r="K216" i="1"/>
  <c r="F216" i="1"/>
  <c r="C216" i="1"/>
  <c r="AF215" i="1"/>
  <c r="AE215" i="1"/>
  <c r="AB215" i="1"/>
  <c r="U215" i="1"/>
  <c r="AG215" i="1" s="1"/>
  <c r="T215" i="1"/>
  <c r="P215" i="1"/>
  <c r="O215" i="1"/>
  <c r="L215" i="1"/>
  <c r="K215" i="1"/>
  <c r="F215" i="1"/>
  <c r="C215" i="1"/>
  <c r="AG214" i="1"/>
  <c r="AI214" i="1" s="1"/>
  <c r="AF214" i="1"/>
  <c r="X214" i="1"/>
  <c r="AB214" i="1" s="1"/>
  <c r="U214" i="1"/>
  <c r="T214" i="1"/>
  <c r="L214" i="1"/>
  <c r="K214" i="1"/>
  <c r="F214" i="1"/>
  <c r="C214" i="1"/>
  <c r="AF213" i="1"/>
  <c r="AE213" i="1"/>
  <c r="U213" i="1"/>
  <c r="AG213" i="1" s="1"/>
  <c r="T213" i="1"/>
  <c r="P213" i="1"/>
  <c r="O213" i="1"/>
  <c r="L213" i="1"/>
  <c r="K213" i="1"/>
  <c r="F213" i="1"/>
  <c r="C213" i="1"/>
  <c r="AK212" i="1"/>
  <c r="AJ212" i="1"/>
  <c r="AI212" i="1"/>
  <c r="AH212" i="1"/>
  <c r="U212" i="1"/>
  <c r="X212" i="1" s="1"/>
  <c r="Y212" i="1" s="1"/>
  <c r="T212" i="1"/>
  <c r="L212" i="1"/>
  <c r="K212" i="1"/>
  <c r="F212" i="1"/>
  <c r="C212" i="1"/>
  <c r="AG211" i="1"/>
  <c r="AH211" i="1" s="1"/>
  <c r="AF211" i="1"/>
  <c r="U211" i="1"/>
  <c r="X211" i="1" s="1"/>
  <c r="T211" i="1"/>
  <c r="L211" i="1"/>
  <c r="K211" i="1"/>
  <c r="F211" i="1"/>
  <c r="C211" i="1"/>
  <c r="AJ210" i="1"/>
  <c r="AF210" i="1"/>
  <c r="AE210" i="1"/>
  <c r="U210" i="1"/>
  <c r="AG210" i="1" s="1"/>
  <c r="AH210" i="1" s="1"/>
  <c r="T210" i="1"/>
  <c r="R210" i="1"/>
  <c r="Q210" i="1"/>
  <c r="O210" i="1"/>
  <c r="N210" i="1"/>
  <c r="P210" i="1" s="1"/>
  <c r="L210" i="1"/>
  <c r="K210" i="1"/>
  <c r="F210" i="1"/>
  <c r="C210" i="1"/>
  <c r="AF209" i="1"/>
  <c r="AE209" i="1"/>
  <c r="U209" i="1"/>
  <c r="T209" i="1"/>
  <c r="R209" i="1"/>
  <c r="Q209" i="1"/>
  <c r="N209" i="1"/>
  <c r="P209" i="1" s="1"/>
  <c r="L209" i="1"/>
  <c r="K209" i="1"/>
  <c r="F209" i="1"/>
  <c r="C209" i="1"/>
  <c r="AF208" i="1"/>
  <c r="AE208" i="1"/>
  <c r="AA208" i="1"/>
  <c r="Y208" i="1"/>
  <c r="U208" i="1"/>
  <c r="X208" i="1" s="1"/>
  <c r="AB208" i="1" s="1"/>
  <c r="T208" i="1"/>
  <c r="P208" i="1"/>
  <c r="O208" i="1"/>
  <c r="L208" i="1"/>
  <c r="K208" i="1"/>
  <c r="F208" i="1"/>
  <c r="C208" i="1"/>
  <c r="AF207" i="1"/>
  <c r="AE207" i="1"/>
  <c r="U207" i="1"/>
  <c r="AG207" i="1" s="1"/>
  <c r="AK207" i="1" s="1"/>
  <c r="T207" i="1"/>
  <c r="P207" i="1"/>
  <c r="O207" i="1"/>
  <c r="L207" i="1"/>
  <c r="K207" i="1"/>
  <c r="F207" i="1"/>
  <c r="C207" i="1"/>
  <c r="AF206" i="1"/>
  <c r="AE206" i="1"/>
  <c r="U206" i="1"/>
  <c r="X206" i="1" s="1"/>
  <c r="T206" i="1"/>
  <c r="P206" i="1"/>
  <c r="O206" i="1"/>
  <c r="L206" i="1"/>
  <c r="K206" i="1"/>
  <c r="F206" i="1"/>
  <c r="C206" i="1"/>
  <c r="AG205" i="1"/>
  <c r="AJ205" i="1" s="1"/>
  <c r="AF205" i="1"/>
  <c r="U205" i="1"/>
  <c r="X205" i="1" s="1"/>
  <c r="T205" i="1"/>
  <c r="L205" i="1"/>
  <c r="K205" i="1"/>
  <c r="F205" i="1"/>
  <c r="C205" i="1"/>
  <c r="AF204" i="1"/>
  <c r="AE204" i="1"/>
  <c r="U204" i="1"/>
  <c r="T204" i="1"/>
  <c r="P204" i="1"/>
  <c r="O204" i="1"/>
  <c r="L204" i="1"/>
  <c r="K204" i="1"/>
  <c r="F204" i="1"/>
  <c r="C204" i="1"/>
  <c r="AF203" i="1"/>
  <c r="AE203" i="1"/>
  <c r="U203" i="1"/>
  <c r="T203" i="1"/>
  <c r="R203" i="1"/>
  <c r="Q203" i="1"/>
  <c r="N203" i="1"/>
  <c r="O203" i="1" s="1"/>
  <c r="L203" i="1"/>
  <c r="K203" i="1"/>
  <c r="F203" i="1"/>
  <c r="C203" i="1"/>
  <c r="AF202" i="1"/>
  <c r="AE202" i="1"/>
  <c r="AB202" i="1"/>
  <c r="AA202" i="1"/>
  <c r="U202" i="1"/>
  <c r="X202" i="1" s="1"/>
  <c r="Z202" i="1" s="1"/>
  <c r="T202" i="1"/>
  <c r="P202" i="1"/>
  <c r="O202" i="1"/>
  <c r="L202" i="1"/>
  <c r="K202" i="1"/>
  <c r="F202" i="1"/>
  <c r="C202" i="1"/>
  <c r="AG201" i="1"/>
  <c r="AI201" i="1" s="1"/>
  <c r="AF201" i="1"/>
  <c r="AE201" i="1"/>
  <c r="Y201" i="1"/>
  <c r="U201" i="1"/>
  <c r="X201" i="1" s="1"/>
  <c r="T201" i="1"/>
  <c r="P201" i="1"/>
  <c r="O201" i="1"/>
  <c r="L201" i="1"/>
  <c r="K201" i="1"/>
  <c r="F201" i="1"/>
  <c r="C201" i="1"/>
  <c r="AF200" i="1"/>
  <c r="AE200" i="1"/>
  <c r="U200" i="1"/>
  <c r="T200" i="1"/>
  <c r="L200" i="1"/>
  <c r="K200" i="1"/>
  <c r="F200" i="1"/>
  <c r="C200" i="1"/>
  <c r="AD199" i="1"/>
  <c r="U199" i="1"/>
  <c r="X199" i="1" s="1"/>
  <c r="T199" i="1"/>
  <c r="R199" i="1"/>
  <c r="Q199" i="1"/>
  <c r="N199" i="1"/>
  <c r="P199" i="1" s="1"/>
  <c r="L199" i="1"/>
  <c r="K199" i="1"/>
  <c r="F199" i="1"/>
  <c r="C199" i="1"/>
  <c r="AF198" i="1"/>
  <c r="AE198" i="1"/>
  <c r="U198" i="1"/>
  <c r="X198" i="1" s="1"/>
  <c r="AB198" i="1" s="1"/>
  <c r="T198" i="1"/>
  <c r="R198" i="1"/>
  <c r="Q198" i="1"/>
  <c r="N198" i="1"/>
  <c r="L198" i="1"/>
  <c r="K198" i="1"/>
  <c r="C198" i="1"/>
  <c r="AF197" i="1"/>
  <c r="AE197" i="1"/>
  <c r="U197" i="1"/>
  <c r="T197" i="1"/>
  <c r="P197" i="1"/>
  <c r="O197" i="1"/>
  <c r="L197" i="1"/>
  <c r="K197" i="1"/>
  <c r="C197" i="1"/>
  <c r="AF196" i="1"/>
  <c r="AE196" i="1"/>
  <c r="X196" i="1"/>
  <c r="U196" i="1"/>
  <c r="AG196" i="1" s="1"/>
  <c r="AH196" i="1" s="1"/>
  <c r="T196" i="1"/>
  <c r="R196" i="1"/>
  <c r="Q196" i="1"/>
  <c r="O196" i="1"/>
  <c r="N196" i="1"/>
  <c r="P196" i="1" s="1"/>
  <c r="L196" i="1"/>
  <c r="K196" i="1"/>
  <c r="C196" i="1"/>
  <c r="AF195" i="1"/>
  <c r="AE195" i="1"/>
  <c r="U195" i="1"/>
  <c r="T195" i="1"/>
  <c r="R195" i="1"/>
  <c r="Q195" i="1"/>
  <c r="N195" i="1"/>
  <c r="L195" i="1"/>
  <c r="K195" i="1"/>
  <c r="F195" i="1"/>
  <c r="C195" i="1"/>
  <c r="AF194" i="1"/>
  <c r="AE194" i="1"/>
  <c r="U194" i="1"/>
  <c r="X194" i="1" s="1"/>
  <c r="T194" i="1"/>
  <c r="P194" i="1"/>
  <c r="O194" i="1"/>
  <c r="L194" i="1"/>
  <c r="K194" i="1"/>
  <c r="F194" i="1"/>
  <c r="C194" i="1"/>
  <c r="AF193" i="1"/>
  <c r="AE193" i="1"/>
  <c r="U193" i="1"/>
  <c r="AG193" i="1" s="1"/>
  <c r="AH193" i="1" s="1"/>
  <c r="T193" i="1"/>
  <c r="P193" i="1"/>
  <c r="O193" i="1"/>
  <c r="L193" i="1"/>
  <c r="K193" i="1"/>
  <c r="F193" i="1"/>
  <c r="C193" i="1"/>
  <c r="AF192" i="1"/>
  <c r="AE192" i="1"/>
  <c r="U192" i="1"/>
  <c r="X192" i="1" s="1"/>
  <c r="AB192" i="1" s="1"/>
  <c r="T192" i="1"/>
  <c r="R192" i="1"/>
  <c r="Q192" i="1"/>
  <c r="N192" i="1"/>
  <c r="L192" i="1"/>
  <c r="K192" i="1"/>
  <c r="C192" i="1"/>
  <c r="AH191" i="1"/>
  <c r="AF191" i="1"/>
  <c r="AE191" i="1"/>
  <c r="X191" i="1"/>
  <c r="U191" i="1"/>
  <c r="AG191" i="1" s="1"/>
  <c r="AJ191" i="1" s="1"/>
  <c r="T191" i="1"/>
  <c r="L191" i="1"/>
  <c r="K191" i="1"/>
  <c r="F191" i="1"/>
  <c r="C191" i="1"/>
  <c r="AF190" i="1"/>
  <c r="AE190" i="1"/>
  <c r="U190" i="1"/>
  <c r="T190" i="1"/>
  <c r="L190" i="1"/>
  <c r="K190" i="1"/>
  <c r="F190" i="1"/>
  <c r="C190" i="1"/>
  <c r="AF189" i="1"/>
  <c r="AE189" i="1"/>
  <c r="U189" i="1"/>
  <c r="X189" i="1" s="1"/>
  <c r="AB189" i="1" s="1"/>
  <c r="T189" i="1"/>
  <c r="R189" i="1"/>
  <c r="Q189" i="1"/>
  <c r="N189" i="1"/>
  <c r="P189" i="1" s="1"/>
  <c r="L189" i="1"/>
  <c r="K189" i="1"/>
  <c r="F189" i="1"/>
  <c r="C189" i="1"/>
  <c r="AF188" i="1"/>
  <c r="AE188" i="1"/>
  <c r="U188" i="1"/>
  <c r="AG188" i="1" s="1"/>
  <c r="AI188" i="1" s="1"/>
  <c r="T188" i="1"/>
  <c r="P188" i="1"/>
  <c r="O188" i="1"/>
  <c r="L188" i="1"/>
  <c r="K188" i="1"/>
  <c r="C188" i="1"/>
  <c r="AF187" i="1"/>
  <c r="AE187" i="1"/>
  <c r="U187" i="1"/>
  <c r="X187" i="1" s="1"/>
  <c r="AB187" i="1" s="1"/>
  <c r="T187" i="1"/>
  <c r="L187" i="1"/>
  <c r="K187" i="1"/>
  <c r="F187" i="1"/>
  <c r="C187" i="1"/>
  <c r="AG186" i="1"/>
  <c r="AI186" i="1" s="1"/>
  <c r="AF186" i="1"/>
  <c r="U186" i="1"/>
  <c r="X186" i="1" s="1"/>
  <c r="T186" i="1"/>
  <c r="L186" i="1"/>
  <c r="K186" i="1"/>
  <c r="F186" i="1"/>
  <c r="C186" i="1"/>
  <c r="AK185" i="1"/>
  <c r="AG185" i="1"/>
  <c r="AJ185" i="1" s="1"/>
  <c r="AF185" i="1"/>
  <c r="U185" i="1"/>
  <c r="X185" i="1" s="1"/>
  <c r="T185" i="1"/>
  <c r="L185" i="1"/>
  <c r="K185" i="1"/>
  <c r="F185" i="1"/>
  <c r="C185" i="1"/>
  <c r="AF184" i="1"/>
  <c r="AE184" i="1"/>
  <c r="Y184" i="1"/>
  <c r="U184" i="1"/>
  <c r="X184" i="1" s="1"/>
  <c r="T184" i="1"/>
  <c r="L184" i="1"/>
  <c r="K184" i="1"/>
  <c r="F184" i="1"/>
  <c r="C184" i="1"/>
  <c r="AI183" i="1"/>
  <c r="AF183" i="1"/>
  <c r="AE183" i="1"/>
  <c r="X183" i="1"/>
  <c r="AA183" i="1" s="1"/>
  <c r="U183" i="1"/>
  <c r="AG183" i="1" s="1"/>
  <c r="T183" i="1"/>
  <c r="R183" i="1"/>
  <c r="Q183" i="1"/>
  <c r="N183" i="1"/>
  <c r="L183" i="1"/>
  <c r="K183" i="1"/>
  <c r="F183" i="1"/>
  <c r="C183" i="1"/>
  <c r="AK182" i="1"/>
  <c r="AF182" i="1"/>
  <c r="AE182" i="1"/>
  <c r="U182" i="1"/>
  <c r="AG182" i="1" s="1"/>
  <c r="AH182" i="1" s="1"/>
  <c r="T182" i="1"/>
  <c r="R182" i="1"/>
  <c r="Q182" i="1"/>
  <c r="P182" i="1"/>
  <c r="N182" i="1"/>
  <c r="O182" i="1" s="1"/>
  <c r="L182" i="1"/>
  <c r="K182" i="1"/>
  <c r="F182" i="1"/>
  <c r="C182" i="1"/>
  <c r="AF181" i="1"/>
  <c r="AE181" i="1"/>
  <c r="U181" i="1"/>
  <c r="AG181" i="1" s="1"/>
  <c r="AJ181" i="1" s="1"/>
  <c r="T181" i="1"/>
  <c r="L181" i="1"/>
  <c r="K181" i="1"/>
  <c r="F181" i="1"/>
  <c r="C181" i="1"/>
  <c r="AF180" i="1"/>
  <c r="AE180" i="1"/>
  <c r="Z180" i="1"/>
  <c r="U180" i="1"/>
  <c r="X180" i="1" s="1"/>
  <c r="T180" i="1"/>
  <c r="R180" i="1"/>
  <c r="Q180" i="1"/>
  <c r="N180" i="1"/>
  <c r="P180" i="1" s="1"/>
  <c r="L180" i="1"/>
  <c r="K180" i="1"/>
  <c r="F180" i="1"/>
  <c r="C180" i="1"/>
  <c r="AF179" i="1"/>
  <c r="AE179" i="1"/>
  <c r="U179" i="1"/>
  <c r="X179" i="1" s="1"/>
  <c r="AB179" i="1" s="1"/>
  <c r="T179" i="1"/>
  <c r="L179" i="1"/>
  <c r="K179" i="1"/>
  <c r="F179" i="1"/>
  <c r="C179" i="1"/>
  <c r="AG178" i="1"/>
  <c r="AK178" i="1" s="1"/>
  <c r="AF178" i="1"/>
  <c r="U178" i="1"/>
  <c r="X178" i="1" s="1"/>
  <c r="T178" i="1"/>
  <c r="P178" i="1"/>
  <c r="O178" i="1"/>
  <c r="L178" i="1"/>
  <c r="K178" i="1"/>
  <c r="F178" i="1"/>
  <c r="C178" i="1"/>
  <c r="AF177" i="1"/>
  <c r="AE177" i="1"/>
  <c r="U177" i="1"/>
  <c r="T177" i="1"/>
  <c r="R177" i="1"/>
  <c r="Q177" i="1"/>
  <c r="N177" i="1"/>
  <c r="L177" i="1"/>
  <c r="K177" i="1"/>
  <c r="F177" i="1"/>
  <c r="C177" i="1"/>
  <c r="AF176" i="1"/>
  <c r="AE176" i="1"/>
  <c r="U176" i="1"/>
  <c r="AG176" i="1" s="1"/>
  <c r="AI176" i="1" s="1"/>
  <c r="T176" i="1"/>
  <c r="R176" i="1"/>
  <c r="Q176" i="1"/>
  <c r="N176" i="1"/>
  <c r="L176" i="1"/>
  <c r="K176" i="1"/>
  <c r="C176" i="1"/>
  <c r="AF175" i="1"/>
  <c r="AE175" i="1"/>
  <c r="U175" i="1"/>
  <c r="X175" i="1" s="1"/>
  <c r="Z175" i="1" s="1"/>
  <c r="T175" i="1"/>
  <c r="R175" i="1"/>
  <c r="Q175" i="1"/>
  <c r="N175" i="1"/>
  <c r="P175" i="1" s="1"/>
  <c r="L175" i="1"/>
  <c r="K175" i="1"/>
  <c r="C175" i="1"/>
  <c r="AF174" i="1"/>
  <c r="AE174" i="1"/>
  <c r="X174" i="1"/>
  <c r="Z174" i="1" s="1"/>
  <c r="U174" i="1"/>
  <c r="AG174" i="1" s="1"/>
  <c r="AI174" i="1" s="1"/>
  <c r="T174" i="1"/>
  <c r="R174" i="1"/>
  <c r="Q174" i="1"/>
  <c r="O174" i="1"/>
  <c r="N174" i="1"/>
  <c r="P174" i="1" s="1"/>
  <c r="L174" i="1"/>
  <c r="K174" i="1"/>
  <c r="C174" i="1"/>
  <c r="AG173" i="1"/>
  <c r="AJ173" i="1" s="1"/>
  <c r="AF173" i="1"/>
  <c r="U173" i="1"/>
  <c r="X173" i="1" s="1"/>
  <c r="AA173" i="1" s="1"/>
  <c r="T173" i="1"/>
  <c r="L173" i="1"/>
  <c r="K173" i="1"/>
  <c r="F173" i="1"/>
  <c r="C173" i="1"/>
  <c r="AF172" i="1"/>
  <c r="AE172" i="1"/>
  <c r="U172" i="1"/>
  <c r="AG172" i="1" s="1"/>
  <c r="AH172" i="1" s="1"/>
  <c r="T172" i="1"/>
  <c r="P172" i="1"/>
  <c r="O172" i="1"/>
  <c r="L172" i="1"/>
  <c r="K172" i="1"/>
  <c r="C172" i="1"/>
  <c r="AG171" i="1"/>
  <c r="AH171" i="1" s="1"/>
  <c r="AF171" i="1"/>
  <c r="U171" i="1"/>
  <c r="X171" i="1" s="1"/>
  <c r="T171" i="1"/>
  <c r="P171" i="1"/>
  <c r="O171" i="1"/>
  <c r="L171" i="1"/>
  <c r="K171" i="1"/>
  <c r="C171" i="1"/>
  <c r="AG170" i="1"/>
  <c r="AF170" i="1"/>
  <c r="U170" i="1"/>
  <c r="X170" i="1" s="1"/>
  <c r="Z170" i="1" s="1"/>
  <c r="T170" i="1"/>
  <c r="L170" i="1"/>
  <c r="K170" i="1"/>
  <c r="F170" i="1"/>
  <c r="C170" i="1"/>
  <c r="AF169" i="1"/>
  <c r="AE169" i="1"/>
  <c r="U169" i="1"/>
  <c r="T169" i="1"/>
  <c r="R169" i="1"/>
  <c r="Q169" i="1"/>
  <c r="N169" i="1"/>
  <c r="P169" i="1" s="1"/>
  <c r="L169" i="1"/>
  <c r="K169" i="1"/>
  <c r="F169" i="1"/>
  <c r="C169" i="1"/>
  <c r="AF168" i="1"/>
  <c r="AE168" i="1"/>
  <c r="U168" i="1"/>
  <c r="AG168" i="1" s="1"/>
  <c r="AK168" i="1" s="1"/>
  <c r="T168" i="1"/>
  <c r="P168" i="1"/>
  <c r="O168" i="1"/>
  <c r="L168" i="1"/>
  <c r="K168" i="1"/>
  <c r="F168" i="1"/>
  <c r="C168" i="1"/>
  <c r="AG167" i="1"/>
  <c r="AF167" i="1"/>
  <c r="AE167" i="1"/>
  <c r="U167" i="1"/>
  <c r="X167" i="1" s="1"/>
  <c r="T167" i="1"/>
  <c r="R167" i="1"/>
  <c r="Q167" i="1"/>
  <c r="N167" i="1"/>
  <c r="L167" i="1"/>
  <c r="K167" i="1"/>
  <c r="F167" i="1"/>
  <c r="C167" i="1"/>
  <c r="AF166" i="1"/>
  <c r="AE166" i="1"/>
  <c r="U166" i="1"/>
  <c r="T166" i="1"/>
  <c r="R166" i="1"/>
  <c r="Q166" i="1"/>
  <c r="N166" i="1"/>
  <c r="O166" i="1" s="1"/>
  <c r="L166" i="1"/>
  <c r="K166" i="1"/>
  <c r="F166" i="1"/>
  <c r="C166" i="1"/>
  <c r="AF165" i="1"/>
  <c r="AE165" i="1"/>
  <c r="U165" i="1"/>
  <c r="T165" i="1"/>
  <c r="L165" i="1"/>
  <c r="K165" i="1"/>
  <c r="C165" i="1"/>
  <c r="AG164" i="1"/>
  <c r="AF164" i="1"/>
  <c r="AE164" i="1"/>
  <c r="U164" i="1"/>
  <c r="X164" i="1" s="1"/>
  <c r="AA164" i="1" s="1"/>
  <c r="T164" i="1"/>
  <c r="R164" i="1"/>
  <c r="Q164" i="1"/>
  <c r="N164" i="1"/>
  <c r="O164" i="1" s="1"/>
  <c r="L164" i="1"/>
  <c r="K164" i="1"/>
  <c r="F164" i="1"/>
  <c r="C164" i="1"/>
  <c r="AF163" i="1"/>
  <c r="AE163" i="1"/>
  <c r="U163" i="1"/>
  <c r="T163" i="1"/>
  <c r="R163" i="1"/>
  <c r="Q163" i="1"/>
  <c r="N163" i="1"/>
  <c r="L163" i="1"/>
  <c r="K163" i="1"/>
  <c r="F163" i="1"/>
  <c r="C163" i="1"/>
  <c r="AF162" i="1"/>
  <c r="AE162" i="1"/>
  <c r="AB162" i="1"/>
  <c r="AA162" i="1"/>
  <c r="U162" i="1"/>
  <c r="X162" i="1" s="1"/>
  <c r="Z162" i="1" s="1"/>
  <c r="T162" i="1"/>
  <c r="R162" i="1"/>
  <c r="Q162" i="1"/>
  <c r="N162" i="1"/>
  <c r="L162" i="1"/>
  <c r="K162" i="1"/>
  <c r="F162" i="1"/>
  <c r="C162" i="1"/>
  <c r="AF161" i="1"/>
  <c r="AE161" i="1"/>
  <c r="U161" i="1"/>
  <c r="X161" i="1" s="1"/>
  <c r="AA161" i="1" s="1"/>
  <c r="T161" i="1"/>
  <c r="P161" i="1"/>
  <c r="O161" i="1"/>
  <c r="L161" i="1"/>
  <c r="K161" i="1"/>
  <c r="F161" i="1"/>
  <c r="C161" i="1"/>
  <c r="AG160" i="1"/>
  <c r="AI160" i="1" s="1"/>
  <c r="AF160" i="1"/>
  <c r="U160" i="1"/>
  <c r="X160" i="1" s="1"/>
  <c r="T160" i="1"/>
  <c r="L160" i="1"/>
  <c r="K160" i="1"/>
  <c r="F160" i="1"/>
  <c r="C160" i="1"/>
  <c r="AF159" i="1"/>
  <c r="AE159" i="1"/>
  <c r="AB159" i="1"/>
  <c r="AA159" i="1"/>
  <c r="U159" i="1"/>
  <c r="AG159" i="1" s="1"/>
  <c r="AI159" i="1" s="1"/>
  <c r="T159" i="1"/>
  <c r="R159" i="1"/>
  <c r="Q159" i="1"/>
  <c r="O159" i="1"/>
  <c r="N159" i="1"/>
  <c r="P159" i="1" s="1"/>
  <c r="L159" i="1"/>
  <c r="K159" i="1"/>
  <c r="F159" i="1"/>
  <c r="C159" i="1"/>
  <c r="AG158" i="1"/>
  <c r="AH158" i="1" s="1"/>
  <c r="AF158" i="1"/>
  <c r="U158" i="1"/>
  <c r="X158" i="1" s="1"/>
  <c r="AA158" i="1" s="1"/>
  <c r="T158" i="1"/>
  <c r="L158" i="1"/>
  <c r="K158" i="1"/>
  <c r="F158" i="1"/>
  <c r="C158" i="1"/>
  <c r="AF157" i="1"/>
  <c r="AE157" i="1"/>
  <c r="U157" i="1"/>
  <c r="T157" i="1"/>
  <c r="P157" i="1"/>
  <c r="O157" i="1"/>
  <c r="L157" i="1"/>
  <c r="K157" i="1"/>
  <c r="F157" i="1"/>
  <c r="C157" i="1"/>
  <c r="AF156" i="1"/>
  <c r="AE156" i="1"/>
  <c r="U156" i="1"/>
  <c r="X156" i="1" s="1"/>
  <c r="Y156" i="1" s="1"/>
  <c r="T156" i="1"/>
  <c r="R156" i="1"/>
  <c r="Q156" i="1"/>
  <c r="N156" i="1"/>
  <c r="L156" i="1"/>
  <c r="K156" i="1"/>
  <c r="F156" i="1"/>
  <c r="C156" i="1"/>
  <c r="AF155" i="1"/>
  <c r="AE155" i="1"/>
  <c r="U155" i="1"/>
  <c r="X155" i="1" s="1"/>
  <c r="Y155" i="1" s="1"/>
  <c r="T155" i="1"/>
  <c r="P155" i="1"/>
  <c r="O155" i="1"/>
  <c r="L155" i="1"/>
  <c r="K155" i="1"/>
  <c r="F155" i="1"/>
  <c r="C155" i="1"/>
  <c r="AF154" i="1"/>
  <c r="AE154" i="1"/>
  <c r="AB154" i="1"/>
  <c r="AA154" i="1"/>
  <c r="U154" i="1"/>
  <c r="AG154" i="1" s="1"/>
  <c r="T154" i="1"/>
  <c r="P154" i="1"/>
  <c r="O154" i="1"/>
  <c r="L154" i="1"/>
  <c r="K154" i="1"/>
  <c r="F154" i="1"/>
  <c r="C154" i="1"/>
  <c r="AG153" i="1"/>
  <c r="AH153" i="1" s="1"/>
  <c r="AF153" i="1"/>
  <c r="AE153" i="1"/>
  <c r="AB153" i="1"/>
  <c r="AA153" i="1"/>
  <c r="X153" i="1"/>
  <c r="T153" i="1"/>
  <c r="P153" i="1"/>
  <c r="O153" i="1"/>
  <c r="L153" i="1"/>
  <c r="K153" i="1"/>
  <c r="F153" i="1"/>
  <c r="C153" i="1"/>
  <c r="AG152" i="1"/>
  <c r="AF152" i="1"/>
  <c r="U152" i="1"/>
  <c r="X152" i="1" s="1"/>
  <c r="Z152" i="1" s="1"/>
  <c r="T152" i="1"/>
  <c r="L152" i="1"/>
  <c r="K152" i="1"/>
  <c r="F152" i="1"/>
  <c r="C152" i="1"/>
  <c r="AF151" i="1"/>
  <c r="AE151" i="1"/>
  <c r="U151" i="1"/>
  <c r="T151" i="1"/>
  <c r="R151" i="1"/>
  <c r="Q151" i="1"/>
  <c r="N151" i="1"/>
  <c r="O151" i="1" s="1"/>
  <c r="L151" i="1"/>
  <c r="K151" i="1"/>
  <c r="C151" i="1"/>
  <c r="AF150" i="1"/>
  <c r="AE150" i="1"/>
  <c r="U150" i="1"/>
  <c r="AG150" i="1" s="1"/>
  <c r="T150" i="1"/>
  <c r="R150" i="1"/>
  <c r="Q150" i="1"/>
  <c r="N150" i="1"/>
  <c r="P150" i="1" s="1"/>
  <c r="L150" i="1"/>
  <c r="K150" i="1"/>
  <c r="F150" i="1"/>
  <c r="C150" i="1"/>
  <c r="AF149" i="1"/>
  <c r="AE149" i="1"/>
  <c r="U149" i="1"/>
  <c r="T149" i="1"/>
  <c r="P149" i="1"/>
  <c r="O149" i="1"/>
  <c r="L149" i="1"/>
  <c r="K149" i="1"/>
  <c r="C149" i="1"/>
  <c r="AF148" i="1"/>
  <c r="AE148" i="1"/>
  <c r="U148" i="1"/>
  <c r="AG148" i="1" s="1"/>
  <c r="T148" i="1"/>
  <c r="P148" i="1"/>
  <c r="O148" i="1"/>
  <c r="L148" i="1"/>
  <c r="K148" i="1"/>
  <c r="C148" i="1"/>
  <c r="AF147" i="1"/>
  <c r="AE147" i="1"/>
  <c r="X147" i="1"/>
  <c r="AA147" i="1" s="1"/>
  <c r="U147" i="1"/>
  <c r="AG147" i="1" s="1"/>
  <c r="T147" i="1"/>
  <c r="P147" i="1"/>
  <c r="O147" i="1"/>
  <c r="L147" i="1"/>
  <c r="K147" i="1"/>
  <c r="F147" i="1"/>
  <c r="C147" i="1"/>
  <c r="AF146" i="1"/>
  <c r="AE146" i="1"/>
  <c r="U146" i="1"/>
  <c r="X146" i="1" s="1"/>
  <c r="T146" i="1"/>
  <c r="R146" i="1"/>
  <c r="Q146" i="1"/>
  <c r="N146" i="1"/>
  <c r="O146" i="1" s="1"/>
  <c r="L146" i="1"/>
  <c r="K146" i="1"/>
  <c r="F146" i="1"/>
  <c r="C146" i="1"/>
  <c r="AF145" i="1"/>
  <c r="AE145" i="1"/>
  <c r="AB145" i="1"/>
  <c r="AA145" i="1"/>
  <c r="U145" i="1"/>
  <c r="T145" i="1"/>
  <c r="R145" i="1"/>
  <c r="Q145" i="1"/>
  <c r="N145" i="1"/>
  <c r="O145" i="1" s="1"/>
  <c r="L145" i="1"/>
  <c r="K145" i="1"/>
  <c r="F145" i="1"/>
  <c r="C145" i="1"/>
  <c r="AF144" i="1"/>
  <c r="AE144" i="1"/>
  <c r="U144" i="1"/>
  <c r="X144" i="1" s="1"/>
  <c r="AA144" i="1" s="1"/>
  <c r="T144" i="1"/>
  <c r="P144" i="1"/>
  <c r="O144" i="1"/>
  <c r="L144" i="1"/>
  <c r="K144" i="1"/>
  <c r="F144" i="1"/>
  <c r="C144" i="1"/>
  <c r="AF143" i="1"/>
  <c r="AE143" i="1"/>
  <c r="U143" i="1"/>
  <c r="T143" i="1"/>
  <c r="R143" i="1"/>
  <c r="Q143" i="1"/>
  <c r="N143" i="1"/>
  <c r="P143" i="1" s="1"/>
  <c r="L143" i="1"/>
  <c r="K143" i="1"/>
  <c r="F143" i="1"/>
  <c r="C143" i="1"/>
  <c r="AG142" i="1"/>
  <c r="AK142" i="1" s="1"/>
  <c r="AF142" i="1"/>
  <c r="U142" i="1"/>
  <c r="X142" i="1" s="1"/>
  <c r="T142" i="1"/>
  <c r="L142" i="1"/>
  <c r="K142" i="1"/>
  <c r="F142" i="1"/>
  <c r="C142" i="1"/>
  <c r="AF141" i="1"/>
  <c r="AE141" i="1"/>
  <c r="U141" i="1"/>
  <c r="AG141" i="1" s="1"/>
  <c r="AJ141" i="1" s="1"/>
  <c r="T141" i="1"/>
  <c r="R141" i="1"/>
  <c r="Q141" i="1"/>
  <c r="N141" i="1"/>
  <c r="L141" i="1"/>
  <c r="K141" i="1"/>
  <c r="F141" i="1"/>
  <c r="C141" i="1"/>
  <c r="AF140" i="1"/>
  <c r="AE140" i="1"/>
  <c r="U140" i="1"/>
  <c r="AG140" i="1" s="1"/>
  <c r="T140" i="1"/>
  <c r="R140" i="1"/>
  <c r="Q140" i="1"/>
  <c r="N140" i="1"/>
  <c r="P140" i="1" s="1"/>
  <c r="L140" i="1"/>
  <c r="K140" i="1"/>
  <c r="F140" i="1"/>
  <c r="C140" i="1"/>
  <c r="AF139" i="1"/>
  <c r="AE139" i="1"/>
  <c r="U139" i="1"/>
  <c r="AG139" i="1" s="1"/>
  <c r="AJ139" i="1" s="1"/>
  <c r="T139" i="1"/>
  <c r="R139" i="1"/>
  <c r="Q139" i="1"/>
  <c r="N139" i="1"/>
  <c r="P139" i="1" s="1"/>
  <c r="L139" i="1"/>
  <c r="K139" i="1"/>
  <c r="F139" i="1"/>
  <c r="C139" i="1"/>
  <c r="AG138" i="1"/>
  <c r="AH138" i="1" s="1"/>
  <c r="AF138" i="1"/>
  <c r="AB138" i="1"/>
  <c r="AA138" i="1"/>
  <c r="Z138" i="1"/>
  <c r="U138" i="1"/>
  <c r="X138" i="1" s="1"/>
  <c r="Y138" i="1" s="1"/>
  <c r="T138" i="1"/>
  <c r="P138" i="1"/>
  <c r="O138" i="1"/>
  <c r="L138" i="1"/>
  <c r="K138" i="1"/>
  <c r="F138" i="1"/>
  <c r="C138" i="1"/>
  <c r="AF137" i="1"/>
  <c r="AE137" i="1"/>
  <c r="U137" i="1"/>
  <c r="X137" i="1" s="1"/>
  <c r="T137" i="1"/>
  <c r="L137" i="1"/>
  <c r="K137" i="1"/>
  <c r="C137" i="1"/>
  <c r="AF136" i="1"/>
  <c r="AE136" i="1"/>
  <c r="U136" i="1"/>
  <c r="X136" i="1" s="1"/>
  <c r="T136" i="1"/>
  <c r="R136" i="1"/>
  <c r="Q136" i="1"/>
  <c r="N136" i="1"/>
  <c r="L136" i="1"/>
  <c r="K136" i="1"/>
  <c r="F136" i="1"/>
  <c r="C136" i="1"/>
  <c r="AG135" i="1"/>
  <c r="AF135" i="1"/>
  <c r="U135" i="1"/>
  <c r="X135" i="1" s="1"/>
  <c r="AB135" i="1" s="1"/>
  <c r="T135" i="1"/>
  <c r="R135" i="1"/>
  <c r="Q135" i="1"/>
  <c r="P135" i="1"/>
  <c r="L135" i="1"/>
  <c r="K135" i="1"/>
  <c r="F135" i="1"/>
  <c r="C135" i="1"/>
  <c r="AF134" i="1"/>
  <c r="AE134" i="1"/>
  <c r="U134" i="1"/>
  <c r="AG134" i="1" s="1"/>
  <c r="AJ134" i="1" s="1"/>
  <c r="T134" i="1"/>
  <c r="P134" i="1"/>
  <c r="O134" i="1"/>
  <c r="L134" i="1"/>
  <c r="K134" i="1"/>
  <c r="F134" i="1"/>
  <c r="C134" i="1"/>
  <c r="AF133" i="1"/>
  <c r="AE133" i="1"/>
  <c r="U133" i="1"/>
  <c r="T133" i="1"/>
  <c r="P133" i="1"/>
  <c r="O133" i="1"/>
  <c r="L133" i="1"/>
  <c r="K133" i="1"/>
  <c r="F133" i="1"/>
  <c r="C133" i="1"/>
  <c r="AF132" i="1"/>
  <c r="AE132" i="1"/>
  <c r="U132" i="1"/>
  <c r="AG132" i="1" s="1"/>
  <c r="T132" i="1"/>
  <c r="L132" i="1"/>
  <c r="K132" i="1"/>
  <c r="F132" i="1"/>
  <c r="C132" i="1"/>
  <c r="AF131" i="1"/>
  <c r="AE131" i="1"/>
  <c r="U131" i="1"/>
  <c r="X131" i="1" s="1"/>
  <c r="T131" i="1"/>
  <c r="P131" i="1"/>
  <c r="O131" i="1"/>
  <c r="L131" i="1"/>
  <c r="K131" i="1"/>
  <c r="F131" i="1"/>
  <c r="C131" i="1"/>
  <c r="AG130" i="1"/>
  <c r="AI130" i="1" s="1"/>
  <c r="AF130" i="1"/>
  <c r="U130" i="1"/>
  <c r="X130" i="1" s="1"/>
  <c r="T130" i="1"/>
  <c r="P130" i="1"/>
  <c r="O130" i="1"/>
  <c r="L130" i="1"/>
  <c r="K130" i="1"/>
  <c r="F130" i="1"/>
  <c r="C130" i="1"/>
  <c r="AG129" i="1"/>
  <c r="AK129" i="1" s="1"/>
  <c r="AF129" i="1"/>
  <c r="U129" i="1"/>
  <c r="X129" i="1" s="1"/>
  <c r="T129" i="1"/>
  <c r="L129" i="1"/>
  <c r="K129" i="1"/>
  <c r="F129" i="1"/>
  <c r="C129" i="1"/>
  <c r="AG128" i="1"/>
  <c r="AJ128" i="1" s="1"/>
  <c r="AF128" i="1"/>
  <c r="U128" i="1"/>
  <c r="X128" i="1" s="1"/>
  <c r="T128" i="1"/>
  <c r="L128" i="1"/>
  <c r="K128" i="1"/>
  <c r="F128" i="1"/>
  <c r="C128" i="1"/>
  <c r="AF127" i="1"/>
  <c r="AE127" i="1"/>
  <c r="U127" i="1"/>
  <c r="AG127" i="1" s="1"/>
  <c r="T127" i="1"/>
  <c r="R127" i="1"/>
  <c r="Q127" i="1"/>
  <c r="N127" i="1"/>
  <c r="P127" i="1" s="1"/>
  <c r="L127" i="1"/>
  <c r="K127" i="1"/>
  <c r="F127" i="1"/>
  <c r="C127" i="1"/>
  <c r="AF126" i="1"/>
  <c r="AE126" i="1"/>
  <c r="U126" i="1"/>
  <c r="AG126" i="1" s="1"/>
  <c r="T126" i="1"/>
  <c r="P126" i="1"/>
  <c r="L126" i="1"/>
  <c r="K126" i="1"/>
  <c r="F126" i="1"/>
  <c r="C126" i="1"/>
  <c r="AF125" i="1"/>
  <c r="AE125" i="1"/>
  <c r="U125" i="1"/>
  <c r="AG125" i="1" s="1"/>
  <c r="T125" i="1"/>
  <c r="R125" i="1"/>
  <c r="Q125" i="1"/>
  <c r="N125" i="1"/>
  <c r="P125" i="1" s="1"/>
  <c r="L125" i="1"/>
  <c r="K125" i="1"/>
  <c r="F125" i="1"/>
  <c r="C125" i="1"/>
  <c r="AF124" i="1"/>
  <c r="AE124" i="1"/>
  <c r="U124" i="1"/>
  <c r="AG124" i="1" s="1"/>
  <c r="T124" i="1"/>
  <c r="R124" i="1"/>
  <c r="Q124" i="1"/>
  <c r="N124" i="1"/>
  <c r="O124" i="1" s="1"/>
  <c r="L124" i="1"/>
  <c r="K124" i="1"/>
  <c r="F124" i="1"/>
  <c r="C124" i="1"/>
  <c r="AF123" i="1"/>
  <c r="AE123" i="1"/>
  <c r="AB123" i="1"/>
  <c r="AA123" i="1"/>
  <c r="Z123" i="1"/>
  <c r="U123" i="1"/>
  <c r="X123" i="1" s="1"/>
  <c r="Y123" i="1" s="1"/>
  <c r="T123" i="1"/>
  <c r="P123" i="1"/>
  <c r="O123" i="1"/>
  <c r="L123" i="1"/>
  <c r="K123" i="1"/>
  <c r="F123" i="1"/>
  <c r="C123" i="1"/>
  <c r="AF122" i="1"/>
  <c r="AE122" i="1"/>
  <c r="AB122" i="1"/>
  <c r="U122" i="1"/>
  <c r="AG122" i="1" s="1"/>
  <c r="T122" i="1"/>
  <c r="P122" i="1"/>
  <c r="O122" i="1"/>
  <c r="L122" i="1"/>
  <c r="K122" i="1"/>
  <c r="F122" i="1"/>
  <c r="C122" i="1"/>
  <c r="AF121" i="1"/>
  <c r="AE121" i="1"/>
  <c r="AB121" i="1"/>
  <c r="AA121" i="1"/>
  <c r="Z121" i="1"/>
  <c r="U121" i="1"/>
  <c r="T121" i="1"/>
  <c r="R121" i="1"/>
  <c r="Q121" i="1"/>
  <c r="N121" i="1"/>
  <c r="P121" i="1" s="1"/>
  <c r="L121" i="1"/>
  <c r="K121" i="1"/>
  <c r="F121" i="1"/>
  <c r="C121" i="1"/>
  <c r="AF120" i="1"/>
  <c r="AE120" i="1"/>
  <c r="AB120" i="1"/>
  <c r="U120" i="1"/>
  <c r="AG120" i="1" s="1"/>
  <c r="T120" i="1"/>
  <c r="P120" i="1"/>
  <c r="O120" i="1"/>
  <c r="L120" i="1"/>
  <c r="K120" i="1"/>
  <c r="F120" i="1"/>
  <c r="C120" i="1"/>
  <c r="AF119" i="1"/>
  <c r="AE119" i="1"/>
  <c r="AB119" i="1"/>
  <c r="U119" i="1"/>
  <c r="T119" i="1"/>
  <c r="P119" i="1"/>
  <c r="O119" i="1"/>
  <c r="L119" i="1"/>
  <c r="K119" i="1"/>
  <c r="F119" i="1"/>
  <c r="C119" i="1"/>
  <c r="AG118" i="1"/>
  <c r="AI118" i="1" s="1"/>
  <c r="AF118" i="1"/>
  <c r="AB118" i="1"/>
  <c r="U118" i="1"/>
  <c r="X118" i="1" s="1"/>
  <c r="T118" i="1"/>
  <c r="P118" i="1"/>
  <c r="O118" i="1"/>
  <c r="L118" i="1"/>
  <c r="K118" i="1"/>
  <c r="F118" i="1"/>
  <c r="C118" i="1"/>
  <c r="AF117" i="1"/>
  <c r="AE117" i="1"/>
  <c r="AB117" i="1"/>
  <c r="U117" i="1"/>
  <c r="X117" i="1" s="1"/>
  <c r="Y117" i="1" s="1"/>
  <c r="T117" i="1"/>
  <c r="L117" i="1"/>
  <c r="K117" i="1"/>
  <c r="F117" i="1"/>
  <c r="C117" i="1"/>
  <c r="AG116" i="1"/>
  <c r="AI116" i="1" s="1"/>
  <c r="AF116" i="1"/>
  <c r="AB116" i="1"/>
  <c r="U116" i="1"/>
  <c r="X116" i="1" s="1"/>
  <c r="T116" i="1"/>
  <c r="L116" i="1"/>
  <c r="K116" i="1"/>
  <c r="F116" i="1"/>
  <c r="C116" i="1"/>
  <c r="AF115" i="1"/>
  <c r="AE115" i="1"/>
  <c r="AB115" i="1"/>
  <c r="AA115" i="1"/>
  <c r="Z115" i="1"/>
  <c r="U115" i="1"/>
  <c r="AG115" i="1" s="1"/>
  <c r="AH115" i="1" s="1"/>
  <c r="T115" i="1"/>
  <c r="P115" i="1"/>
  <c r="O115" i="1"/>
  <c r="L115" i="1"/>
  <c r="K115" i="1"/>
  <c r="F115" i="1"/>
  <c r="C115" i="1"/>
  <c r="AF114" i="1"/>
  <c r="AE114" i="1"/>
  <c r="AB114" i="1"/>
  <c r="U114" i="1"/>
  <c r="AG114" i="1" s="1"/>
  <c r="T114" i="1"/>
  <c r="P114" i="1"/>
  <c r="O114" i="1"/>
  <c r="L114" i="1"/>
  <c r="K114" i="1"/>
  <c r="F114" i="1"/>
  <c r="C114" i="1"/>
  <c r="AF113" i="1"/>
  <c r="AE113" i="1"/>
  <c r="AB113" i="1"/>
  <c r="Z113" i="1"/>
  <c r="U113" i="1"/>
  <c r="X113" i="1" s="1"/>
  <c r="T113" i="1"/>
  <c r="L113" i="1"/>
  <c r="K113" i="1"/>
  <c r="F113" i="1"/>
  <c r="C113" i="1"/>
  <c r="AF112" i="1"/>
  <c r="AE112" i="1"/>
  <c r="AB112" i="1"/>
  <c r="X112" i="1"/>
  <c r="Z112" i="1" s="1"/>
  <c r="U112" i="1"/>
  <c r="AG112" i="1" s="1"/>
  <c r="T112" i="1"/>
  <c r="R112" i="1"/>
  <c r="Q112" i="1"/>
  <c r="N112" i="1"/>
  <c r="L112" i="1"/>
  <c r="K112" i="1"/>
  <c r="F112" i="1"/>
  <c r="C112" i="1"/>
  <c r="AF111" i="1"/>
  <c r="AE111" i="1"/>
  <c r="AB111" i="1"/>
  <c r="U111" i="1"/>
  <c r="T111" i="1"/>
  <c r="P111" i="1"/>
  <c r="O111" i="1"/>
  <c r="L111" i="1"/>
  <c r="K111" i="1"/>
  <c r="F111" i="1"/>
  <c r="C111" i="1"/>
  <c r="AF110" i="1"/>
  <c r="AE110" i="1"/>
  <c r="AB110" i="1"/>
  <c r="U110" i="1"/>
  <c r="X110" i="1" s="1"/>
  <c r="Z110" i="1" s="1"/>
  <c r="T110" i="1"/>
  <c r="R110" i="1"/>
  <c r="Q110" i="1"/>
  <c r="N110" i="1"/>
  <c r="P110" i="1" s="1"/>
  <c r="L110" i="1"/>
  <c r="K110" i="1"/>
  <c r="F110" i="1"/>
  <c r="C110" i="1"/>
  <c r="AF109" i="1"/>
  <c r="AE109" i="1"/>
  <c r="AB109" i="1"/>
  <c r="U109" i="1"/>
  <c r="AG109" i="1" s="1"/>
  <c r="T109" i="1"/>
  <c r="P109" i="1"/>
  <c r="O109" i="1"/>
  <c r="L109" i="1"/>
  <c r="K109" i="1"/>
  <c r="F109" i="1"/>
  <c r="C109" i="1"/>
  <c r="AF108" i="1"/>
  <c r="AE108" i="1"/>
  <c r="AB108" i="1"/>
  <c r="U108" i="1"/>
  <c r="AG108" i="1" s="1"/>
  <c r="T108" i="1"/>
  <c r="R108" i="1"/>
  <c r="Q108" i="1"/>
  <c r="N108" i="1"/>
  <c r="L108" i="1"/>
  <c r="K108" i="1"/>
  <c r="F108" i="1"/>
  <c r="C108" i="1"/>
  <c r="AF107" i="1"/>
  <c r="AE107" i="1"/>
  <c r="AB107" i="1"/>
  <c r="AA107" i="1"/>
  <c r="U107" i="1"/>
  <c r="X107" i="1" s="1"/>
  <c r="Y107" i="1" s="1"/>
  <c r="T107" i="1"/>
  <c r="P107" i="1"/>
  <c r="O107" i="1"/>
  <c r="L107" i="1"/>
  <c r="K107" i="1"/>
  <c r="F107" i="1"/>
  <c r="C107" i="1"/>
  <c r="AF106" i="1"/>
  <c r="AE106" i="1"/>
  <c r="AB106" i="1"/>
  <c r="U106" i="1"/>
  <c r="AG106" i="1" s="1"/>
  <c r="AJ106" i="1" s="1"/>
  <c r="T106" i="1"/>
  <c r="R106" i="1"/>
  <c r="Q106" i="1"/>
  <c r="N106" i="1"/>
  <c r="L106" i="1"/>
  <c r="K106" i="1"/>
  <c r="F106" i="1"/>
  <c r="C106" i="1"/>
  <c r="AF105" i="1"/>
  <c r="AE105" i="1"/>
  <c r="AB105" i="1"/>
  <c r="U105" i="1"/>
  <c r="AG105" i="1" s="1"/>
  <c r="AH105" i="1" s="1"/>
  <c r="T105" i="1"/>
  <c r="L105" i="1"/>
  <c r="K105" i="1"/>
  <c r="F105" i="1"/>
  <c r="C105" i="1"/>
  <c r="AF104" i="1"/>
  <c r="AE104" i="1"/>
  <c r="AB104" i="1"/>
  <c r="U104" i="1"/>
  <c r="T104" i="1"/>
  <c r="L104" i="1"/>
  <c r="K104" i="1"/>
  <c r="F104" i="1"/>
  <c r="C104" i="1"/>
  <c r="AF103" i="1"/>
  <c r="AE103" i="1"/>
  <c r="AB103" i="1"/>
  <c r="U103" i="1"/>
  <c r="AG103" i="1" s="1"/>
  <c r="AH103" i="1" s="1"/>
  <c r="T103" i="1"/>
  <c r="P103" i="1"/>
  <c r="O103" i="1"/>
  <c r="L103" i="1"/>
  <c r="K103" i="1"/>
  <c r="F103" i="1"/>
  <c r="C103" i="1"/>
  <c r="AF102" i="1"/>
  <c r="AE102" i="1"/>
  <c r="AB102" i="1"/>
  <c r="U102" i="1"/>
  <c r="AG102" i="1" s="1"/>
  <c r="T102" i="1"/>
  <c r="P102" i="1"/>
  <c r="O102" i="1"/>
  <c r="L102" i="1"/>
  <c r="K102" i="1"/>
  <c r="F102" i="1"/>
  <c r="C102" i="1"/>
  <c r="AF101" i="1"/>
  <c r="AE101" i="1"/>
  <c r="AB101" i="1"/>
  <c r="U101" i="1"/>
  <c r="AG101" i="1" s="1"/>
  <c r="T101" i="1"/>
  <c r="R101" i="1"/>
  <c r="Q101" i="1"/>
  <c r="N101" i="1"/>
  <c r="P101" i="1" s="1"/>
  <c r="L101" i="1"/>
  <c r="K101" i="1"/>
  <c r="F101" i="1"/>
  <c r="C101" i="1"/>
  <c r="AF100" i="1"/>
  <c r="AE100" i="1"/>
  <c r="AB100" i="1"/>
  <c r="U100" i="1"/>
  <c r="X100" i="1" s="1"/>
  <c r="T100" i="1"/>
  <c r="R100" i="1"/>
  <c r="Q100" i="1"/>
  <c r="N100" i="1"/>
  <c r="L100" i="1"/>
  <c r="K100" i="1"/>
  <c r="F100" i="1"/>
  <c r="C100" i="1"/>
  <c r="AF99" i="1"/>
  <c r="AE99" i="1"/>
  <c r="AB99" i="1"/>
  <c r="U99" i="1"/>
  <c r="T99" i="1"/>
  <c r="P99" i="1"/>
  <c r="O99" i="1"/>
  <c r="L99" i="1"/>
  <c r="K99" i="1"/>
  <c r="F99" i="1"/>
  <c r="C99" i="1"/>
  <c r="AF98" i="1"/>
  <c r="AE98" i="1"/>
  <c r="AB98" i="1"/>
  <c r="U98" i="1"/>
  <c r="X98" i="1" s="1"/>
  <c r="T98" i="1"/>
  <c r="P98" i="1"/>
  <c r="O98" i="1"/>
  <c r="L98" i="1"/>
  <c r="K98" i="1"/>
  <c r="F98" i="1"/>
  <c r="C98" i="1"/>
  <c r="AF97" i="1"/>
  <c r="AE97" i="1"/>
  <c r="AB97" i="1"/>
  <c r="U97" i="1"/>
  <c r="T97" i="1"/>
  <c r="P97" i="1"/>
  <c r="O97" i="1"/>
  <c r="L97" i="1"/>
  <c r="K97" i="1"/>
  <c r="F97" i="1"/>
  <c r="C97" i="1"/>
  <c r="AG96" i="1"/>
  <c r="AH96" i="1" s="1"/>
  <c r="AF96" i="1"/>
  <c r="AB96" i="1"/>
  <c r="U96" i="1"/>
  <c r="X96" i="1" s="1"/>
  <c r="T96" i="1"/>
  <c r="L96" i="1"/>
  <c r="K96" i="1"/>
  <c r="F96" i="1"/>
  <c r="C96" i="1"/>
  <c r="AF95" i="1"/>
  <c r="AE95" i="1"/>
  <c r="AB95" i="1"/>
  <c r="U95" i="1"/>
  <c r="T95" i="1"/>
  <c r="R95" i="1"/>
  <c r="Q95" i="1"/>
  <c r="N95" i="1"/>
  <c r="O95" i="1" s="1"/>
  <c r="L95" i="1"/>
  <c r="K95" i="1"/>
  <c r="F95" i="1"/>
  <c r="C95" i="1"/>
  <c r="AF94" i="1"/>
  <c r="AE94" i="1"/>
  <c r="AB94" i="1"/>
  <c r="U94" i="1"/>
  <c r="AG94" i="1" s="1"/>
  <c r="AI94" i="1" s="1"/>
  <c r="T94" i="1"/>
  <c r="R94" i="1"/>
  <c r="Q94" i="1"/>
  <c r="N94" i="1"/>
  <c r="O94" i="1" s="1"/>
  <c r="L94" i="1"/>
  <c r="K94" i="1"/>
  <c r="F94" i="1"/>
  <c r="C94" i="1"/>
  <c r="AF93" i="1"/>
  <c r="AE93" i="1"/>
  <c r="AB93" i="1"/>
  <c r="U93" i="1"/>
  <c r="AG93" i="1" s="1"/>
  <c r="AH93" i="1" s="1"/>
  <c r="T93" i="1"/>
  <c r="P93" i="1"/>
  <c r="O93" i="1"/>
  <c r="L93" i="1"/>
  <c r="K93" i="1"/>
  <c r="C93" i="1"/>
  <c r="AF92" i="1"/>
  <c r="AE92" i="1"/>
  <c r="AB92" i="1"/>
  <c r="U92" i="1"/>
  <c r="X92" i="1" s="1"/>
  <c r="T92" i="1"/>
  <c r="R92" i="1"/>
  <c r="Q92" i="1"/>
  <c r="N92" i="1"/>
  <c r="P92" i="1" s="1"/>
  <c r="L92" i="1"/>
  <c r="K92" i="1"/>
  <c r="F92" i="1"/>
  <c r="C92" i="1"/>
  <c r="AF91" i="1"/>
  <c r="AE91" i="1"/>
  <c r="AB91" i="1"/>
  <c r="AA91" i="1"/>
  <c r="Z91" i="1"/>
  <c r="U91" i="1"/>
  <c r="AG91" i="1" s="1"/>
  <c r="AH91" i="1" s="1"/>
  <c r="T91" i="1"/>
  <c r="P91" i="1"/>
  <c r="O91" i="1"/>
  <c r="L91" i="1"/>
  <c r="K91" i="1"/>
  <c r="F91" i="1"/>
  <c r="C91" i="1"/>
  <c r="AF90" i="1"/>
  <c r="AE90" i="1"/>
  <c r="AB90" i="1"/>
  <c r="U90" i="1"/>
  <c r="AG90" i="1" s="1"/>
  <c r="AI90" i="1" s="1"/>
  <c r="T90" i="1"/>
  <c r="R90" i="1"/>
  <c r="Q90" i="1"/>
  <c r="N90" i="1"/>
  <c r="O90" i="1" s="1"/>
  <c r="L90" i="1"/>
  <c r="K90" i="1"/>
  <c r="F90" i="1"/>
  <c r="C90" i="1"/>
  <c r="AF89" i="1"/>
  <c r="AE89" i="1"/>
  <c r="AB89" i="1"/>
  <c r="AA89" i="1"/>
  <c r="U89" i="1"/>
  <c r="T89" i="1"/>
  <c r="R89" i="1"/>
  <c r="Q89" i="1"/>
  <c r="N89" i="1"/>
  <c r="O89" i="1" s="1"/>
  <c r="L89" i="1"/>
  <c r="K89" i="1"/>
  <c r="F89" i="1"/>
  <c r="C89" i="1"/>
  <c r="AF88" i="1"/>
  <c r="AE88" i="1"/>
  <c r="AB88" i="1"/>
  <c r="AA88" i="1"/>
  <c r="U88" i="1"/>
  <c r="T88" i="1"/>
  <c r="R88" i="1"/>
  <c r="Q88" i="1"/>
  <c r="N88" i="1"/>
  <c r="O88" i="1" s="1"/>
  <c r="L88" i="1"/>
  <c r="K88" i="1"/>
  <c r="F88" i="1"/>
  <c r="C88" i="1"/>
  <c r="AF87" i="1"/>
  <c r="AE87" i="1"/>
  <c r="AB87" i="1"/>
  <c r="AA87" i="1"/>
  <c r="U87" i="1"/>
  <c r="T87" i="1"/>
  <c r="R87" i="1"/>
  <c r="Q87" i="1"/>
  <c r="N87" i="1"/>
  <c r="O87" i="1" s="1"/>
  <c r="L87" i="1"/>
  <c r="K87" i="1"/>
  <c r="F87" i="1"/>
  <c r="C87" i="1"/>
  <c r="AF86" i="1"/>
  <c r="AE86" i="1"/>
  <c r="AB86" i="1"/>
  <c r="AA86" i="1"/>
  <c r="U86" i="1"/>
  <c r="T86" i="1"/>
  <c r="L86" i="1"/>
  <c r="K86" i="1"/>
  <c r="F86" i="1"/>
  <c r="C86" i="1"/>
  <c r="AG85" i="1"/>
  <c r="AF85" i="1"/>
  <c r="AB85" i="1"/>
  <c r="AA85" i="1"/>
  <c r="U85" i="1"/>
  <c r="X85" i="1" s="1"/>
  <c r="T85" i="1"/>
  <c r="P85" i="1"/>
  <c r="O85" i="1"/>
  <c r="L85" i="1"/>
  <c r="K85" i="1"/>
  <c r="F85" i="1"/>
  <c r="C85" i="1"/>
  <c r="AF84" i="1"/>
  <c r="AE84" i="1"/>
  <c r="AB84" i="1"/>
  <c r="AA84" i="1"/>
  <c r="X84" i="1"/>
  <c r="Y84" i="1" s="1"/>
  <c r="U84" i="1"/>
  <c r="AG84" i="1" s="1"/>
  <c r="AI84" i="1" s="1"/>
  <c r="T84" i="1"/>
  <c r="L84" i="1"/>
  <c r="K84" i="1"/>
  <c r="F84" i="1"/>
  <c r="C84" i="1"/>
  <c r="AF83" i="1"/>
  <c r="AE83" i="1"/>
  <c r="AB83" i="1"/>
  <c r="AA83" i="1"/>
  <c r="U83" i="1"/>
  <c r="T83" i="1"/>
  <c r="P83" i="1"/>
  <c r="O83" i="1"/>
  <c r="L83" i="1"/>
  <c r="K83" i="1"/>
  <c r="F83" i="1"/>
  <c r="C83" i="1"/>
  <c r="AG82" i="1"/>
  <c r="AI82" i="1" s="1"/>
  <c r="AF82" i="1"/>
  <c r="AB82" i="1"/>
  <c r="AA82" i="1"/>
  <c r="U82" i="1"/>
  <c r="X82" i="1" s="1"/>
  <c r="T82" i="1"/>
  <c r="L82" i="1"/>
  <c r="K82" i="1"/>
  <c r="F82" i="1"/>
  <c r="C82" i="1"/>
  <c r="AF81" i="1"/>
  <c r="AE81" i="1"/>
  <c r="AB81" i="1"/>
  <c r="AA81" i="1"/>
  <c r="U81" i="1"/>
  <c r="AG81" i="1" s="1"/>
  <c r="AH81" i="1" s="1"/>
  <c r="T81" i="1"/>
  <c r="R81" i="1"/>
  <c r="Q81" i="1"/>
  <c r="N81" i="1"/>
  <c r="P81" i="1" s="1"/>
  <c r="L81" i="1"/>
  <c r="K81" i="1"/>
  <c r="F81" i="1"/>
  <c r="C81" i="1"/>
  <c r="AF80" i="1"/>
  <c r="AE80" i="1"/>
  <c r="AB80" i="1"/>
  <c r="AA80" i="1"/>
  <c r="U80" i="1"/>
  <c r="AG80" i="1" s="1"/>
  <c r="AH80" i="1" s="1"/>
  <c r="T80" i="1"/>
  <c r="P80" i="1"/>
  <c r="O80" i="1"/>
  <c r="L80" i="1"/>
  <c r="K80" i="1"/>
  <c r="F80" i="1"/>
  <c r="C80" i="1"/>
  <c r="AF79" i="1"/>
  <c r="AE79" i="1"/>
  <c r="AB79" i="1"/>
  <c r="AA79" i="1"/>
  <c r="U79" i="1"/>
  <c r="X79" i="1" s="1"/>
  <c r="Z79" i="1" s="1"/>
  <c r="T79" i="1"/>
  <c r="L79" i="1"/>
  <c r="K79" i="1"/>
  <c r="F79" i="1"/>
  <c r="C79" i="1"/>
  <c r="AG78" i="1"/>
  <c r="AH78" i="1" s="1"/>
  <c r="AF78" i="1"/>
  <c r="AB78" i="1"/>
  <c r="AA78" i="1"/>
  <c r="Z78" i="1"/>
  <c r="U78" i="1"/>
  <c r="X78" i="1" s="1"/>
  <c r="Y78" i="1" s="1"/>
  <c r="T78" i="1"/>
  <c r="R78" i="1"/>
  <c r="Q78" i="1"/>
  <c r="N78" i="1"/>
  <c r="P78" i="1" s="1"/>
  <c r="L78" i="1"/>
  <c r="K78" i="1"/>
  <c r="F78" i="1"/>
  <c r="C78" i="1"/>
  <c r="AG77" i="1"/>
  <c r="AI77" i="1" s="1"/>
  <c r="AF77" i="1"/>
  <c r="AB77" i="1"/>
  <c r="AA77" i="1"/>
  <c r="U77" i="1"/>
  <c r="X77" i="1" s="1"/>
  <c r="T77" i="1"/>
  <c r="R77" i="1"/>
  <c r="Q77" i="1"/>
  <c r="N77" i="1"/>
  <c r="O77" i="1" s="1"/>
  <c r="L77" i="1"/>
  <c r="K77" i="1"/>
  <c r="F77" i="1"/>
  <c r="C77" i="1"/>
  <c r="AF76" i="1"/>
  <c r="AE76" i="1"/>
  <c r="AB76" i="1"/>
  <c r="AA76" i="1"/>
  <c r="U76" i="1"/>
  <c r="T76" i="1"/>
  <c r="R76" i="1"/>
  <c r="Q76" i="1"/>
  <c r="N76" i="1"/>
  <c r="O76" i="1" s="1"/>
  <c r="L76" i="1"/>
  <c r="K76" i="1"/>
  <c r="F76" i="1"/>
  <c r="C76" i="1"/>
  <c r="AF75" i="1"/>
  <c r="AE75" i="1"/>
  <c r="AB75" i="1"/>
  <c r="AA75" i="1"/>
  <c r="U75" i="1"/>
  <c r="X75" i="1" s="1"/>
  <c r="Z75" i="1" s="1"/>
  <c r="T75" i="1"/>
  <c r="R75" i="1"/>
  <c r="Q75" i="1"/>
  <c r="N75" i="1"/>
  <c r="O75" i="1" s="1"/>
  <c r="L75" i="1"/>
  <c r="K75" i="1"/>
  <c r="F75" i="1"/>
  <c r="C75" i="1"/>
  <c r="AG74" i="1"/>
  <c r="AF74" i="1"/>
  <c r="AB74" i="1"/>
  <c r="AA74" i="1"/>
  <c r="U74" i="1"/>
  <c r="X74" i="1" s="1"/>
  <c r="Y74" i="1" s="1"/>
  <c r="T74" i="1"/>
  <c r="R74" i="1"/>
  <c r="Q74" i="1"/>
  <c r="O74" i="1"/>
  <c r="N74" i="1"/>
  <c r="P74" i="1" s="1"/>
  <c r="L74" i="1"/>
  <c r="K74" i="1"/>
  <c r="F74" i="1"/>
  <c r="C74" i="1"/>
  <c r="AG73" i="1"/>
  <c r="AI73" i="1" s="1"/>
  <c r="AF73" i="1"/>
  <c r="AB73" i="1"/>
  <c r="AA73" i="1"/>
  <c r="U73" i="1"/>
  <c r="X73" i="1" s="1"/>
  <c r="Z73" i="1" s="1"/>
  <c r="T73" i="1"/>
  <c r="R73" i="1"/>
  <c r="Q73" i="1"/>
  <c r="N73" i="1"/>
  <c r="L73" i="1"/>
  <c r="K73" i="1"/>
  <c r="F73" i="1"/>
  <c r="C73" i="1"/>
  <c r="AF72" i="1"/>
  <c r="AE72" i="1"/>
  <c r="AB72" i="1"/>
  <c r="AA72" i="1"/>
  <c r="U72" i="1"/>
  <c r="X72" i="1" s="1"/>
  <c r="Z72" i="1" s="1"/>
  <c r="T72" i="1"/>
  <c r="P72" i="1"/>
  <c r="O72" i="1"/>
  <c r="L72" i="1"/>
  <c r="K72" i="1"/>
  <c r="F72" i="1"/>
  <c r="C72" i="1"/>
  <c r="AF71" i="1"/>
  <c r="AE71" i="1"/>
  <c r="AB71" i="1"/>
  <c r="AA71" i="1"/>
  <c r="Z71" i="1"/>
  <c r="U71" i="1"/>
  <c r="AG71" i="1" s="1"/>
  <c r="AH71" i="1" s="1"/>
  <c r="T71" i="1"/>
  <c r="P71" i="1"/>
  <c r="O71" i="1"/>
  <c r="L71" i="1"/>
  <c r="K71" i="1"/>
  <c r="F71" i="1"/>
  <c r="C71" i="1"/>
  <c r="AF70" i="1"/>
  <c r="AE70" i="1"/>
  <c r="AB70" i="1"/>
  <c r="AA70" i="1"/>
  <c r="Z70" i="1"/>
  <c r="U70" i="1"/>
  <c r="X70" i="1" s="1"/>
  <c r="Y70" i="1" s="1"/>
  <c r="T70" i="1"/>
  <c r="L70" i="1"/>
  <c r="K70" i="1"/>
  <c r="F70" i="1"/>
  <c r="C70" i="1"/>
  <c r="AG69" i="1"/>
  <c r="AH69" i="1" s="1"/>
  <c r="AF69" i="1"/>
  <c r="U69" i="1"/>
  <c r="X69" i="1" s="1"/>
  <c r="T69" i="1"/>
  <c r="P69" i="1"/>
  <c r="O69" i="1"/>
  <c r="L69" i="1"/>
  <c r="K69" i="1"/>
  <c r="F69" i="1"/>
  <c r="C69" i="1"/>
  <c r="AF68" i="1"/>
  <c r="AE68" i="1"/>
  <c r="AB68" i="1"/>
  <c r="AA68" i="1"/>
  <c r="U68" i="1"/>
  <c r="X68" i="1" s="1"/>
  <c r="Y68" i="1" s="1"/>
  <c r="T68" i="1"/>
  <c r="R68" i="1"/>
  <c r="Q68" i="1"/>
  <c r="N68" i="1"/>
  <c r="P68" i="1" s="1"/>
  <c r="L68" i="1"/>
  <c r="K68" i="1"/>
  <c r="F68" i="1"/>
  <c r="C68" i="1"/>
  <c r="AF67" i="1"/>
  <c r="AE67" i="1"/>
  <c r="AB67" i="1"/>
  <c r="AA67" i="1"/>
  <c r="U67" i="1"/>
  <c r="X67" i="1" s="1"/>
  <c r="Z67" i="1" s="1"/>
  <c r="T67" i="1"/>
  <c r="R67" i="1"/>
  <c r="Q67" i="1"/>
  <c r="N67" i="1"/>
  <c r="P67" i="1" s="1"/>
  <c r="L67" i="1"/>
  <c r="K67" i="1"/>
  <c r="F67" i="1"/>
  <c r="C67" i="1"/>
  <c r="AI66" i="1"/>
  <c r="AG66" i="1"/>
  <c r="AH66" i="1" s="1"/>
  <c r="AF66" i="1"/>
  <c r="AB66" i="1"/>
  <c r="AA66" i="1"/>
  <c r="X66" i="1"/>
  <c r="Z66" i="1" s="1"/>
  <c r="U66" i="1"/>
  <c r="T66" i="1"/>
  <c r="L66" i="1"/>
  <c r="K66" i="1"/>
  <c r="F66" i="1"/>
  <c r="C66" i="1"/>
  <c r="AF65" i="1"/>
  <c r="AE65" i="1"/>
  <c r="AB65" i="1"/>
  <c r="AA65" i="1"/>
  <c r="U65" i="1"/>
  <c r="X65" i="1" s="1"/>
  <c r="T65" i="1"/>
  <c r="P65" i="1"/>
  <c r="O65" i="1"/>
  <c r="L65" i="1"/>
  <c r="K65" i="1"/>
  <c r="F65" i="1"/>
  <c r="C65" i="1"/>
  <c r="AF64" i="1"/>
  <c r="AE64" i="1"/>
  <c r="U64" i="1"/>
  <c r="T64" i="1"/>
  <c r="P64" i="1"/>
  <c r="O64" i="1"/>
  <c r="L64" i="1"/>
  <c r="K64" i="1"/>
  <c r="C64" i="1"/>
  <c r="AF63" i="1"/>
  <c r="AE63" i="1"/>
  <c r="AB63" i="1"/>
  <c r="AA63" i="1"/>
  <c r="U63" i="1"/>
  <c r="X63" i="1" s="1"/>
  <c r="Z63" i="1" s="1"/>
  <c r="T63" i="1"/>
  <c r="L63" i="1"/>
  <c r="K63" i="1"/>
  <c r="F63" i="1"/>
  <c r="C63" i="1"/>
  <c r="AF62" i="1"/>
  <c r="AE62" i="1"/>
  <c r="AB62" i="1"/>
  <c r="AA62" i="1"/>
  <c r="Z62" i="1"/>
  <c r="Y62" i="1"/>
  <c r="U62" i="1"/>
  <c r="X62" i="1" s="1"/>
  <c r="T62" i="1"/>
  <c r="R62" i="1"/>
  <c r="Q62" i="1"/>
  <c r="O62" i="1"/>
  <c r="N62" i="1"/>
  <c r="P62" i="1" s="1"/>
  <c r="L62" i="1"/>
  <c r="K62" i="1"/>
  <c r="F62" i="1"/>
  <c r="C62" i="1"/>
  <c r="AG61" i="1"/>
  <c r="AH61" i="1" s="1"/>
  <c r="AF61" i="1"/>
  <c r="AB61" i="1"/>
  <c r="AA61" i="1"/>
  <c r="X61" i="1"/>
  <c r="Z61" i="1" s="1"/>
  <c r="U61" i="1"/>
  <c r="T61" i="1"/>
  <c r="L61" i="1"/>
  <c r="K61" i="1"/>
  <c r="F61" i="1"/>
  <c r="C61" i="1"/>
  <c r="AF60" i="1"/>
  <c r="AE60" i="1"/>
  <c r="AB60" i="1"/>
  <c r="AA60" i="1"/>
  <c r="U60" i="1"/>
  <c r="X60" i="1" s="1"/>
  <c r="T60" i="1"/>
  <c r="R60" i="1"/>
  <c r="Q60" i="1"/>
  <c r="N60" i="1"/>
  <c r="L60" i="1"/>
  <c r="K60" i="1"/>
  <c r="F60" i="1"/>
  <c r="C60" i="1"/>
  <c r="AG59" i="1"/>
  <c r="AK59" i="1" s="1"/>
  <c r="AF59" i="1"/>
  <c r="U59" i="1"/>
  <c r="X59" i="1" s="1"/>
  <c r="T59" i="1"/>
  <c r="R59" i="1"/>
  <c r="Q59" i="1"/>
  <c r="L59" i="1"/>
  <c r="K59" i="1"/>
  <c r="F59" i="1"/>
  <c r="C59" i="1"/>
  <c r="AF58" i="1"/>
  <c r="AE58" i="1"/>
  <c r="AB58" i="1"/>
  <c r="AA58" i="1"/>
  <c r="U58" i="1"/>
  <c r="X58" i="1" s="1"/>
  <c r="Z58" i="1" s="1"/>
  <c r="T58" i="1"/>
  <c r="R58" i="1"/>
  <c r="Q58" i="1"/>
  <c r="N58" i="1"/>
  <c r="P58" i="1" s="1"/>
  <c r="L58" i="1"/>
  <c r="K58" i="1"/>
  <c r="F58" i="1"/>
  <c r="C58" i="1"/>
  <c r="AF57" i="1"/>
  <c r="AE57" i="1"/>
  <c r="AB57" i="1"/>
  <c r="AA57" i="1"/>
  <c r="Z57" i="1"/>
  <c r="U57" i="1"/>
  <c r="X57" i="1" s="1"/>
  <c r="Y57" i="1" s="1"/>
  <c r="T57" i="1"/>
  <c r="P57" i="1"/>
  <c r="O57" i="1"/>
  <c r="L57" i="1"/>
  <c r="K57" i="1"/>
  <c r="F57" i="1"/>
  <c r="C57" i="1"/>
  <c r="AF56" i="1"/>
  <c r="AE56" i="1"/>
  <c r="AB56" i="1"/>
  <c r="AA56" i="1"/>
  <c r="U56" i="1"/>
  <c r="AG56" i="1" s="1"/>
  <c r="AH56" i="1" s="1"/>
  <c r="T56" i="1"/>
  <c r="R56" i="1"/>
  <c r="Q56" i="1"/>
  <c r="N56" i="1"/>
  <c r="P56" i="1" s="1"/>
  <c r="L56" i="1"/>
  <c r="K56" i="1"/>
  <c r="F56" i="1"/>
  <c r="C56" i="1"/>
  <c r="AG55" i="1"/>
  <c r="AH55" i="1" s="1"/>
  <c r="AF55" i="1"/>
  <c r="AE55" i="1"/>
  <c r="AB55" i="1"/>
  <c r="AA55" i="1"/>
  <c r="U55" i="1"/>
  <c r="X55" i="1" s="1"/>
  <c r="T55" i="1"/>
  <c r="R55" i="1"/>
  <c r="Q55" i="1"/>
  <c r="O55" i="1"/>
  <c r="N55" i="1"/>
  <c r="P55" i="1" s="1"/>
  <c r="L55" i="1"/>
  <c r="K55" i="1"/>
  <c r="F55" i="1"/>
  <c r="C55" i="1"/>
  <c r="AG54" i="1"/>
  <c r="AH54" i="1" s="1"/>
  <c r="AF54" i="1"/>
  <c r="AB54" i="1"/>
  <c r="AA54" i="1"/>
  <c r="U54" i="1"/>
  <c r="X54" i="1" s="1"/>
  <c r="Y54" i="1" s="1"/>
  <c r="T54" i="1"/>
  <c r="L54" i="1"/>
  <c r="K54" i="1"/>
  <c r="F54" i="1"/>
  <c r="C54" i="1"/>
  <c r="AF53" i="1"/>
  <c r="AE53" i="1"/>
  <c r="AB53" i="1"/>
  <c r="AA53" i="1"/>
  <c r="U53" i="1"/>
  <c r="X53" i="1" s="1"/>
  <c r="T53" i="1"/>
  <c r="L53" i="1"/>
  <c r="K53" i="1"/>
  <c r="F53" i="1"/>
  <c r="C53" i="1"/>
  <c r="AF52" i="1"/>
  <c r="AE52" i="1"/>
  <c r="U52" i="1"/>
  <c r="X52" i="1" s="1"/>
  <c r="AA52" i="1" s="1"/>
  <c r="T52" i="1"/>
  <c r="P52" i="1"/>
  <c r="O52" i="1"/>
  <c r="L52" i="1"/>
  <c r="K52" i="1"/>
  <c r="F52" i="1"/>
  <c r="C52" i="1"/>
  <c r="AG51" i="1"/>
  <c r="AF51" i="1"/>
  <c r="U51" i="1"/>
  <c r="X51" i="1" s="1"/>
  <c r="T51" i="1"/>
  <c r="P51" i="1"/>
  <c r="O51" i="1"/>
  <c r="L51" i="1"/>
  <c r="K51" i="1"/>
  <c r="F51" i="1"/>
  <c r="C51" i="1"/>
  <c r="AG50" i="1"/>
  <c r="AI50" i="1" s="1"/>
  <c r="AF50" i="1"/>
  <c r="U50" i="1"/>
  <c r="X50" i="1" s="1"/>
  <c r="P50" i="1"/>
  <c r="O50" i="1"/>
  <c r="L50" i="1"/>
  <c r="K50" i="1"/>
  <c r="F50" i="1"/>
  <c r="C50" i="1"/>
  <c r="AF49" i="1"/>
  <c r="AE49" i="1"/>
  <c r="AB49" i="1"/>
  <c r="AA49" i="1"/>
  <c r="Z49" i="1"/>
  <c r="U49" i="1"/>
  <c r="T49" i="1"/>
  <c r="R49" i="1"/>
  <c r="Q49" i="1"/>
  <c r="N49" i="1"/>
  <c r="O49" i="1" s="1"/>
  <c r="L49" i="1"/>
  <c r="K49" i="1"/>
  <c r="F49" i="1"/>
  <c r="C49" i="1"/>
  <c r="AK48" i="1"/>
  <c r="AG48" i="1"/>
  <c r="AI48" i="1" s="1"/>
  <c r="AF48" i="1"/>
  <c r="U48" i="1"/>
  <c r="X48" i="1" s="1"/>
  <c r="AA48" i="1" s="1"/>
  <c r="T48" i="1"/>
  <c r="P48" i="1"/>
  <c r="O48" i="1"/>
  <c r="L48" i="1"/>
  <c r="K48" i="1"/>
  <c r="F48" i="1"/>
  <c r="C48" i="1"/>
  <c r="AF47" i="1"/>
  <c r="AE47" i="1"/>
  <c r="AB47" i="1"/>
  <c r="AA47" i="1"/>
  <c r="Z47" i="1"/>
  <c r="U47" i="1"/>
  <c r="AG47" i="1" s="1"/>
  <c r="AH47" i="1" s="1"/>
  <c r="T47" i="1"/>
  <c r="R47" i="1"/>
  <c r="Q47" i="1"/>
  <c r="N47" i="1"/>
  <c r="P47" i="1" s="1"/>
  <c r="L47" i="1"/>
  <c r="K47" i="1"/>
  <c r="F47" i="1"/>
  <c r="C47" i="1"/>
  <c r="AG46" i="1"/>
  <c r="AH46" i="1" s="1"/>
  <c r="AF46" i="1"/>
  <c r="AB46" i="1"/>
  <c r="AA46" i="1"/>
  <c r="Z46" i="1"/>
  <c r="U46" i="1"/>
  <c r="X46" i="1" s="1"/>
  <c r="Y46" i="1" s="1"/>
  <c r="T46" i="1"/>
  <c r="L46" i="1"/>
  <c r="K46" i="1"/>
  <c r="F46" i="1"/>
  <c r="C46" i="1"/>
  <c r="AF45" i="1"/>
  <c r="AE45" i="1"/>
  <c r="U45" i="1"/>
  <c r="AG45" i="1" s="1"/>
  <c r="AJ45" i="1" s="1"/>
  <c r="T45" i="1"/>
  <c r="P45" i="1"/>
  <c r="O45" i="1"/>
  <c r="L45" i="1"/>
  <c r="K45" i="1"/>
  <c r="F45" i="1"/>
  <c r="C45" i="1"/>
  <c r="AG44" i="1"/>
  <c r="AH44" i="1" s="1"/>
  <c r="AF44" i="1"/>
  <c r="AB44" i="1"/>
  <c r="AA44" i="1"/>
  <c r="Z44" i="1"/>
  <c r="U44" i="1"/>
  <c r="X44" i="1" s="1"/>
  <c r="Y44" i="1" s="1"/>
  <c r="T44" i="1"/>
  <c r="L44" i="1"/>
  <c r="K44" i="1"/>
  <c r="F44" i="1"/>
  <c r="C44" i="1"/>
  <c r="AF43" i="1"/>
  <c r="AE43" i="1"/>
  <c r="AB43" i="1"/>
  <c r="U43" i="1"/>
  <c r="X43" i="1" s="1"/>
  <c r="T43" i="1"/>
  <c r="L43" i="1"/>
  <c r="K43" i="1"/>
  <c r="F43" i="1"/>
  <c r="C43" i="1"/>
  <c r="AG42" i="1"/>
  <c r="AI42" i="1" s="1"/>
  <c r="AF42" i="1"/>
  <c r="AB42" i="1"/>
  <c r="U42" i="1"/>
  <c r="X42" i="1" s="1"/>
  <c r="T42" i="1"/>
  <c r="L42" i="1"/>
  <c r="K42" i="1"/>
  <c r="F42" i="1"/>
  <c r="C42" i="1"/>
  <c r="AF41" i="1"/>
  <c r="AE41" i="1"/>
  <c r="AB41" i="1"/>
  <c r="AA41" i="1"/>
  <c r="Z41" i="1"/>
  <c r="U41" i="1"/>
  <c r="X41" i="1" s="1"/>
  <c r="Y41" i="1" s="1"/>
  <c r="T41" i="1"/>
  <c r="R41" i="1"/>
  <c r="Q41" i="1"/>
  <c r="N41" i="1"/>
  <c r="L41" i="1"/>
  <c r="K41" i="1"/>
  <c r="F41" i="1"/>
  <c r="C41" i="1"/>
  <c r="AG40" i="1"/>
  <c r="AH40" i="1" s="1"/>
  <c r="AF40" i="1"/>
  <c r="AB40" i="1"/>
  <c r="AA40" i="1"/>
  <c r="Z40" i="1"/>
  <c r="U40" i="1"/>
  <c r="X40" i="1" s="1"/>
  <c r="Y40" i="1" s="1"/>
  <c r="T40" i="1"/>
  <c r="L40" i="1"/>
  <c r="K40" i="1"/>
  <c r="F40" i="1"/>
  <c r="C40" i="1"/>
  <c r="AF39" i="1"/>
  <c r="AE39" i="1"/>
  <c r="AB39" i="1"/>
  <c r="AA39" i="1"/>
  <c r="Z39" i="1"/>
  <c r="U39" i="1"/>
  <c r="X39" i="1" s="1"/>
  <c r="Y39" i="1" s="1"/>
  <c r="T39" i="1"/>
  <c r="P39" i="1"/>
  <c r="O39" i="1"/>
  <c r="L39" i="1"/>
  <c r="K39" i="1"/>
  <c r="F39" i="1"/>
  <c r="C39" i="1"/>
  <c r="AF38" i="1"/>
  <c r="AE38" i="1"/>
  <c r="AB38" i="1"/>
  <c r="AA38" i="1"/>
  <c r="Z38" i="1"/>
  <c r="U38" i="1"/>
  <c r="AG38" i="1" s="1"/>
  <c r="AH38" i="1" s="1"/>
  <c r="T38" i="1"/>
  <c r="R38" i="1"/>
  <c r="Q38" i="1"/>
  <c r="N38" i="1"/>
  <c r="P38" i="1" s="1"/>
  <c r="L38" i="1"/>
  <c r="K38" i="1"/>
  <c r="F38" i="1"/>
  <c r="C38" i="1"/>
  <c r="AG37" i="1"/>
  <c r="AH37" i="1" s="1"/>
  <c r="AF37" i="1"/>
  <c r="AB37" i="1"/>
  <c r="AA37" i="1"/>
  <c r="Z37" i="1"/>
  <c r="U37" i="1"/>
  <c r="X37" i="1" s="1"/>
  <c r="Y37" i="1" s="1"/>
  <c r="T37" i="1"/>
  <c r="L37" i="1"/>
  <c r="K37" i="1"/>
  <c r="F37" i="1"/>
  <c r="C37" i="1"/>
  <c r="AF36" i="1"/>
  <c r="AE36" i="1"/>
  <c r="AB36" i="1"/>
  <c r="AA36" i="1"/>
  <c r="Z36" i="1"/>
  <c r="U36" i="1"/>
  <c r="AG36" i="1" s="1"/>
  <c r="AH36" i="1" s="1"/>
  <c r="T36" i="1"/>
  <c r="R36" i="1"/>
  <c r="Q36" i="1"/>
  <c r="P36" i="1"/>
  <c r="N36" i="1"/>
  <c r="O36" i="1" s="1"/>
  <c r="L36" i="1"/>
  <c r="K36" i="1"/>
  <c r="F36" i="1"/>
  <c r="C36" i="1"/>
  <c r="AF35" i="1"/>
  <c r="AE35" i="1"/>
  <c r="AB35" i="1"/>
  <c r="AA35" i="1"/>
  <c r="Z35" i="1"/>
  <c r="U35" i="1"/>
  <c r="X35" i="1" s="1"/>
  <c r="Y35" i="1" s="1"/>
  <c r="T35" i="1"/>
  <c r="P35" i="1"/>
  <c r="O35" i="1"/>
  <c r="L35" i="1"/>
  <c r="K35" i="1"/>
  <c r="F35" i="1"/>
  <c r="C35" i="1"/>
  <c r="AF34" i="1"/>
  <c r="AE34" i="1"/>
  <c r="AB34" i="1"/>
  <c r="AA34" i="1"/>
  <c r="U34" i="1"/>
  <c r="T34" i="1"/>
  <c r="R34" i="1"/>
  <c r="Q34" i="1"/>
  <c r="N34" i="1"/>
  <c r="O34" i="1" s="1"/>
  <c r="L34" i="1"/>
  <c r="K34" i="1"/>
  <c r="F34" i="1"/>
  <c r="C34" i="1"/>
  <c r="AG33" i="1"/>
  <c r="AH33" i="1" s="1"/>
  <c r="AF33" i="1"/>
  <c r="AB33" i="1"/>
  <c r="AA33" i="1"/>
  <c r="U33" i="1"/>
  <c r="X33" i="1" s="1"/>
  <c r="Y33" i="1" s="1"/>
  <c r="T33" i="1"/>
  <c r="P33" i="1"/>
  <c r="O33" i="1"/>
  <c r="L33" i="1"/>
  <c r="K33" i="1"/>
  <c r="F33" i="1"/>
  <c r="C33" i="1"/>
  <c r="AF32" i="1"/>
  <c r="AE32" i="1"/>
  <c r="AB32" i="1"/>
  <c r="AA32" i="1"/>
  <c r="U32" i="1"/>
  <c r="AG32" i="1" s="1"/>
  <c r="AH32" i="1" s="1"/>
  <c r="T32" i="1"/>
  <c r="R32" i="1"/>
  <c r="Q32" i="1"/>
  <c r="N32" i="1"/>
  <c r="P32" i="1" s="1"/>
  <c r="L32" i="1"/>
  <c r="K32" i="1"/>
  <c r="F32" i="1"/>
  <c r="C32" i="1"/>
  <c r="AF31" i="1"/>
  <c r="AE31" i="1"/>
  <c r="AB31" i="1"/>
  <c r="AA31" i="1"/>
  <c r="Z31" i="1"/>
  <c r="U31" i="1"/>
  <c r="X31" i="1" s="1"/>
  <c r="Y31" i="1" s="1"/>
  <c r="T31" i="1"/>
  <c r="R31" i="1"/>
  <c r="Q31" i="1"/>
  <c r="N31" i="1"/>
  <c r="P31" i="1" s="1"/>
  <c r="L31" i="1"/>
  <c r="K31" i="1"/>
  <c r="F31" i="1"/>
  <c r="C31" i="1"/>
  <c r="AF30" i="1"/>
  <c r="AE30" i="1"/>
  <c r="AB30" i="1"/>
  <c r="AA30" i="1"/>
  <c r="Z30" i="1"/>
  <c r="U30" i="1"/>
  <c r="AG30" i="1" s="1"/>
  <c r="AH30" i="1" s="1"/>
  <c r="T30" i="1"/>
  <c r="P30" i="1"/>
  <c r="O30" i="1"/>
  <c r="L30" i="1"/>
  <c r="K30" i="1"/>
  <c r="F30" i="1"/>
  <c r="C30" i="1"/>
  <c r="AF29" i="1"/>
  <c r="AE29" i="1"/>
  <c r="AB29" i="1"/>
  <c r="AA29" i="1"/>
  <c r="Z29" i="1"/>
  <c r="U29" i="1"/>
  <c r="AG29" i="1" s="1"/>
  <c r="AH29" i="1" s="1"/>
  <c r="T29" i="1"/>
  <c r="R29" i="1"/>
  <c r="Q29" i="1"/>
  <c r="N29" i="1"/>
  <c r="P29" i="1" s="1"/>
  <c r="L29" i="1"/>
  <c r="K29" i="1"/>
  <c r="F29" i="1"/>
  <c r="C29" i="1"/>
  <c r="AF28" i="1"/>
  <c r="AE28" i="1"/>
  <c r="AB28" i="1"/>
  <c r="AA28" i="1"/>
  <c r="Z28" i="1"/>
  <c r="U28" i="1"/>
  <c r="X28" i="1" s="1"/>
  <c r="Y28" i="1" s="1"/>
  <c r="T28" i="1"/>
  <c r="L28" i="1"/>
  <c r="K28" i="1"/>
  <c r="F28" i="1"/>
  <c r="C28" i="1"/>
  <c r="AF27" i="1"/>
  <c r="AE27" i="1"/>
  <c r="AB27" i="1"/>
  <c r="AA27" i="1"/>
  <c r="Z27" i="1"/>
  <c r="U27" i="1"/>
  <c r="AG27" i="1" s="1"/>
  <c r="AH27" i="1" s="1"/>
  <c r="T27" i="1"/>
  <c r="R27" i="1"/>
  <c r="Q27" i="1"/>
  <c r="N27" i="1"/>
  <c r="O27" i="1" s="1"/>
  <c r="L27" i="1"/>
  <c r="K27" i="1"/>
  <c r="F27" i="1"/>
  <c r="C27" i="1"/>
  <c r="AF26" i="1"/>
  <c r="AE26" i="1"/>
  <c r="AB26" i="1"/>
  <c r="AA26" i="1"/>
  <c r="Z26" i="1"/>
  <c r="U26" i="1"/>
  <c r="X26" i="1" s="1"/>
  <c r="Y26" i="1" s="1"/>
  <c r="T26" i="1"/>
  <c r="R26" i="1"/>
  <c r="Q26" i="1"/>
  <c r="N26" i="1"/>
  <c r="L26" i="1"/>
  <c r="K26" i="1"/>
  <c r="F26" i="1"/>
  <c r="C26" i="1"/>
  <c r="AF25" i="1"/>
  <c r="AE25" i="1"/>
  <c r="AB25" i="1"/>
  <c r="AA25" i="1"/>
  <c r="Z25" i="1"/>
  <c r="U25" i="1"/>
  <c r="T25" i="1"/>
  <c r="P25" i="1"/>
  <c r="O25" i="1"/>
  <c r="L25" i="1"/>
  <c r="K25" i="1"/>
  <c r="F25" i="1"/>
  <c r="C25" i="1"/>
  <c r="AF24" i="1"/>
  <c r="AE24" i="1"/>
  <c r="AB24" i="1"/>
  <c r="AA24" i="1"/>
  <c r="Z24" i="1"/>
  <c r="U24" i="1"/>
  <c r="X24" i="1" s="1"/>
  <c r="Y24" i="1" s="1"/>
  <c r="T24" i="1"/>
  <c r="L24" i="1"/>
  <c r="K24" i="1"/>
  <c r="F24" i="1"/>
  <c r="C24" i="1"/>
  <c r="AF23" i="1"/>
  <c r="AE23" i="1"/>
  <c r="AB23" i="1"/>
  <c r="AA23" i="1"/>
  <c r="Z23" i="1"/>
  <c r="U23" i="1"/>
  <c r="X23" i="1" s="1"/>
  <c r="Y23" i="1" s="1"/>
  <c r="T23" i="1"/>
  <c r="R23" i="1"/>
  <c r="Q23" i="1"/>
  <c r="N23" i="1"/>
  <c r="L23" i="1"/>
  <c r="K23" i="1"/>
  <c r="F23" i="1"/>
  <c r="C23" i="1"/>
  <c r="AF22" i="1"/>
  <c r="AE22" i="1"/>
  <c r="AB22" i="1"/>
  <c r="AA22" i="1"/>
  <c r="Z22" i="1"/>
  <c r="U22" i="1"/>
  <c r="AG22" i="1" s="1"/>
  <c r="AH22" i="1" s="1"/>
  <c r="T22" i="1"/>
  <c r="R22" i="1"/>
  <c r="Q22" i="1"/>
  <c r="N22" i="1"/>
  <c r="L22" i="1"/>
  <c r="K22" i="1"/>
  <c r="F22" i="1"/>
  <c r="C22" i="1"/>
  <c r="AF21" i="1"/>
  <c r="AE21" i="1"/>
  <c r="AB21" i="1"/>
  <c r="AA21" i="1"/>
  <c r="Z21" i="1"/>
  <c r="U21" i="1"/>
  <c r="T21" i="1"/>
  <c r="R21" i="1"/>
  <c r="Q21" i="1"/>
  <c r="N21" i="1"/>
  <c r="P21" i="1" s="1"/>
  <c r="L21" i="1"/>
  <c r="K21" i="1"/>
  <c r="F21" i="1"/>
  <c r="C21" i="1"/>
  <c r="AF20" i="1"/>
  <c r="AE20" i="1"/>
  <c r="AB20" i="1"/>
  <c r="AA20" i="1"/>
  <c r="Z20" i="1"/>
  <c r="U20" i="1"/>
  <c r="X20" i="1" s="1"/>
  <c r="Y20" i="1" s="1"/>
  <c r="T20" i="1"/>
  <c r="P20" i="1"/>
  <c r="O20" i="1"/>
  <c r="L20" i="1"/>
  <c r="K20" i="1"/>
  <c r="F20" i="1"/>
  <c r="C20" i="1"/>
  <c r="AF19" i="1"/>
  <c r="AE19" i="1"/>
  <c r="AB19" i="1"/>
  <c r="AA19" i="1"/>
  <c r="Z19" i="1"/>
  <c r="U19" i="1"/>
  <c r="T19" i="1"/>
  <c r="P19" i="1"/>
  <c r="O19" i="1"/>
  <c r="L19" i="1"/>
  <c r="K19" i="1"/>
  <c r="F19" i="1"/>
  <c r="C19" i="1"/>
  <c r="AF18" i="1"/>
  <c r="AE18" i="1"/>
  <c r="AB18" i="1"/>
  <c r="AA18" i="1"/>
  <c r="Z18" i="1"/>
  <c r="U18" i="1"/>
  <c r="X18" i="1" s="1"/>
  <c r="Y18" i="1" s="1"/>
  <c r="T18" i="1"/>
  <c r="R18" i="1"/>
  <c r="Q18" i="1"/>
  <c r="N18" i="1"/>
  <c r="P18" i="1" s="1"/>
  <c r="L18" i="1"/>
  <c r="K18" i="1"/>
  <c r="F18" i="1"/>
  <c r="C18" i="1"/>
  <c r="AF17" i="1"/>
  <c r="AE17" i="1"/>
  <c r="AB17" i="1"/>
  <c r="AA17" i="1"/>
  <c r="Z17" i="1"/>
  <c r="U17" i="1"/>
  <c r="T17" i="1"/>
  <c r="L17" i="1"/>
  <c r="K17" i="1"/>
  <c r="F17" i="1"/>
  <c r="C17" i="1"/>
  <c r="AF16" i="1"/>
  <c r="AE16" i="1"/>
  <c r="AB16" i="1"/>
  <c r="AA16" i="1"/>
  <c r="Z16" i="1"/>
  <c r="U16" i="1"/>
  <c r="X16" i="1" s="1"/>
  <c r="Y16" i="1" s="1"/>
  <c r="T16" i="1"/>
  <c r="R16" i="1"/>
  <c r="Q16" i="1"/>
  <c r="P16" i="1"/>
  <c r="O16" i="1"/>
  <c r="N16" i="1"/>
  <c r="L16" i="1"/>
  <c r="K16" i="1"/>
  <c r="F16" i="1"/>
  <c r="C16" i="1"/>
  <c r="AF15" i="1"/>
  <c r="AE15" i="1"/>
  <c r="AB15" i="1"/>
  <c r="AA15" i="1"/>
  <c r="Z15" i="1"/>
  <c r="U15" i="1"/>
  <c r="X15" i="1" s="1"/>
  <c r="Y15" i="1" s="1"/>
  <c r="T15" i="1"/>
  <c r="R15" i="1"/>
  <c r="Q15" i="1"/>
  <c r="N15" i="1"/>
  <c r="P15" i="1" s="1"/>
  <c r="L15" i="1"/>
  <c r="K15" i="1"/>
  <c r="F15" i="1"/>
  <c r="C15" i="1"/>
  <c r="AF14" i="1"/>
  <c r="AE14" i="1"/>
  <c r="AB14" i="1"/>
  <c r="AA14" i="1"/>
  <c r="Z14" i="1"/>
  <c r="U14" i="1"/>
  <c r="AG14" i="1" s="1"/>
  <c r="AH14" i="1" s="1"/>
  <c r="T14" i="1"/>
  <c r="R14" i="1"/>
  <c r="Q14" i="1"/>
  <c r="P14" i="1"/>
  <c r="N14" i="1"/>
  <c r="O14" i="1" s="1"/>
  <c r="L14" i="1"/>
  <c r="K14" i="1"/>
  <c r="F14" i="1"/>
  <c r="C14" i="1"/>
  <c r="AG13" i="1"/>
  <c r="AH13" i="1" s="1"/>
  <c r="AF13" i="1"/>
  <c r="AE13" i="1"/>
  <c r="AB13" i="1"/>
  <c r="AA13" i="1"/>
  <c r="Z13" i="1"/>
  <c r="U13" i="1"/>
  <c r="X13" i="1" s="1"/>
  <c r="Y13" i="1" s="1"/>
  <c r="T13" i="1"/>
  <c r="R13" i="1"/>
  <c r="Q13" i="1"/>
  <c r="P13" i="1"/>
  <c r="N13" i="1"/>
  <c r="O13" i="1" s="1"/>
  <c r="L13" i="1"/>
  <c r="K13" i="1"/>
  <c r="F13" i="1"/>
  <c r="C13" i="1"/>
  <c r="AF12" i="1"/>
  <c r="AE12" i="1"/>
  <c r="AB12" i="1"/>
  <c r="AA12" i="1"/>
  <c r="Z12" i="1"/>
  <c r="U12" i="1"/>
  <c r="X12" i="1" s="1"/>
  <c r="Y12" i="1" s="1"/>
  <c r="T12" i="1"/>
  <c r="R12" i="1"/>
  <c r="Q12" i="1"/>
  <c r="N12" i="1"/>
  <c r="O12" i="1" s="1"/>
  <c r="L12" i="1"/>
  <c r="K12" i="1"/>
  <c r="F12" i="1"/>
  <c r="C12" i="1"/>
  <c r="AF11" i="1"/>
  <c r="AE11" i="1"/>
  <c r="AB11" i="1"/>
  <c r="AA11" i="1"/>
  <c r="Z11" i="1"/>
  <c r="U11" i="1"/>
  <c r="AG11" i="1" s="1"/>
  <c r="AH11" i="1" s="1"/>
  <c r="T11" i="1"/>
  <c r="L11" i="1"/>
  <c r="K11" i="1"/>
  <c r="F11" i="1"/>
  <c r="C11" i="1"/>
  <c r="AF10" i="1"/>
  <c r="AE10" i="1"/>
  <c r="AB10" i="1"/>
  <c r="AA10" i="1"/>
  <c r="Z10" i="1"/>
  <c r="U10" i="1"/>
  <c r="X10" i="1" s="1"/>
  <c r="Y10" i="1" s="1"/>
  <c r="T10" i="1"/>
  <c r="L10" i="1"/>
  <c r="K10" i="1"/>
  <c r="F10" i="1"/>
  <c r="C10" i="1"/>
  <c r="AF9" i="1"/>
  <c r="AE9" i="1"/>
  <c r="AB9" i="1"/>
  <c r="AA9" i="1"/>
  <c r="Z9" i="1"/>
  <c r="U9" i="1"/>
  <c r="X9" i="1" s="1"/>
  <c r="Y9" i="1" s="1"/>
  <c r="T9" i="1"/>
  <c r="P9" i="1"/>
  <c r="O9" i="1"/>
  <c r="L9" i="1"/>
  <c r="K9" i="1"/>
  <c r="F9" i="1"/>
  <c r="C9" i="1"/>
  <c r="AF8" i="1"/>
  <c r="AE8" i="1"/>
  <c r="AB8" i="1"/>
  <c r="AA8" i="1"/>
  <c r="Z8" i="1"/>
  <c r="U8" i="1"/>
  <c r="AG8" i="1" s="1"/>
  <c r="AH8" i="1" s="1"/>
  <c r="T8" i="1"/>
  <c r="P8" i="1"/>
  <c r="O8" i="1"/>
  <c r="L8" i="1"/>
  <c r="K8" i="1"/>
  <c r="F8" i="1"/>
  <c r="C8" i="1"/>
  <c r="AF7" i="1"/>
  <c r="AE7" i="1"/>
  <c r="AB7" i="1"/>
  <c r="AA7" i="1"/>
  <c r="Z7" i="1"/>
  <c r="U7" i="1"/>
  <c r="AG7" i="1" s="1"/>
  <c r="AH7" i="1" s="1"/>
  <c r="T7" i="1"/>
  <c r="R7" i="1"/>
  <c r="Q7" i="1"/>
  <c r="N7" i="1"/>
  <c r="P7" i="1" s="1"/>
  <c r="L7" i="1"/>
  <c r="K7" i="1"/>
  <c r="F7" i="1"/>
  <c r="C7" i="1"/>
  <c r="AG6" i="1"/>
  <c r="AH6" i="1" s="1"/>
  <c r="AF6" i="1"/>
  <c r="AB6" i="1"/>
  <c r="AA6" i="1"/>
  <c r="Z6" i="1"/>
  <c r="U6" i="1"/>
  <c r="X6" i="1" s="1"/>
  <c r="Y6" i="1" s="1"/>
  <c r="T6" i="1"/>
  <c r="P6" i="1"/>
  <c r="O6" i="1"/>
  <c r="L6" i="1"/>
  <c r="K6" i="1"/>
  <c r="F6" i="1"/>
  <c r="C6" i="1"/>
  <c r="AF5" i="1"/>
  <c r="AE5" i="1"/>
  <c r="AB5" i="1"/>
  <c r="AA5" i="1"/>
  <c r="Z5" i="1"/>
  <c r="Y5" i="1"/>
  <c r="X5" i="1"/>
  <c r="U5" i="1"/>
  <c r="AG5" i="1" s="1"/>
  <c r="T5" i="1"/>
  <c r="R5" i="1"/>
  <c r="Q5" i="1"/>
  <c r="N5" i="1"/>
  <c r="P5" i="1" s="1"/>
  <c r="L5" i="1"/>
  <c r="K5" i="1"/>
  <c r="F5" i="1"/>
  <c r="C5" i="1"/>
  <c r="AB4" i="1"/>
  <c r="AA4" i="1"/>
  <c r="Z4" i="1"/>
  <c r="U4" i="1"/>
  <c r="X4" i="1" s="1"/>
  <c r="Y4" i="1" s="1"/>
  <c r="T4" i="1"/>
  <c r="P4" i="1"/>
  <c r="O4" i="1"/>
  <c r="L4" i="1"/>
  <c r="K4" i="1"/>
  <c r="F4" i="1"/>
  <c r="C4" i="1"/>
  <c r="AF3" i="1"/>
  <c r="AE3" i="1"/>
  <c r="U3" i="1"/>
  <c r="T3" i="1"/>
  <c r="P3" i="1"/>
  <c r="O3" i="1"/>
  <c r="L3" i="1"/>
  <c r="K3" i="1"/>
  <c r="F3" i="1"/>
  <c r="C3" i="1"/>
  <c r="X106" i="1" l="1"/>
  <c r="Z106" i="1" s="1"/>
  <c r="P124" i="1"/>
  <c r="X125" i="1"/>
  <c r="AA125" i="1" s="1"/>
  <c r="AJ160" i="1"/>
  <c r="P164" i="1"/>
  <c r="X188" i="1"/>
  <c r="O189" i="1"/>
  <c r="Z208" i="1"/>
  <c r="AI238" i="1"/>
  <c r="AI241" i="1"/>
  <c r="X14" i="1"/>
  <c r="Y14" i="1" s="1"/>
  <c r="AG26" i="1"/>
  <c r="AH26" i="1" s="1"/>
  <c r="O29" i="1"/>
  <c r="AH42" i="1"/>
  <c r="X108" i="1"/>
  <c r="AH129" i="1"/>
  <c r="X139" i="1"/>
  <c r="AB139" i="1" s="1"/>
  <c r="AI129" i="1"/>
  <c r="X215" i="1"/>
  <c r="Z215" i="1" s="1"/>
  <c r="X11" i="1"/>
  <c r="Y11" i="1" s="1"/>
  <c r="X27" i="1"/>
  <c r="Y27" i="1" s="1"/>
  <c r="AG79" i="1"/>
  <c r="AH79" i="1" s="1"/>
  <c r="X280" i="1"/>
  <c r="O281" i="1"/>
  <c r="AJ59" i="1"/>
  <c r="X127" i="1"/>
  <c r="AJ130" i="1"/>
  <c r="AI173" i="1"/>
  <c r="X176" i="1"/>
  <c r="AA176" i="1" s="1"/>
  <c r="AH223" i="1"/>
  <c r="AB241" i="1"/>
  <c r="AA245" i="1"/>
  <c r="AH272" i="1"/>
  <c r="AI61" i="1"/>
  <c r="O101" i="1"/>
  <c r="X102" i="1"/>
  <c r="O110" i="1"/>
  <c r="AJ118" i="1"/>
  <c r="X132" i="1"/>
  <c r="Y132" i="1" s="1"/>
  <c r="O175" i="1"/>
  <c r="AH185" i="1"/>
  <c r="X269" i="1"/>
  <c r="AJ272" i="1"/>
  <c r="O276" i="1"/>
  <c r="Z129" i="1"/>
  <c r="AA129" i="1"/>
  <c r="Z167" i="1"/>
  <c r="AA167" i="1"/>
  <c r="AA263" i="1"/>
  <c r="AB263" i="1"/>
  <c r="O7" i="1"/>
  <c r="X32" i="1"/>
  <c r="Z32" i="1" s="1"/>
  <c r="AG43" i="1"/>
  <c r="AI43" i="1" s="1"/>
  <c r="Z68" i="1"/>
  <c r="AJ116" i="1"/>
  <c r="O140" i="1"/>
  <c r="X141" i="1"/>
  <c r="O150" i="1"/>
  <c r="AI153" i="1"/>
  <c r="AG162" i="1"/>
  <c r="AH162" i="1" s="1"/>
  <c r="AH181" i="1"/>
  <c r="AG184" i="1"/>
  <c r="X193" i="1"/>
  <c r="AH205" i="1"/>
  <c r="AJ223" i="1"/>
  <c r="Z243" i="1"/>
  <c r="AG253" i="1"/>
  <c r="O269" i="1"/>
  <c r="X279" i="1"/>
  <c r="O21" i="1"/>
  <c r="X30" i="1"/>
  <c r="Y30" i="1" s="1"/>
  <c r="AH48" i="1"/>
  <c r="P49" i="1"/>
  <c r="Z54" i="1"/>
  <c r="Y58" i="1"/>
  <c r="AH59" i="1"/>
  <c r="AG131" i="1"/>
  <c r="Y183" i="1"/>
  <c r="O32" i="1"/>
  <c r="AJ48" i="1"/>
  <c r="AI59" i="1"/>
  <c r="AI103" i="1"/>
  <c r="AH106" i="1"/>
  <c r="Z108" i="1"/>
  <c r="X114" i="1"/>
  <c r="X120" i="1"/>
  <c r="Z127" i="1"/>
  <c r="AJ129" i="1"/>
  <c r="Z135" i="1"/>
  <c r="AH141" i="1"/>
  <c r="P146" i="1"/>
  <c r="Z147" i="1"/>
  <c r="AG156" i="1"/>
  <c r="AI156" i="1" s="1"/>
  <c r="Y162" i="1"/>
  <c r="O169" i="1"/>
  <c r="AB183" i="1"/>
  <c r="AI211" i="1"/>
  <c r="AG227" i="1"/>
  <c r="AJ227" i="1" s="1"/>
  <c r="AA237" i="1"/>
  <c r="X242" i="1"/>
  <c r="X244" i="1"/>
  <c r="Y244" i="1" s="1"/>
  <c r="AG250" i="1"/>
  <c r="AG268" i="1"/>
  <c r="AB147" i="1"/>
  <c r="AG187" i="1"/>
  <c r="AJ211" i="1"/>
  <c r="AB237" i="1"/>
  <c r="AG257" i="1"/>
  <c r="X7" i="1"/>
  <c r="Y7" i="1" s="1"/>
  <c r="Z33" i="1"/>
  <c r="O38" i="1"/>
  <c r="P75" i="1"/>
  <c r="X93" i="1"/>
  <c r="Z93" i="1" s="1"/>
  <c r="AA112" i="1"/>
  <c r="AH118" i="1"/>
  <c r="X122" i="1"/>
  <c r="AH168" i="1"/>
  <c r="AK211" i="1"/>
  <c r="AK128" i="1"/>
  <c r="AH130" i="1"/>
  <c r="X148" i="1"/>
  <c r="AB148" i="1" s="1"/>
  <c r="X150" i="1"/>
  <c r="AB150" i="1" s="1"/>
  <c r="AH160" i="1"/>
  <c r="P166" i="1"/>
  <c r="P234" i="1"/>
  <c r="AA241" i="1"/>
  <c r="AA254" i="1"/>
  <c r="AB254" i="1"/>
  <c r="Z254" i="1"/>
  <c r="AG88" i="1"/>
  <c r="X88" i="1"/>
  <c r="Z88" i="1" s="1"/>
  <c r="AG19" i="1"/>
  <c r="AH19" i="1" s="1"/>
  <c r="X19" i="1"/>
  <c r="Y19" i="1" s="1"/>
  <c r="X36" i="1"/>
  <c r="Y36" i="1" s="1"/>
  <c r="AH73" i="1"/>
  <c r="AJ51" i="1"/>
  <c r="AI51" i="1"/>
  <c r="X111" i="1"/>
  <c r="AA111" i="1" s="1"/>
  <c r="AG111" i="1"/>
  <c r="O60" i="1"/>
  <c r="P60" i="1"/>
  <c r="AI154" i="1"/>
  <c r="AH154" i="1"/>
  <c r="AK240" i="1"/>
  <c r="AJ240" i="1"/>
  <c r="AI240" i="1"/>
  <c r="AH240" i="1"/>
  <c r="X154" i="1"/>
  <c r="Y154" i="1" s="1"/>
  <c r="X224" i="1"/>
  <c r="AB224" i="1" s="1"/>
  <c r="AG49" i="1"/>
  <c r="AH49" i="1" s="1"/>
  <c r="X49" i="1"/>
  <c r="Y49" i="1" s="1"/>
  <c r="AG87" i="1"/>
  <c r="X87" i="1"/>
  <c r="P112" i="1"/>
  <c r="O112" i="1"/>
  <c r="AG119" i="1"/>
  <c r="AJ119" i="1" s="1"/>
  <c r="X119" i="1"/>
  <c r="X126" i="1"/>
  <c r="P141" i="1"/>
  <c r="O141" i="1"/>
  <c r="Z153" i="1"/>
  <c r="Y153" i="1"/>
  <c r="X163" i="1"/>
  <c r="Y163" i="1" s="1"/>
  <c r="AG163" i="1"/>
  <c r="AH163" i="1" s="1"/>
  <c r="AG200" i="1"/>
  <c r="X200" i="1"/>
  <c r="AH51" i="1"/>
  <c r="Z77" i="1"/>
  <c r="Y77" i="1"/>
  <c r="X90" i="1"/>
  <c r="Z90" i="1" s="1"/>
  <c r="AG97" i="1"/>
  <c r="X97" i="1"/>
  <c r="X140" i="1"/>
  <c r="Z140" i="1" s="1"/>
  <c r="AG143" i="1"/>
  <c r="AJ143" i="1" s="1"/>
  <c r="X143" i="1"/>
  <c r="AB143" i="1" s="1"/>
  <c r="AI170" i="1"/>
  <c r="AK170" i="1"/>
  <c r="P280" i="1"/>
  <c r="O280" i="1"/>
  <c r="X25" i="1"/>
  <c r="Y25" i="1" s="1"/>
  <c r="AG25" i="1"/>
  <c r="AH25" i="1" s="1"/>
  <c r="AG34" i="1"/>
  <c r="AH34" i="1" s="1"/>
  <c r="X34" i="1"/>
  <c r="Z34" i="1" s="1"/>
  <c r="AK51" i="1"/>
  <c r="AG104" i="1"/>
  <c r="AH104" i="1" s="1"/>
  <c r="X104" i="1"/>
  <c r="Y104" i="1" s="1"/>
  <c r="Z118" i="1"/>
  <c r="AA118" i="1"/>
  <c r="P151" i="1"/>
  <c r="AH170" i="1"/>
  <c r="X190" i="1"/>
  <c r="Z190" i="1" s="1"/>
  <c r="AG190" i="1"/>
  <c r="AJ190" i="1" s="1"/>
  <c r="O248" i="1"/>
  <c r="P248" i="1"/>
  <c r="AG256" i="1"/>
  <c r="AJ256" i="1" s="1"/>
  <c r="X256" i="1"/>
  <c r="P270" i="1"/>
  <c r="O270" i="1"/>
  <c r="AA42" i="1"/>
  <c r="Y42" i="1"/>
  <c r="AG64" i="1"/>
  <c r="AI64" i="1" s="1"/>
  <c r="X64" i="1"/>
  <c r="AB64" i="1" s="1"/>
  <c r="AG86" i="1"/>
  <c r="X86" i="1"/>
  <c r="Z86" i="1" s="1"/>
  <c r="AG89" i="1"/>
  <c r="X89" i="1"/>
  <c r="Y89" i="1" s="1"/>
  <c r="AG157" i="1"/>
  <c r="X157" i="1"/>
  <c r="AB157" i="1" s="1"/>
  <c r="P177" i="1"/>
  <c r="O177" i="1"/>
  <c r="AA269" i="1"/>
  <c r="Z269" i="1"/>
  <c r="Z122" i="1"/>
  <c r="AA122" i="1"/>
  <c r="AA142" i="1"/>
  <c r="Y142" i="1"/>
  <c r="P266" i="1"/>
  <c r="O266" i="1"/>
  <c r="AG258" i="1"/>
  <c r="X258" i="1"/>
  <c r="AB258" i="1" s="1"/>
  <c r="AG17" i="1"/>
  <c r="AH17" i="1" s="1"/>
  <c r="X17" i="1"/>
  <c r="Y17" i="1" s="1"/>
  <c r="X22" i="1"/>
  <c r="Y22" i="1" s="1"/>
  <c r="P26" i="1"/>
  <c r="O26" i="1"/>
  <c r="X29" i="1"/>
  <c r="Y29" i="1" s="1"/>
  <c r="O41" i="1"/>
  <c r="P41" i="1"/>
  <c r="Z42" i="1"/>
  <c r="AK69" i="1"/>
  <c r="AJ69" i="1"/>
  <c r="AI69" i="1"/>
  <c r="AA188" i="1"/>
  <c r="AB188" i="1"/>
  <c r="Y188" i="1"/>
  <c r="AG197" i="1"/>
  <c r="AI197" i="1" s="1"/>
  <c r="X197" i="1"/>
  <c r="X203" i="1"/>
  <c r="AG203" i="1"/>
  <c r="AJ213" i="1"/>
  <c r="AI213" i="1"/>
  <c r="AH213" i="1"/>
  <c r="AK216" i="1"/>
  <c r="AJ216" i="1"/>
  <c r="AI216" i="1"/>
  <c r="AG228" i="1"/>
  <c r="AK228" i="1" s="1"/>
  <c r="X228" i="1"/>
  <c r="X264" i="1"/>
  <c r="Y264" i="1" s="1"/>
  <c r="AG264" i="1"/>
  <c r="AI264" i="1" s="1"/>
  <c r="AG273" i="1"/>
  <c r="X273" i="1"/>
  <c r="X133" i="1"/>
  <c r="Y133" i="1" s="1"/>
  <c r="AG133" i="1"/>
  <c r="AK133" i="1" s="1"/>
  <c r="O22" i="1"/>
  <c r="P22" i="1"/>
  <c r="AG10" i="1"/>
  <c r="AH10" i="1" s="1"/>
  <c r="X21" i="1"/>
  <c r="Y21" i="1" s="1"/>
  <c r="AG21" i="1"/>
  <c r="AH21" i="1" s="1"/>
  <c r="AH74" i="1"/>
  <c r="AI74" i="1"/>
  <c r="AI85" i="1"/>
  <c r="AH85" i="1"/>
  <c r="AG95" i="1"/>
  <c r="AI95" i="1" s="1"/>
  <c r="X95" i="1"/>
  <c r="P108" i="1"/>
  <c r="O108" i="1"/>
  <c r="AA116" i="1"/>
  <c r="Z116" i="1"/>
  <c r="Y116" i="1"/>
  <c r="AG149" i="1"/>
  <c r="AJ149" i="1" s="1"/>
  <c r="X149" i="1"/>
  <c r="Z149" i="1" s="1"/>
  <c r="AK158" i="1"/>
  <c r="AJ158" i="1"/>
  <c r="AI158" i="1"/>
  <c r="X213" i="1"/>
  <c r="Y213" i="1" s="1"/>
  <c r="AH216" i="1"/>
  <c r="Z244" i="1"/>
  <c r="P262" i="1"/>
  <c r="AG72" i="1"/>
  <c r="AH72" i="1" s="1"/>
  <c r="AG75" i="1"/>
  <c r="AB127" i="1"/>
  <c r="AK130" i="1"/>
  <c r="AG155" i="1"/>
  <c r="AK155" i="1" s="1"/>
  <c r="AJ168" i="1"/>
  <c r="AG249" i="1"/>
  <c r="AK249" i="1" s="1"/>
  <c r="X271" i="1"/>
  <c r="AH159" i="1"/>
  <c r="P239" i="1"/>
  <c r="P244" i="1"/>
  <c r="Y245" i="1"/>
  <c r="Y66" i="1"/>
  <c r="O68" i="1"/>
  <c r="Y73" i="1"/>
  <c r="O78" i="1"/>
  <c r="AI79" i="1"/>
  <c r="X94" i="1"/>
  <c r="X105" i="1"/>
  <c r="AA106" i="1"/>
  <c r="AI222" i="1"/>
  <c r="P229" i="1"/>
  <c r="O231" i="1"/>
  <c r="X274" i="1"/>
  <c r="AA274" i="1" s="1"/>
  <c r="AG28" i="1"/>
  <c r="AH28" i="1" s="1"/>
  <c r="P34" i="1"/>
  <c r="AG35" i="1"/>
  <c r="AH35" i="1" s="1"/>
  <c r="X45" i="1"/>
  <c r="Y72" i="1"/>
  <c r="Y75" i="1"/>
  <c r="X80" i="1"/>
  <c r="X81" i="1"/>
  <c r="P87" i="1"/>
  <c r="P89" i="1"/>
  <c r="X91" i="1"/>
  <c r="Y91" i="1" s="1"/>
  <c r="X101" i="1"/>
  <c r="X103" i="1"/>
  <c r="X109" i="1"/>
  <c r="X115" i="1"/>
  <c r="Y115" i="1" s="1"/>
  <c r="Y125" i="1"/>
  <c r="AH128" i="1"/>
  <c r="Z132" i="1"/>
  <c r="O139" i="1"/>
  <c r="O143" i="1"/>
  <c r="Y158" i="1"/>
  <c r="X168" i="1"/>
  <c r="Z168" i="1" s="1"/>
  <c r="AI171" i="1"/>
  <c r="AH178" i="1"/>
  <c r="X182" i="1"/>
  <c r="AB182" i="1" s="1"/>
  <c r="Z187" i="1"/>
  <c r="O209" i="1"/>
  <c r="Z216" i="1"/>
  <c r="AJ222" i="1"/>
  <c r="O232" i="1"/>
  <c r="AK238" i="1"/>
  <c r="AK241" i="1"/>
  <c r="AB245" i="1"/>
  <c r="Y250" i="1"/>
  <c r="X8" i="1"/>
  <c r="Y8" i="1" s="1"/>
  <c r="P27" i="1"/>
  <c r="X47" i="1"/>
  <c r="Y47" i="1" s="1"/>
  <c r="X56" i="1"/>
  <c r="Z56" i="1" s="1"/>
  <c r="O58" i="1"/>
  <c r="Y79" i="1"/>
  <c r="X124" i="1"/>
  <c r="Y124" i="1" s="1"/>
  <c r="Z125" i="1"/>
  <c r="AI128" i="1"/>
  <c r="AB132" i="1"/>
  <c r="X134" i="1"/>
  <c r="AH142" i="1"/>
  <c r="P145" i="1"/>
  <c r="X159" i="1"/>
  <c r="Y159" i="1" s="1"/>
  <c r="Y161" i="1"/>
  <c r="AK171" i="1"/>
  <c r="X172" i="1"/>
  <c r="AB172" i="1" s="1"/>
  <c r="AI178" i="1"/>
  <c r="O180" i="1"/>
  <c r="AG180" i="1"/>
  <c r="AJ180" i="1" s="1"/>
  <c r="X181" i="1"/>
  <c r="O199" i="1"/>
  <c r="X207" i="1"/>
  <c r="Z207" i="1" s="1"/>
  <c r="AA214" i="1"/>
  <c r="X221" i="1"/>
  <c r="Z221" i="1" s="1"/>
  <c r="AK222" i="1"/>
  <c r="X233" i="1"/>
  <c r="X71" i="1"/>
  <c r="Y71" i="1" s="1"/>
  <c r="AG92" i="1"/>
  <c r="AI92" i="1" s="1"/>
  <c r="AB125" i="1"/>
  <c r="AJ142" i="1"/>
  <c r="AJ178" i="1"/>
  <c r="Y241" i="1"/>
  <c r="AH245" i="1"/>
  <c r="Z263" i="1"/>
  <c r="X265" i="1"/>
  <c r="X266" i="1"/>
  <c r="AB266" i="1" s="1"/>
  <c r="X270" i="1"/>
  <c r="AA270" i="1" s="1"/>
  <c r="AA43" i="1"/>
  <c r="Y43" i="1"/>
  <c r="Z43" i="1"/>
  <c r="O5" i="1"/>
  <c r="P23" i="1"/>
  <c r="O23" i="1"/>
  <c r="AG24" i="1"/>
  <c r="AH24" i="1" s="1"/>
  <c r="X38" i="1"/>
  <c r="Y38" i="1" s="1"/>
  <c r="AH43" i="1"/>
  <c r="Y48" i="1"/>
  <c r="Y52" i="1"/>
  <c r="AG63" i="1"/>
  <c r="Z65" i="1"/>
  <c r="Y65" i="1"/>
  <c r="Y67" i="1"/>
  <c r="AI81" i="1"/>
  <c r="Y86" i="1"/>
  <c r="AH92" i="1"/>
  <c r="AJ43" i="1"/>
  <c r="Z48" i="1"/>
  <c r="AB51" i="1"/>
  <c r="AA51" i="1"/>
  <c r="Y51" i="1"/>
  <c r="Z52" i="1"/>
  <c r="Z55" i="1"/>
  <c r="Y55" i="1"/>
  <c r="AA59" i="1"/>
  <c r="Z59" i="1"/>
  <c r="Y59" i="1"/>
  <c r="Y85" i="1"/>
  <c r="Z85" i="1"/>
  <c r="X121" i="1"/>
  <c r="Y121" i="1" s="1"/>
  <c r="AG121" i="1"/>
  <c r="AH121" i="1" s="1"/>
  <c r="AI132" i="1"/>
  <c r="AK132" i="1"/>
  <c r="AJ132" i="1"/>
  <c r="AH132" i="1"/>
  <c r="P12" i="1"/>
  <c r="AG16" i="1"/>
  <c r="AH16" i="1" s="1"/>
  <c r="O18" i="1"/>
  <c r="AG31" i="1"/>
  <c r="AH31" i="1" s="1"/>
  <c r="AH45" i="1"/>
  <c r="AB48" i="1"/>
  <c r="Z51" i="1"/>
  <c r="AB52" i="1"/>
  <c r="AG53" i="1"/>
  <c r="AH53" i="1" s="1"/>
  <c r="AB59" i="1"/>
  <c r="Y61" i="1"/>
  <c r="AH77" i="1"/>
  <c r="Z84" i="1"/>
  <c r="Z89" i="1"/>
  <c r="AJ109" i="1"/>
  <c r="AI109" i="1"/>
  <c r="AH109" i="1"/>
  <c r="AG23" i="1"/>
  <c r="AH23" i="1" s="1"/>
  <c r="AI45" i="1"/>
  <c r="Y63" i="1"/>
  <c r="O67" i="1"/>
  <c r="Z69" i="1"/>
  <c r="AB69" i="1"/>
  <c r="AA69" i="1"/>
  <c r="Y69" i="1"/>
  <c r="O106" i="1"/>
  <c r="P106" i="1"/>
  <c r="AJ108" i="1"/>
  <c r="AH108" i="1"/>
  <c r="AI108" i="1"/>
  <c r="AI34" i="1"/>
  <c r="AK45" i="1"/>
  <c r="AB50" i="1"/>
  <c r="AA50" i="1"/>
  <c r="Z50" i="1"/>
  <c r="Y50" i="1"/>
  <c r="Z60" i="1"/>
  <c r="Y60" i="1"/>
  <c r="X83" i="1"/>
  <c r="AG83" i="1"/>
  <c r="AI93" i="1"/>
  <c r="AI102" i="1"/>
  <c r="AJ102" i="1"/>
  <c r="AH102" i="1"/>
  <c r="AK127" i="1"/>
  <c r="AJ127" i="1"/>
  <c r="AI127" i="1"/>
  <c r="AH127" i="1"/>
  <c r="X151" i="1"/>
  <c r="AG151" i="1"/>
  <c r="AG12" i="1"/>
  <c r="AH12" i="1" s="1"/>
  <c r="O15" i="1"/>
  <c r="AB45" i="1"/>
  <c r="Z45" i="1"/>
  <c r="Z53" i="1"/>
  <c r="Y53" i="1"/>
  <c r="X76" i="1"/>
  <c r="AG76" i="1"/>
  <c r="P88" i="1"/>
  <c r="Y102" i="1"/>
  <c r="AA102" i="1"/>
  <c r="Z102" i="1"/>
  <c r="AK50" i="1"/>
  <c r="AJ50" i="1"/>
  <c r="AH50" i="1"/>
  <c r="Z82" i="1"/>
  <c r="Y82" i="1"/>
  <c r="AG99" i="1"/>
  <c r="X99" i="1"/>
  <c r="AA100" i="1"/>
  <c r="Z100" i="1"/>
  <c r="AJ101" i="1"/>
  <c r="AI101" i="1"/>
  <c r="AI105" i="1"/>
  <c r="AA110" i="1"/>
  <c r="Y110" i="1"/>
  <c r="Y113" i="1"/>
  <c r="AA113" i="1"/>
  <c r="AK126" i="1"/>
  <c r="AJ126" i="1"/>
  <c r="AI126" i="1"/>
  <c r="AH126" i="1"/>
  <c r="AB130" i="1"/>
  <c r="AA130" i="1"/>
  <c r="Z130" i="1"/>
  <c r="Y130" i="1"/>
  <c r="AK148" i="1"/>
  <c r="AJ148" i="1"/>
  <c r="AI148" i="1"/>
  <c r="AH148" i="1"/>
  <c r="P163" i="1"/>
  <c r="O163" i="1"/>
  <c r="AK163" i="1"/>
  <c r="AI163" i="1"/>
  <c r="X166" i="1"/>
  <c r="AG166" i="1"/>
  <c r="AH90" i="1"/>
  <c r="Y93" i="1"/>
  <c r="AH94" i="1"/>
  <c r="P95" i="1"/>
  <c r="AI96" i="1"/>
  <c r="Y100" i="1"/>
  <c r="AA101" i="1"/>
  <c r="Z101" i="1"/>
  <c r="Y101" i="1"/>
  <c r="AJ105" i="1"/>
  <c r="AJ120" i="1"/>
  <c r="AI120" i="1"/>
  <c r="AK131" i="1"/>
  <c r="AJ131" i="1"/>
  <c r="AI131" i="1"/>
  <c r="AH131" i="1"/>
  <c r="O136" i="1"/>
  <c r="P136" i="1"/>
  <c r="X145" i="1"/>
  <c r="AG145" i="1"/>
  <c r="P162" i="1"/>
  <c r="O162" i="1"/>
  <c r="AB197" i="1"/>
  <c r="AA197" i="1"/>
  <c r="Y197" i="1"/>
  <c r="Z197" i="1"/>
  <c r="AA93" i="1"/>
  <c r="AA98" i="1"/>
  <c r="Z98" i="1"/>
  <c r="Y98" i="1"/>
  <c r="AJ111" i="1"/>
  <c r="AI111" i="1"/>
  <c r="AH111" i="1"/>
  <c r="AA120" i="1"/>
  <c r="Z120" i="1"/>
  <c r="Y120" i="1"/>
  <c r="AK125" i="1"/>
  <c r="AJ125" i="1"/>
  <c r="AI125" i="1"/>
  <c r="AH125" i="1"/>
  <c r="AK150" i="1"/>
  <c r="AJ150" i="1"/>
  <c r="AI150" i="1"/>
  <c r="AH150" i="1"/>
  <c r="AG39" i="1"/>
  <c r="AH39" i="1" s="1"/>
  <c r="AG41" i="1"/>
  <c r="AH41" i="1" s="1"/>
  <c r="AG60" i="1"/>
  <c r="AG65" i="1"/>
  <c r="AG70" i="1"/>
  <c r="AH70" i="1" s="1"/>
  <c r="AA92" i="1"/>
  <c r="Z92" i="1"/>
  <c r="Y92" i="1"/>
  <c r="AK124" i="1"/>
  <c r="AJ124" i="1"/>
  <c r="AI124" i="1"/>
  <c r="AH124" i="1"/>
  <c r="AJ152" i="1"/>
  <c r="AH152" i="1"/>
  <c r="AK152" i="1"/>
  <c r="AI152" i="1"/>
  <c r="O47" i="1"/>
  <c r="O56" i="1"/>
  <c r="P76" i="1"/>
  <c r="AI80" i="1"/>
  <c r="O81" i="1"/>
  <c r="Y94" i="1"/>
  <c r="AH95" i="1"/>
  <c r="P100" i="1"/>
  <c r="O100" i="1"/>
  <c r="AI106" i="1"/>
  <c r="AB128" i="1"/>
  <c r="AA128" i="1"/>
  <c r="Z128" i="1"/>
  <c r="Y128" i="1"/>
  <c r="AJ135" i="1"/>
  <c r="AH135" i="1"/>
  <c r="AK135" i="1"/>
  <c r="AI135" i="1"/>
  <c r="Y157" i="1"/>
  <c r="AG9" i="1"/>
  <c r="AH9" i="1" s="1"/>
  <c r="AG15" i="1"/>
  <c r="AH15" i="1" s="1"/>
  <c r="AG18" i="1"/>
  <c r="AH18" i="1" s="1"/>
  <c r="AG20" i="1"/>
  <c r="AH20" i="1" s="1"/>
  <c r="O31" i="1"/>
  <c r="Y34" i="1"/>
  <c r="AG52" i="1"/>
  <c r="AG57" i="1"/>
  <c r="AG58" i="1"/>
  <c r="AG62" i="1"/>
  <c r="AG67" i="1"/>
  <c r="AG68" i="1"/>
  <c r="AA96" i="1"/>
  <c r="Z96" i="1"/>
  <c r="Y96" i="1"/>
  <c r="AG100" i="1"/>
  <c r="AH101" i="1"/>
  <c r="AJ104" i="1"/>
  <c r="AI104" i="1"/>
  <c r="AJ112" i="1"/>
  <c r="AI112" i="1"/>
  <c r="AH112" i="1"/>
  <c r="AJ114" i="1"/>
  <c r="AI114" i="1"/>
  <c r="AH114" i="1"/>
  <c r="AJ122" i="1"/>
  <c r="AI122" i="1"/>
  <c r="AH122" i="1"/>
  <c r="P73" i="1"/>
  <c r="O73" i="1"/>
  <c r="Z74" i="1"/>
  <c r="P77" i="1"/>
  <c r="AH82" i="1"/>
  <c r="AH84" i="1"/>
  <c r="Y88" i="1"/>
  <c r="P90" i="1"/>
  <c r="P94" i="1"/>
  <c r="AG98" i="1"/>
  <c r="AJ103" i="1"/>
  <c r="Z104" i="1"/>
  <c r="Y106" i="1"/>
  <c r="Z107" i="1"/>
  <c r="AA117" i="1"/>
  <c r="Z117" i="1"/>
  <c r="AH120" i="1"/>
  <c r="AB131" i="1"/>
  <c r="AA131" i="1"/>
  <c r="Z131" i="1"/>
  <c r="Y131" i="1"/>
  <c r="AK140" i="1"/>
  <c r="AI140" i="1"/>
  <c r="AJ140" i="1"/>
  <c r="AH140" i="1"/>
  <c r="AJ164" i="1"/>
  <c r="AI164" i="1"/>
  <c r="AH164" i="1"/>
  <c r="AK164" i="1"/>
  <c r="AB129" i="1"/>
  <c r="Z133" i="1"/>
  <c r="AI134" i="1"/>
  <c r="AK134" i="1"/>
  <c r="AA140" i="1"/>
  <c r="Y140" i="1"/>
  <c r="AK147" i="1"/>
  <c r="AI147" i="1"/>
  <c r="AH147" i="1"/>
  <c r="AA148" i="1"/>
  <c r="Z148" i="1"/>
  <c r="Y148" i="1"/>
  <c r="Z155" i="1"/>
  <c r="AB155" i="1"/>
  <c r="AB156" i="1"/>
  <c r="AA156" i="1"/>
  <c r="Z156" i="1"/>
  <c r="AG161" i="1"/>
  <c r="AA171" i="1"/>
  <c r="AB171" i="1"/>
  <c r="Z171" i="1"/>
  <c r="Y171" i="1"/>
  <c r="Y185" i="1"/>
  <c r="AA185" i="1"/>
  <c r="AB185" i="1"/>
  <c r="Z185" i="1"/>
  <c r="AF199" i="1"/>
  <c r="AG199" i="1"/>
  <c r="AK199" i="1" s="1"/>
  <c r="AG107" i="1"/>
  <c r="AG110" i="1"/>
  <c r="AG123" i="1"/>
  <c r="AH123" i="1" s="1"/>
  <c r="Y134" i="1"/>
  <c r="AA134" i="1"/>
  <c r="AG136" i="1"/>
  <c r="AB137" i="1"/>
  <c r="Z137" i="1"/>
  <c r="AB146" i="1"/>
  <c r="Z146" i="1"/>
  <c r="O167" i="1"/>
  <c r="P167" i="1"/>
  <c r="Z178" i="1"/>
  <c r="Y178" i="1"/>
  <c r="AB178" i="1"/>
  <c r="AA178" i="1"/>
  <c r="AA206" i="1"/>
  <c r="Y206" i="1"/>
  <c r="AB206" i="1"/>
  <c r="Z206" i="1"/>
  <c r="O92" i="1"/>
  <c r="Y109" i="1"/>
  <c r="Y112" i="1"/>
  <c r="AH116" i="1"/>
  <c r="Y119" i="1"/>
  <c r="O121" i="1"/>
  <c r="Z134" i="1"/>
  <c r="Y137" i="1"/>
  <c r="AH139" i="1"/>
  <c r="AB140" i="1"/>
  <c r="AB142" i="1"/>
  <c r="Z142" i="1"/>
  <c r="AG144" i="1"/>
  <c r="Y146" i="1"/>
  <c r="AH149" i="1"/>
  <c r="Z154" i="1"/>
  <c r="AA155" i="1"/>
  <c r="AJ167" i="1"/>
  <c r="AK167" i="1"/>
  <c r="AI167" i="1"/>
  <c r="AH167" i="1"/>
  <c r="AB170" i="1"/>
  <c r="Y170" i="1"/>
  <c r="AA170" i="1"/>
  <c r="AK184" i="1"/>
  <c r="AJ184" i="1"/>
  <c r="AH184" i="1"/>
  <c r="AI184" i="1"/>
  <c r="AB134" i="1"/>
  <c r="Y135" i="1"/>
  <c r="AA135" i="1"/>
  <c r="AA137" i="1"/>
  <c r="AK141" i="1"/>
  <c r="AI141" i="1"/>
  <c r="AA146" i="1"/>
  <c r="AB158" i="1"/>
  <c r="Z158" i="1"/>
  <c r="Z161" i="1"/>
  <c r="AB161" i="1"/>
  <c r="AB163" i="1"/>
  <c r="AA163" i="1"/>
  <c r="Z163" i="1"/>
  <c r="AB164" i="1"/>
  <c r="Z164" i="1"/>
  <c r="Y164" i="1"/>
  <c r="AJ172" i="1"/>
  <c r="AI172" i="1"/>
  <c r="AK172" i="1"/>
  <c r="AB194" i="1"/>
  <c r="Z194" i="1"/>
  <c r="AA194" i="1"/>
  <c r="Y194" i="1"/>
  <c r="AG113" i="1"/>
  <c r="AB136" i="1"/>
  <c r="Z136" i="1"/>
  <c r="AK139" i="1"/>
  <c r="AI139" i="1"/>
  <c r="AA141" i="1"/>
  <c r="Y141" i="1"/>
  <c r="AK143" i="1"/>
  <c r="Y152" i="1"/>
  <c r="AB152" i="1"/>
  <c r="AA152" i="1"/>
  <c r="P156" i="1"/>
  <c r="O156" i="1"/>
  <c r="AH156" i="1"/>
  <c r="AK156" i="1"/>
  <c r="AJ156" i="1"/>
  <c r="AA168" i="1"/>
  <c r="Y168" i="1"/>
  <c r="AB168" i="1"/>
  <c r="AG117" i="1"/>
  <c r="Y118" i="1"/>
  <c r="Y122" i="1"/>
  <c r="O125" i="1"/>
  <c r="O127" i="1"/>
  <c r="Y129" i="1"/>
  <c r="AH133" i="1"/>
  <c r="AJ133" i="1"/>
  <c r="Y136" i="1"/>
  <c r="AA139" i="1"/>
  <c r="Y139" i="1"/>
  <c r="Z141" i="1"/>
  <c r="AA143" i="1"/>
  <c r="Y143" i="1"/>
  <c r="AB144" i="1"/>
  <c r="Z144" i="1"/>
  <c r="AI149" i="1"/>
  <c r="AK149" i="1"/>
  <c r="AH155" i="1"/>
  <c r="AB160" i="1"/>
  <c r="AA160" i="1"/>
  <c r="Z160" i="1"/>
  <c r="X169" i="1"/>
  <c r="AG169" i="1"/>
  <c r="AA132" i="1"/>
  <c r="AI133" i="1"/>
  <c r="AH134" i="1"/>
  <c r="AA136" i="1"/>
  <c r="AG137" i="1"/>
  <c r="Z139" i="1"/>
  <c r="AB141" i="1"/>
  <c r="Z143" i="1"/>
  <c r="Y144" i="1"/>
  <c r="AJ147" i="1"/>
  <c r="Y149" i="1"/>
  <c r="AB149" i="1"/>
  <c r="AA149" i="1"/>
  <c r="AI157" i="1"/>
  <c r="AK157" i="1"/>
  <c r="Y160" i="1"/>
  <c r="X165" i="1"/>
  <c r="AG165" i="1"/>
  <c r="X177" i="1"/>
  <c r="AG177" i="1"/>
  <c r="X195" i="1"/>
  <c r="AG195" i="1"/>
  <c r="AI142" i="1"/>
  <c r="AK160" i="1"/>
  <c r="AK173" i="1"/>
  <c r="P176" i="1"/>
  <c r="O176" i="1"/>
  <c r="P183" i="1"/>
  <c r="O183" i="1"/>
  <c r="AK186" i="1"/>
  <c r="AJ186" i="1"/>
  <c r="AH186" i="1"/>
  <c r="Y187" i="1"/>
  <c r="AA187" i="1"/>
  <c r="AK193" i="1"/>
  <c r="AI193" i="1"/>
  <c r="AJ196" i="1"/>
  <c r="AI196" i="1"/>
  <c r="AK201" i="1"/>
  <c r="AJ201" i="1"/>
  <c r="AH201" i="1"/>
  <c r="AI215" i="1"/>
  <c r="AJ215" i="1"/>
  <c r="AH215" i="1"/>
  <c r="AG146" i="1"/>
  <c r="Z172" i="1"/>
  <c r="Y172" i="1"/>
  <c r="AB173" i="1"/>
  <c r="Y173" i="1"/>
  <c r="AH174" i="1"/>
  <c r="Y189" i="1"/>
  <c r="AA189" i="1"/>
  <c r="AA192" i="1"/>
  <c r="Z192" i="1"/>
  <c r="AB193" i="1"/>
  <c r="AA193" i="1"/>
  <c r="Y193" i="1"/>
  <c r="AB196" i="1"/>
  <c r="Z196" i="1"/>
  <c r="Y196" i="1"/>
  <c r="P198" i="1"/>
  <c r="O198" i="1"/>
  <c r="AI207" i="1"/>
  <c r="Y147" i="1"/>
  <c r="Y167" i="1"/>
  <c r="AA172" i="1"/>
  <c r="Z173" i="1"/>
  <c r="AJ174" i="1"/>
  <c r="AG175" i="1"/>
  <c r="AG179" i="1"/>
  <c r="AK180" i="1"/>
  <c r="AI180" i="1"/>
  <c r="AH180" i="1"/>
  <c r="AK181" i="1"/>
  <c r="AI181" i="1"/>
  <c r="AA184" i="1"/>
  <c r="Z184" i="1"/>
  <c r="Z189" i="1"/>
  <c r="AK191" i="1"/>
  <c r="AI191" i="1"/>
  <c r="Y192" i="1"/>
  <c r="Z193" i="1"/>
  <c r="AA196" i="1"/>
  <c r="AG198" i="1"/>
  <c r="Y202" i="1"/>
  <c r="X204" i="1"/>
  <c r="AG204" i="1"/>
  <c r="AG209" i="1"/>
  <c r="X209" i="1"/>
  <c r="X220" i="1"/>
  <c r="AG220" i="1"/>
  <c r="AK174" i="1"/>
  <c r="AB181" i="1"/>
  <c r="AA181" i="1"/>
  <c r="Y181" i="1"/>
  <c r="AB191" i="1"/>
  <c r="AA191" i="1"/>
  <c r="Y191" i="1"/>
  <c r="P195" i="1"/>
  <c r="O195" i="1"/>
  <c r="AK200" i="1"/>
  <c r="AJ200" i="1"/>
  <c r="AI200" i="1"/>
  <c r="AH200" i="1"/>
  <c r="AH207" i="1"/>
  <c r="AJ207" i="1"/>
  <c r="AB235" i="1"/>
  <c r="AA235" i="1"/>
  <c r="Z235" i="1"/>
  <c r="Y235" i="1"/>
  <c r="AB167" i="1"/>
  <c r="AI168" i="1"/>
  <c r="AJ170" i="1"/>
  <c r="AB174" i="1"/>
  <c r="Y174" i="1"/>
  <c r="AK176" i="1"/>
  <c r="AJ176" i="1"/>
  <c r="AH176" i="1"/>
  <c r="Z181" i="1"/>
  <c r="AJ182" i="1"/>
  <c r="AI182" i="1"/>
  <c r="AK183" i="1"/>
  <c r="AJ183" i="1"/>
  <c r="AH183" i="1"/>
  <c r="AB184" i="1"/>
  <c r="Z191" i="1"/>
  <c r="AB201" i="1"/>
  <c r="AA201" i="1"/>
  <c r="Z201" i="1"/>
  <c r="AG246" i="1"/>
  <c r="X246" i="1"/>
  <c r="AB175" i="1"/>
  <c r="AA175" i="1"/>
  <c r="AA179" i="1"/>
  <c r="Z179" i="1"/>
  <c r="AB186" i="1"/>
  <c r="Z186" i="1"/>
  <c r="Y186" i="1"/>
  <c r="AI187" i="1"/>
  <c r="AH187" i="1"/>
  <c r="AK187" i="1"/>
  <c r="P192" i="1"/>
  <c r="O192" i="1"/>
  <c r="AA198" i="1"/>
  <c r="Z198" i="1"/>
  <c r="AI221" i="1"/>
  <c r="AK221" i="1"/>
  <c r="AH221" i="1"/>
  <c r="AJ221" i="1"/>
  <c r="AJ171" i="1"/>
  <c r="AH173" i="1"/>
  <c r="AA174" i="1"/>
  <c r="Y175" i="1"/>
  <c r="Y179" i="1"/>
  <c r="AB180" i="1"/>
  <c r="AA180" i="1"/>
  <c r="Y180" i="1"/>
  <c r="AA186" i="1"/>
  <c r="AJ187" i="1"/>
  <c r="AK188" i="1"/>
  <c r="AJ188" i="1"/>
  <c r="AH188" i="1"/>
  <c r="AG189" i="1"/>
  <c r="AB190" i="1"/>
  <c r="AA190" i="1"/>
  <c r="Y190" i="1"/>
  <c r="AG192" i="1"/>
  <c r="AJ193" i="1"/>
  <c r="AK196" i="1"/>
  <c r="AK197" i="1"/>
  <c r="Y198" i="1"/>
  <c r="AB199" i="1"/>
  <c r="AA199" i="1"/>
  <c r="Z199" i="1"/>
  <c r="Y199" i="1"/>
  <c r="P203" i="1"/>
  <c r="Z218" i="1"/>
  <c r="AB218" i="1"/>
  <c r="AA223" i="1"/>
  <c r="Z223" i="1"/>
  <c r="AA224" i="1"/>
  <c r="Y224" i="1"/>
  <c r="AK225" i="1"/>
  <c r="AB231" i="1"/>
  <c r="AA231" i="1"/>
  <c r="Z231" i="1"/>
  <c r="Y231" i="1"/>
  <c r="AA217" i="1"/>
  <c r="Z217" i="1"/>
  <c r="Y218" i="1"/>
  <c r="AB222" i="1"/>
  <c r="Z222" i="1"/>
  <c r="Y223" i="1"/>
  <c r="Z224" i="1"/>
  <c r="AB225" i="1"/>
  <c r="Z225" i="1"/>
  <c r="AB226" i="1"/>
  <c r="AA226" i="1"/>
  <c r="Y226" i="1"/>
  <c r="AB230" i="1"/>
  <c r="AA230" i="1"/>
  <c r="Z230" i="1"/>
  <c r="AB232" i="1"/>
  <c r="AA232" i="1"/>
  <c r="Z232" i="1"/>
  <c r="Y232" i="1"/>
  <c r="AG248" i="1"/>
  <c r="X248" i="1"/>
  <c r="X252" i="1"/>
  <c r="AG252" i="1"/>
  <c r="AI205" i="1"/>
  <c r="AK213" i="1"/>
  <c r="Z214" i="1"/>
  <c r="Y214" i="1"/>
  <c r="Y215" i="1"/>
  <c r="AA215" i="1"/>
  <c r="AB217" i="1"/>
  <c r="Y219" i="1"/>
  <c r="AB219" i="1"/>
  <c r="AA219" i="1"/>
  <c r="Y221" i="1"/>
  <c r="AB221" i="1"/>
  <c r="AA221" i="1"/>
  <c r="AA222" i="1"/>
  <c r="AA225" i="1"/>
  <c r="AH253" i="1"/>
  <c r="AJ253" i="1"/>
  <c r="AI253" i="1"/>
  <c r="AK253" i="1"/>
  <c r="AB272" i="1"/>
  <c r="AA272" i="1"/>
  <c r="Z272" i="1"/>
  <c r="Y272" i="1"/>
  <c r="AK205" i="1"/>
  <c r="AG206" i="1"/>
  <c r="AA212" i="1"/>
  <c r="Z212" i="1"/>
  <c r="AB213" i="1"/>
  <c r="Z213" i="1"/>
  <c r="AK218" i="1"/>
  <c r="AI218" i="1"/>
  <c r="AH228" i="1"/>
  <c r="Z229" i="1"/>
  <c r="Y229" i="1"/>
  <c r="AB229" i="1"/>
  <c r="AG232" i="1"/>
  <c r="X239" i="1"/>
  <c r="AG239" i="1"/>
  <c r="AI242" i="1"/>
  <c r="AH242" i="1"/>
  <c r="AK242" i="1"/>
  <c r="Y205" i="1"/>
  <c r="AB205" i="1"/>
  <c r="AB211" i="1"/>
  <c r="Z211" i="1"/>
  <c r="AK224" i="1"/>
  <c r="AI224" i="1"/>
  <c r="AA229" i="1"/>
  <c r="P230" i="1"/>
  <c r="O230" i="1"/>
  <c r="AK233" i="1"/>
  <c r="AJ233" i="1"/>
  <c r="AI233" i="1"/>
  <c r="AH233" i="1"/>
  <c r="Z234" i="1"/>
  <c r="Y234" i="1"/>
  <c r="AB234" i="1"/>
  <c r="AA240" i="1"/>
  <c r="AB240" i="1"/>
  <c r="Z240" i="1"/>
  <c r="Y240" i="1"/>
  <c r="AJ250" i="1"/>
  <c r="AH250" i="1"/>
  <c r="AK250" i="1"/>
  <c r="AI250" i="1"/>
  <c r="Z176" i="1"/>
  <c r="Z183" i="1"/>
  <c r="AI185" i="1"/>
  <c r="Z188" i="1"/>
  <c r="AG194" i="1"/>
  <c r="AG202" i="1"/>
  <c r="AI203" i="1"/>
  <c r="Z205" i="1"/>
  <c r="AI210" i="1"/>
  <c r="AK210" i="1"/>
  <c r="Y211" i="1"/>
  <c r="AB212" i="1"/>
  <c r="AA213" i="1"/>
  <c r="AG217" i="1"/>
  <c r="AJ218" i="1"/>
  <c r="AJ219" i="1"/>
  <c r="AH219" i="1"/>
  <c r="P220" i="1"/>
  <c r="O220" i="1"/>
  <c r="AH225" i="1"/>
  <c r="AB227" i="1"/>
  <c r="Z227" i="1"/>
  <c r="Y227" i="1"/>
  <c r="P235" i="1"/>
  <c r="O235" i="1"/>
  <c r="AB236" i="1"/>
  <c r="Z236" i="1"/>
  <c r="AA236" i="1"/>
  <c r="Y236" i="1"/>
  <c r="AA238" i="1"/>
  <c r="Y238" i="1"/>
  <c r="AB238" i="1"/>
  <c r="Z238" i="1"/>
  <c r="P243" i="1"/>
  <c r="O243" i="1"/>
  <c r="AH257" i="1"/>
  <c r="AJ257" i="1"/>
  <c r="AI257" i="1"/>
  <c r="AK257" i="1"/>
  <c r="X260" i="1"/>
  <c r="AG260" i="1"/>
  <c r="AK268" i="1"/>
  <c r="AJ268" i="1"/>
  <c r="AI268" i="1"/>
  <c r="AH268" i="1"/>
  <c r="AA200" i="1"/>
  <c r="AJ203" i="1"/>
  <c r="AA205" i="1"/>
  <c r="X210" i="1"/>
  <c r="AA211" i="1"/>
  <c r="AH214" i="1"/>
  <c r="AK214" i="1"/>
  <c r="AJ214" i="1"/>
  <c r="AB216" i="1"/>
  <c r="Y216" i="1"/>
  <c r="AI219" i="1"/>
  <c r="AJ224" i="1"/>
  <c r="AI225" i="1"/>
  <c r="AA227" i="1"/>
  <c r="O255" i="1"/>
  <c r="P255" i="1"/>
  <c r="AK276" i="1"/>
  <c r="AJ276" i="1"/>
  <c r="AI276" i="1"/>
  <c r="AH276" i="1"/>
  <c r="AG208" i="1"/>
  <c r="AK223" i="1"/>
  <c r="AG226" i="1"/>
  <c r="AA243" i="1"/>
  <c r="AB244" i="1"/>
  <c r="AB249" i="1"/>
  <c r="Z249" i="1"/>
  <c r="AH254" i="1"/>
  <c r="AJ254" i="1"/>
  <c r="AI254" i="1"/>
  <c r="Z259" i="1"/>
  <c r="AB259" i="1"/>
  <c r="AA259" i="1"/>
  <c r="AG262" i="1"/>
  <c r="AK269" i="1"/>
  <c r="AJ269" i="1"/>
  <c r="AI269" i="1"/>
  <c r="AH269" i="1"/>
  <c r="AI270" i="1"/>
  <c r="AH270" i="1"/>
  <c r="AK270" i="1"/>
  <c r="AJ270" i="1"/>
  <c r="AG236" i="1"/>
  <c r="Y237" i="1"/>
  <c r="AH238" i="1"/>
  <c r="Z242" i="1"/>
  <c r="AB243" i="1"/>
  <c r="AG247" i="1"/>
  <c r="Y249" i="1"/>
  <c r="AK254" i="1"/>
  <c r="AI258" i="1"/>
  <c r="AK258" i="1"/>
  <c r="AJ258" i="1"/>
  <c r="Y259" i="1"/>
  <c r="AK274" i="1"/>
  <c r="AJ274" i="1"/>
  <c r="AI274" i="1"/>
  <c r="AH274" i="1"/>
  <c r="AK279" i="1"/>
  <c r="AI279" i="1"/>
  <c r="AH279" i="1"/>
  <c r="AA249" i="1"/>
  <c r="AB250" i="1"/>
  <c r="Z250" i="1"/>
  <c r="Z251" i="1"/>
  <c r="AB251" i="1"/>
  <c r="AA251" i="1"/>
  <c r="Y258" i="1"/>
  <c r="AB261" i="1"/>
  <c r="Z261" i="1"/>
  <c r="AJ264" i="1"/>
  <c r="AH264" i="1"/>
  <c r="AK264" i="1"/>
  <c r="Z267" i="1"/>
  <c r="Y267" i="1"/>
  <c r="AB267" i="1"/>
  <c r="AA267" i="1"/>
  <c r="AK280" i="1"/>
  <c r="AJ280" i="1"/>
  <c r="AI280" i="1"/>
  <c r="AB282" i="1"/>
  <c r="AA282" i="1"/>
  <c r="Z282" i="1"/>
  <c r="AG229" i="1"/>
  <c r="AG234" i="1"/>
  <c r="AH244" i="1"/>
  <c r="AB253" i="1"/>
  <c r="Z253" i="1"/>
  <c r="Y253" i="1"/>
  <c r="AK256" i="1"/>
  <c r="AI256" i="1"/>
  <c r="AH256" i="1"/>
  <c r="AB257" i="1"/>
  <c r="Z257" i="1"/>
  <c r="Y257" i="1"/>
  <c r="AB262" i="1"/>
  <c r="Z262" i="1"/>
  <c r="AB275" i="1"/>
  <c r="AA275" i="1"/>
  <c r="Z275" i="1"/>
  <c r="Y275" i="1"/>
  <c r="AB277" i="1"/>
  <c r="AA277" i="1"/>
  <c r="Z277" i="1"/>
  <c r="Y277" i="1"/>
  <c r="AB280" i="1"/>
  <c r="AA280" i="1"/>
  <c r="Z280" i="1"/>
  <c r="Y280" i="1"/>
  <c r="AK281" i="1"/>
  <c r="AJ281" i="1"/>
  <c r="AI281" i="1"/>
  <c r="AH281" i="1"/>
  <c r="O228" i="1"/>
  <c r="Z228" i="1"/>
  <c r="O233" i="1"/>
  <c r="Z233" i="1"/>
  <c r="P237" i="1"/>
  <c r="AJ241" i="1"/>
  <c r="AG243" i="1"/>
  <c r="AI244" i="1"/>
  <c r="AI245" i="1"/>
  <c r="Y247" i="1"/>
  <c r="AA253" i="1"/>
  <c r="AB255" i="1"/>
  <c r="Z255" i="1"/>
  <c r="AA257" i="1"/>
  <c r="AG259" i="1"/>
  <c r="Y262" i="1"/>
  <c r="AK265" i="1"/>
  <c r="AI265" i="1"/>
  <c r="AH265" i="1"/>
  <c r="AB268" i="1"/>
  <c r="AA268" i="1"/>
  <c r="Z268" i="1"/>
  <c r="Y268" i="1"/>
  <c r="AK271" i="1"/>
  <c r="AJ271" i="1"/>
  <c r="AI271" i="1"/>
  <c r="AH271" i="1"/>
  <c r="AG230" i="1"/>
  <c r="AG235" i="1"/>
  <c r="AJ244" i="1"/>
  <c r="Z247" i="1"/>
  <c r="AJ249" i="1"/>
  <c r="AH249" i="1"/>
  <c r="AA262" i="1"/>
  <c r="AH263" i="1"/>
  <c r="AJ263" i="1"/>
  <c r="AI263" i="1"/>
  <c r="AI266" i="1"/>
  <c r="AH266" i="1"/>
  <c r="AK266" i="1"/>
  <c r="AJ266" i="1"/>
  <c r="AI273" i="1"/>
  <c r="AH273" i="1"/>
  <c r="AK273" i="1"/>
  <c r="AJ273" i="1"/>
  <c r="AB278" i="1"/>
  <c r="AA278" i="1"/>
  <c r="Z278" i="1"/>
  <c r="AG237" i="1"/>
  <c r="AA247" i="1"/>
  <c r="AI249" i="1"/>
  <c r="P250" i="1"/>
  <c r="O251" i="1"/>
  <c r="P251" i="1"/>
  <c r="AG251" i="1"/>
  <c r="AA255" i="1"/>
  <c r="AH258" i="1"/>
  <c r="AK263" i="1"/>
  <c r="Y266" i="1"/>
  <c r="AA266" i="1"/>
  <c r="Z266" i="1"/>
  <c r="AG275" i="1"/>
  <c r="AG277" i="1"/>
  <c r="Y278" i="1"/>
  <c r="AH280" i="1"/>
  <c r="AG255" i="1"/>
  <c r="AG261" i="1"/>
  <c r="AB265" i="1"/>
  <c r="AB269" i="1"/>
  <c r="AB271" i="1"/>
  <c r="Z273" i="1"/>
  <c r="AB274" i="1"/>
  <c r="P275" i="1"/>
  <c r="AB276" i="1"/>
  <c r="AG278" i="1"/>
  <c r="AB281" i="1"/>
  <c r="AG282" i="1"/>
  <c r="Y254" i="1"/>
  <c r="Y263" i="1"/>
  <c r="AA273" i="1"/>
  <c r="AG267" i="1"/>
  <c r="Y265" i="1"/>
  <c r="Y269" i="1"/>
  <c r="Y271" i="1"/>
  <c r="Y274" i="1"/>
  <c r="Y276" i="1"/>
  <c r="Y281" i="1"/>
  <c r="Z274" i="1"/>
  <c r="Z276" i="1"/>
  <c r="Z281" i="1"/>
  <c r="AH64" i="1" l="1"/>
  <c r="AB176" i="1"/>
  <c r="AA108" i="1"/>
  <c r="Y108" i="1"/>
  <c r="AA244" i="1"/>
  <c r="AH190" i="1"/>
  <c r="AI190" i="1"/>
  <c r="Y56" i="1"/>
  <c r="Y176" i="1"/>
  <c r="AK190" i="1"/>
  <c r="Z157" i="1"/>
  <c r="AA157" i="1"/>
  <c r="AI72" i="1"/>
  <c r="AA127" i="1"/>
  <c r="Y127" i="1"/>
  <c r="Z270" i="1"/>
  <c r="AB133" i="1"/>
  <c r="AA104" i="1"/>
  <c r="Y32" i="1"/>
  <c r="Y111" i="1"/>
  <c r="AK227" i="1"/>
  <c r="AI162" i="1"/>
  <c r="Y150" i="1"/>
  <c r="Z111" i="1"/>
  <c r="Y90" i="1"/>
  <c r="Y182" i="1"/>
  <c r="AH227" i="1"/>
  <c r="Z150" i="1"/>
  <c r="Z159" i="1"/>
  <c r="AA182" i="1"/>
  <c r="Z182" i="1"/>
  <c r="AI227" i="1"/>
  <c r="AA150" i="1"/>
  <c r="AA90" i="1"/>
  <c r="Y242" i="1"/>
  <c r="AB242" i="1"/>
  <c r="AA242" i="1"/>
  <c r="AA114" i="1"/>
  <c r="Z114" i="1"/>
  <c r="Y114" i="1"/>
  <c r="AA133" i="1"/>
  <c r="Y279" i="1"/>
  <c r="AB279" i="1"/>
  <c r="AA279" i="1"/>
  <c r="Z279" i="1"/>
  <c r="AA103" i="1"/>
  <c r="Z103" i="1"/>
  <c r="Y103" i="1"/>
  <c r="AB200" i="1"/>
  <c r="Y200" i="1"/>
  <c r="Z126" i="1"/>
  <c r="AB126" i="1"/>
  <c r="AA126" i="1"/>
  <c r="AI143" i="1"/>
  <c r="AJ163" i="1"/>
  <c r="AA45" i="1"/>
  <c r="Y45" i="1"/>
  <c r="AB228" i="1"/>
  <c r="AA228" i="1"/>
  <c r="Y228" i="1"/>
  <c r="AH203" i="1"/>
  <c r="AK203" i="1"/>
  <c r="AH89" i="1"/>
  <c r="AI89" i="1"/>
  <c r="Z119" i="1"/>
  <c r="AA119" i="1"/>
  <c r="AA105" i="1"/>
  <c r="Z105" i="1"/>
  <c r="Y105" i="1"/>
  <c r="Y203" i="1"/>
  <c r="AB203" i="1"/>
  <c r="AA203" i="1"/>
  <c r="Z203" i="1"/>
  <c r="AA256" i="1"/>
  <c r="AB256" i="1"/>
  <c r="Z256" i="1"/>
  <c r="AA264" i="1"/>
  <c r="Z200" i="1"/>
  <c r="AI228" i="1"/>
  <c r="AJ155" i="1"/>
  <c r="AH119" i="1"/>
  <c r="AB207" i="1"/>
  <c r="Y207" i="1"/>
  <c r="AA207" i="1"/>
  <c r="Z124" i="1"/>
  <c r="AA124" i="1"/>
  <c r="AB124" i="1"/>
  <c r="Z94" i="1"/>
  <c r="AA94" i="1"/>
  <c r="AH75" i="1"/>
  <c r="AI75" i="1"/>
  <c r="AI86" i="1"/>
  <c r="AH86" i="1"/>
  <c r="AH97" i="1"/>
  <c r="AI97" i="1"/>
  <c r="AA97" i="1"/>
  <c r="Z97" i="1"/>
  <c r="Y97" i="1"/>
  <c r="AB264" i="1"/>
  <c r="AJ228" i="1"/>
  <c r="AH143" i="1"/>
  <c r="Y126" i="1"/>
  <c r="AI119" i="1"/>
  <c r="Y270" i="1"/>
  <c r="AB270" i="1"/>
  <c r="Z95" i="1"/>
  <c r="AA95" i="1"/>
  <c r="Y95" i="1"/>
  <c r="AJ197" i="1"/>
  <c r="AH197" i="1"/>
  <c r="Y64" i="1"/>
  <c r="Z64" i="1"/>
  <c r="AA64" i="1"/>
  <c r="AI88" i="1"/>
  <c r="AH88" i="1"/>
  <c r="Y256" i="1"/>
  <c r="Z264" i="1"/>
  <c r="Z258" i="1"/>
  <c r="Z81" i="1"/>
  <c r="Y81" i="1"/>
  <c r="AA271" i="1"/>
  <c r="Z271" i="1"/>
  <c r="Y273" i="1"/>
  <c r="AB273" i="1"/>
  <c r="AJ64" i="1"/>
  <c r="AK64" i="1"/>
  <c r="Z87" i="1"/>
  <c r="Y87" i="1"/>
  <c r="AA258" i="1"/>
  <c r="AA265" i="1"/>
  <c r="Z265" i="1"/>
  <c r="Z80" i="1"/>
  <c r="Y80" i="1"/>
  <c r="AI87" i="1"/>
  <c r="AH87" i="1"/>
  <c r="AI155" i="1"/>
  <c r="AB233" i="1"/>
  <c r="Y233" i="1"/>
  <c r="AA233" i="1"/>
  <c r="Z109" i="1"/>
  <c r="AA109" i="1"/>
  <c r="AJ157" i="1"/>
  <c r="AH157" i="1"/>
  <c r="AH230" i="1"/>
  <c r="AK230" i="1"/>
  <c r="AJ230" i="1"/>
  <c r="AI230" i="1"/>
  <c r="AJ234" i="1"/>
  <c r="AI234" i="1"/>
  <c r="AH234" i="1"/>
  <c r="AK234" i="1"/>
  <c r="AK226" i="1"/>
  <c r="AI226" i="1"/>
  <c r="AH226" i="1"/>
  <c r="AJ226" i="1"/>
  <c r="AH194" i="1"/>
  <c r="AJ194" i="1"/>
  <c r="AK194" i="1"/>
  <c r="AI194" i="1"/>
  <c r="AJ239" i="1"/>
  <c r="AH239" i="1"/>
  <c r="AI239" i="1"/>
  <c r="AK239" i="1"/>
  <c r="AK206" i="1"/>
  <c r="AJ206" i="1"/>
  <c r="AI206" i="1"/>
  <c r="AH206" i="1"/>
  <c r="AH67" i="1"/>
  <c r="AI67" i="1"/>
  <c r="AK277" i="1"/>
  <c r="AJ277" i="1"/>
  <c r="AI277" i="1"/>
  <c r="AH277" i="1"/>
  <c r="AH100" i="1"/>
  <c r="AJ100" i="1"/>
  <c r="AI100" i="1"/>
  <c r="AJ229" i="1"/>
  <c r="AI229" i="1"/>
  <c r="AH229" i="1"/>
  <c r="AK229" i="1"/>
  <c r="Z239" i="1"/>
  <c r="AB239" i="1"/>
  <c r="AA239" i="1"/>
  <c r="Y239" i="1"/>
  <c r="AK198" i="1"/>
  <c r="AJ198" i="1"/>
  <c r="AH198" i="1"/>
  <c r="AI198" i="1"/>
  <c r="AI169" i="1"/>
  <c r="AJ169" i="1"/>
  <c r="AK169" i="1"/>
  <c r="AH169" i="1"/>
  <c r="AH117" i="1"/>
  <c r="AJ117" i="1"/>
  <c r="AI117" i="1"/>
  <c r="AH62" i="1"/>
  <c r="AI62" i="1"/>
  <c r="AI65" i="1"/>
  <c r="AH65" i="1"/>
  <c r="Y99" i="1"/>
  <c r="AA99" i="1"/>
  <c r="Z99" i="1"/>
  <c r="AJ151" i="1"/>
  <c r="AI151" i="1"/>
  <c r="AH151" i="1"/>
  <c r="AK151" i="1"/>
  <c r="AI189" i="1"/>
  <c r="AH189" i="1"/>
  <c r="AK189" i="1"/>
  <c r="AJ189" i="1"/>
  <c r="AK195" i="1"/>
  <c r="AJ195" i="1"/>
  <c r="AH195" i="1"/>
  <c r="AI195" i="1"/>
  <c r="AK282" i="1"/>
  <c r="AJ282" i="1"/>
  <c r="AH282" i="1"/>
  <c r="AI282" i="1"/>
  <c r="AK275" i="1"/>
  <c r="AJ275" i="1"/>
  <c r="AI275" i="1"/>
  <c r="AH275" i="1"/>
  <c r="AJ237" i="1"/>
  <c r="AH237" i="1"/>
  <c r="AK237" i="1"/>
  <c r="AI237" i="1"/>
  <c r="Y210" i="1"/>
  <c r="AB210" i="1"/>
  <c r="AA210" i="1"/>
  <c r="Z210" i="1"/>
  <c r="AJ260" i="1"/>
  <c r="AH260" i="1"/>
  <c r="AK260" i="1"/>
  <c r="AI260" i="1"/>
  <c r="AB252" i="1"/>
  <c r="Z252" i="1"/>
  <c r="AA252" i="1"/>
  <c r="Y252" i="1"/>
  <c r="AA220" i="1"/>
  <c r="Z220" i="1"/>
  <c r="AB220" i="1"/>
  <c r="Y220" i="1"/>
  <c r="AK175" i="1"/>
  <c r="AI175" i="1"/>
  <c r="AH175" i="1"/>
  <c r="AJ175" i="1"/>
  <c r="AJ146" i="1"/>
  <c r="AH146" i="1"/>
  <c r="AI146" i="1"/>
  <c r="AK146" i="1"/>
  <c r="AA195" i="1"/>
  <c r="Z195" i="1"/>
  <c r="AB195" i="1"/>
  <c r="Y195" i="1"/>
  <c r="AI107" i="1"/>
  <c r="AH107" i="1"/>
  <c r="AJ107" i="1"/>
  <c r="AH57" i="1"/>
  <c r="AI57" i="1"/>
  <c r="AB166" i="1"/>
  <c r="AA166" i="1"/>
  <c r="Y166" i="1"/>
  <c r="Z166" i="1"/>
  <c r="AI83" i="1"/>
  <c r="AH83" i="1"/>
  <c r="AK232" i="1"/>
  <c r="AJ232" i="1"/>
  <c r="AI232" i="1"/>
  <c r="AH232" i="1"/>
  <c r="AK179" i="1"/>
  <c r="AJ179" i="1"/>
  <c r="AH179" i="1"/>
  <c r="AI179" i="1"/>
  <c r="AI110" i="1"/>
  <c r="AH110" i="1"/>
  <c r="AJ110" i="1"/>
  <c r="AH58" i="1"/>
  <c r="AI58" i="1"/>
  <c r="AB151" i="1"/>
  <c r="Z151" i="1"/>
  <c r="Y151" i="1"/>
  <c r="AA151" i="1"/>
  <c r="AJ236" i="1"/>
  <c r="AK236" i="1"/>
  <c r="AI236" i="1"/>
  <c r="AH236" i="1"/>
  <c r="Z260" i="1"/>
  <c r="AB260" i="1"/>
  <c r="AA260" i="1"/>
  <c r="Y260" i="1"/>
  <c r="AB248" i="1"/>
  <c r="Z248" i="1"/>
  <c r="AA248" i="1"/>
  <c r="Y248" i="1"/>
  <c r="AA209" i="1"/>
  <c r="AB209" i="1"/>
  <c r="Z209" i="1"/>
  <c r="Y209" i="1"/>
  <c r="AI177" i="1"/>
  <c r="AH177" i="1"/>
  <c r="AK177" i="1"/>
  <c r="AJ177" i="1"/>
  <c r="AJ137" i="1"/>
  <c r="AH137" i="1"/>
  <c r="AK137" i="1"/>
  <c r="AI137" i="1"/>
  <c r="AI98" i="1"/>
  <c r="AH98" i="1"/>
  <c r="AH52" i="1"/>
  <c r="AK52" i="1"/>
  <c r="AJ52" i="1"/>
  <c r="AI52" i="1"/>
  <c r="AH76" i="1"/>
  <c r="AI76" i="1"/>
  <c r="Y83" i="1"/>
  <c r="Z83" i="1"/>
  <c r="AI99" i="1"/>
  <c r="AH99" i="1"/>
  <c r="AJ99" i="1"/>
  <c r="AJ267" i="1"/>
  <c r="AI267" i="1"/>
  <c r="AH267" i="1"/>
  <c r="AK267" i="1"/>
  <c r="AK278" i="1"/>
  <c r="AJ278" i="1"/>
  <c r="AH278" i="1"/>
  <c r="AI278" i="1"/>
  <c r="AJ251" i="1"/>
  <c r="AH251" i="1"/>
  <c r="AK251" i="1"/>
  <c r="AI251" i="1"/>
  <c r="AJ259" i="1"/>
  <c r="AH259" i="1"/>
  <c r="AK259" i="1"/>
  <c r="AI259" i="1"/>
  <c r="AH243" i="1"/>
  <c r="AJ243" i="1"/>
  <c r="AI243" i="1"/>
  <c r="AK243" i="1"/>
  <c r="AJ262" i="1"/>
  <c r="AH262" i="1"/>
  <c r="AK262" i="1"/>
  <c r="AI262" i="1"/>
  <c r="AJ248" i="1"/>
  <c r="AH248" i="1"/>
  <c r="AK248" i="1"/>
  <c r="AI248" i="1"/>
  <c r="AK209" i="1"/>
  <c r="AI209" i="1"/>
  <c r="AH209" i="1"/>
  <c r="AJ209" i="1"/>
  <c r="Y177" i="1"/>
  <c r="AA177" i="1"/>
  <c r="AB177" i="1"/>
  <c r="Z177" i="1"/>
  <c r="AI113" i="1"/>
  <c r="AH113" i="1"/>
  <c r="AJ113" i="1"/>
  <c r="AH145" i="1"/>
  <c r="AI145" i="1"/>
  <c r="Z76" i="1"/>
  <c r="Y76" i="1"/>
  <c r="AH208" i="1"/>
  <c r="AK208" i="1"/>
  <c r="AJ208" i="1"/>
  <c r="AI208" i="1"/>
  <c r="AH220" i="1"/>
  <c r="AK220" i="1"/>
  <c r="AJ220" i="1"/>
  <c r="AI220" i="1"/>
  <c r="Y169" i="1"/>
  <c r="AA169" i="1"/>
  <c r="Z169" i="1"/>
  <c r="AB169" i="1"/>
  <c r="AI60" i="1"/>
  <c r="AH60" i="1"/>
  <c r="AH166" i="1"/>
  <c r="AK166" i="1"/>
  <c r="AI166" i="1"/>
  <c r="AJ166" i="1"/>
  <c r="AJ261" i="1"/>
  <c r="AH261" i="1"/>
  <c r="AK261" i="1"/>
  <c r="AI261" i="1"/>
  <c r="AH217" i="1"/>
  <c r="AK217" i="1"/>
  <c r="AJ217" i="1"/>
  <c r="AI217" i="1"/>
  <c r="AI202" i="1"/>
  <c r="AH202" i="1"/>
  <c r="AJ202" i="1"/>
  <c r="AK192" i="1"/>
  <c r="AJ192" i="1"/>
  <c r="AH192" i="1"/>
  <c r="AI192" i="1"/>
  <c r="AA246" i="1"/>
  <c r="AB246" i="1"/>
  <c r="Z246" i="1"/>
  <c r="Y246" i="1"/>
  <c r="AI204" i="1"/>
  <c r="AK204" i="1"/>
  <c r="AJ204" i="1"/>
  <c r="AH204" i="1"/>
  <c r="AJ165" i="1"/>
  <c r="AI165" i="1"/>
  <c r="AK165" i="1"/>
  <c r="AH165" i="1"/>
  <c r="AH136" i="1"/>
  <c r="AJ136" i="1"/>
  <c r="AK136" i="1"/>
  <c r="AI136" i="1"/>
  <c r="AJ161" i="1"/>
  <c r="AH161" i="1"/>
  <c r="AK161" i="1"/>
  <c r="AI161" i="1"/>
  <c r="Z145" i="1"/>
  <c r="Y145" i="1"/>
  <c r="AH63" i="1"/>
  <c r="AI63" i="1"/>
  <c r="AJ252" i="1"/>
  <c r="AH252" i="1"/>
  <c r="AK252" i="1"/>
  <c r="AI252" i="1"/>
  <c r="AJ255" i="1"/>
  <c r="AH255" i="1"/>
  <c r="AK255" i="1"/>
  <c r="AI255" i="1"/>
  <c r="AK235" i="1"/>
  <c r="AH235" i="1"/>
  <c r="AJ235" i="1"/>
  <c r="AI235" i="1"/>
  <c r="AH247" i="1"/>
  <c r="AK247" i="1"/>
  <c r="AJ247" i="1"/>
  <c r="AI247" i="1"/>
  <c r="AK246" i="1"/>
  <c r="AJ246" i="1"/>
  <c r="AI246" i="1"/>
  <c r="AH246" i="1"/>
  <c r="Y204" i="1"/>
  <c r="AB204" i="1"/>
  <c r="AA204" i="1"/>
  <c r="Z204" i="1"/>
  <c r="Z165" i="1"/>
  <c r="AA165" i="1"/>
  <c r="AB165" i="1"/>
  <c r="Y165" i="1"/>
  <c r="AJ144" i="1"/>
  <c r="AH144" i="1"/>
  <c r="AK144" i="1"/>
  <c r="AI144" i="1"/>
  <c r="AH68" i="1"/>
  <c r="AI68" i="1"/>
</calcChain>
</file>

<file path=xl/sharedStrings.xml><?xml version="1.0" encoding="utf-8"?>
<sst xmlns="http://schemas.openxmlformats.org/spreadsheetml/2006/main" count="1975" uniqueCount="141">
  <si>
    <t>Patient</t>
  </si>
  <si>
    <t>Patient Information</t>
  </si>
  <si>
    <t>Surgery</t>
  </si>
  <si>
    <t>Histology</t>
  </si>
  <si>
    <t>Adjuvant therapies</t>
  </si>
  <si>
    <t>TMA staining</t>
  </si>
  <si>
    <t>ID</t>
  </si>
  <si>
    <t>date_of_birth</t>
  </si>
  <si>
    <t>age_diagnosis</t>
  </si>
  <si>
    <t>weight_kg</t>
  </si>
  <si>
    <t>height_cm</t>
  </si>
  <si>
    <t xml:space="preserve">BMI </t>
  </si>
  <si>
    <t>surgery_date</t>
  </si>
  <si>
    <t>histologic type</t>
  </si>
  <si>
    <t>grade</t>
  </si>
  <si>
    <t>stage</t>
  </si>
  <si>
    <t xml:space="preserve">type </t>
  </si>
  <si>
    <t>adjuvant_therapy_recommended?</t>
  </si>
  <si>
    <t>chemotherapy</t>
  </si>
  <si>
    <t>chemotherapy_types</t>
  </si>
  <si>
    <t>completed_chemotherapy</t>
  </si>
  <si>
    <t>brachytherapy</t>
  </si>
  <si>
    <t>external_radiation</t>
  </si>
  <si>
    <t>date_last_doctor_checkup</t>
  </si>
  <si>
    <t>months_since_(date_last_doctor_checkup)</t>
  </si>
  <si>
    <t>survival as  of date</t>
  </si>
  <si>
    <t>date_of_death</t>
  </si>
  <si>
    <t>date_analysis survival</t>
  </si>
  <si>
    <t>overall_survival (months)</t>
  </si>
  <si>
    <t>1_year_survival</t>
  </si>
  <si>
    <t>3_year_survival</t>
  </si>
  <si>
    <t>5_year_survival</t>
  </si>
  <si>
    <t>7_year_survival</t>
  </si>
  <si>
    <t>remission?</t>
  </si>
  <si>
    <t>recurrence?</t>
  </si>
  <si>
    <t>date_recurrence_diagnosis</t>
  </si>
  <si>
    <t xml:space="preserve">months_till_recurrence </t>
  </si>
  <si>
    <t>recurrence_free_survival</t>
  </si>
  <si>
    <t>1_year_recurrence free_survival</t>
  </si>
  <si>
    <t>3_year_recurrence free_survival</t>
  </si>
  <si>
    <t>5_year_recurrence_free_survival</t>
  </si>
  <si>
    <t>7_year_recurrence_free_survival</t>
  </si>
  <si>
    <t>KLC1 int</t>
  </si>
  <si>
    <t>KIF5B int</t>
  </si>
  <si>
    <t>DAP5 int</t>
  </si>
  <si>
    <t>KLC1 Low/ High</t>
  </si>
  <si>
    <t>KIF5B Low/High</t>
  </si>
  <si>
    <t>EIF4G2 Low/High</t>
  </si>
  <si>
    <t xml:space="preserve">ENDOMETRIOID </t>
  </si>
  <si>
    <t>1B</t>
  </si>
  <si>
    <t>NA</t>
  </si>
  <si>
    <t>too soon</t>
  </si>
  <si>
    <t>ENDOMETRIOID</t>
  </si>
  <si>
    <t>30/05/2023</t>
  </si>
  <si>
    <t>1A</t>
  </si>
  <si>
    <t>SEROUS CARCINOMA</t>
  </si>
  <si>
    <t>doxyl +carboplatin</t>
  </si>
  <si>
    <t>taxol+carboplatin</t>
  </si>
  <si>
    <t>3A</t>
  </si>
  <si>
    <t>3B</t>
  </si>
  <si>
    <t>carboplatin</t>
  </si>
  <si>
    <t>3C</t>
  </si>
  <si>
    <t>cisplatin + pelvic irradiation</t>
  </si>
  <si>
    <t>85</t>
  </si>
  <si>
    <t>157</t>
  </si>
  <si>
    <t>74</t>
  </si>
  <si>
    <t>168</t>
  </si>
  <si>
    <t>17/09/2017</t>
  </si>
  <si>
    <t>106</t>
  </si>
  <si>
    <t>70</t>
  </si>
  <si>
    <t>155</t>
  </si>
  <si>
    <t>1C</t>
  </si>
  <si>
    <t>58</t>
  </si>
  <si>
    <t>MIXED CARCINOMA (SEROUS AND ENDOMETRIOID)</t>
  </si>
  <si>
    <t>2B</t>
  </si>
  <si>
    <t>156</t>
  </si>
  <si>
    <t>94</t>
  </si>
  <si>
    <t>84</t>
  </si>
  <si>
    <t>158</t>
  </si>
  <si>
    <t>87</t>
  </si>
  <si>
    <t>151</t>
  </si>
  <si>
    <t>82</t>
  </si>
  <si>
    <t>165</t>
  </si>
  <si>
    <t>150</t>
  </si>
  <si>
    <t>162</t>
  </si>
  <si>
    <t>117</t>
  </si>
  <si>
    <t>160</t>
  </si>
  <si>
    <t>49</t>
  </si>
  <si>
    <t>147</t>
  </si>
  <si>
    <t>105</t>
  </si>
  <si>
    <t>67</t>
  </si>
  <si>
    <t>110</t>
  </si>
  <si>
    <t>80</t>
  </si>
  <si>
    <t>4A</t>
  </si>
  <si>
    <t>98</t>
  </si>
  <si>
    <t>164</t>
  </si>
  <si>
    <t>60</t>
  </si>
  <si>
    <t>ADENOCARCINOMA, MIXED</t>
  </si>
  <si>
    <t>104</t>
  </si>
  <si>
    <t>63</t>
  </si>
  <si>
    <t>90</t>
  </si>
  <si>
    <t>96</t>
  </si>
  <si>
    <t>86</t>
  </si>
  <si>
    <t>42</t>
  </si>
  <si>
    <t>taxol</t>
  </si>
  <si>
    <t>55</t>
  </si>
  <si>
    <t>69</t>
  </si>
  <si>
    <t>61</t>
  </si>
  <si>
    <t>152</t>
  </si>
  <si>
    <t>64</t>
  </si>
  <si>
    <t>166</t>
  </si>
  <si>
    <t>66</t>
  </si>
  <si>
    <t>172</t>
  </si>
  <si>
    <t>170</t>
  </si>
  <si>
    <t>30/05/2015</t>
  </si>
  <si>
    <t>17/03/2014</t>
  </si>
  <si>
    <t>140</t>
  </si>
  <si>
    <t>22/06/2023</t>
  </si>
  <si>
    <t>76</t>
  </si>
  <si>
    <t>62</t>
  </si>
  <si>
    <t>72</t>
  </si>
  <si>
    <t>103</t>
  </si>
  <si>
    <t>154</t>
  </si>
  <si>
    <t>174</t>
  </si>
  <si>
    <t>111</t>
  </si>
  <si>
    <t>ללא תיעוד</t>
  </si>
  <si>
    <t>133</t>
  </si>
  <si>
    <t>95</t>
  </si>
  <si>
    <t>65</t>
  </si>
  <si>
    <t>171</t>
  </si>
  <si>
    <t>2A</t>
  </si>
  <si>
    <t>89</t>
  </si>
  <si>
    <t>130</t>
  </si>
  <si>
    <t>91</t>
  </si>
  <si>
    <t>81</t>
  </si>
  <si>
    <t>107</t>
  </si>
  <si>
    <t>78</t>
  </si>
  <si>
    <t>50</t>
  </si>
  <si>
    <t>27/03/2013</t>
  </si>
  <si>
    <t>High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</si>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</sst>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0.0"/>
    <numFmt numFmtId="166" formatCode="0.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1FB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2" fontId="1" fillId="2" borderId="1" xfId="0" applyNumberFormat="1" applyFont="1" applyFill="1" applyBorder="1" applyAlignment="1">
      <alignment horizontal="center" vertical="center" readingOrder="1"/>
    </xf>
    <xf numFmtId="14" fontId="1" fillId="4" borderId="5" xfId="0" applyNumberFormat="1" applyFont="1" applyFill="1" applyBorder="1" applyAlignment="1">
      <alignment horizontal="center" vertical="center" wrapText="1" readingOrder="1"/>
    </xf>
    <xf numFmtId="2" fontId="1" fillId="2" borderId="6" xfId="0" applyNumberFormat="1" applyFont="1" applyFill="1" applyBorder="1" applyAlignment="1">
      <alignment horizontal="center" vertical="center" readingOrder="1"/>
    </xf>
    <xf numFmtId="14" fontId="1" fillId="4" borderId="2" xfId="0" applyNumberFormat="1" applyFont="1" applyFill="1" applyBorder="1" applyAlignment="1">
      <alignment horizontal="center" vertical="center" wrapText="1" readingOrder="1"/>
    </xf>
    <xf numFmtId="0" fontId="1" fillId="5" borderId="6" xfId="0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center" vertical="center" wrapText="1" readingOrder="1"/>
    </xf>
    <xf numFmtId="0" fontId="1" fillId="5" borderId="8" xfId="0" applyFont="1" applyFill="1" applyBorder="1" applyAlignment="1">
      <alignment horizontal="center" vertical="center" wrapText="1" readingOrder="1"/>
    </xf>
    <xf numFmtId="0" fontId="1" fillId="6" borderId="6" xfId="0" applyFont="1" applyFill="1" applyBorder="1" applyAlignment="1">
      <alignment horizontal="center" vertical="center" wrapText="1" readingOrder="1"/>
    </xf>
    <xf numFmtId="0" fontId="1" fillId="6" borderId="7" xfId="0" applyFont="1" applyFill="1" applyBorder="1" applyAlignment="1">
      <alignment horizontal="center" vertical="center" wrapText="1" readingOrder="1"/>
    </xf>
    <xf numFmtId="0" fontId="1" fillId="6" borderId="8" xfId="0" applyFont="1" applyFill="1" applyBorder="1" applyAlignment="1">
      <alignment horizontal="center" vertical="center" wrapText="1" readingOrder="1"/>
    </xf>
    <xf numFmtId="14" fontId="1" fillId="7" borderId="6" xfId="0" applyNumberFormat="1" applyFont="1" applyFill="1" applyBorder="1" applyAlignment="1">
      <alignment horizontal="center" vertical="center" wrapText="1" readingOrder="1"/>
    </xf>
    <xf numFmtId="164" fontId="1" fillId="7" borderId="7" xfId="0" applyNumberFormat="1" applyFont="1" applyFill="1" applyBorder="1" applyAlignment="1">
      <alignment horizontal="center" vertical="center" wrapText="1" readingOrder="1"/>
    </xf>
    <xf numFmtId="0" fontId="1" fillId="7" borderId="7" xfId="0" applyFont="1" applyFill="1" applyBorder="1" applyAlignment="1">
      <alignment horizontal="center" vertical="center" wrapText="1" readingOrder="1"/>
    </xf>
    <xf numFmtId="14" fontId="1" fillId="7" borderId="7" xfId="0" applyNumberFormat="1" applyFont="1" applyFill="1" applyBorder="1" applyAlignment="1">
      <alignment horizontal="center" vertical="center" wrapText="1" readingOrder="1"/>
    </xf>
    <xf numFmtId="0" fontId="1" fillId="7" borderId="8" xfId="0" applyFont="1" applyFill="1" applyBorder="1" applyAlignment="1">
      <alignment horizontal="center" vertical="center" wrapText="1" readingOrder="1"/>
    </xf>
    <xf numFmtId="165" fontId="2" fillId="8" borderId="7" xfId="0" applyNumberFormat="1" applyFont="1" applyFill="1" applyBorder="1" applyAlignment="1">
      <alignment horizontal="center" vertical="center" wrapText="1" readingOrder="1"/>
    </xf>
    <xf numFmtId="1" fontId="3" fillId="8" borderId="7" xfId="0" applyNumberFormat="1" applyFont="1" applyFill="1" applyBorder="1" applyAlignment="1">
      <alignment horizontal="center" vertical="center" wrapText="1" readingOrder="1"/>
    </xf>
    <xf numFmtId="165" fontId="2" fillId="8" borderId="8" xfId="0" applyNumberFormat="1" applyFont="1" applyFill="1" applyBorder="1" applyAlignment="1">
      <alignment horizontal="center" vertical="center" wrapText="1" readingOrder="1"/>
    </xf>
    <xf numFmtId="1" fontId="4" fillId="8" borderId="7" xfId="0" applyNumberFormat="1" applyFont="1" applyFill="1" applyBorder="1" applyAlignment="1">
      <alignment horizontal="center" vertical="center" wrapText="1" readingOrder="1"/>
    </xf>
    <xf numFmtId="49" fontId="2" fillId="8" borderId="7" xfId="0" applyNumberFormat="1" applyFont="1" applyFill="1" applyBorder="1" applyAlignment="1">
      <alignment horizontal="center" vertical="center" wrapText="1" readingOrder="1"/>
    </xf>
    <xf numFmtId="0" fontId="2" fillId="8" borderId="7" xfId="0" applyFont="1" applyFill="1" applyBorder="1" applyAlignment="1">
      <alignment horizontal="center" vertical="center" wrapText="1" readingOrder="1"/>
    </xf>
    <xf numFmtId="2" fontId="3" fillId="8" borderId="7" xfId="0" applyNumberFormat="1" applyFont="1" applyFill="1" applyBorder="1" applyAlignment="1">
      <alignment horizontal="center" vertical="center" wrapText="1" readingOrder="1"/>
    </xf>
    <xf numFmtId="0" fontId="3" fillId="8" borderId="7" xfId="0" applyFont="1" applyFill="1" applyBorder="1" applyAlignment="1">
      <alignment horizontal="center" vertical="center" wrapText="1" readingOrder="1"/>
    </xf>
    <xf numFmtId="165" fontId="2" fillId="8" borderId="11" xfId="0" applyNumberFormat="1" applyFont="1" applyFill="1" applyBorder="1" applyAlignment="1">
      <alignment horizontal="center" vertical="center" wrapText="1" readingOrder="1"/>
    </xf>
    <xf numFmtId="1" fontId="4" fillId="8" borderId="11" xfId="0" applyNumberFormat="1" applyFont="1" applyFill="1" applyBorder="1" applyAlignment="1">
      <alignment horizontal="center" vertical="center" wrapText="1" readingOrder="1"/>
    </xf>
    <xf numFmtId="49" fontId="2" fillId="8" borderId="11" xfId="0" applyNumberFormat="1" applyFont="1" applyFill="1" applyBorder="1" applyAlignment="1">
      <alignment horizontal="center" vertical="center" wrapText="1" readingOrder="1"/>
    </xf>
    <xf numFmtId="165" fontId="2" fillId="8" borderId="12" xfId="0" applyNumberFormat="1" applyFont="1" applyFill="1" applyBorder="1" applyAlignment="1">
      <alignment horizontal="center" vertical="center" wrapText="1" readingOrder="1"/>
    </xf>
    <xf numFmtId="14" fontId="5" fillId="8" borderId="6" xfId="0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1" fontId="5" fillId="2" borderId="6" xfId="0" applyNumberFormat="1" applyFont="1" applyFill="1" applyBorder="1" applyAlignment="1">
      <alignment horizontal="center" vertical="center" wrapText="1" readingOrder="1"/>
    </xf>
    <xf numFmtId="14" fontId="2" fillId="8" borderId="6" xfId="0" applyNumberFormat="1" applyFont="1" applyFill="1" applyBorder="1" applyAlignment="1">
      <alignment horizontal="center" vertical="center" wrapText="1" readingOrder="1"/>
    </xf>
    <xf numFmtId="14" fontId="2" fillId="4" borderId="9" xfId="0" applyNumberFormat="1" applyFont="1" applyFill="1" applyBorder="1" applyAlignment="1">
      <alignment horizontal="center" vertical="center" wrapText="1" readingOrder="1"/>
    </xf>
    <xf numFmtId="0" fontId="2" fillId="5" borderId="6" xfId="0" applyFont="1" applyFill="1" applyBorder="1" applyAlignment="1">
      <alignment horizontal="left" vertical="center" wrapText="1" readingOrder="1"/>
    </xf>
    <xf numFmtId="0" fontId="2" fillId="5" borderId="7" xfId="0" applyFont="1" applyFill="1" applyBorder="1" applyAlignment="1">
      <alignment horizontal="center" vertical="center" wrapText="1" readingOrder="1"/>
    </xf>
    <xf numFmtId="0" fontId="2" fillId="5" borderId="8" xfId="0" applyFont="1" applyFill="1" applyBorder="1" applyAlignment="1">
      <alignment horizontal="center" vertical="center" wrapText="1" readingOrder="1"/>
    </xf>
    <xf numFmtId="0" fontId="2" fillId="6" borderId="6" xfId="0" applyFont="1" applyFill="1" applyBorder="1" applyAlignment="1">
      <alignment horizontal="center" vertical="center" wrapText="1" readingOrder="1"/>
    </xf>
    <xf numFmtId="0" fontId="2" fillId="6" borderId="7" xfId="0" applyFont="1" applyFill="1" applyBorder="1" applyAlignment="1">
      <alignment horizontal="center" vertical="center" wrapText="1" readingOrder="1"/>
    </xf>
    <xf numFmtId="0" fontId="2" fillId="6" borderId="8" xfId="0" applyFont="1" applyFill="1" applyBorder="1" applyAlignment="1">
      <alignment horizontal="center" vertical="center" wrapText="1" readingOrder="1"/>
    </xf>
    <xf numFmtId="14" fontId="2" fillId="7" borderId="6" xfId="0" applyNumberFormat="1" applyFont="1" applyFill="1" applyBorder="1" applyAlignment="1">
      <alignment horizontal="center" vertical="center" wrapText="1" readingOrder="1"/>
    </xf>
    <xf numFmtId="1" fontId="2" fillId="7" borderId="7" xfId="0" applyNumberFormat="1" applyFont="1" applyFill="1" applyBorder="1" applyAlignment="1">
      <alignment horizontal="center" vertical="center" wrapText="1" readingOrder="1"/>
    </xf>
    <xf numFmtId="0" fontId="2" fillId="7" borderId="7" xfId="0" applyFont="1" applyFill="1" applyBorder="1" applyAlignment="1">
      <alignment horizontal="center" vertical="center" wrapText="1" readingOrder="1"/>
    </xf>
    <xf numFmtId="164" fontId="2" fillId="7" borderId="7" xfId="0" applyNumberFormat="1" applyFont="1" applyFill="1" applyBorder="1" applyAlignment="1">
      <alignment horizontal="center" vertical="center" wrapText="1" readingOrder="1"/>
    </xf>
    <xf numFmtId="14" fontId="2" fillId="7" borderId="7" xfId="0" applyNumberFormat="1" applyFont="1" applyFill="1" applyBorder="1" applyAlignment="1">
      <alignment horizontal="center" vertical="center" wrapText="1" readingOrder="1"/>
    </xf>
    <xf numFmtId="0" fontId="2" fillId="7" borderId="8" xfId="0" applyFont="1" applyFill="1" applyBorder="1" applyAlignment="1">
      <alignment horizontal="center" vertical="center" wrapText="1" readingOrder="1"/>
    </xf>
    <xf numFmtId="2" fontId="2" fillId="7" borderId="7" xfId="0" applyNumberFormat="1" applyFont="1" applyFill="1" applyBorder="1" applyAlignment="1">
      <alignment horizontal="center" vertical="center" wrapText="1" readingOrder="1"/>
    </xf>
    <xf numFmtId="0" fontId="6" fillId="6" borderId="7" xfId="0" applyFont="1" applyFill="1" applyBorder="1" applyAlignment="1">
      <alignment horizontal="center" vertical="center" wrapText="1" readingOrder="1"/>
    </xf>
    <xf numFmtId="14" fontId="2" fillId="7" borderId="7" xfId="0" applyNumberFormat="1" applyFont="1" applyFill="1" applyBorder="1" applyAlignment="1">
      <alignment horizontal="center" wrapText="1" readingOrder="1"/>
    </xf>
    <xf numFmtId="1" fontId="5" fillId="2" borderId="10" xfId="0" applyNumberFormat="1" applyFont="1" applyFill="1" applyBorder="1" applyAlignment="1">
      <alignment horizontal="center" vertical="center" wrapText="1" readingOrder="1"/>
    </xf>
    <xf numFmtId="14" fontId="2" fillId="8" borderId="10" xfId="0" applyNumberFormat="1" applyFont="1" applyFill="1" applyBorder="1" applyAlignment="1">
      <alignment horizontal="center" vertical="center" wrapText="1" readingOrder="1"/>
    </xf>
    <xf numFmtId="14" fontId="2" fillId="4" borderId="13" xfId="0" applyNumberFormat="1" applyFont="1" applyFill="1" applyBorder="1" applyAlignment="1">
      <alignment horizontal="center" vertical="center" wrapText="1" readingOrder="1"/>
    </xf>
    <xf numFmtId="0" fontId="2" fillId="5" borderId="10" xfId="0" applyFont="1" applyFill="1" applyBorder="1" applyAlignment="1">
      <alignment horizontal="left" vertical="center" wrapText="1" readingOrder="1"/>
    </xf>
    <xf numFmtId="0" fontId="2" fillId="5" borderId="11" xfId="0" applyFont="1" applyFill="1" applyBorder="1" applyAlignment="1">
      <alignment horizontal="center" vertical="center" wrapText="1" readingOrder="1"/>
    </xf>
    <xf numFmtId="0" fontId="2" fillId="5" borderId="12" xfId="0" applyFont="1" applyFill="1" applyBorder="1" applyAlignment="1">
      <alignment horizontal="center" vertical="center" wrapText="1" readingOrder="1"/>
    </xf>
    <xf numFmtId="0" fontId="2" fillId="6" borderId="10" xfId="0" applyFont="1" applyFill="1" applyBorder="1" applyAlignment="1">
      <alignment horizontal="center" vertical="center" wrapText="1" readingOrder="1"/>
    </xf>
    <xf numFmtId="0" fontId="2" fillId="6" borderId="11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14" fontId="2" fillId="7" borderId="10" xfId="0" applyNumberFormat="1" applyFont="1" applyFill="1" applyBorder="1" applyAlignment="1">
      <alignment horizontal="center" vertical="center" wrapText="1" readingOrder="1"/>
    </xf>
    <xf numFmtId="1" fontId="2" fillId="7" borderId="11" xfId="0" applyNumberFormat="1" applyFont="1" applyFill="1" applyBorder="1" applyAlignment="1">
      <alignment horizontal="center" vertical="center" wrapText="1" readingOrder="1"/>
    </xf>
    <xf numFmtId="0" fontId="2" fillId="7" borderId="11" xfId="0" applyFont="1" applyFill="1" applyBorder="1" applyAlignment="1">
      <alignment horizontal="center" vertical="center" wrapText="1" readingOrder="1"/>
    </xf>
    <xf numFmtId="164" fontId="2" fillId="7" borderId="11" xfId="0" applyNumberFormat="1" applyFont="1" applyFill="1" applyBorder="1" applyAlignment="1">
      <alignment horizontal="center" vertical="center" wrapText="1" readingOrder="1"/>
    </xf>
    <xf numFmtId="14" fontId="2" fillId="7" borderId="11" xfId="0" applyNumberFormat="1" applyFont="1" applyFill="1" applyBorder="1" applyAlignment="1">
      <alignment horizontal="center" vertical="center" wrapText="1" readingOrder="1"/>
    </xf>
    <xf numFmtId="2" fontId="2" fillId="7" borderId="11" xfId="0" applyNumberFormat="1" applyFont="1" applyFill="1" applyBorder="1" applyAlignment="1">
      <alignment horizontal="center" vertical="center" wrapText="1" readingOrder="1"/>
    </xf>
    <xf numFmtId="0" fontId="2" fillId="7" borderId="12" xfId="0" applyFont="1" applyFill="1" applyBorder="1" applyAlignment="1">
      <alignment horizontal="center" vertical="center" wrapText="1" readingOrder="1"/>
    </xf>
    <xf numFmtId="166" fontId="1" fillId="3" borderId="6" xfId="0" applyNumberFormat="1" applyFont="1" applyFill="1" applyBorder="1" applyAlignment="1">
      <alignment horizontal="center" vertical="center" wrapText="1"/>
    </xf>
    <xf numFmtId="166" fontId="1" fillId="3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6" fontId="2" fillId="3" borderId="6" xfId="0" applyNumberFormat="1" applyFont="1" applyFill="1" applyBorder="1" applyAlignment="1">
      <alignment horizontal="center" vertical="center" wrapText="1"/>
    </xf>
    <xf numFmtId="166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 readingOrder="1"/>
    </xf>
    <xf numFmtId="166" fontId="2" fillId="3" borderId="10" xfId="0" applyNumberFormat="1" applyFont="1" applyFill="1" applyBorder="1" applyAlignment="1">
      <alignment horizontal="center" vertical="center" wrapText="1"/>
    </xf>
    <xf numFmtId="166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 readingOrder="1"/>
    </xf>
    <xf numFmtId="166" fontId="2" fillId="3" borderId="0" xfId="0" applyNumberFormat="1" applyFont="1" applyFill="1"/>
    <xf numFmtId="0" fontId="2" fillId="3" borderId="0" xfId="0" applyFont="1" applyFill="1"/>
    <xf numFmtId="14" fontId="1" fillId="0" borderId="2" xfId="0" applyNumberFormat="1" applyFont="1" applyFill="1" applyBorder="1" applyAlignment="1">
      <alignment horizontal="center" vertical="center" wrapText="1" readingOrder="1"/>
    </xf>
    <xf numFmtId="14" fontId="1" fillId="0" borderId="3" xfId="0" applyNumberFormat="1" applyFont="1" applyFill="1" applyBorder="1" applyAlignment="1">
      <alignment horizontal="center" vertical="center" wrapText="1" readingOrder="1"/>
    </xf>
    <xf numFmtId="14" fontId="1" fillId="0" borderId="4" xfId="0" applyNumberFormat="1" applyFont="1" applyFill="1" applyBorder="1" applyAlignment="1">
      <alignment horizontal="center" vertical="center" wrapText="1" readingOrder="1"/>
    </xf>
    <xf numFmtId="0" fontId="1" fillId="5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vertical="center" wrapText="1" readingOrder="1"/>
    </xf>
    <xf numFmtId="0" fontId="1" fillId="5" borderId="4" xfId="0" applyFont="1" applyFill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" wrapText="1" readingOrder="1"/>
    </xf>
    <xf numFmtId="0" fontId="1" fillId="6" borderId="3" xfId="0" applyFont="1" applyFill="1" applyBorder="1" applyAlignment="1">
      <alignment horizontal="center" wrapText="1" readingOrder="1"/>
    </xf>
    <xf numFmtId="0" fontId="1" fillId="6" borderId="4" xfId="0" applyFont="1" applyFill="1" applyBorder="1" applyAlignment="1">
      <alignment horizontal="center" wrapText="1" readingOrder="1"/>
    </xf>
    <xf numFmtId="164" fontId="1" fillId="7" borderId="2" xfId="0" applyNumberFormat="1" applyFont="1" applyFill="1" applyBorder="1" applyAlignment="1">
      <alignment horizontal="center" vertical="center" wrapText="1" readingOrder="1"/>
    </xf>
    <xf numFmtId="164" fontId="1" fillId="7" borderId="3" xfId="0" applyNumberFormat="1" applyFont="1" applyFill="1" applyBorder="1" applyAlignment="1">
      <alignment horizontal="center" vertical="center" wrapText="1" readingOrder="1"/>
    </xf>
    <xf numFmtId="164" fontId="1" fillId="7" borderId="4" xfId="0" applyNumberFormat="1" applyFont="1" applyFill="1" applyBorder="1" applyAlignment="1">
      <alignment horizontal="center" vertical="center" wrapText="1" readingOrder="1"/>
    </xf>
    <xf numFmtId="0" fontId="1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82"/>
  <sheetViews>
    <sheetView tabSelected="1" topLeftCell="K1" zoomScale="85" zoomScaleNormal="85" workbookViewId="0">
      <selection activeCell="G94" sqref="G94"/>
    </sheetView>
  </sheetViews>
  <sheetFormatPr defaultColWidth="8.7109375" defaultRowHeight="15" x14ac:dyDescent="0.25"/>
  <cols>
    <col min="1" max="1" width="8.85546875" style="29" bestFit="1" customWidth="1"/>
    <col min="2" max="2" width="13.7109375" style="29" customWidth="1"/>
    <col min="3" max="3" width="14.42578125" style="29" customWidth="1"/>
    <col min="4" max="5" width="12.5703125" style="29" customWidth="1"/>
    <col min="6" max="6" width="8.85546875" style="29" bestFit="1" customWidth="1"/>
    <col min="7" max="7" width="17.140625" style="29" customWidth="1"/>
    <col min="8" max="8" width="25.42578125" style="29" customWidth="1"/>
    <col min="9" max="10" width="8.85546875" style="29" bestFit="1" customWidth="1"/>
    <col min="11" max="12" width="8.7109375" style="29"/>
    <col min="13" max="13" width="10.42578125" style="29" customWidth="1"/>
    <col min="14" max="14" width="15" style="29" customWidth="1"/>
    <col min="15" max="15" width="14.42578125" style="29" customWidth="1"/>
    <col min="16" max="16" width="11.140625" style="29" customWidth="1"/>
    <col min="17" max="17" width="15.42578125" style="29" customWidth="1"/>
    <col min="18" max="18" width="13.28515625" style="29" customWidth="1"/>
    <col min="19" max="19" width="11.85546875" style="29" customWidth="1"/>
    <col min="20" max="21" width="8.85546875" style="29" bestFit="1" customWidth="1"/>
    <col min="22" max="22" width="9.85546875" style="29" bestFit="1" customWidth="1"/>
    <col min="23" max="23" width="10" style="29" bestFit="1" customWidth="1"/>
    <col min="24" max="24" width="9.28515625" style="29" bestFit="1" customWidth="1"/>
    <col min="25" max="25" width="8.7109375" style="29"/>
    <col min="26" max="28" width="8.85546875" style="29" bestFit="1" customWidth="1"/>
    <col min="29" max="29" width="10.85546875" style="29" bestFit="1" customWidth="1"/>
    <col min="30" max="30" width="12.42578125" style="29" customWidth="1"/>
    <col min="31" max="31" width="16.140625" style="29" customWidth="1"/>
    <col min="32" max="32" width="11.85546875" style="29" customWidth="1"/>
    <col min="33" max="33" width="16.140625" style="29" bestFit="1" customWidth="1"/>
    <col min="34" max="34" width="20.5703125" style="29" customWidth="1"/>
    <col min="35" max="35" width="19.140625" style="29" customWidth="1"/>
    <col min="36" max="36" width="19" style="29" customWidth="1"/>
    <col min="37" max="37" width="18.85546875" style="29" customWidth="1"/>
    <col min="38" max="38" width="11.85546875" style="73" customWidth="1"/>
    <col min="39" max="39" width="12.7109375" style="73" customWidth="1"/>
    <col min="40" max="40" width="12.140625" style="73" customWidth="1"/>
    <col min="41" max="42" width="17.5703125" style="74" customWidth="1"/>
    <col min="43" max="43" width="20.28515625" style="74" customWidth="1"/>
    <col min="44" max="16384" width="8.7109375" style="29"/>
  </cols>
  <sheetData>
    <row r="1" spans="1:43" ht="16.5" thickBot="1" x14ac:dyDescent="0.3">
      <c r="A1" s="1" t="s">
        <v>0</v>
      </c>
      <c r="B1" s="75" t="s">
        <v>1</v>
      </c>
      <c r="C1" s="76"/>
      <c r="D1" s="76"/>
      <c r="E1" s="76"/>
      <c r="F1" s="77"/>
      <c r="G1" s="2" t="s">
        <v>2</v>
      </c>
      <c r="H1" s="78" t="s">
        <v>3</v>
      </c>
      <c r="I1" s="79"/>
      <c r="J1" s="79"/>
      <c r="K1" s="79"/>
      <c r="L1" s="80"/>
      <c r="M1" s="81" t="s">
        <v>4</v>
      </c>
      <c r="N1" s="82"/>
      <c r="O1" s="82"/>
      <c r="P1" s="82"/>
      <c r="Q1" s="82"/>
      <c r="R1" s="83"/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6"/>
      <c r="AL1" s="87" t="s">
        <v>5</v>
      </c>
      <c r="AM1" s="88"/>
      <c r="AN1" s="88"/>
      <c r="AO1" s="88"/>
      <c r="AP1" s="88"/>
      <c r="AQ1" s="89"/>
    </row>
    <row r="2" spans="1:43" ht="94.5" x14ac:dyDescent="0.25">
      <c r="A2" s="3" t="s">
        <v>6</v>
      </c>
      <c r="B2" s="28" t="s">
        <v>7</v>
      </c>
      <c r="C2" s="28" t="s">
        <v>8</v>
      </c>
      <c r="D2" s="28" t="s">
        <v>9</v>
      </c>
      <c r="E2" s="28" t="s">
        <v>10</v>
      </c>
      <c r="F2" s="28" t="s">
        <v>11</v>
      </c>
      <c r="G2" s="4" t="s">
        <v>12</v>
      </c>
      <c r="H2" s="5" t="s">
        <v>13</v>
      </c>
      <c r="I2" s="6" t="s">
        <v>14</v>
      </c>
      <c r="J2" s="6" t="s">
        <v>15</v>
      </c>
      <c r="K2" s="6" t="s">
        <v>15</v>
      </c>
      <c r="L2" s="7" t="s">
        <v>16</v>
      </c>
      <c r="M2" s="8" t="s">
        <v>17</v>
      </c>
      <c r="N2" s="9" t="s">
        <v>18</v>
      </c>
      <c r="O2" s="9" t="s">
        <v>19</v>
      </c>
      <c r="P2" s="9" t="s">
        <v>20</v>
      </c>
      <c r="Q2" s="9" t="s">
        <v>21</v>
      </c>
      <c r="R2" s="10" t="s">
        <v>22</v>
      </c>
      <c r="S2" s="11" t="s">
        <v>23</v>
      </c>
      <c r="T2" s="12" t="s">
        <v>24</v>
      </c>
      <c r="U2" s="13" t="s">
        <v>25</v>
      </c>
      <c r="V2" s="12" t="s">
        <v>26</v>
      </c>
      <c r="W2" s="12" t="s">
        <v>27</v>
      </c>
      <c r="X2" s="13" t="s">
        <v>28</v>
      </c>
      <c r="Y2" s="13" t="s">
        <v>29</v>
      </c>
      <c r="Z2" s="13" t="s">
        <v>30</v>
      </c>
      <c r="AA2" s="13" t="s">
        <v>31</v>
      </c>
      <c r="AB2" s="13" t="s">
        <v>32</v>
      </c>
      <c r="AC2" s="13" t="s">
        <v>33</v>
      </c>
      <c r="AD2" s="13" t="s">
        <v>34</v>
      </c>
      <c r="AE2" s="14" t="s">
        <v>35</v>
      </c>
      <c r="AF2" s="13" t="s">
        <v>36</v>
      </c>
      <c r="AG2" s="13" t="s">
        <v>37</v>
      </c>
      <c r="AH2" s="13" t="s">
        <v>38</v>
      </c>
      <c r="AI2" s="13" t="s">
        <v>39</v>
      </c>
      <c r="AJ2" s="13" t="s">
        <v>40</v>
      </c>
      <c r="AK2" s="15" t="s">
        <v>41</v>
      </c>
      <c r="AL2" s="64" t="s">
        <v>42</v>
      </c>
      <c r="AM2" s="65" t="s">
        <v>43</v>
      </c>
      <c r="AN2" s="65" t="s">
        <v>44</v>
      </c>
      <c r="AO2" s="66" t="s">
        <v>45</v>
      </c>
      <c r="AP2" s="66" t="s">
        <v>46</v>
      </c>
      <c r="AQ2" s="66" t="s">
        <v>47</v>
      </c>
    </row>
    <row r="3" spans="1:43" ht="15.75" x14ac:dyDescent="0.25">
      <c r="A3" s="30">
        <v>1</v>
      </c>
      <c r="B3" s="31">
        <v>21574</v>
      </c>
      <c r="C3" s="16">
        <f t="shared" ref="C3:C66" si="0">DAYS360(B3, G3)/365</f>
        <v>62.635616438356166</v>
      </c>
      <c r="D3" s="17">
        <v>64</v>
      </c>
      <c r="E3" s="17">
        <v>164</v>
      </c>
      <c r="F3" s="18">
        <f t="shared" ref="F3:F63" si="1">D3/((E3/100)*(E3/100))</f>
        <v>23.795359904818564</v>
      </c>
      <c r="G3" s="32">
        <v>44768</v>
      </c>
      <c r="H3" s="33" t="s">
        <v>48</v>
      </c>
      <c r="I3" s="34">
        <v>2</v>
      </c>
      <c r="J3" s="34" t="s">
        <v>49</v>
      </c>
      <c r="K3" s="34" t="str">
        <f t="shared" ref="K3:K66" si="2">LEFT(J3)</f>
        <v>1</v>
      </c>
      <c r="L3" s="35" t="str">
        <f t="shared" ref="L3:L66" si="3">IF(I3=3, "2","1")</f>
        <v>1</v>
      </c>
      <c r="M3" s="36">
        <v>1</v>
      </c>
      <c r="N3" s="37">
        <v>0</v>
      </c>
      <c r="O3" s="37" t="str">
        <f t="shared" ref="O3:O9" si="4">IF(N3=1,"למלא פירוט","NA")</f>
        <v>NA</v>
      </c>
      <c r="P3" s="37" t="str">
        <f t="shared" ref="P3:P9" si="5">IF(N3=1,"למלא פירוט","NA")</f>
        <v>NA</v>
      </c>
      <c r="Q3" s="37">
        <v>1</v>
      </c>
      <c r="R3" s="38">
        <v>0</v>
      </c>
      <c r="S3" s="39">
        <v>45046</v>
      </c>
      <c r="T3" s="40">
        <f t="shared" ref="T3:T66" si="6">_xlfn.DAYS(S3,G3)/30</f>
        <v>9.2666666666666675</v>
      </c>
      <c r="U3" s="41" t="b">
        <f t="shared" ref="U3:U66" si="7">ISBLANK(V3)</f>
        <v>1</v>
      </c>
      <c r="V3" s="42"/>
      <c r="W3" s="43">
        <v>45057</v>
      </c>
      <c r="X3" s="40">
        <f t="shared" ref="X3:X67" si="8">IF(U3=TRUE,_xlfn.DAYS(W3,G3)/30,_xlfn.DAYS(V3,G3)/30)</f>
        <v>9.6333333333333329</v>
      </c>
      <c r="Y3" s="40" t="s">
        <v>50</v>
      </c>
      <c r="Z3" s="41" t="s">
        <v>50</v>
      </c>
      <c r="AA3" s="41" t="s">
        <v>50</v>
      </c>
      <c r="AB3" s="41" t="s">
        <v>50</v>
      </c>
      <c r="AC3" s="41">
        <v>1</v>
      </c>
      <c r="AD3" s="41">
        <v>0</v>
      </c>
      <c r="AE3" s="43" t="str">
        <f>IF(AD3=1,"למלא פירוט","NA")</f>
        <v>NA</v>
      </c>
      <c r="AF3" s="40" t="str">
        <f t="shared" ref="AF3:AF66" si="9">IF(AD3=1,DAYS360(G3,AE3)/30,"NA")</f>
        <v>NA</v>
      </c>
      <c r="AG3" s="40" t="s">
        <v>50</v>
      </c>
      <c r="AH3" s="41" t="s">
        <v>51</v>
      </c>
      <c r="AI3" s="41" t="s">
        <v>51</v>
      </c>
      <c r="AJ3" s="41" t="s">
        <v>51</v>
      </c>
      <c r="AK3" s="44" t="s">
        <v>51</v>
      </c>
      <c r="AL3" s="67">
        <v>69.411841730000006</v>
      </c>
      <c r="AM3" s="68">
        <v>16.014533660000001</v>
      </c>
      <c r="AN3" s="68">
        <v>3.3282166580000001</v>
      </c>
      <c r="AO3" s="69" t="s">
        <v>139</v>
      </c>
      <c r="AP3" s="69" t="s">
        <v>139</v>
      </c>
      <c r="AQ3" s="69" t="s">
        <v>140</v>
      </c>
    </row>
    <row r="4" spans="1:43" ht="15.75" x14ac:dyDescent="0.25">
      <c r="A4" s="30">
        <v>3</v>
      </c>
      <c r="B4" s="31">
        <v>17545</v>
      </c>
      <c r="C4" s="16">
        <f t="shared" si="0"/>
        <v>73.457534246575349</v>
      </c>
      <c r="D4" s="17">
        <v>110</v>
      </c>
      <c r="E4" s="17">
        <v>168</v>
      </c>
      <c r="F4" s="18">
        <f t="shared" si="1"/>
        <v>38.973922902494337</v>
      </c>
      <c r="G4" s="32">
        <v>44747</v>
      </c>
      <c r="H4" s="33" t="s">
        <v>52</v>
      </c>
      <c r="I4" s="34">
        <v>1</v>
      </c>
      <c r="J4" s="34">
        <v>4</v>
      </c>
      <c r="K4" s="34" t="str">
        <f t="shared" si="2"/>
        <v>4</v>
      </c>
      <c r="L4" s="35" t="str">
        <f t="shared" si="3"/>
        <v>1</v>
      </c>
      <c r="M4" s="36">
        <v>1</v>
      </c>
      <c r="N4" s="37">
        <v>0</v>
      </c>
      <c r="O4" s="37" t="str">
        <f t="shared" si="4"/>
        <v>NA</v>
      </c>
      <c r="P4" s="37" t="str">
        <f t="shared" si="5"/>
        <v>NA</v>
      </c>
      <c r="Q4" s="37">
        <v>0</v>
      </c>
      <c r="R4" s="38">
        <v>0</v>
      </c>
      <c r="S4" s="39">
        <v>45110</v>
      </c>
      <c r="T4" s="40">
        <f t="shared" si="6"/>
        <v>12.1</v>
      </c>
      <c r="U4" s="41" t="b">
        <f t="shared" si="7"/>
        <v>1</v>
      </c>
      <c r="V4" s="42"/>
      <c r="W4" s="43">
        <v>45113</v>
      </c>
      <c r="X4" s="40">
        <f t="shared" si="8"/>
        <v>12.2</v>
      </c>
      <c r="Y4" s="40" t="str">
        <f t="shared" ref="Y4:Y67" si="10">IF(X4&gt;11,"1","0")</f>
        <v>1</v>
      </c>
      <c r="Z4" s="41" t="str">
        <f t="shared" ref="Z4:Z67" si="11">IF((_xlfn.DAYS(W4,G4)/30)&lt;35.9, "too soon",IF(X4&gt;35.9,1,0))</f>
        <v>too soon</v>
      </c>
      <c r="AA4" s="41" t="str">
        <f t="shared" ref="AA4:AA67" si="12">IF((_xlfn.DAYS(W4,G4)/30)&lt;59.9, "too soon",IF(X4&gt;59.9,1,0))</f>
        <v>too soon</v>
      </c>
      <c r="AB4" s="41" t="str">
        <f t="shared" ref="AB4:AB67" si="13">IF((_xlfn.DAYS(W4,G4)/30)&lt;83, "too soon",IF(X4&gt;83,1,0))</f>
        <v>too soon</v>
      </c>
      <c r="AC4" s="41">
        <v>1</v>
      </c>
      <c r="AD4" s="41">
        <v>1</v>
      </c>
      <c r="AE4" s="43" t="s">
        <v>53</v>
      </c>
      <c r="AF4" s="40" t="s">
        <v>50</v>
      </c>
      <c r="AG4" s="40" t="s">
        <v>50</v>
      </c>
      <c r="AH4" s="41" t="s">
        <v>51</v>
      </c>
      <c r="AI4" s="41" t="s">
        <v>51</v>
      </c>
      <c r="AJ4" s="41" t="s">
        <v>51</v>
      </c>
      <c r="AK4" s="44" t="s">
        <v>51</v>
      </c>
      <c r="AL4" s="67">
        <v>55.36168765</v>
      </c>
      <c r="AM4" s="68">
        <v>29.05679932</v>
      </c>
      <c r="AN4" s="68">
        <v>2.9231322854715298</v>
      </c>
      <c r="AO4" s="69" t="s">
        <v>140</v>
      </c>
      <c r="AP4" s="69" t="s">
        <v>139</v>
      </c>
      <c r="AQ4" s="69" t="s">
        <v>140</v>
      </c>
    </row>
    <row r="5" spans="1:43" ht="15.75" x14ac:dyDescent="0.25">
      <c r="A5" s="30">
        <v>4</v>
      </c>
      <c r="B5" s="31">
        <v>25259</v>
      </c>
      <c r="C5" s="16">
        <f t="shared" si="0"/>
        <v>52.578082191780823</v>
      </c>
      <c r="D5" s="17">
        <v>70</v>
      </c>
      <c r="E5" s="17">
        <v>165</v>
      </c>
      <c r="F5" s="18">
        <f t="shared" si="1"/>
        <v>25.711662075298442</v>
      </c>
      <c r="G5" s="32">
        <v>44728</v>
      </c>
      <c r="H5" s="33" t="s">
        <v>52</v>
      </c>
      <c r="I5" s="34">
        <v>1</v>
      </c>
      <c r="J5" s="34" t="s">
        <v>54</v>
      </c>
      <c r="K5" s="34" t="str">
        <f t="shared" si="2"/>
        <v>1</v>
      </c>
      <c r="L5" s="35" t="str">
        <f t="shared" si="3"/>
        <v>1</v>
      </c>
      <c r="M5" s="36">
        <v>0</v>
      </c>
      <c r="N5" s="37" t="str">
        <f>IF(M5=0,"NA","למלא פירוט")</f>
        <v>NA</v>
      </c>
      <c r="O5" s="37" t="str">
        <f t="shared" si="4"/>
        <v>NA</v>
      </c>
      <c r="P5" s="37" t="str">
        <f t="shared" si="5"/>
        <v>NA</v>
      </c>
      <c r="Q5" s="37" t="str">
        <f>IF(M5=0,"NA","למלא פירוט")</f>
        <v>NA</v>
      </c>
      <c r="R5" s="38" t="str">
        <f>IF(M5=0,"NA","למלא פירוט")</f>
        <v>NA</v>
      </c>
      <c r="S5" s="39">
        <v>45035</v>
      </c>
      <c r="T5" s="40">
        <f t="shared" si="6"/>
        <v>10.233333333333333</v>
      </c>
      <c r="U5" s="41" t="b">
        <f t="shared" si="7"/>
        <v>1</v>
      </c>
      <c r="V5" s="42"/>
      <c r="W5" s="43">
        <v>45113</v>
      </c>
      <c r="X5" s="40">
        <f t="shared" si="8"/>
        <v>12.833333333333334</v>
      </c>
      <c r="Y5" s="40" t="str">
        <f t="shared" si="10"/>
        <v>1</v>
      </c>
      <c r="Z5" s="41" t="str">
        <f t="shared" si="11"/>
        <v>too soon</v>
      </c>
      <c r="AA5" s="41" t="str">
        <f t="shared" si="12"/>
        <v>too soon</v>
      </c>
      <c r="AB5" s="41" t="str">
        <f t="shared" si="13"/>
        <v>too soon</v>
      </c>
      <c r="AC5" s="41">
        <v>1</v>
      </c>
      <c r="AD5" s="41">
        <v>0</v>
      </c>
      <c r="AE5" s="43" t="str">
        <f>IF(AD5=1,"למלא פירוט","NA")</f>
        <v>NA</v>
      </c>
      <c r="AF5" s="40" t="str">
        <f t="shared" si="9"/>
        <v>NA</v>
      </c>
      <c r="AG5" s="40">
        <f t="shared" ref="AG5:AG68" si="14">IF(AD5=1,_xlfn.DAYS(AE5,G5)/30,IF(U5=TRUE,_xlfn.DAYS(S5,G5)/30,_xlfn.DAYS(V5,G5)/30))</f>
        <v>10.233333333333333</v>
      </c>
      <c r="AH5" s="41" t="s">
        <v>51</v>
      </c>
      <c r="AI5" s="41" t="s">
        <v>51</v>
      </c>
      <c r="AJ5" s="41" t="s">
        <v>51</v>
      </c>
      <c r="AK5" s="44" t="s">
        <v>51</v>
      </c>
      <c r="AL5" s="67">
        <v>59.572811969999997</v>
      </c>
      <c r="AM5" s="68">
        <v>12.352231160000001</v>
      </c>
      <c r="AN5" s="68">
        <v>2.0601370189999999</v>
      </c>
      <c r="AO5" s="69" t="s">
        <v>139</v>
      </c>
      <c r="AP5" s="69" t="s">
        <v>140</v>
      </c>
      <c r="AQ5" s="69" t="s">
        <v>140</v>
      </c>
    </row>
    <row r="6" spans="1:43" ht="15.75" x14ac:dyDescent="0.25">
      <c r="A6" s="30">
        <v>6</v>
      </c>
      <c r="B6" s="31">
        <v>18259</v>
      </c>
      <c r="C6" s="16">
        <f t="shared" si="0"/>
        <v>71.38356164383562</v>
      </c>
      <c r="D6" s="17">
        <v>60</v>
      </c>
      <c r="E6" s="17">
        <v>165</v>
      </c>
      <c r="F6" s="18">
        <f t="shared" si="1"/>
        <v>22.03856749311295</v>
      </c>
      <c r="G6" s="32">
        <v>44693</v>
      </c>
      <c r="H6" s="33" t="s">
        <v>55</v>
      </c>
      <c r="I6" s="34">
        <v>3</v>
      </c>
      <c r="J6" s="34" t="s">
        <v>49</v>
      </c>
      <c r="K6" s="34" t="str">
        <f t="shared" si="2"/>
        <v>1</v>
      </c>
      <c r="L6" s="35" t="str">
        <f t="shared" si="3"/>
        <v>2</v>
      </c>
      <c r="M6" s="36">
        <v>1</v>
      </c>
      <c r="N6" s="37">
        <v>0</v>
      </c>
      <c r="O6" s="37" t="str">
        <f t="shared" si="4"/>
        <v>NA</v>
      </c>
      <c r="P6" s="37" t="str">
        <f t="shared" si="5"/>
        <v>NA</v>
      </c>
      <c r="Q6" s="37">
        <v>0</v>
      </c>
      <c r="R6" s="38">
        <v>0</v>
      </c>
      <c r="S6" s="39">
        <v>45096</v>
      </c>
      <c r="T6" s="40">
        <f t="shared" si="6"/>
        <v>13.433333333333334</v>
      </c>
      <c r="U6" s="41" t="b">
        <f t="shared" si="7"/>
        <v>1</v>
      </c>
      <c r="V6" s="42"/>
      <c r="W6" s="43">
        <v>45113</v>
      </c>
      <c r="X6" s="40">
        <f t="shared" si="8"/>
        <v>14</v>
      </c>
      <c r="Y6" s="40" t="str">
        <f t="shared" si="10"/>
        <v>1</v>
      </c>
      <c r="Z6" s="41" t="str">
        <f t="shared" si="11"/>
        <v>too soon</v>
      </c>
      <c r="AA6" s="41" t="str">
        <f t="shared" si="12"/>
        <v>too soon</v>
      </c>
      <c r="AB6" s="41" t="str">
        <f t="shared" si="13"/>
        <v>too soon</v>
      </c>
      <c r="AC6" s="41">
        <v>1</v>
      </c>
      <c r="AD6" s="41">
        <v>1</v>
      </c>
      <c r="AE6" s="43">
        <v>44882</v>
      </c>
      <c r="AF6" s="40">
        <f t="shared" si="9"/>
        <v>6.166666666666667</v>
      </c>
      <c r="AG6" s="40">
        <f t="shared" si="14"/>
        <v>6.3</v>
      </c>
      <c r="AH6" s="45" t="str">
        <f t="shared" ref="AH6:AH69" si="15">IF(AG6&gt;11.9,"1","0")</f>
        <v>0</v>
      </c>
      <c r="AI6" s="41" t="s">
        <v>51</v>
      </c>
      <c r="AJ6" s="41" t="s">
        <v>51</v>
      </c>
      <c r="AK6" s="44" t="s">
        <v>51</v>
      </c>
      <c r="AL6" s="67">
        <v>58.535884240000001</v>
      </c>
      <c r="AM6" s="68">
        <v>23.460964499999999</v>
      </c>
      <c r="AN6" s="68">
        <v>5.4991340538376896</v>
      </c>
      <c r="AO6" s="69" t="s">
        <v>139</v>
      </c>
      <c r="AP6" s="69" t="s">
        <v>139</v>
      </c>
      <c r="AQ6" s="69" t="s">
        <v>139</v>
      </c>
    </row>
    <row r="7" spans="1:43" ht="15.75" x14ac:dyDescent="0.25">
      <c r="A7" s="30">
        <v>7</v>
      </c>
      <c r="B7" s="31">
        <v>17638</v>
      </c>
      <c r="C7" s="16">
        <f t="shared" si="0"/>
        <v>73.054794520547944</v>
      </c>
      <c r="D7" s="17">
        <v>63</v>
      </c>
      <c r="E7" s="17">
        <v>152</v>
      </c>
      <c r="F7" s="18">
        <f t="shared" si="1"/>
        <v>27.268005540166204</v>
      </c>
      <c r="G7" s="32">
        <v>44691</v>
      </c>
      <c r="H7" s="33" t="s">
        <v>52</v>
      </c>
      <c r="I7" s="34">
        <v>1</v>
      </c>
      <c r="J7" s="34" t="s">
        <v>54</v>
      </c>
      <c r="K7" s="34" t="str">
        <f t="shared" si="2"/>
        <v>1</v>
      </c>
      <c r="L7" s="35" t="str">
        <f t="shared" si="3"/>
        <v>1</v>
      </c>
      <c r="M7" s="36">
        <v>0</v>
      </c>
      <c r="N7" s="37" t="str">
        <f>IF(M7=0,"NA","למלא פירוט")</f>
        <v>NA</v>
      </c>
      <c r="O7" s="37" t="str">
        <f t="shared" si="4"/>
        <v>NA</v>
      </c>
      <c r="P7" s="37" t="str">
        <f t="shared" si="5"/>
        <v>NA</v>
      </c>
      <c r="Q7" s="37" t="str">
        <f>IF(M7=0,"NA","למלא פירוט")</f>
        <v>NA</v>
      </c>
      <c r="R7" s="38" t="str">
        <f>IF(M7=0,"NA","למלא פירוט")</f>
        <v>NA</v>
      </c>
      <c r="S7" s="39">
        <v>45092</v>
      </c>
      <c r="T7" s="40">
        <f t="shared" si="6"/>
        <v>13.366666666666667</v>
      </c>
      <c r="U7" s="41" t="b">
        <f t="shared" si="7"/>
        <v>1</v>
      </c>
      <c r="V7" s="42"/>
      <c r="W7" s="43">
        <v>45113</v>
      </c>
      <c r="X7" s="40">
        <f t="shared" si="8"/>
        <v>14.066666666666666</v>
      </c>
      <c r="Y7" s="40" t="str">
        <f t="shared" si="10"/>
        <v>1</v>
      </c>
      <c r="Z7" s="41" t="str">
        <f t="shared" si="11"/>
        <v>too soon</v>
      </c>
      <c r="AA7" s="41" t="str">
        <f t="shared" si="12"/>
        <v>too soon</v>
      </c>
      <c r="AB7" s="41" t="str">
        <f t="shared" si="13"/>
        <v>too soon</v>
      </c>
      <c r="AC7" s="41">
        <v>1</v>
      </c>
      <c r="AD7" s="41">
        <v>0</v>
      </c>
      <c r="AE7" s="43" t="str">
        <f t="shared" ref="AE7:AE32" si="16">IF(AD7=1,"למלא פירוט","NA")</f>
        <v>NA</v>
      </c>
      <c r="AF7" s="40" t="str">
        <f t="shared" si="9"/>
        <v>NA</v>
      </c>
      <c r="AG7" s="40">
        <f t="shared" si="14"/>
        <v>13.366666666666667</v>
      </c>
      <c r="AH7" s="45" t="str">
        <f t="shared" si="15"/>
        <v>1</v>
      </c>
      <c r="AI7" s="41" t="s">
        <v>51</v>
      </c>
      <c r="AJ7" s="41" t="s">
        <v>51</v>
      </c>
      <c r="AK7" s="44" t="s">
        <v>51</v>
      </c>
      <c r="AL7" s="67">
        <v>54.246181960000001</v>
      </c>
      <c r="AM7" s="68">
        <v>10.1174201</v>
      </c>
      <c r="AN7" s="68">
        <v>1.584013847</v>
      </c>
      <c r="AO7" s="69" t="s">
        <v>140</v>
      </c>
      <c r="AP7" s="69" t="s">
        <v>140</v>
      </c>
      <c r="AQ7" s="69" t="s">
        <v>140</v>
      </c>
    </row>
    <row r="8" spans="1:43" ht="15.75" x14ac:dyDescent="0.25">
      <c r="A8" s="30">
        <v>8</v>
      </c>
      <c r="B8" s="31">
        <v>20546</v>
      </c>
      <c r="C8" s="16">
        <f t="shared" si="0"/>
        <v>65.145205479452059</v>
      </c>
      <c r="D8" s="17">
        <v>74</v>
      </c>
      <c r="E8" s="17">
        <v>158</v>
      </c>
      <c r="F8" s="18">
        <f t="shared" si="1"/>
        <v>29.642685467072578</v>
      </c>
      <c r="G8" s="32">
        <v>44670</v>
      </c>
      <c r="H8" s="33" t="s">
        <v>52</v>
      </c>
      <c r="I8" s="34">
        <v>3</v>
      </c>
      <c r="J8" s="34" t="s">
        <v>49</v>
      </c>
      <c r="K8" s="34" t="str">
        <f t="shared" si="2"/>
        <v>1</v>
      </c>
      <c r="L8" s="35" t="str">
        <f t="shared" si="3"/>
        <v>2</v>
      </c>
      <c r="M8" s="36">
        <v>1</v>
      </c>
      <c r="N8" s="37">
        <v>0</v>
      </c>
      <c r="O8" s="37" t="str">
        <f t="shared" si="4"/>
        <v>NA</v>
      </c>
      <c r="P8" s="37" t="str">
        <f t="shared" si="5"/>
        <v>NA</v>
      </c>
      <c r="Q8" s="37">
        <v>1</v>
      </c>
      <c r="R8" s="38">
        <v>1</v>
      </c>
      <c r="S8" s="39">
        <v>45109</v>
      </c>
      <c r="T8" s="40">
        <f t="shared" si="6"/>
        <v>14.633333333333333</v>
      </c>
      <c r="U8" s="41" t="b">
        <f t="shared" si="7"/>
        <v>1</v>
      </c>
      <c r="V8" s="42"/>
      <c r="W8" s="43">
        <v>45113</v>
      </c>
      <c r="X8" s="40">
        <f t="shared" si="8"/>
        <v>14.766666666666667</v>
      </c>
      <c r="Y8" s="40" t="str">
        <f t="shared" si="10"/>
        <v>1</v>
      </c>
      <c r="Z8" s="41" t="str">
        <f t="shared" si="11"/>
        <v>too soon</v>
      </c>
      <c r="AA8" s="41" t="str">
        <f t="shared" si="12"/>
        <v>too soon</v>
      </c>
      <c r="AB8" s="41" t="str">
        <f t="shared" si="13"/>
        <v>too soon</v>
      </c>
      <c r="AC8" s="41">
        <v>1</v>
      </c>
      <c r="AD8" s="41">
        <v>0</v>
      </c>
      <c r="AE8" s="43" t="str">
        <f t="shared" si="16"/>
        <v>NA</v>
      </c>
      <c r="AF8" s="40" t="str">
        <f t="shared" si="9"/>
        <v>NA</v>
      </c>
      <c r="AG8" s="40">
        <f t="shared" si="14"/>
        <v>14.633333333333333</v>
      </c>
      <c r="AH8" s="45" t="str">
        <f t="shared" si="15"/>
        <v>1</v>
      </c>
      <c r="AI8" s="41" t="s">
        <v>51</v>
      </c>
      <c r="AJ8" s="41" t="s">
        <v>51</v>
      </c>
      <c r="AK8" s="44" t="s">
        <v>51</v>
      </c>
      <c r="AL8" s="67">
        <v>54.637503610000003</v>
      </c>
      <c r="AM8" s="68">
        <v>16.773693829999999</v>
      </c>
      <c r="AN8" s="68">
        <v>3.951338802</v>
      </c>
      <c r="AO8" s="69" t="s">
        <v>140</v>
      </c>
      <c r="AP8" s="69" t="s">
        <v>139</v>
      </c>
      <c r="AQ8" s="69" t="s">
        <v>139</v>
      </c>
    </row>
    <row r="9" spans="1:43" ht="15.75" x14ac:dyDescent="0.25">
      <c r="A9" s="30">
        <v>9</v>
      </c>
      <c r="B9" s="31">
        <v>25768</v>
      </c>
      <c r="C9" s="16">
        <f t="shared" si="0"/>
        <v>50.9972602739726</v>
      </c>
      <c r="D9" s="17">
        <v>95</v>
      </c>
      <c r="E9" s="17">
        <v>165</v>
      </c>
      <c r="F9" s="18">
        <f t="shared" si="1"/>
        <v>34.894398530762174</v>
      </c>
      <c r="G9" s="32">
        <v>44654</v>
      </c>
      <c r="H9" s="33" t="s">
        <v>52</v>
      </c>
      <c r="I9" s="34">
        <v>2</v>
      </c>
      <c r="J9" s="34" t="s">
        <v>49</v>
      </c>
      <c r="K9" s="34" t="str">
        <f t="shared" si="2"/>
        <v>1</v>
      </c>
      <c r="L9" s="35" t="str">
        <f t="shared" si="3"/>
        <v>1</v>
      </c>
      <c r="M9" s="36">
        <v>1</v>
      </c>
      <c r="N9" s="37">
        <v>0</v>
      </c>
      <c r="O9" s="37" t="str">
        <f t="shared" si="4"/>
        <v>NA</v>
      </c>
      <c r="P9" s="37" t="str">
        <f t="shared" si="5"/>
        <v>NA</v>
      </c>
      <c r="Q9" s="37">
        <v>0</v>
      </c>
      <c r="R9" s="38">
        <v>0</v>
      </c>
      <c r="S9" s="39">
        <v>45025</v>
      </c>
      <c r="T9" s="40">
        <f t="shared" si="6"/>
        <v>12.366666666666667</v>
      </c>
      <c r="U9" s="41" t="b">
        <f t="shared" si="7"/>
        <v>1</v>
      </c>
      <c r="V9" s="42"/>
      <c r="W9" s="43">
        <v>45039</v>
      </c>
      <c r="X9" s="40">
        <f t="shared" si="8"/>
        <v>12.833333333333334</v>
      </c>
      <c r="Y9" s="40" t="str">
        <f t="shared" si="10"/>
        <v>1</v>
      </c>
      <c r="Z9" s="41" t="str">
        <f t="shared" si="11"/>
        <v>too soon</v>
      </c>
      <c r="AA9" s="41" t="str">
        <f t="shared" si="12"/>
        <v>too soon</v>
      </c>
      <c r="AB9" s="41" t="str">
        <f t="shared" si="13"/>
        <v>too soon</v>
      </c>
      <c r="AC9" s="41">
        <v>1</v>
      </c>
      <c r="AD9" s="41">
        <v>0</v>
      </c>
      <c r="AE9" s="43" t="str">
        <f t="shared" si="16"/>
        <v>NA</v>
      </c>
      <c r="AF9" s="40" t="str">
        <f t="shared" si="9"/>
        <v>NA</v>
      </c>
      <c r="AG9" s="40">
        <f t="shared" si="14"/>
        <v>12.366666666666667</v>
      </c>
      <c r="AH9" s="45" t="str">
        <f t="shared" si="15"/>
        <v>1</v>
      </c>
      <c r="AI9" s="41" t="s">
        <v>51</v>
      </c>
      <c r="AJ9" s="41" t="s">
        <v>51</v>
      </c>
      <c r="AK9" s="44" t="s">
        <v>51</v>
      </c>
      <c r="AL9" s="67">
        <v>62.099984650000003</v>
      </c>
      <c r="AM9" s="68">
        <v>19.88941582</v>
      </c>
      <c r="AN9" s="68">
        <v>3.3440191619999999</v>
      </c>
      <c r="AO9" s="69" t="s">
        <v>139</v>
      </c>
      <c r="AP9" s="69" t="s">
        <v>139</v>
      </c>
      <c r="AQ9" s="69" t="s">
        <v>140</v>
      </c>
    </row>
    <row r="10" spans="1:43" ht="25.5" x14ac:dyDescent="0.25">
      <c r="A10" s="30">
        <v>10</v>
      </c>
      <c r="B10" s="31">
        <v>19679</v>
      </c>
      <c r="C10" s="16">
        <f t="shared" si="0"/>
        <v>67.394520547945206</v>
      </c>
      <c r="D10" s="17">
        <v>64</v>
      </c>
      <c r="E10" s="17">
        <v>175</v>
      </c>
      <c r="F10" s="18">
        <f t="shared" si="1"/>
        <v>20.897959183673468</v>
      </c>
      <c r="G10" s="32">
        <v>44635</v>
      </c>
      <c r="H10" s="33" t="s">
        <v>55</v>
      </c>
      <c r="I10" s="34">
        <v>3</v>
      </c>
      <c r="J10" s="34" t="s">
        <v>49</v>
      </c>
      <c r="K10" s="34" t="str">
        <f t="shared" si="2"/>
        <v>1</v>
      </c>
      <c r="L10" s="35" t="str">
        <f t="shared" si="3"/>
        <v>2</v>
      </c>
      <c r="M10" s="36">
        <v>1</v>
      </c>
      <c r="N10" s="37">
        <v>1</v>
      </c>
      <c r="O10" s="46" t="s">
        <v>56</v>
      </c>
      <c r="P10" s="37">
        <v>1</v>
      </c>
      <c r="Q10" s="37">
        <v>0</v>
      </c>
      <c r="R10" s="38">
        <v>0</v>
      </c>
      <c r="S10" s="39">
        <v>45100</v>
      </c>
      <c r="T10" s="40">
        <f t="shared" si="6"/>
        <v>15.5</v>
      </c>
      <c r="U10" s="41" t="b">
        <f t="shared" si="7"/>
        <v>1</v>
      </c>
      <c r="V10" s="42"/>
      <c r="W10" s="43">
        <v>45113</v>
      </c>
      <c r="X10" s="40">
        <f t="shared" si="8"/>
        <v>15.933333333333334</v>
      </c>
      <c r="Y10" s="40" t="str">
        <f t="shared" si="10"/>
        <v>1</v>
      </c>
      <c r="Z10" s="41" t="str">
        <f t="shared" si="11"/>
        <v>too soon</v>
      </c>
      <c r="AA10" s="41" t="str">
        <f t="shared" si="12"/>
        <v>too soon</v>
      </c>
      <c r="AB10" s="41" t="str">
        <f t="shared" si="13"/>
        <v>too soon</v>
      </c>
      <c r="AC10" s="41">
        <v>1</v>
      </c>
      <c r="AD10" s="41">
        <v>0</v>
      </c>
      <c r="AE10" s="43" t="str">
        <f t="shared" si="16"/>
        <v>NA</v>
      </c>
      <c r="AF10" s="40" t="str">
        <f t="shared" si="9"/>
        <v>NA</v>
      </c>
      <c r="AG10" s="40">
        <f t="shared" si="14"/>
        <v>15.5</v>
      </c>
      <c r="AH10" s="45" t="str">
        <f t="shared" si="15"/>
        <v>1</v>
      </c>
      <c r="AI10" s="41" t="s">
        <v>51</v>
      </c>
      <c r="AJ10" s="41" t="s">
        <v>51</v>
      </c>
      <c r="AK10" s="44" t="s">
        <v>51</v>
      </c>
      <c r="AL10" s="67">
        <v>56.170728009999998</v>
      </c>
      <c r="AM10" s="68">
        <v>14.569332230000001</v>
      </c>
      <c r="AN10" s="68">
        <v>5.6283922899999999</v>
      </c>
      <c r="AO10" s="69" t="s">
        <v>139</v>
      </c>
      <c r="AP10" s="69" t="s">
        <v>140</v>
      </c>
      <c r="AQ10" s="69" t="s">
        <v>139</v>
      </c>
    </row>
    <row r="11" spans="1:43" ht="15.75" x14ac:dyDescent="0.25">
      <c r="A11" s="30">
        <v>11</v>
      </c>
      <c r="B11" s="31">
        <v>18358</v>
      </c>
      <c r="C11" s="16">
        <f t="shared" si="0"/>
        <v>70.939726027397256</v>
      </c>
      <c r="D11" s="17">
        <v>95</v>
      </c>
      <c r="E11" s="17">
        <v>155</v>
      </c>
      <c r="F11" s="18">
        <f t="shared" si="1"/>
        <v>39.542143600416232</v>
      </c>
      <c r="G11" s="32">
        <v>44628</v>
      </c>
      <c r="H11" s="33" t="s">
        <v>52</v>
      </c>
      <c r="I11" s="34">
        <v>3</v>
      </c>
      <c r="J11" s="34">
        <v>2</v>
      </c>
      <c r="K11" s="34" t="str">
        <f t="shared" si="2"/>
        <v>2</v>
      </c>
      <c r="L11" s="35" t="str">
        <f t="shared" si="3"/>
        <v>2</v>
      </c>
      <c r="M11" s="36">
        <v>1</v>
      </c>
      <c r="N11" s="37">
        <v>1</v>
      </c>
      <c r="O11" s="46" t="s">
        <v>57</v>
      </c>
      <c r="P11" s="37">
        <v>1</v>
      </c>
      <c r="Q11" s="37">
        <v>1</v>
      </c>
      <c r="R11" s="38">
        <v>1</v>
      </c>
      <c r="S11" s="39">
        <v>45086</v>
      </c>
      <c r="T11" s="40">
        <f t="shared" si="6"/>
        <v>15.266666666666667</v>
      </c>
      <c r="U11" s="41" t="b">
        <f t="shared" si="7"/>
        <v>1</v>
      </c>
      <c r="V11" s="42"/>
      <c r="W11" s="43">
        <v>45113</v>
      </c>
      <c r="X11" s="40">
        <f t="shared" si="8"/>
        <v>16.166666666666668</v>
      </c>
      <c r="Y11" s="40" t="str">
        <f t="shared" si="10"/>
        <v>1</v>
      </c>
      <c r="Z11" s="41" t="str">
        <f t="shared" si="11"/>
        <v>too soon</v>
      </c>
      <c r="AA11" s="41" t="str">
        <f t="shared" si="12"/>
        <v>too soon</v>
      </c>
      <c r="AB11" s="41" t="str">
        <f t="shared" si="13"/>
        <v>too soon</v>
      </c>
      <c r="AC11" s="41">
        <v>1</v>
      </c>
      <c r="AD11" s="41">
        <v>0</v>
      </c>
      <c r="AE11" s="43" t="str">
        <f t="shared" si="16"/>
        <v>NA</v>
      </c>
      <c r="AF11" s="40" t="str">
        <f t="shared" si="9"/>
        <v>NA</v>
      </c>
      <c r="AG11" s="40">
        <f t="shared" si="14"/>
        <v>15.266666666666667</v>
      </c>
      <c r="AH11" s="45" t="str">
        <f t="shared" si="15"/>
        <v>1</v>
      </c>
      <c r="AI11" s="41" t="s">
        <v>51</v>
      </c>
      <c r="AJ11" s="41" t="s">
        <v>51</v>
      </c>
      <c r="AK11" s="44" t="s">
        <v>51</v>
      </c>
      <c r="AL11" s="67">
        <v>49.983936989999997</v>
      </c>
      <c r="AM11" s="68">
        <v>9.1966364120000001</v>
      </c>
      <c r="AN11" s="68">
        <v>1.37198105</v>
      </c>
      <c r="AO11" s="69" t="s">
        <v>140</v>
      </c>
      <c r="AP11" s="69" t="s">
        <v>140</v>
      </c>
      <c r="AQ11" s="69" t="s">
        <v>140</v>
      </c>
    </row>
    <row r="12" spans="1:43" ht="15.75" x14ac:dyDescent="0.25">
      <c r="A12" s="30">
        <v>13</v>
      </c>
      <c r="B12" s="31">
        <v>21457</v>
      </c>
      <c r="C12" s="16">
        <f t="shared" si="0"/>
        <v>62.509589041095893</v>
      </c>
      <c r="D12" s="17">
        <v>108</v>
      </c>
      <c r="E12" s="17">
        <v>158</v>
      </c>
      <c r="F12" s="18">
        <f t="shared" si="1"/>
        <v>43.262297708700522</v>
      </c>
      <c r="G12" s="32">
        <v>44607</v>
      </c>
      <c r="H12" s="33" t="s">
        <v>52</v>
      </c>
      <c r="I12" s="34">
        <v>1</v>
      </c>
      <c r="J12" s="34" t="s">
        <v>54</v>
      </c>
      <c r="K12" s="34" t="str">
        <f t="shared" si="2"/>
        <v>1</v>
      </c>
      <c r="L12" s="35" t="str">
        <f t="shared" si="3"/>
        <v>1</v>
      </c>
      <c r="M12" s="36">
        <v>0</v>
      </c>
      <c r="N12" s="37" t="str">
        <f>IF(M12=0,"NA","למלא פירוט")</f>
        <v>NA</v>
      </c>
      <c r="O12" s="37" t="str">
        <f>IF(N12=1,"למלא פירוט","NA")</f>
        <v>NA</v>
      </c>
      <c r="P12" s="37" t="str">
        <f>IF(N12=1,"למלא פירוט","NA")</f>
        <v>NA</v>
      </c>
      <c r="Q12" s="37" t="str">
        <f>IF(M12=0,"NA","למלא פירוט")</f>
        <v>NA</v>
      </c>
      <c r="R12" s="38" t="str">
        <f>IF(M12=0,"NA","למלא פירוט")</f>
        <v>NA</v>
      </c>
      <c r="S12" s="39">
        <v>45069</v>
      </c>
      <c r="T12" s="40">
        <f t="shared" si="6"/>
        <v>15.4</v>
      </c>
      <c r="U12" s="41" t="b">
        <f t="shared" si="7"/>
        <v>1</v>
      </c>
      <c r="V12" s="42"/>
      <c r="W12" s="43">
        <v>45113</v>
      </c>
      <c r="X12" s="40">
        <f t="shared" si="8"/>
        <v>16.866666666666667</v>
      </c>
      <c r="Y12" s="40" t="str">
        <f t="shared" si="10"/>
        <v>1</v>
      </c>
      <c r="Z12" s="41" t="str">
        <f t="shared" si="11"/>
        <v>too soon</v>
      </c>
      <c r="AA12" s="41" t="str">
        <f t="shared" si="12"/>
        <v>too soon</v>
      </c>
      <c r="AB12" s="41" t="str">
        <f t="shared" si="13"/>
        <v>too soon</v>
      </c>
      <c r="AC12" s="41">
        <v>1</v>
      </c>
      <c r="AD12" s="41">
        <v>0</v>
      </c>
      <c r="AE12" s="43" t="str">
        <f t="shared" si="16"/>
        <v>NA</v>
      </c>
      <c r="AF12" s="40" t="str">
        <f t="shared" si="9"/>
        <v>NA</v>
      </c>
      <c r="AG12" s="40">
        <f t="shared" si="14"/>
        <v>15.4</v>
      </c>
      <c r="AH12" s="45" t="str">
        <f t="shared" si="15"/>
        <v>1</v>
      </c>
      <c r="AI12" s="41" t="s">
        <v>51</v>
      </c>
      <c r="AJ12" s="41" t="s">
        <v>51</v>
      </c>
      <c r="AK12" s="44" t="s">
        <v>51</v>
      </c>
      <c r="AL12" s="67">
        <v>50.816052620000001</v>
      </c>
      <c r="AM12" s="68">
        <v>14.581953349999999</v>
      </c>
      <c r="AN12" s="68">
        <v>1.889063572</v>
      </c>
      <c r="AO12" s="69" t="s">
        <v>140</v>
      </c>
      <c r="AP12" s="69" t="s">
        <v>140</v>
      </c>
      <c r="AQ12" s="69" t="s">
        <v>140</v>
      </c>
    </row>
    <row r="13" spans="1:43" ht="15.75" x14ac:dyDescent="0.25">
      <c r="A13" s="30">
        <v>14</v>
      </c>
      <c r="B13" s="31">
        <v>13971</v>
      </c>
      <c r="C13" s="16">
        <f t="shared" si="0"/>
        <v>82.706849315068496</v>
      </c>
      <c r="D13" s="17">
        <v>63</v>
      </c>
      <c r="E13" s="17">
        <v>155</v>
      </c>
      <c r="F13" s="18">
        <f t="shared" si="1"/>
        <v>26.22268470343392</v>
      </c>
      <c r="G13" s="32">
        <v>44601</v>
      </c>
      <c r="H13" s="33" t="s">
        <v>52</v>
      </c>
      <c r="I13" s="34">
        <v>1</v>
      </c>
      <c r="J13" s="34" t="s">
        <v>54</v>
      </c>
      <c r="K13" s="34" t="str">
        <f t="shared" si="2"/>
        <v>1</v>
      </c>
      <c r="L13" s="35" t="str">
        <f t="shared" si="3"/>
        <v>1</v>
      </c>
      <c r="M13" s="36">
        <v>0</v>
      </c>
      <c r="N13" s="37" t="str">
        <f>IF(M13=0,"NA","למלא פירוט")</f>
        <v>NA</v>
      </c>
      <c r="O13" s="37" t="str">
        <f>IF(N13=1,"למלא פירוט","NA")</f>
        <v>NA</v>
      </c>
      <c r="P13" s="37" t="str">
        <f>IF(N13=1,"למלא פירוט","NA")</f>
        <v>NA</v>
      </c>
      <c r="Q13" s="37" t="str">
        <f>IF(M13=0,"NA","למלא פירוט")</f>
        <v>NA</v>
      </c>
      <c r="R13" s="38" t="str">
        <f>IF(M13=0,"NA","למלא פירוט")</f>
        <v>NA</v>
      </c>
      <c r="S13" s="39">
        <v>45033</v>
      </c>
      <c r="T13" s="40">
        <f t="shared" si="6"/>
        <v>14.4</v>
      </c>
      <c r="U13" s="41" t="b">
        <f t="shared" si="7"/>
        <v>1</v>
      </c>
      <c r="V13" s="42"/>
      <c r="W13" s="43">
        <v>45113</v>
      </c>
      <c r="X13" s="40">
        <f t="shared" si="8"/>
        <v>17.066666666666666</v>
      </c>
      <c r="Y13" s="40" t="str">
        <f t="shared" si="10"/>
        <v>1</v>
      </c>
      <c r="Z13" s="41" t="str">
        <f t="shared" si="11"/>
        <v>too soon</v>
      </c>
      <c r="AA13" s="41" t="str">
        <f t="shared" si="12"/>
        <v>too soon</v>
      </c>
      <c r="AB13" s="41" t="str">
        <f t="shared" si="13"/>
        <v>too soon</v>
      </c>
      <c r="AC13" s="41">
        <v>1</v>
      </c>
      <c r="AD13" s="41">
        <v>0</v>
      </c>
      <c r="AE13" s="43" t="str">
        <f t="shared" si="16"/>
        <v>NA</v>
      </c>
      <c r="AF13" s="40" t="str">
        <f t="shared" si="9"/>
        <v>NA</v>
      </c>
      <c r="AG13" s="40">
        <f t="shared" si="14"/>
        <v>14.4</v>
      </c>
      <c r="AH13" s="45" t="str">
        <f t="shared" si="15"/>
        <v>1</v>
      </c>
      <c r="AI13" s="41" t="s">
        <v>51</v>
      </c>
      <c r="AJ13" s="41" t="s">
        <v>51</v>
      </c>
      <c r="AK13" s="44" t="s">
        <v>51</v>
      </c>
      <c r="AL13" s="67">
        <v>65.590005770000005</v>
      </c>
      <c r="AM13" s="68">
        <v>12.816439770000001</v>
      </c>
      <c r="AN13" s="68">
        <v>3.6977775319999999</v>
      </c>
      <c r="AO13" s="69" t="s">
        <v>139</v>
      </c>
      <c r="AP13" s="69" t="s">
        <v>140</v>
      </c>
      <c r="AQ13" s="69" t="s">
        <v>140</v>
      </c>
    </row>
    <row r="14" spans="1:43" ht="15.75" x14ac:dyDescent="0.25">
      <c r="A14" s="30">
        <v>15</v>
      </c>
      <c r="B14" s="31">
        <v>20197</v>
      </c>
      <c r="C14" s="16">
        <f t="shared" si="0"/>
        <v>65.890410958904113</v>
      </c>
      <c r="D14" s="17">
        <v>75</v>
      </c>
      <c r="E14" s="17">
        <v>165</v>
      </c>
      <c r="F14" s="18">
        <f t="shared" si="1"/>
        <v>27.548209366391188</v>
      </c>
      <c r="G14" s="32">
        <v>44600</v>
      </c>
      <c r="H14" s="33" t="s">
        <v>52</v>
      </c>
      <c r="I14" s="34">
        <v>1</v>
      </c>
      <c r="J14" s="34" t="s">
        <v>54</v>
      </c>
      <c r="K14" s="34" t="str">
        <f t="shared" si="2"/>
        <v>1</v>
      </c>
      <c r="L14" s="35" t="str">
        <f t="shared" si="3"/>
        <v>1</v>
      </c>
      <c r="M14" s="36">
        <v>0</v>
      </c>
      <c r="N14" s="37" t="str">
        <f>IF(M14=0,"NA","למלא פירוט")</f>
        <v>NA</v>
      </c>
      <c r="O14" s="37" t="str">
        <f>IF(N14=1,"למלא פירוט","NA")</f>
        <v>NA</v>
      </c>
      <c r="P14" s="37" t="str">
        <f>IF(N14=1,"למלא פירוט","NA")</f>
        <v>NA</v>
      </c>
      <c r="Q14" s="37" t="str">
        <f>IF(M14=0,"NA","למלא פירוט")</f>
        <v>NA</v>
      </c>
      <c r="R14" s="38" t="str">
        <f>IF(M14=0,"NA","למלא פירוט")</f>
        <v>NA</v>
      </c>
      <c r="S14" s="39">
        <v>45096</v>
      </c>
      <c r="T14" s="40">
        <f t="shared" si="6"/>
        <v>16.533333333333335</v>
      </c>
      <c r="U14" s="41" t="b">
        <f t="shared" si="7"/>
        <v>1</v>
      </c>
      <c r="V14" s="42"/>
      <c r="W14" s="43">
        <v>45113</v>
      </c>
      <c r="X14" s="40">
        <f t="shared" si="8"/>
        <v>17.100000000000001</v>
      </c>
      <c r="Y14" s="40" t="str">
        <f t="shared" si="10"/>
        <v>1</v>
      </c>
      <c r="Z14" s="41" t="str">
        <f t="shared" si="11"/>
        <v>too soon</v>
      </c>
      <c r="AA14" s="41" t="str">
        <f t="shared" si="12"/>
        <v>too soon</v>
      </c>
      <c r="AB14" s="41" t="str">
        <f t="shared" si="13"/>
        <v>too soon</v>
      </c>
      <c r="AC14" s="41">
        <v>1</v>
      </c>
      <c r="AD14" s="41">
        <v>0</v>
      </c>
      <c r="AE14" s="43" t="str">
        <f t="shared" si="16"/>
        <v>NA</v>
      </c>
      <c r="AF14" s="40" t="str">
        <f t="shared" si="9"/>
        <v>NA</v>
      </c>
      <c r="AG14" s="40">
        <f t="shared" si="14"/>
        <v>16.533333333333335</v>
      </c>
      <c r="AH14" s="45" t="str">
        <f t="shared" si="15"/>
        <v>1</v>
      </c>
      <c r="AI14" s="41" t="s">
        <v>51</v>
      </c>
      <c r="AJ14" s="41" t="s">
        <v>51</v>
      </c>
      <c r="AK14" s="44" t="s">
        <v>51</v>
      </c>
      <c r="AL14" s="67">
        <v>61.600458400000001</v>
      </c>
      <c r="AM14" s="68">
        <v>11.45112194</v>
      </c>
      <c r="AN14" s="68">
        <v>2.2482840130000001</v>
      </c>
      <c r="AO14" s="69" t="s">
        <v>139</v>
      </c>
      <c r="AP14" s="69" t="s">
        <v>140</v>
      </c>
      <c r="AQ14" s="69" t="s">
        <v>140</v>
      </c>
    </row>
    <row r="15" spans="1:43" ht="15.75" x14ac:dyDescent="0.25">
      <c r="A15" s="30">
        <v>16</v>
      </c>
      <c r="B15" s="31">
        <v>17443</v>
      </c>
      <c r="C15" s="16">
        <f t="shared" si="0"/>
        <v>73.241095890410961</v>
      </c>
      <c r="D15" s="17">
        <v>83</v>
      </c>
      <c r="E15" s="17">
        <v>165</v>
      </c>
      <c r="F15" s="18">
        <f t="shared" si="1"/>
        <v>30.486685032139579</v>
      </c>
      <c r="G15" s="32">
        <v>44567</v>
      </c>
      <c r="H15" s="33" t="s">
        <v>52</v>
      </c>
      <c r="I15" s="34">
        <v>2</v>
      </c>
      <c r="J15" s="34" t="s">
        <v>54</v>
      </c>
      <c r="K15" s="34" t="str">
        <f t="shared" si="2"/>
        <v>1</v>
      </c>
      <c r="L15" s="35" t="str">
        <f t="shared" si="3"/>
        <v>1</v>
      </c>
      <c r="M15" s="36">
        <v>0</v>
      </c>
      <c r="N15" s="37" t="str">
        <f>IF(M15=0,"NA","למלא פירוט")</f>
        <v>NA</v>
      </c>
      <c r="O15" s="37" t="str">
        <f>IF(N15=1,"למלא פירוט","NA")</f>
        <v>NA</v>
      </c>
      <c r="P15" s="37" t="str">
        <f>IF(N15=1,"למלא פירוט","NA")</f>
        <v>NA</v>
      </c>
      <c r="Q15" s="37" t="str">
        <f>IF(M15=0,"NA","למלא פירוט")</f>
        <v>NA</v>
      </c>
      <c r="R15" s="38" t="str">
        <f>IF(M15=0,"NA","למלא פירוט")</f>
        <v>NA</v>
      </c>
      <c r="S15" s="39">
        <v>45074</v>
      </c>
      <c r="T15" s="40">
        <f t="shared" si="6"/>
        <v>16.899999999999999</v>
      </c>
      <c r="U15" s="41" t="b">
        <f t="shared" si="7"/>
        <v>1</v>
      </c>
      <c r="V15" s="42"/>
      <c r="W15" s="43">
        <v>45113</v>
      </c>
      <c r="X15" s="40">
        <f t="shared" si="8"/>
        <v>18.2</v>
      </c>
      <c r="Y15" s="40" t="str">
        <f t="shared" si="10"/>
        <v>1</v>
      </c>
      <c r="Z15" s="41" t="str">
        <f t="shared" si="11"/>
        <v>too soon</v>
      </c>
      <c r="AA15" s="41" t="str">
        <f t="shared" si="12"/>
        <v>too soon</v>
      </c>
      <c r="AB15" s="41" t="str">
        <f t="shared" si="13"/>
        <v>too soon</v>
      </c>
      <c r="AC15" s="41">
        <v>1</v>
      </c>
      <c r="AD15" s="41">
        <v>0</v>
      </c>
      <c r="AE15" s="43" t="str">
        <f t="shared" si="16"/>
        <v>NA</v>
      </c>
      <c r="AF15" s="40" t="str">
        <f t="shared" si="9"/>
        <v>NA</v>
      </c>
      <c r="AG15" s="40">
        <f t="shared" si="14"/>
        <v>16.899999999999999</v>
      </c>
      <c r="AH15" s="45" t="str">
        <f t="shared" si="15"/>
        <v>1</v>
      </c>
      <c r="AI15" s="41" t="s">
        <v>51</v>
      </c>
      <c r="AJ15" s="41" t="s">
        <v>51</v>
      </c>
      <c r="AK15" s="44" t="s">
        <v>51</v>
      </c>
      <c r="AL15" s="67">
        <v>57.119352480000003</v>
      </c>
      <c r="AM15" s="68">
        <v>15.635322929999999</v>
      </c>
      <c r="AN15" s="68">
        <v>3.6544693779999999</v>
      </c>
      <c r="AO15" s="69" t="s">
        <v>139</v>
      </c>
      <c r="AP15" s="69" t="s">
        <v>140</v>
      </c>
      <c r="AQ15" s="69" t="s">
        <v>140</v>
      </c>
    </row>
    <row r="16" spans="1:43" ht="15.75" x14ac:dyDescent="0.25">
      <c r="A16" s="30">
        <v>17</v>
      </c>
      <c r="B16" s="31">
        <v>22034</v>
      </c>
      <c r="C16" s="16">
        <f t="shared" si="0"/>
        <v>60.789041095890411</v>
      </c>
      <c r="D16" s="17">
        <v>114</v>
      </c>
      <c r="E16" s="17">
        <v>160</v>
      </c>
      <c r="F16" s="18">
        <f t="shared" si="1"/>
        <v>44.531249999999993</v>
      </c>
      <c r="G16" s="32">
        <v>44546</v>
      </c>
      <c r="H16" s="33" t="s">
        <v>52</v>
      </c>
      <c r="I16" s="34">
        <v>2</v>
      </c>
      <c r="J16" s="34" t="s">
        <v>54</v>
      </c>
      <c r="K16" s="34" t="str">
        <f t="shared" si="2"/>
        <v>1</v>
      </c>
      <c r="L16" s="35" t="str">
        <f t="shared" si="3"/>
        <v>1</v>
      </c>
      <c r="M16" s="36">
        <v>0</v>
      </c>
      <c r="N16" s="37" t="str">
        <f>IF(M16=0,"NA","למלא פירוט")</f>
        <v>NA</v>
      </c>
      <c r="O16" s="37" t="str">
        <f>IF(N16=1,"למלא פירוט","NA")</f>
        <v>NA</v>
      </c>
      <c r="P16" s="37" t="str">
        <f>IF(N16=1,"למלא פירוט","NA")</f>
        <v>NA</v>
      </c>
      <c r="Q16" s="37" t="str">
        <f>IF(M16=0,"NA","למלא פירוט")</f>
        <v>NA</v>
      </c>
      <c r="R16" s="38" t="str">
        <f>IF(M16=0,"NA","למלא פירוט")</f>
        <v>NA</v>
      </c>
      <c r="S16" s="39">
        <v>45114</v>
      </c>
      <c r="T16" s="40">
        <f t="shared" si="6"/>
        <v>18.933333333333334</v>
      </c>
      <c r="U16" s="41" t="b">
        <f t="shared" si="7"/>
        <v>1</v>
      </c>
      <c r="V16" s="42"/>
      <c r="W16" s="43">
        <v>45120</v>
      </c>
      <c r="X16" s="40">
        <f t="shared" si="8"/>
        <v>19.133333333333333</v>
      </c>
      <c r="Y16" s="40" t="str">
        <f t="shared" si="10"/>
        <v>1</v>
      </c>
      <c r="Z16" s="41" t="str">
        <f t="shared" si="11"/>
        <v>too soon</v>
      </c>
      <c r="AA16" s="41" t="str">
        <f t="shared" si="12"/>
        <v>too soon</v>
      </c>
      <c r="AB16" s="41" t="str">
        <f t="shared" si="13"/>
        <v>too soon</v>
      </c>
      <c r="AC16" s="41">
        <v>1</v>
      </c>
      <c r="AD16" s="41">
        <v>0</v>
      </c>
      <c r="AE16" s="43" t="str">
        <f t="shared" si="16"/>
        <v>NA</v>
      </c>
      <c r="AF16" s="40" t="str">
        <f t="shared" si="9"/>
        <v>NA</v>
      </c>
      <c r="AG16" s="40">
        <f t="shared" si="14"/>
        <v>18.933333333333334</v>
      </c>
      <c r="AH16" s="45" t="str">
        <f t="shared" si="15"/>
        <v>1</v>
      </c>
      <c r="AI16" s="41" t="s">
        <v>51</v>
      </c>
      <c r="AJ16" s="41" t="s">
        <v>51</v>
      </c>
      <c r="AK16" s="44" t="s">
        <v>51</v>
      </c>
      <c r="AL16" s="67">
        <v>58.07069551</v>
      </c>
      <c r="AM16" s="68">
        <v>13.93319017</v>
      </c>
      <c r="AN16" s="68">
        <v>1.8264580290000001</v>
      </c>
      <c r="AO16" s="69" t="s">
        <v>139</v>
      </c>
      <c r="AP16" s="69" t="s">
        <v>140</v>
      </c>
      <c r="AQ16" s="69" t="s">
        <v>140</v>
      </c>
    </row>
    <row r="17" spans="1:43" ht="15.75" x14ac:dyDescent="0.25">
      <c r="A17" s="30">
        <v>18</v>
      </c>
      <c r="B17" s="31">
        <v>23029</v>
      </c>
      <c r="C17" s="16">
        <f t="shared" si="0"/>
        <v>58.104109589041094</v>
      </c>
      <c r="D17" s="17">
        <v>90</v>
      </c>
      <c r="E17" s="17">
        <v>163</v>
      </c>
      <c r="F17" s="18">
        <f t="shared" si="1"/>
        <v>33.874063758515568</v>
      </c>
      <c r="G17" s="32">
        <v>44546</v>
      </c>
      <c r="H17" s="33" t="s">
        <v>52</v>
      </c>
      <c r="I17" s="34">
        <v>2</v>
      </c>
      <c r="J17" s="34" t="s">
        <v>58</v>
      </c>
      <c r="K17" s="34" t="str">
        <f t="shared" si="2"/>
        <v>3</v>
      </c>
      <c r="L17" s="35" t="str">
        <f t="shared" si="3"/>
        <v>1</v>
      </c>
      <c r="M17" s="36">
        <v>1</v>
      </c>
      <c r="N17" s="37">
        <v>1</v>
      </c>
      <c r="O17" s="46" t="s">
        <v>57</v>
      </c>
      <c r="P17" s="37">
        <v>1</v>
      </c>
      <c r="Q17" s="37">
        <v>1</v>
      </c>
      <c r="R17" s="38">
        <v>1</v>
      </c>
      <c r="S17" s="39">
        <v>45082</v>
      </c>
      <c r="T17" s="40">
        <f t="shared" si="6"/>
        <v>17.866666666666667</v>
      </c>
      <c r="U17" s="41" t="b">
        <f t="shared" si="7"/>
        <v>1</v>
      </c>
      <c r="V17" s="42"/>
      <c r="W17" s="43">
        <v>45120</v>
      </c>
      <c r="X17" s="40">
        <f t="shared" si="8"/>
        <v>19.133333333333333</v>
      </c>
      <c r="Y17" s="40" t="str">
        <f t="shared" si="10"/>
        <v>1</v>
      </c>
      <c r="Z17" s="41" t="str">
        <f t="shared" si="11"/>
        <v>too soon</v>
      </c>
      <c r="AA17" s="41" t="str">
        <f t="shared" si="12"/>
        <v>too soon</v>
      </c>
      <c r="AB17" s="41" t="str">
        <f t="shared" si="13"/>
        <v>too soon</v>
      </c>
      <c r="AC17" s="41">
        <v>1</v>
      </c>
      <c r="AD17" s="41">
        <v>0</v>
      </c>
      <c r="AE17" s="43" t="str">
        <f t="shared" si="16"/>
        <v>NA</v>
      </c>
      <c r="AF17" s="40" t="str">
        <f t="shared" si="9"/>
        <v>NA</v>
      </c>
      <c r="AG17" s="40">
        <f t="shared" si="14"/>
        <v>17.866666666666667</v>
      </c>
      <c r="AH17" s="45" t="str">
        <f t="shared" si="15"/>
        <v>1</v>
      </c>
      <c r="AI17" s="41" t="s">
        <v>51</v>
      </c>
      <c r="AJ17" s="41" t="s">
        <v>51</v>
      </c>
      <c r="AK17" s="44" t="s">
        <v>51</v>
      </c>
      <c r="AL17" s="67">
        <v>43.002731070000003</v>
      </c>
      <c r="AM17" s="68">
        <v>11.620566569999999</v>
      </c>
      <c r="AN17" s="68">
        <v>3.3231741750358701</v>
      </c>
      <c r="AO17" s="69" t="s">
        <v>140</v>
      </c>
      <c r="AP17" s="69" t="s">
        <v>140</v>
      </c>
      <c r="AQ17" s="69" t="s">
        <v>140</v>
      </c>
    </row>
    <row r="18" spans="1:43" ht="15.75" x14ac:dyDescent="0.25">
      <c r="A18" s="30">
        <v>19</v>
      </c>
      <c r="B18" s="31">
        <v>19313</v>
      </c>
      <c r="C18" s="16">
        <f t="shared" si="0"/>
        <v>68.054794520547944</v>
      </c>
      <c r="D18" s="17">
        <v>45</v>
      </c>
      <c r="E18" s="17">
        <v>147</v>
      </c>
      <c r="F18" s="18">
        <f t="shared" si="1"/>
        <v>20.824656393169516</v>
      </c>
      <c r="G18" s="32">
        <v>44515</v>
      </c>
      <c r="H18" s="33" t="s">
        <v>52</v>
      </c>
      <c r="I18" s="34">
        <v>2</v>
      </c>
      <c r="J18" s="34" t="s">
        <v>54</v>
      </c>
      <c r="K18" s="34" t="str">
        <f t="shared" si="2"/>
        <v>1</v>
      </c>
      <c r="L18" s="35" t="str">
        <f t="shared" si="3"/>
        <v>1</v>
      </c>
      <c r="M18" s="36">
        <v>0</v>
      </c>
      <c r="N18" s="37" t="str">
        <f>IF(M18=0,"NA","למלא פירוט")</f>
        <v>NA</v>
      </c>
      <c r="O18" s="37" t="str">
        <f t="shared" ref="O18:O23" si="17">IF(N18=1,"למלא פירוט","NA")</f>
        <v>NA</v>
      </c>
      <c r="P18" s="37" t="str">
        <f t="shared" ref="P18:P23" si="18">IF(N18=1,"למלא פירוט","NA")</f>
        <v>NA</v>
      </c>
      <c r="Q18" s="37" t="str">
        <f>IF(M18=0,"NA","למלא פירוט")</f>
        <v>NA</v>
      </c>
      <c r="R18" s="38" t="str">
        <f>IF(M18=0,"NA","למלא פירוט")</f>
        <v>NA</v>
      </c>
      <c r="S18" s="39">
        <v>44649</v>
      </c>
      <c r="T18" s="40">
        <f t="shared" si="6"/>
        <v>4.4666666666666668</v>
      </c>
      <c r="U18" s="41" t="b">
        <f t="shared" si="7"/>
        <v>0</v>
      </c>
      <c r="V18" s="42">
        <v>44656</v>
      </c>
      <c r="W18" s="43">
        <v>45120</v>
      </c>
      <c r="X18" s="40">
        <f t="shared" si="8"/>
        <v>4.7</v>
      </c>
      <c r="Y18" s="40" t="str">
        <f t="shared" si="10"/>
        <v>0</v>
      </c>
      <c r="Z18" s="41" t="str">
        <f t="shared" si="11"/>
        <v>too soon</v>
      </c>
      <c r="AA18" s="41" t="str">
        <f t="shared" si="12"/>
        <v>too soon</v>
      </c>
      <c r="AB18" s="41" t="str">
        <f t="shared" si="13"/>
        <v>too soon</v>
      </c>
      <c r="AC18" s="41">
        <v>1</v>
      </c>
      <c r="AD18" s="41">
        <v>0</v>
      </c>
      <c r="AE18" s="43" t="str">
        <f t="shared" si="16"/>
        <v>NA</v>
      </c>
      <c r="AF18" s="40" t="str">
        <f t="shared" si="9"/>
        <v>NA</v>
      </c>
      <c r="AG18" s="40">
        <f t="shared" si="14"/>
        <v>4.7</v>
      </c>
      <c r="AH18" s="45" t="str">
        <f t="shared" si="15"/>
        <v>0</v>
      </c>
      <c r="AI18" s="41" t="s">
        <v>51</v>
      </c>
      <c r="AJ18" s="41" t="s">
        <v>51</v>
      </c>
      <c r="AK18" s="44" t="s">
        <v>51</v>
      </c>
      <c r="AL18" s="67">
        <v>59.260330840000002</v>
      </c>
      <c r="AM18" s="68">
        <v>14.53606111</v>
      </c>
      <c r="AN18" s="68">
        <v>2.0626359970000001</v>
      </c>
      <c r="AO18" s="69" t="s">
        <v>139</v>
      </c>
      <c r="AP18" s="69" t="s">
        <v>140</v>
      </c>
      <c r="AQ18" s="69" t="s">
        <v>140</v>
      </c>
    </row>
    <row r="19" spans="1:43" ht="15.75" x14ac:dyDescent="0.25">
      <c r="A19" s="30">
        <v>20</v>
      </c>
      <c r="B19" s="31">
        <v>12894</v>
      </c>
      <c r="C19" s="16">
        <f t="shared" si="0"/>
        <v>85.345205479452048</v>
      </c>
      <c r="D19" s="17">
        <v>82</v>
      </c>
      <c r="E19" s="17">
        <v>158</v>
      </c>
      <c r="F19" s="18">
        <f t="shared" si="1"/>
        <v>32.847300112161506</v>
      </c>
      <c r="G19" s="32">
        <v>44501</v>
      </c>
      <c r="H19" s="33" t="s">
        <v>52</v>
      </c>
      <c r="I19" s="34">
        <v>1</v>
      </c>
      <c r="J19" s="34" t="s">
        <v>54</v>
      </c>
      <c r="K19" s="34" t="str">
        <f t="shared" si="2"/>
        <v>1</v>
      </c>
      <c r="L19" s="35" t="str">
        <f t="shared" si="3"/>
        <v>1</v>
      </c>
      <c r="M19" s="36">
        <v>1</v>
      </c>
      <c r="N19" s="37">
        <v>0</v>
      </c>
      <c r="O19" s="37" t="str">
        <f t="shared" si="17"/>
        <v>NA</v>
      </c>
      <c r="P19" s="37" t="str">
        <f t="shared" si="18"/>
        <v>NA</v>
      </c>
      <c r="Q19" s="37">
        <v>0</v>
      </c>
      <c r="R19" s="38">
        <v>0</v>
      </c>
      <c r="S19" s="39">
        <v>45116</v>
      </c>
      <c r="T19" s="40">
        <f t="shared" si="6"/>
        <v>20.5</v>
      </c>
      <c r="U19" s="41" t="b">
        <f t="shared" si="7"/>
        <v>1</v>
      </c>
      <c r="V19" s="42"/>
      <c r="W19" s="43">
        <v>45120</v>
      </c>
      <c r="X19" s="40">
        <f t="shared" si="8"/>
        <v>20.633333333333333</v>
      </c>
      <c r="Y19" s="40" t="str">
        <f t="shared" si="10"/>
        <v>1</v>
      </c>
      <c r="Z19" s="41" t="str">
        <f t="shared" si="11"/>
        <v>too soon</v>
      </c>
      <c r="AA19" s="41" t="str">
        <f t="shared" si="12"/>
        <v>too soon</v>
      </c>
      <c r="AB19" s="41" t="str">
        <f t="shared" si="13"/>
        <v>too soon</v>
      </c>
      <c r="AC19" s="41">
        <v>1</v>
      </c>
      <c r="AD19" s="41">
        <v>0</v>
      </c>
      <c r="AE19" s="43" t="str">
        <f t="shared" si="16"/>
        <v>NA</v>
      </c>
      <c r="AF19" s="40" t="str">
        <f t="shared" si="9"/>
        <v>NA</v>
      </c>
      <c r="AG19" s="40">
        <f t="shared" si="14"/>
        <v>20.5</v>
      </c>
      <c r="AH19" s="45" t="str">
        <f t="shared" si="15"/>
        <v>1</v>
      </c>
      <c r="AI19" s="41" t="s">
        <v>51</v>
      </c>
      <c r="AJ19" s="41" t="s">
        <v>51</v>
      </c>
      <c r="AK19" s="44" t="s">
        <v>51</v>
      </c>
      <c r="AL19" s="67">
        <v>60.811679499999997</v>
      </c>
      <c r="AM19" s="68">
        <v>15.110841750000001</v>
      </c>
      <c r="AN19" s="68">
        <v>2.5166777630000001</v>
      </c>
      <c r="AO19" s="69" t="s">
        <v>139</v>
      </c>
      <c r="AP19" s="69" t="s">
        <v>140</v>
      </c>
      <c r="AQ19" s="69" t="s">
        <v>140</v>
      </c>
    </row>
    <row r="20" spans="1:43" ht="15.75" x14ac:dyDescent="0.25">
      <c r="A20" s="30">
        <v>21</v>
      </c>
      <c r="B20" s="31">
        <v>12507</v>
      </c>
      <c r="C20" s="16">
        <f t="shared" si="0"/>
        <v>86.372602739726034</v>
      </c>
      <c r="D20" s="17">
        <v>65</v>
      </c>
      <c r="E20" s="17">
        <v>160</v>
      </c>
      <c r="F20" s="18">
        <f t="shared" si="1"/>
        <v>25.390624999999996</v>
      </c>
      <c r="G20" s="32">
        <v>44494</v>
      </c>
      <c r="H20" s="33" t="s">
        <v>52</v>
      </c>
      <c r="I20" s="34">
        <v>2</v>
      </c>
      <c r="J20" s="34" t="s">
        <v>49</v>
      </c>
      <c r="K20" s="34" t="str">
        <f t="shared" si="2"/>
        <v>1</v>
      </c>
      <c r="L20" s="35" t="str">
        <f t="shared" si="3"/>
        <v>1</v>
      </c>
      <c r="M20" s="36">
        <v>1</v>
      </c>
      <c r="N20" s="37">
        <v>0</v>
      </c>
      <c r="O20" s="37" t="str">
        <f t="shared" si="17"/>
        <v>NA</v>
      </c>
      <c r="P20" s="37" t="str">
        <f t="shared" si="18"/>
        <v>NA</v>
      </c>
      <c r="Q20" s="37">
        <v>0</v>
      </c>
      <c r="R20" s="38">
        <v>0</v>
      </c>
      <c r="S20" s="39">
        <v>45117</v>
      </c>
      <c r="T20" s="40">
        <f t="shared" si="6"/>
        <v>20.766666666666666</v>
      </c>
      <c r="U20" s="41" t="b">
        <f t="shared" si="7"/>
        <v>1</v>
      </c>
      <c r="V20" s="42"/>
      <c r="W20" s="43">
        <v>45120</v>
      </c>
      <c r="X20" s="40">
        <f t="shared" si="8"/>
        <v>20.866666666666667</v>
      </c>
      <c r="Y20" s="40" t="str">
        <f t="shared" si="10"/>
        <v>1</v>
      </c>
      <c r="Z20" s="41" t="str">
        <f t="shared" si="11"/>
        <v>too soon</v>
      </c>
      <c r="AA20" s="41" t="str">
        <f t="shared" si="12"/>
        <v>too soon</v>
      </c>
      <c r="AB20" s="41" t="str">
        <f t="shared" si="13"/>
        <v>too soon</v>
      </c>
      <c r="AC20" s="41">
        <v>1</v>
      </c>
      <c r="AD20" s="41">
        <v>0</v>
      </c>
      <c r="AE20" s="43" t="str">
        <f t="shared" si="16"/>
        <v>NA</v>
      </c>
      <c r="AF20" s="40" t="str">
        <f t="shared" si="9"/>
        <v>NA</v>
      </c>
      <c r="AG20" s="40">
        <f t="shared" si="14"/>
        <v>20.766666666666666</v>
      </c>
      <c r="AH20" s="45" t="str">
        <f t="shared" si="15"/>
        <v>1</v>
      </c>
      <c r="AI20" s="41" t="s">
        <v>51</v>
      </c>
      <c r="AJ20" s="41" t="s">
        <v>51</v>
      </c>
      <c r="AK20" s="44" t="s">
        <v>51</v>
      </c>
      <c r="AL20" s="67">
        <v>51.746441740000002</v>
      </c>
      <c r="AM20" s="68">
        <v>16.242962030000001</v>
      </c>
      <c r="AN20" s="68">
        <v>3.262609404</v>
      </c>
      <c r="AO20" s="69" t="s">
        <v>140</v>
      </c>
      <c r="AP20" s="69" t="s">
        <v>139</v>
      </c>
      <c r="AQ20" s="69" t="s">
        <v>140</v>
      </c>
    </row>
    <row r="21" spans="1:43" ht="15.75" x14ac:dyDescent="0.25">
      <c r="A21" s="30">
        <v>22</v>
      </c>
      <c r="B21" s="31">
        <v>17624</v>
      </c>
      <c r="C21" s="16">
        <f t="shared" si="0"/>
        <v>72.528767123287665</v>
      </c>
      <c r="D21" s="17">
        <v>78</v>
      </c>
      <c r="E21" s="17">
        <v>156</v>
      </c>
      <c r="F21" s="18">
        <f t="shared" si="1"/>
        <v>32.051282051282051</v>
      </c>
      <c r="G21" s="32">
        <v>44483</v>
      </c>
      <c r="H21" s="33" t="s">
        <v>52</v>
      </c>
      <c r="I21" s="34">
        <v>1</v>
      </c>
      <c r="J21" s="34" t="s">
        <v>54</v>
      </c>
      <c r="K21" s="34" t="str">
        <f t="shared" si="2"/>
        <v>1</v>
      </c>
      <c r="L21" s="35" t="str">
        <f t="shared" si="3"/>
        <v>1</v>
      </c>
      <c r="M21" s="36">
        <v>0</v>
      </c>
      <c r="N21" s="37" t="str">
        <f>IF(M21=0,"NA","למלא פירוט")</f>
        <v>NA</v>
      </c>
      <c r="O21" s="37" t="str">
        <f t="shared" si="17"/>
        <v>NA</v>
      </c>
      <c r="P21" s="37" t="str">
        <f t="shared" si="18"/>
        <v>NA</v>
      </c>
      <c r="Q21" s="37" t="str">
        <f>IF(M21=0,"NA","למלא פירוט")</f>
        <v>NA</v>
      </c>
      <c r="R21" s="38" t="str">
        <f>IF(M21=0,"NA","למלא פירוט")</f>
        <v>NA</v>
      </c>
      <c r="S21" s="39">
        <v>45095</v>
      </c>
      <c r="T21" s="40">
        <f t="shared" si="6"/>
        <v>20.399999999999999</v>
      </c>
      <c r="U21" s="41" t="b">
        <f t="shared" si="7"/>
        <v>1</v>
      </c>
      <c r="V21" s="42"/>
      <c r="W21" s="43">
        <v>45120</v>
      </c>
      <c r="X21" s="40">
        <f t="shared" si="8"/>
        <v>21.233333333333334</v>
      </c>
      <c r="Y21" s="40" t="str">
        <f t="shared" si="10"/>
        <v>1</v>
      </c>
      <c r="Z21" s="41" t="str">
        <f t="shared" si="11"/>
        <v>too soon</v>
      </c>
      <c r="AA21" s="41" t="str">
        <f t="shared" si="12"/>
        <v>too soon</v>
      </c>
      <c r="AB21" s="41" t="str">
        <f t="shared" si="13"/>
        <v>too soon</v>
      </c>
      <c r="AC21" s="41">
        <v>1</v>
      </c>
      <c r="AD21" s="41">
        <v>0</v>
      </c>
      <c r="AE21" s="43" t="str">
        <f t="shared" si="16"/>
        <v>NA</v>
      </c>
      <c r="AF21" s="40" t="str">
        <f t="shared" si="9"/>
        <v>NA</v>
      </c>
      <c r="AG21" s="40">
        <f t="shared" si="14"/>
        <v>20.399999999999999</v>
      </c>
      <c r="AH21" s="45" t="str">
        <f t="shared" si="15"/>
        <v>1</v>
      </c>
      <c r="AI21" s="41" t="s">
        <v>51</v>
      </c>
      <c r="AJ21" s="41" t="s">
        <v>51</v>
      </c>
      <c r="AK21" s="44" t="s">
        <v>51</v>
      </c>
      <c r="AL21" s="67">
        <v>55.608255270000001</v>
      </c>
      <c r="AM21" s="68">
        <v>13.902481290000001</v>
      </c>
      <c r="AN21" s="68">
        <v>2.3317971260000001</v>
      </c>
      <c r="AO21" s="69" t="s">
        <v>139</v>
      </c>
      <c r="AP21" s="69" t="s">
        <v>140</v>
      </c>
      <c r="AQ21" s="69" t="s">
        <v>140</v>
      </c>
    </row>
    <row r="22" spans="1:43" ht="15.75" x14ac:dyDescent="0.25">
      <c r="A22" s="30">
        <v>23</v>
      </c>
      <c r="B22" s="31">
        <v>17624</v>
      </c>
      <c r="C22" s="16">
        <f t="shared" si="0"/>
        <v>72.501369863013693</v>
      </c>
      <c r="D22" s="17">
        <v>97</v>
      </c>
      <c r="E22" s="17">
        <v>152</v>
      </c>
      <c r="F22" s="18">
        <f t="shared" si="1"/>
        <v>41.984072022160667</v>
      </c>
      <c r="G22" s="32">
        <v>44473</v>
      </c>
      <c r="H22" s="33" t="s">
        <v>52</v>
      </c>
      <c r="I22" s="34">
        <v>1</v>
      </c>
      <c r="J22" s="34" t="s">
        <v>54</v>
      </c>
      <c r="K22" s="34" t="str">
        <f t="shared" si="2"/>
        <v>1</v>
      </c>
      <c r="L22" s="35" t="str">
        <f t="shared" si="3"/>
        <v>1</v>
      </c>
      <c r="M22" s="36">
        <v>0</v>
      </c>
      <c r="N22" s="37" t="str">
        <f>IF(M22=0,"NA","למלא פירוט")</f>
        <v>NA</v>
      </c>
      <c r="O22" s="37" t="str">
        <f t="shared" si="17"/>
        <v>NA</v>
      </c>
      <c r="P22" s="37" t="str">
        <f t="shared" si="18"/>
        <v>NA</v>
      </c>
      <c r="Q22" s="37" t="str">
        <f>IF(M22=0,"NA","למלא פירוט")</f>
        <v>NA</v>
      </c>
      <c r="R22" s="38" t="str">
        <f>IF(M22=0,"NA","למלא פירוט")</f>
        <v>NA</v>
      </c>
      <c r="S22" s="39">
        <v>45116</v>
      </c>
      <c r="T22" s="40">
        <f t="shared" si="6"/>
        <v>21.433333333333334</v>
      </c>
      <c r="U22" s="41" t="b">
        <f t="shared" si="7"/>
        <v>1</v>
      </c>
      <c r="V22" s="42"/>
      <c r="W22" s="43">
        <v>45120</v>
      </c>
      <c r="X22" s="40">
        <f t="shared" si="8"/>
        <v>21.566666666666666</v>
      </c>
      <c r="Y22" s="40" t="str">
        <f t="shared" si="10"/>
        <v>1</v>
      </c>
      <c r="Z22" s="41" t="str">
        <f t="shared" si="11"/>
        <v>too soon</v>
      </c>
      <c r="AA22" s="41" t="str">
        <f t="shared" si="12"/>
        <v>too soon</v>
      </c>
      <c r="AB22" s="41" t="str">
        <f t="shared" si="13"/>
        <v>too soon</v>
      </c>
      <c r="AC22" s="41">
        <v>1</v>
      </c>
      <c r="AD22" s="41">
        <v>0</v>
      </c>
      <c r="AE22" s="43" t="str">
        <f t="shared" si="16"/>
        <v>NA</v>
      </c>
      <c r="AF22" s="40" t="str">
        <f t="shared" si="9"/>
        <v>NA</v>
      </c>
      <c r="AG22" s="40">
        <f t="shared" si="14"/>
        <v>21.433333333333334</v>
      </c>
      <c r="AH22" s="45" t="str">
        <f t="shared" si="15"/>
        <v>1</v>
      </c>
      <c r="AI22" s="41" t="s">
        <v>51</v>
      </c>
      <c r="AJ22" s="41" t="s">
        <v>51</v>
      </c>
      <c r="AK22" s="44" t="s">
        <v>51</v>
      </c>
      <c r="AL22" s="67">
        <v>55.92411671</v>
      </c>
      <c r="AM22" s="68">
        <v>13.521519489999999</v>
      </c>
      <c r="AN22" s="68">
        <v>1.51929552</v>
      </c>
      <c r="AO22" s="69" t="s">
        <v>139</v>
      </c>
      <c r="AP22" s="69" t="s">
        <v>140</v>
      </c>
      <c r="AQ22" s="69" t="s">
        <v>140</v>
      </c>
    </row>
    <row r="23" spans="1:43" ht="15.75" x14ac:dyDescent="0.25">
      <c r="A23" s="30">
        <v>24</v>
      </c>
      <c r="B23" s="31">
        <v>19984</v>
      </c>
      <c r="C23" s="16">
        <f t="shared" si="0"/>
        <v>66.049315068493144</v>
      </c>
      <c r="D23" s="17">
        <v>78</v>
      </c>
      <c r="E23" s="17">
        <v>155</v>
      </c>
      <c r="F23" s="18">
        <f t="shared" si="1"/>
        <v>32.46618106139438</v>
      </c>
      <c r="G23" s="32">
        <v>44444</v>
      </c>
      <c r="H23" s="33" t="s">
        <v>52</v>
      </c>
      <c r="I23" s="34">
        <v>1</v>
      </c>
      <c r="J23" s="34" t="s">
        <v>54</v>
      </c>
      <c r="K23" s="34" t="str">
        <f t="shared" si="2"/>
        <v>1</v>
      </c>
      <c r="L23" s="35" t="str">
        <f t="shared" si="3"/>
        <v>1</v>
      </c>
      <c r="M23" s="36">
        <v>0</v>
      </c>
      <c r="N23" s="37" t="str">
        <f>IF(M23=0,"NA","למלא פירוט")</f>
        <v>NA</v>
      </c>
      <c r="O23" s="37" t="str">
        <f t="shared" si="17"/>
        <v>NA</v>
      </c>
      <c r="P23" s="37" t="str">
        <f t="shared" si="18"/>
        <v>NA</v>
      </c>
      <c r="Q23" s="37" t="str">
        <f>IF(M23=0,"NA","למלא פירוט")</f>
        <v>NA</v>
      </c>
      <c r="R23" s="38" t="str">
        <f>IF(M23=0,"NA","למלא פירוט")</f>
        <v>NA</v>
      </c>
      <c r="S23" s="39">
        <v>45093</v>
      </c>
      <c r="T23" s="40">
        <f t="shared" si="6"/>
        <v>21.633333333333333</v>
      </c>
      <c r="U23" s="41" t="b">
        <f t="shared" si="7"/>
        <v>1</v>
      </c>
      <c r="V23" s="42"/>
      <c r="W23" s="43">
        <v>45120</v>
      </c>
      <c r="X23" s="40">
        <f t="shared" si="8"/>
        <v>22.533333333333335</v>
      </c>
      <c r="Y23" s="40" t="str">
        <f t="shared" si="10"/>
        <v>1</v>
      </c>
      <c r="Z23" s="41" t="str">
        <f t="shared" si="11"/>
        <v>too soon</v>
      </c>
      <c r="AA23" s="41" t="str">
        <f t="shared" si="12"/>
        <v>too soon</v>
      </c>
      <c r="AB23" s="41" t="str">
        <f t="shared" si="13"/>
        <v>too soon</v>
      </c>
      <c r="AC23" s="41">
        <v>1</v>
      </c>
      <c r="AD23" s="41">
        <v>0</v>
      </c>
      <c r="AE23" s="43" t="str">
        <f t="shared" si="16"/>
        <v>NA</v>
      </c>
      <c r="AF23" s="40" t="str">
        <f t="shared" si="9"/>
        <v>NA</v>
      </c>
      <c r="AG23" s="40">
        <f t="shared" si="14"/>
        <v>21.633333333333333</v>
      </c>
      <c r="AH23" s="45" t="str">
        <f t="shared" si="15"/>
        <v>1</v>
      </c>
      <c r="AI23" s="41" t="s">
        <v>51</v>
      </c>
      <c r="AJ23" s="41" t="s">
        <v>51</v>
      </c>
      <c r="AK23" s="44" t="s">
        <v>51</v>
      </c>
      <c r="AL23" s="67">
        <v>57.172738260000003</v>
      </c>
      <c r="AM23" s="68">
        <v>16.21464164</v>
      </c>
      <c r="AN23" s="68">
        <v>2.276295475</v>
      </c>
      <c r="AO23" s="69" t="s">
        <v>139</v>
      </c>
      <c r="AP23" s="69" t="s">
        <v>139</v>
      </c>
      <c r="AQ23" s="69" t="s">
        <v>140</v>
      </c>
    </row>
    <row r="24" spans="1:43" ht="15.75" x14ac:dyDescent="0.25">
      <c r="A24" s="30">
        <v>25</v>
      </c>
      <c r="B24" s="31">
        <v>19630</v>
      </c>
      <c r="C24" s="16">
        <f t="shared" si="0"/>
        <v>66.901369863013699</v>
      </c>
      <c r="D24" s="17">
        <v>78</v>
      </c>
      <c r="E24" s="17">
        <v>155</v>
      </c>
      <c r="F24" s="18">
        <f t="shared" si="1"/>
        <v>32.46618106139438</v>
      </c>
      <c r="G24" s="32">
        <v>44404</v>
      </c>
      <c r="H24" s="33" t="s">
        <v>55</v>
      </c>
      <c r="I24" s="34">
        <v>3</v>
      </c>
      <c r="J24" s="34" t="s">
        <v>49</v>
      </c>
      <c r="K24" s="34" t="str">
        <f t="shared" si="2"/>
        <v>1</v>
      </c>
      <c r="L24" s="35" t="str">
        <f t="shared" si="3"/>
        <v>2</v>
      </c>
      <c r="M24" s="36">
        <v>1</v>
      </c>
      <c r="N24" s="37">
        <v>1</v>
      </c>
      <c r="O24" s="46" t="s">
        <v>57</v>
      </c>
      <c r="P24" s="37">
        <v>1</v>
      </c>
      <c r="Q24" s="37">
        <v>1</v>
      </c>
      <c r="R24" s="38">
        <v>0</v>
      </c>
      <c r="S24" s="39">
        <v>44734</v>
      </c>
      <c r="T24" s="40">
        <f t="shared" si="6"/>
        <v>11</v>
      </c>
      <c r="U24" s="41" t="b">
        <f t="shared" si="7"/>
        <v>1</v>
      </c>
      <c r="V24" s="42"/>
      <c r="W24" s="43">
        <v>45120</v>
      </c>
      <c r="X24" s="40">
        <f t="shared" si="8"/>
        <v>23.866666666666667</v>
      </c>
      <c r="Y24" s="40" t="str">
        <f t="shared" si="10"/>
        <v>1</v>
      </c>
      <c r="Z24" s="41" t="str">
        <f t="shared" si="11"/>
        <v>too soon</v>
      </c>
      <c r="AA24" s="41" t="str">
        <f t="shared" si="12"/>
        <v>too soon</v>
      </c>
      <c r="AB24" s="41" t="str">
        <f t="shared" si="13"/>
        <v>too soon</v>
      </c>
      <c r="AC24" s="41">
        <v>1</v>
      </c>
      <c r="AD24" s="41">
        <v>0</v>
      </c>
      <c r="AE24" s="43" t="str">
        <f t="shared" si="16"/>
        <v>NA</v>
      </c>
      <c r="AF24" s="40" t="str">
        <f t="shared" si="9"/>
        <v>NA</v>
      </c>
      <c r="AG24" s="40">
        <f t="shared" si="14"/>
        <v>11</v>
      </c>
      <c r="AH24" s="45" t="str">
        <f t="shared" si="15"/>
        <v>0</v>
      </c>
      <c r="AI24" s="41" t="s">
        <v>51</v>
      </c>
      <c r="AJ24" s="41" t="s">
        <v>51</v>
      </c>
      <c r="AK24" s="44" t="s">
        <v>51</v>
      </c>
      <c r="AL24" s="67">
        <v>54.685528410000003</v>
      </c>
      <c r="AM24" s="68">
        <v>14.63602517</v>
      </c>
      <c r="AN24" s="68">
        <v>3.7627291949999999</v>
      </c>
      <c r="AO24" s="69" t="s">
        <v>140</v>
      </c>
      <c r="AP24" s="69" t="s">
        <v>140</v>
      </c>
      <c r="AQ24" s="69" t="s">
        <v>139</v>
      </c>
    </row>
    <row r="25" spans="1:43" ht="15.75" x14ac:dyDescent="0.25">
      <c r="A25" s="30">
        <v>29</v>
      </c>
      <c r="B25" s="31">
        <v>20470</v>
      </c>
      <c r="C25" s="16">
        <f t="shared" si="0"/>
        <v>64.561643835616437</v>
      </c>
      <c r="D25" s="17">
        <v>60</v>
      </c>
      <c r="E25" s="17">
        <v>155</v>
      </c>
      <c r="F25" s="18">
        <f t="shared" si="1"/>
        <v>24.973985431841829</v>
      </c>
      <c r="G25" s="32">
        <v>44378</v>
      </c>
      <c r="H25" s="33" t="s">
        <v>52</v>
      </c>
      <c r="I25" s="34">
        <v>2</v>
      </c>
      <c r="J25" s="34" t="s">
        <v>49</v>
      </c>
      <c r="K25" s="34" t="str">
        <f t="shared" si="2"/>
        <v>1</v>
      </c>
      <c r="L25" s="35" t="str">
        <f t="shared" si="3"/>
        <v>1</v>
      </c>
      <c r="M25" s="36">
        <v>1</v>
      </c>
      <c r="N25" s="37">
        <v>0</v>
      </c>
      <c r="O25" s="37" t="str">
        <f>IF(N25=1,"למלא פירוט","NA")</f>
        <v>NA</v>
      </c>
      <c r="P25" s="37" t="str">
        <f>IF(N25=1,"למלא פירוט","NA")</f>
        <v>NA</v>
      </c>
      <c r="Q25" s="37">
        <v>1</v>
      </c>
      <c r="R25" s="38">
        <v>0</v>
      </c>
      <c r="S25" s="39">
        <v>45116</v>
      </c>
      <c r="T25" s="40">
        <f t="shared" si="6"/>
        <v>24.6</v>
      </c>
      <c r="U25" s="41" t="b">
        <f t="shared" si="7"/>
        <v>1</v>
      </c>
      <c r="V25" s="42"/>
      <c r="W25" s="43">
        <v>45118</v>
      </c>
      <c r="X25" s="40">
        <f t="shared" si="8"/>
        <v>24.666666666666668</v>
      </c>
      <c r="Y25" s="40" t="str">
        <f t="shared" si="10"/>
        <v>1</v>
      </c>
      <c r="Z25" s="41" t="str">
        <f t="shared" si="11"/>
        <v>too soon</v>
      </c>
      <c r="AA25" s="41" t="str">
        <f t="shared" si="12"/>
        <v>too soon</v>
      </c>
      <c r="AB25" s="41" t="str">
        <f t="shared" si="13"/>
        <v>too soon</v>
      </c>
      <c r="AC25" s="41">
        <v>1</v>
      </c>
      <c r="AD25" s="41">
        <v>0</v>
      </c>
      <c r="AE25" s="43" t="str">
        <f t="shared" si="16"/>
        <v>NA</v>
      </c>
      <c r="AF25" s="40" t="str">
        <f t="shared" si="9"/>
        <v>NA</v>
      </c>
      <c r="AG25" s="40">
        <f t="shared" si="14"/>
        <v>24.6</v>
      </c>
      <c r="AH25" s="45" t="str">
        <f t="shared" si="15"/>
        <v>1</v>
      </c>
      <c r="AI25" s="41" t="s">
        <v>51</v>
      </c>
      <c r="AJ25" s="41" t="s">
        <v>51</v>
      </c>
      <c r="AK25" s="44" t="s">
        <v>51</v>
      </c>
      <c r="AL25" s="67">
        <v>61.330595340000002</v>
      </c>
      <c r="AM25" s="68">
        <v>13.448944539999999</v>
      </c>
      <c r="AN25" s="68">
        <v>3.6436591439999999</v>
      </c>
      <c r="AO25" s="69" t="s">
        <v>139</v>
      </c>
      <c r="AP25" s="69" t="s">
        <v>140</v>
      </c>
      <c r="AQ25" s="69" t="s">
        <v>140</v>
      </c>
    </row>
    <row r="26" spans="1:43" ht="15.75" x14ac:dyDescent="0.25">
      <c r="A26" s="30">
        <v>27</v>
      </c>
      <c r="B26" s="31">
        <v>17544</v>
      </c>
      <c r="C26" s="16">
        <f t="shared" si="0"/>
        <v>72.482191780821921</v>
      </c>
      <c r="D26" s="17">
        <v>84</v>
      </c>
      <c r="E26" s="17">
        <v>167</v>
      </c>
      <c r="F26" s="18">
        <f t="shared" si="1"/>
        <v>30.119401914733409</v>
      </c>
      <c r="G26" s="32">
        <v>44385</v>
      </c>
      <c r="H26" s="33" t="s">
        <v>52</v>
      </c>
      <c r="I26" s="34">
        <v>1</v>
      </c>
      <c r="J26" s="34" t="s">
        <v>54</v>
      </c>
      <c r="K26" s="34" t="str">
        <f t="shared" si="2"/>
        <v>1</v>
      </c>
      <c r="L26" s="35" t="str">
        <f t="shared" si="3"/>
        <v>1</v>
      </c>
      <c r="M26" s="36">
        <v>0</v>
      </c>
      <c r="N26" s="37" t="str">
        <f>IF(M26=0,"NA","למלא פירוט")</f>
        <v>NA</v>
      </c>
      <c r="O26" s="37" t="str">
        <f>IF(N26=1,"למלא פירוט","NA")</f>
        <v>NA</v>
      </c>
      <c r="P26" s="37" t="str">
        <f>IF(N26=1,"למלא פירוט","NA")</f>
        <v>NA</v>
      </c>
      <c r="Q26" s="37" t="str">
        <f>IF(M26=0,"NA","למלא פירוט")</f>
        <v>NA</v>
      </c>
      <c r="R26" s="38" t="str">
        <f>IF(M26=0,"NA","למלא פירוט")</f>
        <v>NA</v>
      </c>
      <c r="S26" s="39">
        <v>45117</v>
      </c>
      <c r="T26" s="40">
        <f t="shared" si="6"/>
        <v>24.4</v>
      </c>
      <c r="U26" s="41" t="b">
        <f t="shared" si="7"/>
        <v>1</v>
      </c>
      <c r="V26" s="42"/>
      <c r="W26" s="43">
        <v>45118</v>
      </c>
      <c r="X26" s="40">
        <f t="shared" si="8"/>
        <v>24.433333333333334</v>
      </c>
      <c r="Y26" s="40" t="str">
        <f t="shared" si="10"/>
        <v>1</v>
      </c>
      <c r="Z26" s="41" t="str">
        <f t="shared" si="11"/>
        <v>too soon</v>
      </c>
      <c r="AA26" s="41" t="str">
        <f t="shared" si="12"/>
        <v>too soon</v>
      </c>
      <c r="AB26" s="41" t="str">
        <f t="shared" si="13"/>
        <v>too soon</v>
      </c>
      <c r="AC26" s="41">
        <v>1</v>
      </c>
      <c r="AD26" s="41">
        <v>0</v>
      </c>
      <c r="AE26" s="43" t="str">
        <f t="shared" si="16"/>
        <v>NA</v>
      </c>
      <c r="AF26" s="40" t="str">
        <f t="shared" si="9"/>
        <v>NA</v>
      </c>
      <c r="AG26" s="40">
        <f t="shared" si="14"/>
        <v>24.4</v>
      </c>
      <c r="AH26" s="45" t="str">
        <f t="shared" si="15"/>
        <v>1</v>
      </c>
      <c r="AI26" s="41" t="s">
        <v>51</v>
      </c>
      <c r="AJ26" s="41" t="s">
        <v>51</v>
      </c>
      <c r="AK26" s="44" t="s">
        <v>51</v>
      </c>
      <c r="AL26" s="67">
        <v>59.429024759999997</v>
      </c>
      <c r="AM26" s="68">
        <v>16.882195540000001</v>
      </c>
      <c r="AN26" s="68">
        <v>2.824339106</v>
      </c>
      <c r="AO26" s="69" t="s">
        <v>139</v>
      </c>
      <c r="AP26" s="69" t="s">
        <v>139</v>
      </c>
      <c r="AQ26" s="69" t="s">
        <v>140</v>
      </c>
    </row>
    <row r="27" spans="1:43" ht="15.75" x14ac:dyDescent="0.25">
      <c r="A27" s="30">
        <v>34</v>
      </c>
      <c r="B27" s="31">
        <v>16528</v>
      </c>
      <c r="C27" s="16">
        <f t="shared" si="0"/>
        <v>75.016438356164386</v>
      </c>
      <c r="D27" s="17">
        <v>89</v>
      </c>
      <c r="E27" s="17">
        <v>155</v>
      </c>
      <c r="F27" s="18">
        <f t="shared" si="1"/>
        <v>37.044745057232042</v>
      </c>
      <c r="G27" s="32">
        <v>44308</v>
      </c>
      <c r="H27" s="33" t="s">
        <v>52</v>
      </c>
      <c r="I27" s="34">
        <v>2</v>
      </c>
      <c r="J27" s="34" t="s">
        <v>54</v>
      </c>
      <c r="K27" s="34" t="str">
        <f t="shared" si="2"/>
        <v>1</v>
      </c>
      <c r="L27" s="35" t="str">
        <f t="shared" si="3"/>
        <v>1</v>
      </c>
      <c r="M27" s="36">
        <v>0</v>
      </c>
      <c r="N27" s="37" t="str">
        <f>IF(M27=0,"NA","למלא פירוט")</f>
        <v>NA</v>
      </c>
      <c r="O27" s="37" t="str">
        <f>IF(N27=1,"למלא פירוט","NA")</f>
        <v>NA</v>
      </c>
      <c r="P27" s="37" t="str">
        <f>IF(N27=1,"למלא פירוט","NA")</f>
        <v>NA</v>
      </c>
      <c r="Q27" s="37" t="str">
        <f>IF(M27=0,"NA","למלא פירוט")</f>
        <v>NA</v>
      </c>
      <c r="R27" s="38" t="str">
        <f>IF(M27=0,"NA","למלא פירוט")</f>
        <v>NA</v>
      </c>
      <c r="S27" s="39">
        <v>45012</v>
      </c>
      <c r="T27" s="40">
        <f t="shared" si="6"/>
        <v>23.466666666666665</v>
      </c>
      <c r="U27" s="41" t="b">
        <f t="shared" si="7"/>
        <v>1</v>
      </c>
      <c r="V27" s="42"/>
      <c r="W27" s="43">
        <v>45118</v>
      </c>
      <c r="X27" s="40">
        <f t="shared" si="8"/>
        <v>27</v>
      </c>
      <c r="Y27" s="40" t="str">
        <f t="shared" si="10"/>
        <v>1</v>
      </c>
      <c r="Z27" s="41" t="str">
        <f t="shared" si="11"/>
        <v>too soon</v>
      </c>
      <c r="AA27" s="41" t="str">
        <f t="shared" si="12"/>
        <v>too soon</v>
      </c>
      <c r="AB27" s="41" t="str">
        <f t="shared" si="13"/>
        <v>too soon</v>
      </c>
      <c r="AC27" s="41">
        <v>1</v>
      </c>
      <c r="AD27" s="41">
        <v>0</v>
      </c>
      <c r="AE27" s="43" t="str">
        <f t="shared" si="16"/>
        <v>NA</v>
      </c>
      <c r="AF27" s="40" t="str">
        <f t="shared" si="9"/>
        <v>NA</v>
      </c>
      <c r="AG27" s="40">
        <f t="shared" si="14"/>
        <v>23.466666666666665</v>
      </c>
      <c r="AH27" s="45" t="str">
        <f t="shared" si="15"/>
        <v>1</v>
      </c>
      <c r="AI27" s="41" t="s">
        <v>51</v>
      </c>
      <c r="AJ27" s="41" t="s">
        <v>51</v>
      </c>
      <c r="AK27" s="44" t="s">
        <v>51</v>
      </c>
      <c r="AL27" s="67">
        <v>58.346321179999997</v>
      </c>
      <c r="AM27" s="68">
        <v>11.02340905</v>
      </c>
      <c r="AN27" s="68">
        <v>3.4448430650000001</v>
      </c>
      <c r="AO27" s="69" t="s">
        <v>139</v>
      </c>
      <c r="AP27" s="69" t="s">
        <v>140</v>
      </c>
      <c r="AQ27" s="69" t="s">
        <v>140</v>
      </c>
    </row>
    <row r="28" spans="1:43" ht="15.75" x14ac:dyDescent="0.25">
      <c r="A28" s="30">
        <v>47</v>
      </c>
      <c r="B28" s="31">
        <v>22941</v>
      </c>
      <c r="C28" s="16">
        <f t="shared" si="0"/>
        <v>57.180821917808217</v>
      </c>
      <c r="D28" s="17">
        <v>70</v>
      </c>
      <c r="E28" s="17">
        <v>162</v>
      </c>
      <c r="F28" s="18">
        <f t="shared" si="1"/>
        <v>26.672763298277697</v>
      </c>
      <c r="G28" s="32">
        <v>44117</v>
      </c>
      <c r="H28" s="33" t="s">
        <v>52</v>
      </c>
      <c r="I28" s="34">
        <v>2</v>
      </c>
      <c r="J28" s="34" t="s">
        <v>54</v>
      </c>
      <c r="K28" s="34" t="str">
        <f t="shared" si="2"/>
        <v>1</v>
      </c>
      <c r="L28" s="35" t="str">
        <f t="shared" si="3"/>
        <v>1</v>
      </c>
      <c r="M28" s="36">
        <v>1</v>
      </c>
      <c r="N28" s="37">
        <v>1</v>
      </c>
      <c r="O28" s="46" t="s">
        <v>57</v>
      </c>
      <c r="P28" s="37">
        <v>1</v>
      </c>
      <c r="Q28" s="37">
        <v>1</v>
      </c>
      <c r="R28" s="38">
        <v>1</v>
      </c>
      <c r="S28" s="39">
        <v>45079</v>
      </c>
      <c r="T28" s="40">
        <f t="shared" si="6"/>
        <v>32.06666666666667</v>
      </c>
      <c r="U28" s="41" t="b">
        <f t="shared" si="7"/>
        <v>1</v>
      </c>
      <c r="V28" s="42"/>
      <c r="W28" s="43">
        <v>45116</v>
      </c>
      <c r="X28" s="40">
        <f t="shared" si="8"/>
        <v>33.299999999999997</v>
      </c>
      <c r="Y28" s="40" t="str">
        <f t="shared" si="10"/>
        <v>1</v>
      </c>
      <c r="Z28" s="41" t="str">
        <f t="shared" si="11"/>
        <v>too soon</v>
      </c>
      <c r="AA28" s="41" t="str">
        <f t="shared" si="12"/>
        <v>too soon</v>
      </c>
      <c r="AB28" s="41" t="str">
        <f t="shared" si="13"/>
        <v>too soon</v>
      </c>
      <c r="AC28" s="41">
        <v>1</v>
      </c>
      <c r="AD28" s="41">
        <v>0</v>
      </c>
      <c r="AE28" s="43" t="str">
        <f t="shared" si="16"/>
        <v>NA</v>
      </c>
      <c r="AF28" s="40" t="str">
        <f t="shared" si="9"/>
        <v>NA</v>
      </c>
      <c r="AG28" s="40">
        <f t="shared" si="14"/>
        <v>32.06666666666667</v>
      </c>
      <c r="AH28" s="45" t="str">
        <f t="shared" si="15"/>
        <v>1</v>
      </c>
      <c r="AI28" s="41" t="s">
        <v>51</v>
      </c>
      <c r="AJ28" s="41" t="s">
        <v>51</v>
      </c>
      <c r="AK28" s="44" t="s">
        <v>51</v>
      </c>
      <c r="AL28" s="67">
        <v>52.876079529999998</v>
      </c>
      <c r="AM28" s="68">
        <v>10.77438604</v>
      </c>
      <c r="AN28" s="68">
        <v>2.1405039079999999</v>
      </c>
      <c r="AO28" s="69" t="s">
        <v>140</v>
      </c>
      <c r="AP28" s="69" t="s">
        <v>140</v>
      </c>
      <c r="AQ28" s="69" t="s">
        <v>140</v>
      </c>
    </row>
    <row r="29" spans="1:43" ht="15.75" x14ac:dyDescent="0.25">
      <c r="A29" s="30">
        <v>50</v>
      </c>
      <c r="B29" s="31">
        <v>15148</v>
      </c>
      <c r="C29" s="16">
        <f t="shared" si="0"/>
        <v>78.115068493150687</v>
      </c>
      <c r="D29" s="17">
        <v>82</v>
      </c>
      <c r="E29" s="17">
        <v>165</v>
      </c>
      <c r="F29" s="18">
        <f t="shared" si="1"/>
        <v>30.119375573921033</v>
      </c>
      <c r="G29" s="32">
        <v>44077</v>
      </c>
      <c r="H29" s="33" t="s">
        <v>52</v>
      </c>
      <c r="I29" s="34">
        <v>2</v>
      </c>
      <c r="J29" s="34" t="s">
        <v>54</v>
      </c>
      <c r="K29" s="34" t="str">
        <f t="shared" si="2"/>
        <v>1</v>
      </c>
      <c r="L29" s="35" t="str">
        <f t="shared" si="3"/>
        <v>1</v>
      </c>
      <c r="M29" s="36">
        <v>0</v>
      </c>
      <c r="N29" s="37" t="str">
        <f>IF(M29=0,"NA","למלא פירוט")</f>
        <v>NA</v>
      </c>
      <c r="O29" s="37" t="str">
        <f t="shared" ref="O29:O36" si="19">IF(N29=1,"למלא פירוט","NA")</f>
        <v>NA</v>
      </c>
      <c r="P29" s="37" t="str">
        <f t="shared" ref="P29:P36" si="20">IF(N29=1,"למלא פירוט","NA")</f>
        <v>NA</v>
      </c>
      <c r="Q29" s="37" t="str">
        <f>IF(M29=0,"NA","למלא פירוט")</f>
        <v>NA</v>
      </c>
      <c r="R29" s="38" t="str">
        <f>IF(M29=0,"NA","למלא פירוט")</f>
        <v>NA</v>
      </c>
      <c r="S29" s="39">
        <v>45053</v>
      </c>
      <c r="T29" s="40">
        <f t="shared" si="6"/>
        <v>32.533333333333331</v>
      </c>
      <c r="U29" s="41" t="b">
        <f t="shared" si="7"/>
        <v>1</v>
      </c>
      <c r="V29" s="42"/>
      <c r="W29" s="43">
        <v>45116</v>
      </c>
      <c r="X29" s="40">
        <f t="shared" si="8"/>
        <v>34.633333333333333</v>
      </c>
      <c r="Y29" s="40" t="str">
        <f t="shared" si="10"/>
        <v>1</v>
      </c>
      <c r="Z29" s="41" t="str">
        <f t="shared" si="11"/>
        <v>too soon</v>
      </c>
      <c r="AA29" s="41" t="str">
        <f t="shared" si="12"/>
        <v>too soon</v>
      </c>
      <c r="AB29" s="41" t="str">
        <f t="shared" si="13"/>
        <v>too soon</v>
      </c>
      <c r="AC29" s="41">
        <v>1</v>
      </c>
      <c r="AD29" s="41">
        <v>0</v>
      </c>
      <c r="AE29" s="43" t="str">
        <f t="shared" si="16"/>
        <v>NA</v>
      </c>
      <c r="AF29" s="40" t="str">
        <f t="shared" si="9"/>
        <v>NA</v>
      </c>
      <c r="AG29" s="40">
        <f t="shared" si="14"/>
        <v>32.533333333333331</v>
      </c>
      <c r="AH29" s="45" t="str">
        <f t="shared" si="15"/>
        <v>1</v>
      </c>
      <c r="AI29" s="41" t="s">
        <v>51</v>
      </c>
      <c r="AJ29" s="41" t="s">
        <v>51</v>
      </c>
      <c r="AK29" s="44" t="s">
        <v>51</v>
      </c>
      <c r="AL29" s="67">
        <v>54.430191319999999</v>
      </c>
      <c r="AM29" s="68">
        <v>24.380735269999999</v>
      </c>
      <c r="AN29" s="68">
        <v>2.76888389871662</v>
      </c>
      <c r="AO29" s="69" t="s">
        <v>140</v>
      </c>
      <c r="AP29" s="69" t="s">
        <v>139</v>
      </c>
      <c r="AQ29" s="69" t="s">
        <v>140</v>
      </c>
    </row>
    <row r="30" spans="1:43" ht="15.75" x14ac:dyDescent="0.25">
      <c r="A30" s="30">
        <v>52</v>
      </c>
      <c r="B30" s="31">
        <v>21690</v>
      </c>
      <c r="C30" s="16">
        <f t="shared" si="0"/>
        <v>60.364383561643834</v>
      </c>
      <c r="D30" s="17">
        <v>61</v>
      </c>
      <c r="E30" s="17">
        <v>168</v>
      </c>
      <c r="F30" s="18">
        <f t="shared" si="1"/>
        <v>21.612811791383223</v>
      </c>
      <c r="G30" s="32">
        <v>44046</v>
      </c>
      <c r="H30" s="33" t="s">
        <v>52</v>
      </c>
      <c r="I30" s="34">
        <v>2</v>
      </c>
      <c r="J30" s="34" t="s">
        <v>54</v>
      </c>
      <c r="K30" s="34" t="str">
        <f t="shared" si="2"/>
        <v>1</v>
      </c>
      <c r="L30" s="35" t="str">
        <f t="shared" si="3"/>
        <v>1</v>
      </c>
      <c r="M30" s="36">
        <v>1</v>
      </c>
      <c r="N30" s="37">
        <v>0</v>
      </c>
      <c r="O30" s="37" t="str">
        <f t="shared" si="19"/>
        <v>NA</v>
      </c>
      <c r="P30" s="37" t="str">
        <f t="shared" si="20"/>
        <v>NA</v>
      </c>
      <c r="Q30" s="37">
        <v>1</v>
      </c>
      <c r="R30" s="38">
        <v>0</v>
      </c>
      <c r="S30" s="39">
        <v>45081</v>
      </c>
      <c r="T30" s="40">
        <f t="shared" si="6"/>
        <v>34.5</v>
      </c>
      <c r="U30" s="41" t="b">
        <f t="shared" si="7"/>
        <v>1</v>
      </c>
      <c r="V30" s="42"/>
      <c r="W30" s="43">
        <v>45116</v>
      </c>
      <c r="X30" s="40">
        <f t="shared" si="8"/>
        <v>35.666666666666664</v>
      </c>
      <c r="Y30" s="40" t="str">
        <f t="shared" si="10"/>
        <v>1</v>
      </c>
      <c r="Z30" s="41" t="str">
        <f t="shared" si="11"/>
        <v>too soon</v>
      </c>
      <c r="AA30" s="41" t="str">
        <f t="shared" si="12"/>
        <v>too soon</v>
      </c>
      <c r="AB30" s="41" t="str">
        <f t="shared" si="13"/>
        <v>too soon</v>
      </c>
      <c r="AC30" s="41">
        <v>1</v>
      </c>
      <c r="AD30" s="41">
        <v>0</v>
      </c>
      <c r="AE30" s="43" t="str">
        <f t="shared" si="16"/>
        <v>NA</v>
      </c>
      <c r="AF30" s="40" t="str">
        <f t="shared" si="9"/>
        <v>NA</v>
      </c>
      <c r="AG30" s="40">
        <f t="shared" si="14"/>
        <v>34.5</v>
      </c>
      <c r="AH30" s="45" t="str">
        <f t="shared" si="15"/>
        <v>1</v>
      </c>
      <c r="AI30" s="41" t="s">
        <v>51</v>
      </c>
      <c r="AJ30" s="41" t="s">
        <v>51</v>
      </c>
      <c r="AK30" s="44" t="s">
        <v>51</v>
      </c>
      <c r="AL30" s="67">
        <v>56.720741910000001</v>
      </c>
      <c r="AM30" s="68">
        <v>18.44717408</v>
      </c>
      <c r="AN30" s="68">
        <v>2.9985930029689798</v>
      </c>
      <c r="AO30" s="69" t="s">
        <v>139</v>
      </c>
      <c r="AP30" s="69" t="s">
        <v>139</v>
      </c>
      <c r="AQ30" s="69" t="s">
        <v>140</v>
      </c>
    </row>
    <row r="31" spans="1:43" ht="15.75" x14ac:dyDescent="0.25">
      <c r="A31" s="30">
        <v>32</v>
      </c>
      <c r="B31" s="31">
        <v>25671</v>
      </c>
      <c r="C31" s="16">
        <f t="shared" si="0"/>
        <v>50.449315068493149</v>
      </c>
      <c r="D31" s="17">
        <v>81</v>
      </c>
      <c r="E31" s="17">
        <v>173</v>
      </c>
      <c r="F31" s="18">
        <f t="shared" si="1"/>
        <v>27.064051588760066</v>
      </c>
      <c r="G31" s="32">
        <v>44354</v>
      </c>
      <c r="H31" s="33" t="s">
        <v>52</v>
      </c>
      <c r="I31" s="34">
        <v>1</v>
      </c>
      <c r="J31" s="34" t="s">
        <v>54</v>
      </c>
      <c r="K31" s="34" t="str">
        <f t="shared" si="2"/>
        <v>1</v>
      </c>
      <c r="L31" s="35" t="str">
        <f t="shared" si="3"/>
        <v>1</v>
      </c>
      <c r="M31" s="36">
        <v>0</v>
      </c>
      <c r="N31" s="37" t="str">
        <f>IF(M31=0,"NA","למלא פירוט")</f>
        <v>NA</v>
      </c>
      <c r="O31" s="37" t="str">
        <f t="shared" si="19"/>
        <v>NA</v>
      </c>
      <c r="P31" s="37" t="str">
        <f t="shared" si="20"/>
        <v>NA</v>
      </c>
      <c r="Q31" s="37" t="str">
        <f>IF(M31=0,"NA","למלא פירוט")</f>
        <v>NA</v>
      </c>
      <c r="R31" s="38" t="str">
        <f>IF(M31=0,"NA","למלא פירוט")</f>
        <v>NA</v>
      </c>
      <c r="S31" s="39">
        <v>45084</v>
      </c>
      <c r="T31" s="40">
        <f t="shared" si="6"/>
        <v>24.333333333333332</v>
      </c>
      <c r="U31" s="41" t="b">
        <f t="shared" si="7"/>
        <v>1</v>
      </c>
      <c r="V31" s="42"/>
      <c r="W31" s="43">
        <v>45118</v>
      </c>
      <c r="X31" s="40">
        <f t="shared" si="8"/>
        <v>25.466666666666665</v>
      </c>
      <c r="Y31" s="40" t="str">
        <f t="shared" si="10"/>
        <v>1</v>
      </c>
      <c r="Z31" s="41" t="str">
        <f t="shared" si="11"/>
        <v>too soon</v>
      </c>
      <c r="AA31" s="41" t="str">
        <f t="shared" si="12"/>
        <v>too soon</v>
      </c>
      <c r="AB31" s="41" t="str">
        <f t="shared" si="13"/>
        <v>too soon</v>
      </c>
      <c r="AC31" s="41">
        <v>1</v>
      </c>
      <c r="AD31" s="41">
        <v>0</v>
      </c>
      <c r="AE31" s="43" t="str">
        <f t="shared" si="16"/>
        <v>NA</v>
      </c>
      <c r="AF31" s="40" t="str">
        <f t="shared" si="9"/>
        <v>NA</v>
      </c>
      <c r="AG31" s="40">
        <f t="shared" si="14"/>
        <v>24.333333333333332</v>
      </c>
      <c r="AH31" s="45" t="str">
        <f t="shared" si="15"/>
        <v>1</v>
      </c>
      <c r="AI31" s="41" t="s">
        <v>51</v>
      </c>
      <c r="AJ31" s="41" t="s">
        <v>51</v>
      </c>
      <c r="AK31" s="44" t="s">
        <v>51</v>
      </c>
      <c r="AL31" s="67">
        <v>57.64026819</v>
      </c>
      <c r="AM31" s="68">
        <v>14.568823719999999</v>
      </c>
      <c r="AN31" s="68">
        <v>1.8194126429999999</v>
      </c>
      <c r="AO31" s="69" t="s">
        <v>139</v>
      </c>
      <c r="AP31" s="69" t="s">
        <v>140</v>
      </c>
      <c r="AQ31" s="69" t="s">
        <v>140</v>
      </c>
    </row>
    <row r="32" spans="1:43" ht="15.75" x14ac:dyDescent="0.25">
      <c r="A32" s="30">
        <v>53</v>
      </c>
      <c r="B32" s="31">
        <v>23177</v>
      </c>
      <c r="C32" s="16">
        <f t="shared" si="0"/>
        <v>56.334246575342469</v>
      </c>
      <c r="D32" s="17">
        <v>60</v>
      </c>
      <c r="E32" s="17">
        <v>150</v>
      </c>
      <c r="F32" s="18">
        <f t="shared" si="1"/>
        <v>26.666666666666668</v>
      </c>
      <c r="G32" s="32">
        <v>44039</v>
      </c>
      <c r="H32" s="33" t="s">
        <v>52</v>
      </c>
      <c r="I32" s="34">
        <v>2</v>
      </c>
      <c r="J32" s="34" t="s">
        <v>54</v>
      </c>
      <c r="K32" s="34" t="str">
        <f t="shared" si="2"/>
        <v>1</v>
      </c>
      <c r="L32" s="35" t="str">
        <f t="shared" si="3"/>
        <v>1</v>
      </c>
      <c r="M32" s="36">
        <v>0</v>
      </c>
      <c r="N32" s="37" t="str">
        <f>IF(M32=0,"NA","למלא פירוט")</f>
        <v>NA</v>
      </c>
      <c r="O32" s="37" t="str">
        <f t="shared" si="19"/>
        <v>NA</v>
      </c>
      <c r="P32" s="37" t="str">
        <f t="shared" si="20"/>
        <v>NA</v>
      </c>
      <c r="Q32" s="37" t="str">
        <f>IF(M32=0,"NA","למלא פירוט")</f>
        <v>NA</v>
      </c>
      <c r="R32" s="38" t="str">
        <f>IF(M32=0,"NA","למלא פירוט")</f>
        <v>NA</v>
      </c>
      <c r="S32" s="39">
        <v>45109</v>
      </c>
      <c r="T32" s="40">
        <f t="shared" si="6"/>
        <v>35.666666666666664</v>
      </c>
      <c r="U32" s="41" t="b">
        <f t="shared" si="7"/>
        <v>1</v>
      </c>
      <c r="V32" s="42"/>
      <c r="W32" s="43">
        <v>45116</v>
      </c>
      <c r="X32" s="40">
        <f t="shared" si="8"/>
        <v>35.9</v>
      </c>
      <c r="Y32" s="40" t="str">
        <f t="shared" si="10"/>
        <v>1</v>
      </c>
      <c r="Z32" s="41">
        <f t="shared" si="11"/>
        <v>0</v>
      </c>
      <c r="AA32" s="41" t="str">
        <f t="shared" si="12"/>
        <v>too soon</v>
      </c>
      <c r="AB32" s="41" t="str">
        <f t="shared" si="13"/>
        <v>too soon</v>
      </c>
      <c r="AC32" s="41">
        <v>1</v>
      </c>
      <c r="AD32" s="41">
        <v>0</v>
      </c>
      <c r="AE32" s="43" t="str">
        <f t="shared" si="16"/>
        <v>NA</v>
      </c>
      <c r="AF32" s="40" t="str">
        <f t="shared" si="9"/>
        <v>NA</v>
      </c>
      <c r="AG32" s="40">
        <f t="shared" si="14"/>
        <v>35.666666666666664</v>
      </c>
      <c r="AH32" s="45" t="str">
        <f t="shared" si="15"/>
        <v>1</v>
      </c>
      <c r="AI32" s="41" t="s">
        <v>51</v>
      </c>
      <c r="AJ32" s="41" t="s">
        <v>51</v>
      </c>
      <c r="AK32" s="44" t="s">
        <v>51</v>
      </c>
      <c r="AL32" s="67">
        <v>50.702928249999999</v>
      </c>
      <c r="AM32" s="68">
        <v>20.001109920000001</v>
      </c>
      <c r="AN32" s="68">
        <v>2.3879664386401198</v>
      </c>
      <c r="AO32" s="69" t="s">
        <v>140</v>
      </c>
      <c r="AP32" s="69" t="s">
        <v>139</v>
      </c>
      <c r="AQ32" s="69" t="s">
        <v>140</v>
      </c>
    </row>
    <row r="33" spans="1:43" ht="15.75" x14ac:dyDescent="0.25">
      <c r="A33" s="30">
        <v>54</v>
      </c>
      <c r="B33" s="31">
        <v>17570</v>
      </c>
      <c r="C33" s="16">
        <f t="shared" si="0"/>
        <v>71.430136986301363</v>
      </c>
      <c r="D33" s="17">
        <v>70</v>
      </c>
      <c r="E33" s="17">
        <v>156</v>
      </c>
      <c r="F33" s="18">
        <f t="shared" si="1"/>
        <v>28.763971071663377</v>
      </c>
      <c r="G33" s="32">
        <v>44021</v>
      </c>
      <c r="H33" s="33" t="s">
        <v>52</v>
      </c>
      <c r="I33" s="34">
        <v>2</v>
      </c>
      <c r="J33" s="34" t="s">
        <v>49</v>
      </c>
      <c r="K33" s="34" t="str">
        <f t="shared" si="2"/>
        <v>1</v>
      </c>
      <c r="L33" s="35" t="str">
        <f t="shared" si="3"/>
        <v>1</v>
      </c>
      <c r="M33" s="36">
        <v>1</v>
      </c>
      <c r="N33" s="37">
        <v>0</v>
      </c>
      <c r="O33" s="37" t="str">
        <f t="shared" si="19"/>
        <v>NA</v>
      </c>
      <c r="P33" s="37" t="str">
        <f t="shared" si="20"/>
        <v>NA</v>
      </c>
      <c r="Q33" s="37">
        <v>1</v>
      </c>
      <c r="R33" s="38">
        <v>0</v>
      </c>
      <c r="S33" s="39">
        <v>44545</v>
      </c>
      <c r="T33" s="40">
        <f t="shared" si="6"/>
        <v>17.466666666666665</v>
      </c>
      <c r="U33" s="41" t="b">
        <f t="shared" si="7"/>
        <v>0</v>
      </c>
      <c r="V33" s="42">
        <v>44566</v>
      </c>
      <c r="W33" s="43">
        <v>45116</v>
      </c>
      <c r="X33" s="40">
        <f t="shared" si="8"/>
        <v>18.166666666666668</v>
      </c>
      <c r="Y33" s="40" t="str">
        <f t="shared" si="10"/>
        <v>1</v>
      </c>
      <c r="Z33" s="41">
        <f t="shared" si="11"/>
        <v>0</v>
      </c>
      <c r="AA33" s="41" t="str">
        <f t="shared" si="12"/>
        <v>too soon</v>
      </c>
      <c r="AB33" s="41" t="str">
        <f t="shared" si="13"/>
        <v>too soon</v>
      </c>
      <c r="AC33" s="41">
        <v>1</v>
      </c>
      <c r="AD33" s="41">
        <v>1</v>
      </c>
      <c r="AE33" s="43">
        <v>44196</v>
      </c>
      <c r="AF33" s="40">
        <f t="shared" si="9"/>
        <v>5.7333333333333334</v>
      </c>
      <c r="AG33" s="40">
        <f t="shared" si="14"/>
        <v>5.833333333333333</v>
      </c>
      <c r="AH33" s="45" t="str">
        <f t="shared" si="15"/>
        <v>0</v>
      </c>
      <c r="AI33" s="41" t="s">
        <v>51</v>
      </c>
      <c r="AJ33" s="41" t="s">
        <v>51</v>
      </c>
      <c r="AK33" s="44" t="s">
        <v>51</v>
      </c>
      <c r="AL33" s="67">
        <v>48.370690080000003</v>
      </c>
      <c r="AM33" s="68">
        <v>11.12942013</v>
      </c>
      <c r="AN33" s="68">
        <v>2.61372727272727</v>
      </c>
      <c r="AO33" s="69" t="s">
        <v>140</v>
      </c>
      <c r="AP33" s="69" t="s">
        <v>140</v>
      </c>
      <c r="AQ33" s="69" t="s">
        <v>140</v>
      </c>
    </row>
    <row r="34" spans="1:43" ht="15.75" x14ac:dyDescent="0.25">
      <c r="A34" s="30">
        <v>61</v>
      </c>
      <c r="B34" s="31">
        <v>21676</v>
      </c>
      <c r="C34" s="16">
        <f t="shared" si="0"/>
        <v>59.947945205479449</v>
      </c>
      <c r="D34" s="17">
        <v>68</v>
      </c>
      <c r="E34" s="17">
        <v>164</v>
      </c>
      <c r="F34" s="18">
        <f t="shared" si="1"/>
        <v>25.282569898869724</v>
      </c>
      <c r="G34" s="32">
        <v>43878</v>
      </c>
      <c r="H34" s="33" t="s">
        <v>52</v>
      </c>
      <c r="I34" s="34">
        <v>2</v>
      </c>
      <c r="J34" s="34" t="s">
        <v>54</v>
      </c>
      <c r="K34" s="34" t="str">
        <f t="shared" si="2"/>
        <v>1</v>
      </c>
      <c r="L34" s="35" t="str">
        <f t="shared" si="3"/>
        <v>1</v>
      </c>
      <c r="M34" s="36">
        <v>0</v>
      </c>
      <c r="N34" s="37" t="str">
        <f>IF(M34=0,"NA","למלא פירוט")</f>
        <v>NA</v>
      </c>
      <c r="O34" s="37" t="str">
        <f t="shared" si="19"/>
        <v>NA</v>
      </c>
      <c r="P34" s="37" t="str">
        <f t="shared" si="20"/>
        <v>NA</v>
      </c>
      <c r="Q34" s="37" t="str">
        <f>IF(M34=0,"NA","למלא פירוט")</f>
        <v>NA</v>
      </c>
      <c r="R34" s="38" t="str">
        <f>IF(M34=0,"NA","למלא פירוט")</f>
        <v>NA</v>
      </c>
      <c r="S34" s="39">
        <v>45084</v>
      </c>
      <c r="T34" s="40">
        <f t="shared" si="6"/>
        <v>40.200000000000003</v>
      </c>
      <c r="U34" s="41" t="b">
        <f t="shared" si="7"/>
        <v>1</v>
      </c>
      <c r="V34" s="42"/>
      <c r="W34" s="43">
        <v>45116</v>
      </c>
      <c r="X34" s="40">
        <f t="shared" si="8"/>
        <v>41.266666666666666</v>
      </c>
      <c r="Y34" s="40" t="str">
        <f t="shared" si="10"/>
        <v>1</v>
      </c>
      <c r="Z34" s="41">
        <f t="shared" si="11"/>
        <v>1</v>
      </c>
      <c r="AA34" s="41" t="str">
        <f t="shared" si="12"/>
        <v>too soon</v>
      </c>
      <c r="AB34" s="41" t="str">
        <f t="shared" si="13"/>
        <v>too soon</v>
      </c>
      <c r="AC34" s="41">
        <v>1</v>
      </c>
      <c r="AD34" s="41">
        <v>0</v>
      </c>
      <c r="AE34" s="43" t="str">
        <f>IF(AD34=1,"למלא פירוט","NA")</f>
        <v>NA</v>
      </c>
      <c r="AF34" s="40" t="str">
        <f t="shared" si="9"/>
        <v>NA</v>
      </c>
      <c r="AG34" s="40">
        <f t="shared" si="14"/>
        <v>40.200000000000003</v>
      </c>
      <c r="AH34" s="45" t="str">
        <f t="shared" si="15"/>
        <v>1</v>
      </c>
      <c r="AI34" s="41" t="str">
        <f>IF(AG34&gt;35.9,"1","0")</f>
        <v>1</v>
      </c>
      <c r="AJ34" s="41" t="s">
        <v>51</v>
      </c>
      <c r="AK34" s="44" t="s">
        <v>51</v>
      </c>
      <c r="AL34" s="67">
        <v>55.893151879999998</v>
      </c>
      <c r="AM34" s="68">
        <v>24.013985139999999</v>
      </c>
      <c r="AN34" s="68">
        <v>3.26512366750159</v>
      </c>
      <c r="AO34" s="69" t="s">
        <v>139</v>
      </c>
      <c r="AP34" s="69" t="s">
        <v>139</v>
      </c>
      <c r="AQ34" s="69" t="s">
        <v>140</v>
      </c>
    </row>
    <row r="35" spans="1:43" ht="15.75" x14ac:dyDescent="0.25">
      <c r="A35" s="30">
        <v>36</v>
      </c>
      <c r="B35" s="31">
        <v>24881</v>
      </c>
      <c r="C35" s="16">
        <f t="shared" si="0"/>
        <v>52.402739726027399</v>
      </c>
      <c r="D35" s="17">
        <v>82</v>
      </c>
      <c r="E35" s="17">
        <v>155</v>
      </c>
      <c r="F35" s="18">
        <f t="shared" si="1"/>
        <v>34.131113423517164</v>
      </c>
      <c r="G35" s="32">
        <v>44285</v>
      </c>
      <c r="H35" s="33" t="s">
        <v>52</v>
      </c>
      <c r="I35" s="34">
        <v>3</v>
      </c>
      <c r="J35" s="34" t="s">
        <v>54</v>
      </c>
      <c r="K35" s="34" t="str">
        <f t="shared" si="2"/>
        <v>1</v>
      </c>
      <c r="L35" s="35" t="str">
        <f t="shared" si="3"/>
        <v>2</v>
      </c>
      <c r="M35" s="36">
        <v>1</v>
      </c>
      <c r="N35" s="37">
        <v>0</v>
      </c>
      <c r="O35" s="37" t="str">
        <f t="shared" si="19"/>
        <v>NA</v>
      </c>
      <c r="P35" s="37" t="str">
        <f t="shared" si="20"/>
        <v>NA</v>
      </c>
      <c r="Q35" s="37">
        <v>1</v>
      </c>
      <c r="R35" s="38">
        <v>0</v>
      </c>
      <c r="S35" s="39">
        <v>45118</v>
      </c>
      <c r="T35" s="40">
        <f t="shared" si="6"/>
        <v>27.766666666666666</v>
      </c>
      <c r="U35" s="41" t="b">
        <f t="shared" si="7"/>
        <v>1</v>
      </c>
      <c r="V35" s="42"/>
      <c r="W35" s="43">
        <v>45118</v>
      </c>
      <c r="X35" s="40">
        <f t="shared" si="8"/>
        <v>27.766666666666666</v>
      </c>
      <c r="Y35" s="40" t="str">
        <f t="shared" si="10"/>
        <v>1</v>
      </c>
      <c r="Z35" s="41" t="str">
        <f t="shared" si="11"/>
        <v>too soon</v>
      </c>
      <c r="AA35" s="41" t="str">
        <f t="shared" si="12"/>
        <v>too soon</v>
      </c>
      <c r="AB35" s="41" t="str">
        <f t="shared" si="13"/>
        <v>too soon</v>
      </c>
      <c r="AC35" s="41">
        <v>1</v>
      </c>
      <c r="AD35" s="41">
        <v>0</v>
      </c>
      <c r="AE35" s="43" t="str">
        <f>IF(AD35=1,"למלא פירוט","NA")</f>
        <v>NA</v>
      </c>
      <c r="AF35" s="40" t="str">
        <f t="shared" si="9"/>
        <v>NA</v>
      </c>
      <c r="AG35" s="40">
        <f t="shared" si="14"/>
        <v>27.766666666666666</v>
      </c>
      <c r="AH35" s="45" t="str">
        <f t="shared" si="15"/>
        <v>1</v>
      </c>
      <c r="AI35" s="41" t="s">
        <v>51</v>
      </c>
      <c r="AJ35" s="41" t="s">
        <v>51</v>
      </c>
      <c r="AK35" s="44" t="s">
        <v>51</v>
      </c>
      <c r="AL35" s="67">
        <v>50.797143259999999</v>
      </c>
      <c r="AM35" s="68">
        <v>12.606608960000001</v>
      </c>
      <c r="AN35" s="68">
        <v>2.4443858559999998</v>
      </c>
      <c r="AO35" s="69" t="s">
        <v>140</v>
      </c>
      <c r="AP35" s="69" t="s">
        <v>140</v>
      </c>
      <c r="AQ35" s="69" t="s">
        <v>140</v>
      </c>
    </row>
    <row r="36" spans="1:43" ht="15.75" x14ac:dyDescent="0.25">
      <c r="A36" s="30">
        <v>37</v>
      </c>
      <c r="B36" s="31">
        <v>23871</v>
      </c>
      <c r="C36" s="16">
        <f t="shared" si="0"/>
        <v>55.112328767123287</v>
      </c>
      <c r="D36" s="17">
        <v>80</v>
      </c>
      <c r="E36" s="17">
        <v>150</v>
      </c>
      <c r="F36" s="18">
        <f t="shared" si="1"/>
        <v>35.555555555555557</v>
      </c>
      <c r="G36" s="32">
        <v>44280</v>
      </c>
      <c r="H36" s="33" t="s">
        <v>52</v>
      </c>
      <c r="I36" s="34">
        <v>1</v>
      </c>
      <c r="J36" s="34" t="s">
        <v>54</v>
      </c>
      <c r="K36" s="34" t="str">
        <f t="shared" si="2"/>
        <v>1</v>
      </c>
      <c r="L36" s="35" t="str">
        <f t="shared" si="3"/>
        <v>1</v>
      </c>
      <c r="M36" s="36">
        <v>0</v>
      </c>
      <c r="N36" s="37" t="str">
        <f>IF(M36=0,"NA","למלא פירוט")</f>
        <v>NA</v>
      </c>
      <c r="O36" s="37" t="str">
        <f t="shared" si="19"/>
        <v>NA</v>
      </c>
      <c r="P36" s="37" t="str">
        <f t="shared" si="20"/>
        <v>NA</v>
      </c>
      <c r="Q36" s="37" t="str">
        <f>IF(M36=0,"NA","למלא פירוט")</f>
        <v>NA</v>
      </c>
      <c r="R36" s="38" t="str">
        <f>IF(M36=0,"NA","למלא פירוט")</f>
        <v>NA</v>
      </c>
      <c r="S36" s="39">
        <v>45113</v>
      </c>
      <c r="T36" s="40">
        <f t="shared" si="6"/>
        <v>27.766666666666666</v>
      </c>
      <c r="U36" s="41" t="b">
        <f t="shared" si="7"/>
        <v>1</v>
      </c>
      <c r="V36" s="42"/>
      <c r="W36" s="43">
        <v>45118</v>
      </c>
      <c r="X36" s="40">
        <f t="shared" si="8"/>
        <v>27.933333333333334</v>
      </c>
      <c r="Y36" s="40" t="str">
        <f t="shared" si="10"/>
        <v>1</v>
      </c>
      <c r="Z36" s="41" t="str">
        <f t="shared" si="11"/>
        <v>too soon</v>
      </c>
      <c r="AA36" s="41" t="str">
        <f t="shared" si="12"/>
        <v>too soon</v>
      </c>
      <c r="AB36" s="41" t="str">
        <f t="shared" si="13"/>
        <v>too soon</v>
      </c>
      <c r="AC36" s="41">
        <v>1</v>
      </c>
      <c r="AD36" s="41">
        <v>0</v>
      </c>
      <c r="AE36" s="43" t="str">
        <f>IF(AD36=1,"למלא פירוט","NA")</f>
        <v>NA</v>
      </c>
      <c r="AF36" s="40" t="str">
        <f t="shared" si="9"/>
        <v>NA</v>
      </c>
      <c r="AG36" s="40">
        <f t="shared" si="14"/>
        <v>27.766666666666666</v>
      </c>
      <c r="AH36" s="45" t="str">
        <f t="shared" si="15"/>
        <v>1</v>
      </c>
      <c r="AI36" s="41" t="s">
        <v>51</v>
      </c>
      <c r="AJ36" s="41" t="s">
        <v>51</v>
      </c>
      <c r="AK36" s="44" t="s">
        <v>51</v>
      </c>
      <c r="AL36" s="67">
        <v>58.572049700000001</v>
      </c>
      <c r="AM36" s="68">
        <v>10.706432680000001</v>
      </c>
      <c r="AN36" s="68">
        <v>4.3780759009999999</v>
      </c>
      <c r="AO36" s="69" t="s">
        <v>139</v>
      </c>
      <c r="AP36" s="69" t="s">
        <v>140</v>
      </c>
      <c r="AQ36" s="69" t="s">
        <v>139</v>
      </c>
    </row>
    <row r="37" spans="1:43" ht="15.75" x14ac:dyDescent="0.25">
      <c r="A37" s="30">
        <v>38</v>
      </c>
      <c r="B37" s="31">
        <v>13217</v>
      </c>
      <c r="C37" s="16">
        <f t="shared" si="0"/>
        <v>83.780821917808225</v>
      </c>
      <c r="D37" s="17">
        <v>55</v>
      </c>
      <c r="E37" s="17">
        <v>150</v>
      </c>
      <c r="F37" s="18">
        <f t="shared" si="1"/>
        <v>24.444444444444443</v>
      </c>
      <c r="G37" s="32">
        <v>44245</v>
      </c>
      <c r="H37" s="33" t="s">
        <v>55</v>
      </c>
      <c r="I37" s="34">
        <v>3</v>
      </c>
      <c r="J37" s="34" t="s">
        <v>59</v>
      </c>
      <c r="K37" s="34" t="str">
        <f t="shared" si="2"/>
        <v>3</v>
      </c>
      <c r="L37" s="35" t="str">
        <f t="shared" si="3"/>
        <v>2</v>
      </c>
      <c r="M37" s="36">
        <v>1</v>
      </c>
      <c r="N37" s="37">
        <v>1</v>
      </c>
      <c r="O37" s="46" t="s">
        <v>60</v>
      </c>
      <c r="P37" s="37">
        <v>0</v>
      </c>
      <c r="Q37" s="37">
        <v>1</v>
      </c>
      <c r="R37" s="38">
        <v>0</v>
      </c>
      <c r="S37" s="39">
        <v>45117</v>
      </c>
      <c r="T37" s="40">
        <f t="shared" si="6"/>
        <v>29.066666666666666</v>
      </c>
      <c r="U37" s="41" t="b">
        <f t="shared" si="7"/>
        <v>1</v>
      </c>
      <c r="V37" s="42"/>
      <c r="W37" s="43">
        <v>45118</v>
      </c>
      <c r="X37" s="40">
        <f t="shared" si="8"/>
        <v>29.1</v>
      </c>
      <c r="Y37" s="40" t="str">
        <f t="shared" si="10"/>
        <v>1</v>
      </c>
      <c r="Z37" s="41" t="str">
        <f t="shared" si="11"/>
        <v>too soon</v>
      </c>
      <c r="AA37" s="41" t="str">
        <f t="shared" si="12"/>
        <v>too soon</v>
      </c>
      <c r="AB37" s="41" t="str">
        <f t="shared" si="13"/>
        <v>too soon</v>
      </c>
      <c r="AC37" s="41">
        <v>1</v>
      </c>
      <c r="AD37" s="41">
        <v>1</v>
      </c>
      <c r="AE37" s="43">
        <v>44433</v>
      </c>
      <c r="AF37" s="40">
        <f t="shared" si="9"/>
        <v>6.2333333333333334</v>
      </c>
      <c r="AG37" s="40">
        <f t="shared" si="14"/>
        <v>6.2666666666666666</v>
      </c>
      <c r="AH37" s="45" t="str">
        <f t="shared" si="15"/>
        <v>0</v>
      </c>
      <c r="AI37" s="41" t="s">
        <v>51</v>
      </c>
      <c r="AJ37" s="41" t="s">
        <v>51</v>
      </c>
      <c r="AK37" s="44" t="s">
        <v>51</v>
      </c>
      <c r="AL37" s="67">
        <v>61.942856710000001</v>
      </c>
      <c r="AM37" s="68">
        <v>15.022945419999999</v>
      </c>
      <c r="AN37" s="68">
        <v>5.2673424390000001</v>
      </c>
      <c r="AO37" s="69" t="s">
        <v>139</v>
      </c>
      <c r="AP37" s="69" t="s">
        <v>140</v>
      </c>
      <c r="AQ37" s="69" t="s">
        <v>139</v>
      </c>
    </row>
    <row r="38" spans="1:43" ht="15.75" x14ac:dyDescent="0.25">
      <c r="A38" s="30">
        <v>40</v>
      </c>
      <c r="B38" s="31">
        <v>24725</v>
      </c>
      <c r="C38" s="16">
        <f t="shared" si="0"/>
        <v>52.613698630136987</v>
      </c>
      <c r="D38" s="17">
        <v>84</v>
      </c>
      <c r="E38" s="17">
        <v>160</v>
      </c>
      <c r="F38" s="18">
        <f t="shared" si="1"/>
        <v>32.812499999999993</v>
      </c>
      <c r="G38" s="32">
        <v>44210</v>
      </c>
      <c r="H38" s="33" t="s">
        <v>52</v>
      </c>
      <c r="I38" s="34">
        <v>1</v>
      </c>
      <c r="J38" s="34" t="s">
        <v>54</v>
      </c>
      <c r="K38" s="34" t="str">
        <f t="shared" si="2"/>
        <v>1</v>
      </c>
      <c r="L38" s="35" t="str">
        <f t="shared" si="3"/>
        <v>1</v>
      </c>
      <c r="M38" s="36">
        <v>0</v>
      </c>
      <c r="N38" s="37" t="str">
        <f>IF(M38=0,"NA","למלא פירוט")</f>
        <v>NA</v>
      </c>
      <c r="O38" s="37" t="str">
        <f>IF(N38=1,"למלא פירוט","NA")</f>
        <v>NA</v>
      </c>
      <c r="P38" s="37" t="str">
        <f>IF(N38=1,"למלא פירוט","NA")</f>
        <v>NA</v>
      </c>
      <c r="Q38" s="37" t="str">
        <f>IF(M38=0,"NA","למלא פירוט")</f>
        <v>NA</v>
      </c>
      <c r="R38" s="38" t="str">
        <f>IF(M38=0,"NA","למלא פירוט")</f>
        <v>NA</v>
      </c>
      <c r="S38" s="39">
        <v>45072</v>
      </c>
      <c r="T38" s="40">
        <f t="shared" si="6"/>
        <v>28.733333333333334</v>
      </c>
      <c r="U38" s="41" t="b">
        <f t="shared" si="7"/>
        <v>1</v>
      </c>
      <c r="V38" s="42"/>
      <c r="W38" s="43">
        <v>45118</v>
      </c>
      <c r="X38" s="40">
        <f t="shared" si="8"/>
        <v>30.266666666666666</v>
      </c>
      <c r="Y38" s="40" t="str">
        <f t="shared" si="10"/>
        <v>1</v>
      </c>
      <c r="Z38" s="41" t="str">
        <f t="shared" si="11"/>
        <v>too soon</v>
      </c>
      <c r="AA38" s="41" t="str">
        <f t="shared" si="12"/>
        <v>too soon</v>
      </c>
      <c r="AB38" s="41" t="str">
        <f t="shared" si="13"/>
        <v>too soon</v>
      </c>
      <c r="AC38" s="41">
        <v>1</v>
      </c>
      <c r="AD38" s="41">
        <v>0</v>
      </c>
      <c r="AE38" s="43" t="str">
        <f>IF(AD38=1,"למלא פירוט","NA")</f>
        <v>NA</v>
      </c>
      <c r="AF38" s="40" t="str">
        <f t="shared" si="9"/>
        <v>NA</v>
      </c>
      <c r="AG38" s="40">
        <f t="shared" si="14"/>
        <v>28.733333333333334</v>
      </c>
      <c r="AH38" s="45" t="str">
        <f t="shared" si="15"/>
        <v>1</v>
      </c>
      <c r="AI38" s="41" t="s">
        <v>51</v>
      </c>
      <c r="AJ38" s="41" t="s">
        <v>51</v>
      </c>
      <c r="AK38" s="44" t="s">
        <v>51</v>
      </c>
      <c r="AL38" s="67">
        <v>59.84295487</v>
      </c>
      <c r="AM38" s="68">
        <v>12.14272195</v>
      </c>
      <c r="AN38" s="68">
        <v>5.302071465</v>
      </c>
      <c r="AO38" s="69" t="s">
        <v>139</v>
      </c>
      <c r="AP38" s="69" t="s">
        <v>140</v>
      </c>
      <c r="AQ38" s="69" t="s">
        <v>139</v>
      </c>
    </row>
    <row r="39" spans="1:43" ht="15.75" x14ac:dyDescent="0.25">
      <c r="A39" s="30">
        <v>41</v>
      </c>
      <c r="B39" s="31">
        <v>20777</v>
      </c>
      <c r="C39" s="16">
        <f t="shared" si="0"/>
        <v>63.221917808219175</v>
      </c>
      <c r="D39" s="17">
        <v>104</v>
      </c>
      <c r="E39" s="17">
        <v>168</v>
      </c>
      <c r="F39" s="18">
        <f t="shared" si="1"/>
        <v>36.848072562358283</v>
      </c>
      <c r="G39" s="32">
        <v>44189</v>
      </c>
      <c r="H39" s="33" t="s">
        <v>52</v>
      </c>
      <c r="I39" s="34">
        <v>3</v>
      </c>
      <c r="J39" s="34" t="s">
        <v>49</v>
      </c>
      <c r="K39" s="34" t="str">
        <f t="shared" si="2"/>
        <v>1</v>
      </c>
      <c r="L39" s="35" t="str">
        <f t="shared" si="3"/>
        <v>2</v>
      </c>
      <c r="M39" s="36">
        <v>1</v>
      </c>
      <c r="N39" s="37">
        <v>0</v>
      </c>
      <c r="O39" s="37" t="str">
        <f>IF(N39=1,"למלא פירוט","NA")</f>
        <v>NA</v>
      </c>
      <c r="P39" s="37" t="str">
        <f>IF(N39=1,"למלא פירוט","NA")</f>
        <v>NA</v>
      </c>
      <c r="Q39" s="37">
        <v>1</v>
      </c>
      <c r="R39" s="38">
        <v>1</v>
      </c>
      <c r="S39" s="39">
        <v>45109</v>
      </c>
      <c r="T39" s="40">
        <f t="shared" si="6"/>
        <v>30.666666666666668</v>
      </c>
      <c r="U39" s="41" t="b">
        <f t="shared" si="7"/>
        <v>1</v>
      </c>
      <c r="V39" s="42"/>
      <c r="W39" s="43">
        <v>45118</v>
      </c>
      <c r="X39" s="40">
        <f t="shared" si="8"/>
        <v>30.966666666666665</v>
      </c>
      <c r="Y39" s="40" t="str">
        <f t="shared" si="10"/>
        <v>1</v>
      </c>
      <c r="Z39" s="41" t="str">
        <f t="shared" si="11"/>
        <v>too soon</v>
      </c>
      <c r="AA39" s="41" t="str">
        <f t="shared" si="12"/>
        <v>too soon</v>
      </c>
      <c r="AB39" s="41" t="str">
        <f t="shared" si="13"/>
        <v>too soon</v>
      </c>
      <c r="AC39" s="41">
        <v>1</v>
      </c>
      <c r="AD39" s="41">
        <v>0</v>
      </c>
      <c r="AE39" s="43" t="str">
        <f>IF(AD39=1,"למלא פירוט","NA")</f>
        <v>NA</v>
      </c>
      <c r="AF39" s="40" t="str">
        <f t="shared" si="9"/>
        <v>NA</v>
      </c>
      <c r="AG39" s="40">
        <f t="shared" si="14"/>
        <v>30.666666666666668</v>
      </c>
      <c r="AH39" s="45" t="str">
        <f t="shared" si="15"/>
        <v>1</v>
      </c>
      <c r="AI39" s="41" t="s">
        <v>51</v>
      </c>
      <c r="AJ39" s="41" t="s">
        <v>51</v>
      </c>
      <c r="AK39" s="44" t="s">
        <v>51</v>
      </c>
      <c r="AL39" s="67">
        <v>50.986276920000002</v>
      </c>
      <c r="AM39" s="68">
        <v>14.158839670000001</v>
      </c>
      <c r="AN39" s="68">
        <v>1.8645332299999999</v>
      </c>
      <c r="AO39" s="69" t="s">
        <v>140</v>
      </c>
      <c r="AP39" s="69" t="s">
        <v>140</v>
      </c>
      <c r="AQ39" s="69" t="s">
        <v>140</v>
      </c>
    </row>
    <row r="40" spans="1:43" ht="15.75" x14ac:dyDescent="0.25">
      <c r="A40" s="30">
        <v>42</v>
      </c>
      <c r="B40" s="31">
        <v>23622</v>
      </c>
      <c r="C40" s="16">
        <f t="shared" si="0"/>
        <v>55.482191780821921</v>
      </c>
      <c r="D40" s="17">
        <v>65</v>
      </c>
      <c r="E40" s="17">
        <v>160</v>
      </c>
      <c r="F40" s="18">
        <f t="shared" si="1"/>
        <v>25.390624999999996</v>
      </c>
      <c r="G40" s="32">
        <v>44168</v>
      </c>
      <c r="H40" s="33" t="s">
        <v>52</v>
      </c>
      <c r="I40" s="34">
        <v>3</v>
      </c>
      <c r="J40" s="34" t="s">
        <v>59</v>
      </c>
      <c r="K40" s="34" t="str">
        <f t="shared" si="2"/>
        <v>3</v>
      </c>
      <c r="L40" s="35" t="str">
        <f t="shared" si="3"/>
        <v>2</v>
      </c>
      <c r="M40" s="36">
        <v>1</v>
      </c>
      <c r="N40" s="37">
        <v>1</v>
      </c>
      <c r="O40" s="46" t="s">
        <v>57</v>
      </c>
      <c r="P40" s="37">
        <v>1</v>
      </c>
      <c r="Q40" s="37">
        <v>1</v>
      </c>
      <c r="R40" s="38">
        <v>0</v>
      </c>
      <c r="S40" s="39">
        <v>44822</v>
      </c>
      <c r="T40" s="40">
        <f t="shared" si="6"/>
        <v>21.8</v>
      </c>
      <c r="U40" s="41" t="b">
        <f t="shared" si="7"/>
        <v>0</v>
      </c>
      <c r="V40" s="42">
        <v>44820</v>
      </c>
      <c r="W40" s="43">
        <v>45118</v>
      </c>
      <c r="X40" s="40">
        <f t="shared" si="8"/>
        <v>21.733333333333334</v>
      </c>
      <c r="Y40" s="40" t="str">
        <f t="shared" si="10"/>
        <v>1</v>
      </c>
      <c r="Z40" s="41" t="str">
        <f t="shared" si="11"/>
        <v>too soon</v>
      </c>
      <c r="AA40" s="41" t="str">
        <f t="shared" si="12"/>
        <v>too soon</v>
      </c>
      <c r="AB40" s="41" t="str">
        <f t="shared" si="13"/>
        <v>too soon</v>
      </c>
      <c r="AC40" s="41">
        <v>1</v>
      </c>
      <c r="AD40" s="41">
        <v>1</v>
      </c>
      <c r="AE40" s="43">
        <v>44356</v>
      </c>
      <c r="AF40" s="40">
        <f t="shared" si="9"/>
        <v>6.2</v>
      </c>
      <c r="AG40" s="40">
        <f t="shared" si="14"/>
        <v>6.2666666666666666</v>
      </c>
      <c r="AH40" s="45" t="str">
        <f t="shared" si="15"/>
        <v>0</v>
      </c>
      <c r="AI40" s="41" t="s">
        <v>51</v>
      </c>
      <c r="AJ40" s="41" t="s">
        <v>51</v>
      </c>
      <c r="AK40" s="44" t="s">
        <v>51</v>
      </c>
      <c r="AL40" s="67">
        <v>50.257435489999999</v>
      </c>
      <c r="AM40" s="68">
        <v>11.63135904</v>
      </c>
      <c r="AN40" s="68">
        <v>1.6525400139999999</v>
      </c>
      <c r="AO40" s="69" t="s">
        <v>140</v>
      </c>
      <c r="AP40" s="69" t="s">
        <v>140</v>
      </c>
      <c r="AQ40" s="69" t="s">
        <v>140</v>
      </c>
    </row>
    <row r="41" spans="1:43" ht="15.75" x14ac:dyDescent="0.25">
      <c r="A41" s="30">
        <v>43</v>
      </c>
      <c r="B41" s="31">
        <v>23003</v>
      </c>
      <c r="C41" s="16">
        <f t="shared" si="0"/>
        <v>57.131506849315066</v>
      </c>
      <c r="D41" s="17">
        <v>87</v>
      </c>
      <c r="E41" s="17">
        <v>160</v>
      </c>
      <c r="F41" s="18">
        <f t="shared" si="1"/>
        <v>33.984374999999993</v>
      </c>
      <c r="G41" s="32">
        <v>44161</v>
      </c>
      <c r="H41" s="33" t="s">
        <v>52</v>
      </c>
      <c r="I41" s="34">
        <v>1</v>
      </c>
      <c r="J41" s="34" t="s">
        <v>54</v>
      </c>
      <c r="K41" s="34" t="str">
        <f t="shared" si="2"/>
        <v>1</v>
      </c>
      <c r="L41" s="35" t="str">
        <f t="shared" si="3"/>
        <v>1</v>
      </c>
      <c r="M41" s="36">
        <v>0</v>
      </c>
      <c r="N41" s="37" t="str">
        <f>IF(M41=0,"NA","למלא פירוט")</f>
        <v>NA</v>
      </c>
      <c r="O41" s="37" t="str">
        <f>IF(N41=1,"למלא פירוט","NA")</f>
        <v>NA</v>
      </c>
      <c r="P41" s="37" t="str">
        <f>IF(N41=1,"למלא פירוט","NA")</f>
        <v>NA</v>
      </c>
      <c r="Q41" s="37" t="str">
        <f>IF(M41=0,"NA","למלא פירוט")</f>
        <v>NA</v>
      </c>
      <c r="R41" s="38" t="str">
        <f>IF(M41=0,"NA","למלא פירוט")</f>
        <v>NA</v>
      </c>
      <c r="S41" s="39">
        <v>45113</v>
      </c>
      <c r="T41" s="40">
        <f t="shared" si="6"/>
        <v>31.733333333333334</v>
      </c>
      <c r="U41" s="41" t="b">
        <f t="shared" si="7"/>
        <v>1</v>
      </c>
      <c r="V41" s="42"/>
      <c r="W41" s="43">
        <v>45117</v>
      </c>
      <c r="X41" s="40">
        <f t="shared" si="8"/>
        <v>31.866666666666667</v>
      </c>
      <c r="Y41" s="40" t="str">
        <f t="shared" si="10"/>
        <v>1</v>
      </c>
      <c r="Z41" s="41" t="str">
        <f t="shared" si="11"/>
        <v>too soon</v>
      </c>
      <c r="AA41" s="41" t="str">
        <f t="shared" si="12"/>
        <v>too soon</v>
      </c>
      <c r="AB41" s="41" t="str">
        <f t="shared" si="13"/>
        <v>too soon</v>
      </c>
      <c r="AC41" s="41">
        <v>1</v>
      </c>
      <c r="AD41" s="41">
        <v>0</v>
      </c>
      <c r="AE41" s="43" t="str">
        <f>IF(AD41=1,"למלא פירוט","NA")</f>
        <v>NA</v>
      </c>
      <c r="AF41" s="40" t="str">
        <f t="shared" si="9"/>
        <v>NA</v>
      </c>
      <c r="AG41" s="40">
        <f t="shared" si="14"/>
        <v>31.733333333333334</v>
      </c>
      <c r="AH41" s="45" t="str">
        <f t="shared" si="15"/>
        <v>1</v>
      </c>
      <c r="AI41" s="41" t="s">
        <v>51</v>
      </c>
      <c r="AJ41" s="41" t="s">
        <v>51</v>
      </c>
      <c r="AK41" s="44" t="s">
        <v>51</v>
      </c>
      <c r="AL41" s="67">
        <v>62.37767049</v>
      </c>
      <c r="AM41" s="68">
        <v>10.49849923</v>
      </c>
      <c r="AN41" s="68">
        <v>3.0591915680000001</v>
      </c>
      <c r="AO41" s="69" t="s">
        <v>139</v>
      </c>
      <c r="AP41" s="69" t="s">
        <v>140</v>
      </c>
      <c r="AQ41" s="69" t="s">
        <v>140</v>
      </c>
    </row>
    <row r="42" spans="1:43" ht="25.5" x14ac:dyDescent="0.25">
      <c r="A42" s="30">
        <v>93</v>
      </c>
      <c r="B42" s="31">
        <v>21706</v>
      </c>
      <c r="C42" s="16">
        <f t="shared" si="0"/>
        <v>58.273972602739725</v>
      </c>
      <c r="D42" s="17">
        <v>40</v>
      </c>
      <c r="E42" s="17">
        <v>150</v>
      </c>
      <c r="F42" s="18">
        <f t="shared" si="1"/>
        <v>17.777777777777779</v>
      </c>
      <c r="G42" s="32">
        <v>43286</v>
      </c>
      <c r="H42" s="33" t="s">
        <v>52</v>
      </c>
      <c r="I42" s="34">
        <v>2</v>
      </c>
      <c r="J42" s="34" t="s">
        <v>61</v>
      </c>
      <c r="K42" s="34" t="str">
        <f t="shared" si="2"/>
        <v>3</v>
      </c>
      <c r="L42" s="35" t="str">
        <f t="shared" si="3"/>
        <v>1</v>
      </c>
      <c r="M42" s="36">
        <v>1</v>
      </c>
      <c r="N42" s="37">
        <v>1</v>
      </c>
      <c r="O42" s="46" t="s">
        <v>62</v>
      </c>
      <c r="P42" s="37" t="s">
        <v>50</v>
      </c>
      <c r="Q42" s="37">
        <v>1</v>
      </c>
      <c r="R42" s="38">
        <v>1</v>
      </c>
      <c r="S42" s="39">
        <v>44171</v>
      </c>
      <c r="T42" s="40">
        <f t="shared" si="6"/>
        <v>29.5</v>
      </c>
      <c r="U42" s="41" t="b">
        <f t="shared" si="7"/>
        <v>0</v>
      </c>
      <c r="V42" s="42">
        <v>44171</v>
      </c>
      <c r="W42" s="43">
        <v>45116</v>
      </c>
      <c r="X42" s="40">
        <f t="shared" si="8"/>
        <v>29.5</v>
      </c>
      <c r="Y42" s="40" t="str">
        <f t="shared" si="10"/>
        <v>1</v>
      </c>
      <c r="Z42" s="41">
        <f t="shared" si="11"/>
        <v>0</v>
      </c>
      <c r="AA42" s="41">
        <f t="shared" si="12"/>
        <v>0</v>
      </c>
      <c r="AB42" s="41" t="str">
        <f t="shared" si="13"/>
        <v>too soon</v>
      </c>
      <c r="AC42" s="41">
        <v>1</v>
      </c>
      <c r="AD42" s="41">
        <v>1</v>
      </c>
      <c r="AE42" s="43">
        <v>43690</v>
      </c>
      <c r="AF42" s="40">
        <f t="shared" si="9"/>
        <v>13.266666666666667</v>
      </c>
      <c r="AG42" s="40">
        <f t="shared" si="14"/>
        <v>13.466666666666667</v>
      </c>
      <c r="AH42" s="45" t="str">
        <f t="shared" si="15"/>
        <v>1</v>
      </c>
      <c r="AI42" s="41" t="str">
        <f>IF(AG42&gt;35.9,"1","0")</f>
        <v>0</v>
      </c>
      <c r="AJ42" s="41" t="s">
        <v>51</v>
      </c>
      <c r="AK42" s="44" t="s">
        <v>51</v>
      </c>
      <c r="AL42" s="67">
        <v>48.351318970000001</v>
      </c>
      <c r="AM42" s="68">
        <v>13.13872437</v>
      </c>
      <c r="AN42" s="68">
        <v>3.31032676707169</v>
      </c>
      <c r="AO42" s="69" t="s">
        <v>140</v>
      </c>
      <c r="AP42" s="69" t="s">
        <v>140</v>
      </c>
      <c r="AQ42" s="69" t="s">
        <v>140</v>
      </c>
    </row>
    <row r="43" spans="1:43" ht="15.75" x14ac:dyDescent="0.25">
      <c r="A43" s="30">
        <v>126</v>
      </c>
      <c r="B43" s="31">
        <v>24851</v>
      </c>
      <c r="C43" s="16">
        <f t="shared" si="0"/>
        <v>48.021917808219179</v>
      </c>
      <c r="D43" s="17">
        <v>68</v>
      </c>
      <c r="E43" s="17">
        <v>168</v>
      </c>
      <c r="F43" s="18">
        <f t="shared" si="1"/>
        <v>24.092970521541954</v>
      </c>
      <c r="G43" s="32">
        <v>42635</v>
      </c>
      <c r="H43" s="33" t="s">
        <v>52</v>
      </c>
      <c r="I43" s="34">
        <v>2</v>
      </c>
      <c r="J43" s="34" t="s">
        <v>58</v>
      </c>
      <c r="K43" s="34" t="str">
        <f t="shared" si="2"/>
        <v>3</v>
      </c>
      <c r="L43" s="35" t="str">
        <f t="shared" si="3"/>
        <v>1</v>
      </c>
      <c r="M43" s="36">
        <v>1</v>
      </c>
      <c r="N43" s="37">
        <v>1</v>
      </c>
      <c r="O43" s="46" t="s">
        <v>57</v>
      </c>
      <c r="P43" s="37">
        <v>1</v>
      </c>
      <c r="Q43" s="37">
        <v>1</v>
      </c>
      <c r="R43" s="38">
        <v>1</v>
      </c>
      <c r="S43" s="39">
        <v>45090</v>
      </c>
      <c r="T43" s="40">
        <f t="shared" si="6"/>
        <v>81.833333333333329</v>
      </c>
      <c r="U43" s="41" t="b">
        <f t="shared" si="7"/>
        <v>1</v>
      </c>
      <c r="V43" s="42"/>
      <c r="W43" s="43">
        <v>45115</v>
      </c>
      <c r="X43" s="40">
        <f t="shared" si="8"/>
        <v>82.666666666666671</v>
      </c>
      <c r="Y43" s="40" t="str">
        <f t="shared" si="10"/>
        <v>1</v>
      </c>
      <c r="Z43" s="41">
        <f t="shared" si="11"/>
        <v>1</v>
      </c>
      <c r="AA43" s="41">
        <f t="shared" si="12"/>
        <v>1</v>
      </c>
      <c r="AB43" s="41" t="str">
        <f t="shared" si="13"/>
        <v>too soon</v>
      </c>
      <c r="AC43" s="41">
        <v>1</v>
      </c>
      <c r="AD43" s="41">
        <v>0</v>
      </c>
      <c r="AE43" s="43" t="str">
        <f>IF(AD43=0,"NA","למלא פירוט")</f>
        <v>NA</v>
      </c>
      <c r="AF43" s="40" t="str">
        <f t="shared" si="9"/>
        <v>NA</v>
      </c>
      <c r="AG43" s="40">
        <f t="shared" si="14"/>
        <v>81.833333333333329</v>
      </c>
      <c r="AH43" s="45" t="str">
        <f t="shared" si="15"/>
        <v>1</v>
      </c>
      <c r="AI43" s="41" t="str">
        <f>IF(AG43&gt;35.9,"1","0")</f>
        <v>1</v>
      </c>
      <c r="AJ43" s="41" t="str">
        <f>IF(AG43&gt;59.9,"1","0")</f>
        <v>1</v>
      </c>
      <c r="AK43" s="44" t="s">
        <v>51</v>
      </c>
      <c r="AL43" s="67">
        <v>82.997164530000006</v>
      </c>
      <c r="AM43" s="68">
        <v>37.731619899999998</v>
      </c>
      <c r="AN43" s="68">
        <v>2.638402063</v>
      </c>
      <c r="AO43" s="69" t="s">
        <v>139</v>
      </c>
      <c r="AP43" s="69" t="s">
        <v>139</v>
      </c>
      <c r="AQ43" s="69" t="s">
        <v>140</v>
      </c>
    </row>
    <row r="44" spans="1:43" ht="15.75" x14ac:dyDescent="0.25">
      <c r="A44" s="30">
        <v>46</v>
      </c>
      <c r="B44" s="31">
        <v>18299</v>
      </c>
      <c r="C44" s="16">
        <f t="shared" si="0"/>
        <v>69.726027397260268</v>
      </c>
      <c r="D44" s="17">
        <v>70</v>
      </c>
      <c r="E44" s="17">
        <v>169</v>
      </c>
      <c r="F44" s="18">
        <f t="shared" si="1"/>
        <v>24.508945765204302</v>
      </c>
      <c r="G44" s="32">
        <v>44119</v>
      </c>
      <c r="H44" s="33" t="s">
        <v>55</v>
      </c>
      <c r="I44" s="34">
        <v>3</v>
      </c>
      <c r="J44" s="34">
        <v>3</v>
      </c>
      <c r="K44" s="34" t="str">
        <f t="shared" si="2"/>
        <v>3</v>
      </c>
      <c r="L44" s="35" t="str">
        <f t="shared" si="3"/>
        <v>2</v>
      </c>
      <c r="M44" s="36">
        <v>1</v>
      </c>
      <c r="N44" s="37">
        <v>1</v>
      </c>
      <c r="O44" s="46" t="s">
        <v>60</v>
      </c>
      <c r="P44" s="37">
        <v>1</v>
      </c>
      <c r="Q44" s="37">
        <v>0</v>
      </c>
      <c r="R44" s="38">
        <v>0</v>
      </c>
      <c r="S44" s="39">
        <v>44517</v>
      </c>
      <c r="T44" s="40">
        <f t="shared" si="6"/>
        <v>13.266666666666667</v>
      </c>
      <c r="U44" s="41" t="b">
        <f t="shared" si="7"/>
        <v>0</v>
      </c>
      <c r="V44" s="42">
        <v>44524</v>
      </c>
      <c r="W44" s="43">
        <v>45116</v>
      </c>
      <c r="X44" s="40">
        <f t="shared" si="8"/>
        <v>13.5</v>
      </c>
      <c r="Y44" s="40" t="str">
        <f t="shared" si="10"/>
        <v>1</v>
      </c>
      <c r="Z44" s="41" t="str">
        <f t="shared" si="11"/>
        <v>too soon</v>
      </c>
      <c r="AA44" s="41" t="str">
        <f t="shared" si="12"/>
        <v>too soon</v>
      </c>
      <c r="AB44" s="41" t="str">
        <f t="shared" si="13"/>
        <v>too soon</v>
      </c>
      <c r="AC44" s="41">
        <v>1</v>
      </c>
      <c r="AD44" s="41">
        <v>1</v>
      </c>
      <c r="AE44" s="43">
        <v>44252</v>
      </c>
      <c r="AF44" s="40">
        <f t="shared" si="9"/>
        <v>4.333333333333333</v>
      </c>
      <c r="AG44" s="40">
        <f t="shared" si="14"/>
        <v>4.4333333333333336</v>
      </c>
      <c r="AH44" s="45" t="str">
        <f t="shared" si="15"/>
        <v>0</v>
      </c>
      <c r="AI44" s="41" t="s">
        <v>51</v>
      </c>
      <c r="AJ44" s="41" t="s">
        <v>51</v>
      </c>
      <c r="AK44" s="44" t="s">
        <v>51</v>
      </c>
      <c r="AL44" s="67">
        <v>51.31563457</v>
      </c>
      <c r="AM44" s="68">
        <v>11.35018713</v>
      </c>
      <c r="AN44" s="68">
        <v>5.0113975850000001</v>
      </c>
      <c r="AO44" s="69" t="s">
        <v>140</v>
      </c>
      <c r="AP44" s="69" t="s">
        <v>140</v>
      </c>
      <c r="AQ44" s="69" t="s">
        <v>139</v>
      </c>
    </row>
    <row r="45" spans="1:43" ht="15.75" x14ac:dyDescent="0.25">
      <c r="A45" s="30">
        <v>221</v>
      </c>
      <c r="B45" s="31">
        <v>10959</v>
      </c>
      <c r="C45" s="16">
        <f t="shared" si="0"/>
        <v>81.717808219178082</v>
      </c>
      <c r="D45" s="17" t="s">
        <v>63</v>
      </c>
      <c r="E45" s="17" t="s">
        <v>64</v>
      </c>
      <c r="F45" s="18">
        <f t="shared" si="1"/>
        <v>34.484157572315304</v>
      </c>
      <c r="G45" s="32">
        <v>41221</v>
      </c>
      <c r="H45" s="33" t="s">
        <v>52</v>
      </c>
      <c r="I45" s="34">
        <v>2</v>
      </c>
      <c r="J45" s="34">
        <v>2</v>
      </c>
      <c r="K45" s="34" t="str">
        <f t="shared" si="2"/>
        <v>2</v>
      </c>
      <c r="L45" s="35" t="str">
        <f t="shared" si="3"/>
        <v>1</v>
      </c>
      <c r="M45" s="36">
        <v>1</v>
      </c>
      <c r="N45" s="37">
        <v>0</v>
      </c>
      <c r="O45" s="37" t="str">
        <f>IF(N45=1,"למלא פירוט","NA")</f>
        <v>NA</v>
      </c>
      <c r="P45" s="37" t="str">
        <f>IF(N45=1,"למלא פירוט","NA")</f>
        <v>NA</v>
      </c>
      <c r="Q45" s="37">
        <v>1</v>
      </c>
      <c r="R45" s="38">
        <v>1</v>
      </c>
      <c r="S45" s="39">
        <v>45064</v>
      </c>
      <c r="T45" s="40">
        <f t="shared" si="6"/>
        <v>128.1</v>
      </c>
      <c r="U45" s="41" t="b">
        <f t="shared" si="7"/>
        <v>1</v>
      </c>
      <c r="V45" s="42"/>
      <c r="W45" s="43">
        <v>45105</v>
      </c>
      <c r="X45" s="40">
        <f t="shared" si="8"/>
        <v>129.46666666666667</v>
      </c>
      <c r="Y45" s="40" t="str">
        <f t="shared" si="10"/>
        <v>1</v>
      </c>
      <c r="Z45" s="41">
        <f t="shared" si="11"/>
        <v>1</v>
      </c>
      <c r="AA45" s="41">
        <f t="shared" si="12"/>
        <v>1</v>
      </c>
      <c r="AB45" s="41">
        <f t="shared" si="13"/>
        <v>1</v>
      </c>
      <c r="AC45" s="41">
        <v>1</v>
      </c>
      <c r="AD45" s="41">
        <v>0</v>
      </c>
      <c r="AE45" s="43" t="str">
        <f>IF(AD45=0,"NA","למלא פירוט")</f>
        <v>NA</v>
      </c>
      <c r="AF45" s="40" t="str">
        <f t="shared" si="9"/>
        <v>NA</v>
      </c>
      <c r="AG45" s="40">
        <f t="shared" si="14"/>
        <v>128.1</v>
      </c>
      <c r="AH45" s="45" t="str">
        <f t="shared" si="15"/>
        <v>1</v>
      </c>
      <c r="AI45" s="41" t="str">
        <f>IF(AG45&gt;35.9,"1","0")</f>
        <v>1</v>
      </c>
      <c r="AJ45" s="41" t="str">
        <f>IF(AG45&gt;59.9,"1","0")</f>
        <v>1</v>
      </c>
      <c r="AK45" s="44" t="str">
        <f>IF(AG45&gt;83,"1","0")</f>
        <v>1</v>
      </c>
      <c r="AL45" s="67">
        <v>65.39750085</v>
      </c>
      <c r="AM45" s="68">
        <v>16.558254909999999</v>
      </c>
      <c r="AN45" s="68">
        <v>3.5510569570000001</v>
      </c>
      <c r="AO45" s="69" t="s">
        <v>139</v>
      </c>
      <c r="AP45" s="69" t="s">
        <v>139</v>
      </c>
      <c r="AQ45" s="69" t="s">
        <v>140</v>
      </c>
    </row>
    <row r="46" spans="1:43" ht="15.75" x14ac:dyDescent="0.25">
      <c r="A46" s="30">
        <v>48</v>
      </c>
      <c r="B46" s="31">
        <v>20585</v>
      </c>
      <c r="C46" s="16">
        <f t="shared" si="0"/>
        <v>63.482191780821921</v>
      </c>
      <c r="D46" s="17">
        <v>44.7</v>
      </c>
      <c r="E46" s="17">
        <v>150</v>
      </c>
      <c r="F46" s="18">
        <f t="shared" si="1"/>
        <v>19.866666666666667</v>
      </c>
      <c r="G46" s="32">
        <v>44095</v>
      </c>
      <c r="H46" s="33" t="s">
        <v>52</v>
      </c>
      <c r="I46" s="34">
        <v>3</v>
      </c>
      <c r="J46" s="34" t="s">
        <v>58</v>
      </c>
      <c r="K46" s="34" t="str">
        <f t="shared" si="2"/>
        <v>3</v>
      </c>
      <c r="L46" s="35" t="str">
        <f t="shared" si="3"/>
        <v>2</v>
      </c>
      <c r="M46" s="36">
        <v>1</v>
      </c>
      <c r="N46" s="37">
        <v>1</v>
      </c>
      <c r="O46" s="46" t="s">
        <v>57</v>
      </c>
      <c r="P46" s="37">
        <v>1</v>
      </c>
      <c r="Q46" s="37">
        <v>1</v>
      </c>
      <c r="R46" s="38">
        <v>1</v>
      </c>
      <c r="S46" s="39">
        <v>44753</v>
      </c>
      <c r="T46" s="40">
        <f t="shared" si="6"/>
        <v>21.933333333333334</v>
      </c>
      <c r="U46" s="41" t="b">
        <f t="shared" si="7"/>
        <v>0</v>
      </c>
      <c r="V46" s="42">
        <v>44765</v>
      </c>
      <c r="W46" s="43">
        <v>45116</v>
      </c>
      <c r="X46" s="40">
        <f t="shared" si="8"/>
        <v>22.333333333333332</v>
      </c>
      <c r="Y46" s="40" t="str">
        <f t="shared" si="10"/>
        <v>1</v>
      </c>
      <c r="Z46" s="41" t="str">
        <f t="shared" si="11"/>
        <v>too soon</v>
      </c>
      <c r="AA46" s="41" t="str">
        <f t="shared" si="12"/>
        <v>too soon</v>
      </c>
      <c r="AB46" s="41" t="str">
        <f t="shared" si="13"/>
        <v>too soon</v>
      </c>
      <c r="AC46" s="41">
        <v>1</v>
      </c>
      <c r="AD46" s="41">
        <v>1</v>
      </c>
      <c r="AE46" s="43">
        <v>44144</v>
      </c>
      <c r="AF46" s="40">
        <f t="shared" si="9"/>
        <v>1.6</v>
      </c>
      <c r="AG46" s="40">
        <f t="shared" si="14"/>
        <v>1.6333333333333333</v>
      </c>
      <c r="AH46" s="45" t="str">
        <f t="shared" si="15"/>
        <v>0</v>
      </c>
      <c r="AI46" s="41" t="s">
        <v>51</v>
      </c>
      <c r="AJ46" s="41" t="s">
        <v>51</v>
      </c>
      <c r="AK46" s="44" t="s">
        <v>51</v>
      </c>
      <c r="AL46" s="67">
        <v>47.579243830000003</v>
      </c>
      <c r="AM46" s="68">
        <v>15.84242847</v>
      </c>
      <c r="AN46" s="68">
        <v>3.8214948774442301</v>
      </c>
      <c r="AO46" s="69" t="s">
        <v>140</v>
      </c>
      <c r="AP46" s="69" t="s">
        <v>140</v>
      </c>
      <c r="AQ46" s="69" t="s">
        <v>139</v>
      </c>
    </row>
    <row r="47" spans="1:43" ht="15.75" x14ac:dyDescent="0.25">
      <c r="A47" s="30">
        <v>49</v>
      </c>
      <c r="B47" s="31">
        <v>28744</v>
      </c>
      <c r="C47" s="16">
        <f t="shared" si="0"/>
        <v>41.413698630136984</v>
      </c>
      <c r="D47" s="17">
        <v>90</v>
      </c>
      <c r="E47" s="17">
        <v>165</v>
      </c>
      <c r="F47" s="18">
        <f t="shared" si="1"/>
        <v>33.057851239669425</v>
      </c>
      <c r="G47" s="32">
        <v>44081</v>
      </c>
      <c r="H47" s="33" t="s">
        <v>52</v>
      </c>
      <c r="I47" s="34">
        <v>1</v>
      </c>
      <c r="J47" s="34" t="s">
        <v>54</v>
      </c>
      <c r="K47" s="34" t="str">
        <f t="shared" si="2"/>
        <v>1</v>
      </c>
      <c r="L47" s="35" t="str">
        <f t="shared" si="3"/>
        <v>1</v>
      </c>
      <c r="M47" s="36">
        <v>0</v>
      </c>
      <c r="N47" s="37" t="str">
        <f>IF(M47=0,"NA","למלא פירוט")</f>
        <v>NA</v>
      </c>
      <c r="O47" s="37" t="str">
        <f t="shared" ref="O47:O52" si="21">IF(N47=1,"למלא פירוט","NA")</f>
        <v>NA</v>
      </c>
      <c r="P47" s="37" t="str">
        <f t="shared" ref="P47:P52" si="22">IF(N47=1,"למלא פירוט","NA")</f>
        <v>NA</v>
      </c>
      <c r="Q47" s="37" t="str">
        <f>IF(M47=0,"NA","למלא פירוט")</f>
        <v>NA</v>
      </c>
      <c r="R47" s="38" t="str">
        <f>IF(M47=0,"NA","למלא פירוט")</f>
        <v>NA</v>
      </c>
      <c r="S47" s="39">
        <v>45067</v>
      </c>
      <c r="T47" s="40">
        <f t="shared" si="6"/>
        <v>32.866666666666667</v>
      </c>
      <c r="U47" s="41" t="b">
        <f t="shared" si="7"/>
        <v>1</v>
      </c>
      <c r="V47" s="42"/>
      <c r="W47" s="43">
        <v>45116</v>
      </c>
      <c r="X47" s="40">
        <f t="shared" si="8"/>
        <v>34.5</v>
      </c>
      <c r="Y47" s="40" t="str">
        <f t="shared" si="10"/>
        <v>1</v>
      </c>
      <c r="Z47" s="41" t="str">
        <f t="shared" si="11"/>
        <v>too soon</v>
      </c>
      <c r="AA47" s="41" t="str">
        <f t="shared" si="12"/>
        <v>too soon</v>
      </c>
      <c r="AB47" s="41" t="str">
        <f t="shared" si="13"/>
        <v>too soon</v>
      </c>
      <c r="AC47" s="41">
        <v>1</v>
      </c>
      <c r="AD47" s="41">
        <v>0</v>
      </c>
      <c r="AE47" s="43" t="str">
        <f>IF(AD47=1,"למלא פירוט","NA")</f>
        <v>NA</v>
      </c>
      <c r="AF47" s="40" t="str">
        <f t="shared" si="9"/>
        <v>NA</v>
      </c>
      <c r="AG47" s="40">
        <f t="shared" si="14"/>
        <v>32.866666666666667</v>
      </c>
      <c r="AH47" s="45" t="str">
        <f t="shared" si="15"/>
        <v>1</v>
      </c>
      <c r="AI47" s="41" t="s">
        <v>51</v>
      </c>
      <c r="AJ47" s="41" t="s">
        <v>51</v>
      </c>
      <c r="AK47" s="44" t="s">
        <v>51</v>
      </c>
      <c r="AL47" s="67">
        <v>53.559250480000003</v>
      </c>
      <c r="AM47" s="68">
        <v>19.179550299999999</v>
      </c>
      <c r="AN47" s="68">
        <v>4.9247653694439002</v>
      </c>
      <c r="AO47" s="69" t="s">
        <v>140</v>
      </c>
      <c r="AP47" s="69" t="s">
        <v>139</v>
      </c>
      <c r="AQ47" s="69" t="s">
        <v>139</v>
      </c>
    </row>
    <row r="48" spans="1:43" ht="15.75" x14ac:dyDescent="0.25">
      <c r="A48" s="30">
        <v>227</v>
      </c>
      <c r="B48" s="31">
        <v>17168</v>
      </c>
      <c r="C48" s="16">
        <f t="shared" si="0"/>
        <v>64.627397260273966</v>
      </c>
      <c r="D48" s="17" t="s">
        <v>65</v>
      </c>
      <c r="E48" s="17" t="s">
        <v>66</v>
      </c>
      <c r="F48" s="18">
        <f t="shared" si="1"/>
        <v>26.218820861678008</v>
      </c>
      <c r="G48" s="32">
        <v>41100</v>
      </c>
      <c r="H48" s="33" t="s">
        <v>52</v>
      </c>
      <c r="I48" s="34">
        <v>2</v>
      </c>
      <c r="J48" s="34">
        <v>2</v>
      </c>
      <c r="K48" s="34" t="str">
        <f t="shared" si="2"/>
        <v>2</v>
      </c>
      <c r="L48" s="35" t="str">
        <f t="shared" si="3"/>
        <v>1</v>
      </c>
      <c r="M48" s="36">
        <v>1</v>
      </c>
      <c r="N48" s="37">
        <v>0</v>
      </c>
      <c r="O48" s="37" t="str">
        <f t="shared" si="21"/>
        <v>NA</v>
      </c>
      <c r="P48" s="37" t="str">
        <f t="shared" si="22"/>
        <v>NA</v>
      </c>
      <c r="Q48" s="37">
        <v>1</v>
      </c>
      <c r="R48" s="38">
        <v>1</v>
      </c>
      <c r="S48" s="39">
        <v>41591</v>
      </c>
      <c r="T48" s="40">
        <f t="shared" si="6"/>
        <v>16.366666666666667</v>
      </c>
      <c r="U48" s="41" t="b">
        <f t="shared" si="7"/>
        <v>0</v>
      </c>
      <c r="V48" s="42">
        <v>41590</v>
      </c>
      <c r="W48" s="43">
        <v>45105</v>
      </c>
      <c r="X48" s="40">
        <f t="shared" si="8"/>
        <v>16.333333333333332</v>
      </c>
      <c r="Y48" s="40" t="str">
        <f t="shared" si="10"/>
        <v>1</v>
      </c>
      <c r="Z48" s="41">
        <f t="shared" si="11"/>
        <v>0</v>
      </c>
      <c r="AA48" s="41">
        <f t="shared" si="12"/>
        <v>0</v>
      </c>
      <c r="AB48" s="41">
        <f t="shared" si="13"/>
        <v>0</v>
      </c>
      <c r="AC48" s="41">
        <v>1</v>
      </c>
      <c r="AD48" s="41">
        <v>1</v>
      </c>
      <c r="AE48" s="43">
        <v>41683</v>
      </c>
      <c r="AF48" s="40">
        <f t="shared" si="9"/>
        <v>19.100000000000001</v>
      </c>
      <c r="AG48" s="40">
        <f t="shared" si="14"/>
        <v>19.433333333333334</v>
      </c>
      <c r="AH48" s="45" t="str">
        <f t="shared" si="15"/>
        <v>1</v>
      </c>
      <c r="AI48" s="41" t="str">
        <f>IF(AG48&gt;35.9,"1","0")</f>
        <v>0</v>
      </c>
      <c r="AJ48" s="41" t="str">
        <f>IF(AG48&gt;59.9,"1","0")</f>
        <v>0</v>
      </c>
      <c r="AK48" s="44" t="str">
        <f>IF(AG48&gt;83,"1","0")</f>
        <v>0</v>
      </c>
      <c r="AL48" s="67">
        <v>46.879313140000001</v>
      </c>
      <c r="AM48" s="68">
        <v>14.128501440000001</v>
      </c>
      <c r="AN48" s="68">
        <v>3.07401829883085</v>
      </c>
      <c r="AO48" s="69" t="s">
        <v>140</v>
      </c>
      <c r="AP48" s="69" t="s">
        <v>140</v>
      </c>
      <c r="AQ48" s="69" t="s">
        <v>140</v>
      </c>
    </row>
    <row r="49" spans="1:43" ht="15.75" x14ac:dyDescent="0.25">
      <c r="A49" s="30">
        <v>51</v>
      </c>
      <c r="B49" s="31">
        <v>17853</v>
      </c>
      <c r="C49" s="16">
        <f t="shared" si="0"/>
        <v>70.758904109589039</v>
      </c>
      <c r="D49" s="17">
        <v>85</v>
      </c>
      <c r="E49" s="17">
        <v>168</v>
      </c>
      <c r="F49" s="18">
        <f t="shared" si="1"/>
        <v>30.116213151927443</v>
      </c>
      <c r="G49" s="32">
        <v>44056</v>
      </c>
      <c r="H49" s="33" t="s">
        <v>52</v>
      </c>
      <c r="I49" s="34">
        <v>1</v>
      </c>
      <c r="J49" s="34" t="s">
        <v>54</v>
      </c>
      <c r="K49" s="34" t="str">
        <f t="shared" si="2"/>
        <v>1</v>
      </c>
      <c r="L49" s="35" t="str">
        <f t="shared" si="3"/>
        <v>1</v>
      </c>
      <c r="M49" s="36">
        <v>0</v>
      </c>
      <c r="N49" s="37" t="str">
        <f>IF(M49=0,"NA","למלא פירוט")</f>
        <v>NA</v>
      </c>
      <c r="O49" s="37" t="str">
        <f t="shared" si="21"/>
        <v>NA</v>
      </c>
      <c r="P49" s="37" t="str">
        <f t="shared" si="22"/>
        <v>NA</v>
      </c>
      <c r="Q49" s="37" t="str">
        <f>IF(M49=0,"NA","למלא פירוט")</f>
        <v>NA</v>
      </c>
      <c r="R49" s="38" t="str">
        <f>IF(M49=0,"NA","למלא פירוט")</f>
        <v>NA</v>
      </c>
      <c r="S49" s="39">
        <v>45040</v>
      </c>
      <c r="T49" s="40">
        <f t="shared" si="6"/>
        <v>32.799999999999997</v>
      </c>
      <c r="U49" s="41" t="b">
        <f t="shared" si="7"/>
        <v>1</v>
      </c>
      <c r="V49" s="42"/>
      <c r="W49" s="43">
        <v>45116</v>
      </c>
      <c r="X49" s="40">
        <f t="shared" si="8"/>
        <v>35.333333333333336</v>
      </c>
      <c r="Y49" s="40" t="str">
        <f t="shared" si="10"/>
        <v>1</v>
      </c>
      <c r="Z49" s="41" t="str">
        <f t="shared" si="11"/>
        <v>too soon</v>
      </c>
      <c r="AA49" s="41" t="str">
        <f t="shared" si="12"/>
        <v>too soon</v>
      </c>
      <c r="AB49" s="41" t="str">
        <f t="shared" si="13"/>
        <v>too soon</v>
      </c>
      <c r="AC49" s="41">
        <v>1</v>
      </c>
      <c r="AD49" s="41">
        <v>0</v>
      </c>
      <c r="AE49" s="43" t="str">
        <f>IF(AD49=1,"למלא פירוט","NA")</f>
        <v>NA</v>
      </c>
      <c r="AF49" s="40" t="str">
        <f t="shared" si="9"/>
        <v>NA</v>
      </c>
      <c r="AG49" s="40">
        <f t="shared" si="14"/>
        <v>32.799999999999997</v>
      </c>
      <c r="AH49" s="45" t="str">
        <f t="shared" si="15"/>
        <v>1</v>
      </c>
      <c r="AI49" s="41" t="s">
        <v>51</v>
      </c>
      <c r="AJ49" s="41" t="s">
        <v>51</v>
      </c>
      <c r="AK49" s="44" t="s">
        <v>51</v>
      </c>
      <c r="AL49" s="67">
        <v>52.99052296</v>
      </c>
      <c r="AM49" s="68">
        <v>20.18408578</v>
      </c>
      <c r="AN49" s="68">
        <v>4.3307745602440404</v>
      </c>
      <c r="AO49" s="69" t="s">
        <v>140</v>
      </c>
      <c r="AP49" s="69" t="s">
        <v>139</v>
      </c>
      <c r="AQ49" s="69" t="s">
        <v>139</v>
      </c>
    </row>
    <row r="50" spans="1:43" ht="15.75" x14ac:dyDescent="0.25">
      <c r="A50" s="30">
        <v>230</v>
      </c>
      <c r="B50" s="31">
        <v>15356</v>
      </c>
      <c r="C50" s="16">
        <f t="shared" si="0"/>
        <v>69.394520547945206</v>
      </c>
      <c r="D50" s="17">
        <v>42</v>
      </c>
      <c r="E50" s="17">
        <v>158</v>
      </c>
      <c r="F50" s="18">
        <f t="shared" si="1"/>
        <v>16.824226886716868</v>
      </c>
      <c r="G50" s="32">
        <v>41053</v>
      </c>
      <c r="H50" s="33" t="s">
        <v>52</v>
      </c>
      <c r="I50" s="34">
        <v>2</v>
      </c>
      <c r="J50" s="34">
        <v>2</v>
      </c>
      <c r="K50" s="34" t="str">
        <f t="shared" si="2"/>
        <v>2</v>
      </c>
      <c r="L50" s="35" t="str">
        <f t="shared" si="3"/>
        <v>1</v>
      </c>
      <c r="M50" s="36">
        <v>1</v>
      </c>
      <c r="N50" s="37">
        <v>0</v>
      </c>
      <c r="O50" s="37" t="str">
        <f t="shared" si="21"/>
        <v>NA</v>
      </c>
      <c r="P50" s="37" t="str">
        <f t="shared" si="22"/>
        <v>NA</v>
      </c>
      <c r="Q50" s="37">
        <v>1</v>
      </c>
      <c r="R50" s="38">
        <v>1</v>
      </c>
      <c r="S50" s="39" t="s">
        <v>67</v>
      </c>
      <c r="T50" s="40" t="s">
        <v>50</v>
      </c>
      <c r="U50" s="41" t="b">
        <f t="shared" si="7"/>
        <v>0</v>
      </c>
      <c r="V50" s="42">
        <v>42995</v>
      </c>
      <c r="W50" s="43">
        <v>45096</v>
      </c>
      <c r="X50" s="40">
        <f t="shared" si="8"/>
        <v>64.733333333333334</v>
      </c>
      <c r="Y50" s="40" t="str">
        <f t="shared" si="10"/>
        <v>1</v>
      </c>
      <c r="Z50" s="41">
        <f t="shared" si="11"/>
        <v>1</v>
      </c>
      <c r="AA50" s="41">
        <f t="shared" si="12"/>
        <v>1</v>
      </c>
      <c r="AB50" s="41">
        <f t="shared" si="13"/>
        <v>0</v>
      </c>
      <c r="AC50" s="41">
        <v>1</v>
      </c>
      <c r="AD50" s="41">
        <v>1</v>
      </c>
      <c r="AE50" s="43">
        <v>42524</v>
      </c>
      <c r="AF50" s="40">
        <f t="shared" si="9"/>
        <v>48.3</v>
      </c>
      <c r="AG50" s="40">
        <f t="shared" si="14"/>
        <v>49.033333333333331</v>
      </c>
      <c r="AH50" s="45" t="str">
        <f t="shared" si="15"/>
        <v>1</v>
      </c>
      <c r="AI50" s="41" t="str">
        <f>IF(AG50&gt;35.9,"1","0")</f>
        <v>1</v>
      </c>
      <c r="AJ50" s="41" t="str">
        <f>IF(AG50&gt;59.9,"1","0")</f>
        <v>0</v>
      </c>
      <c r="AK50" s="44" t="str">
        <f>IF(AG50&gt;83,"1","0")</f>
        <v>0</v>
      </c>
      <c r="AL50" s="67">
        <v>51.354526749999998</v>
      </c>
      <c r="AM50" s="68">
        <v>17.62311201</v>
      </c>
      <c r="AN50" s="68">
        <v>2.2417918245923301</v>
      </c>
      <c r="AO50" s="69" t="s">
        <v>140</v>
      </c>
      <c r="AP50" s="69" t="s">
        <v>139</v>
      </c>
      <c r="AQ50" s="69" t="s">
        <v>140</v>
      </c>
    </row>
    <row r="51" spans="1:43" ht="15.75" x14ac:dyDescent="0.25">
      <c r="A51" s="30">
        <v>241</v>
      </c>
      <c r="B51" s="31">
        <v>14611</v>
      </c>
      <c r="C51" s="16">
        <f t="shared" si="0"/>
        <v>71.169863013698631</v>
      </c>
      <c r="D51" s="17" t="s">
        <v>68</v>
      </c>
      <c r="E51" s="17">
        <v>155</v>
      </c>
      <c r="F51" s="18">
        <f t="shared" si="1"/>
        <v>44.120707596253894</v>
      </c>
      <c r="G51" s="32">
        <v>40967</v>
      </c>
      <c r="H51" s="33" t="s">
        <v>52</v>
      </c>
      <c r="I51" s="34">
        <v>2</v>
      </c>
      <c r="J51" s="34" t="s">
        <v>54</v>
      </c>
      <c r="K51" s="34" t="str">
        <f t="shared" si="2"/>
        <v>1</v>
      </c>
      <c r="L51" s="35" t="str">
        <f t="shared" si="3"/>
        <v>1</v>
      </c>
      <c r="M51" s="36">
        <v>1</v>
      </c>
      <c r="N51" s="37">
        <v>0</v>
      </c>
      <c r="O51" s="37" t="str">
        <f t="shared" si="21"/>
        <v>NA</v>
      </c>
      <c r="P51" s="37" t="str">
        <f t="shared" si="22"/>
        <v>NA</v>
      </c>
      <c r="Q51" s="37">
        <v>1</v>
      </c>
      <c r="R51" s="38">
        <v>0</v>
      </c>
      <c r="S51" s="39">
        <v>44375</v>
      </c>
      <c r="T51" s="40">
        <f t="shared" si="6"/>
        <v>113.6</v>
      </c>
      <c r="U51" s="41" t="b">
        <f t="shared" si="7"/>
        <v>0</v>
      </c>
      <c r="V51" s="42">
        <v>44393</v>
      </c>
      <c r="W51" s="43">
        <v>45122</v>
      </c>
      <c r="X51" s="40">
        <f t="shared" si="8"/>
        <v>114.2</v>
      </c>
      <c r="Y51" s="40" t="str">
        <f t="shared" si="10"/>
        <v>1</v>
      </c>
      <c r="Z51" s="41">
        <f t="shared" si="11"/>
        <v>1</v>
      </c>
      <c r="AA51" s="41">
        <f t="shared" si="12"/>
        <v>1</v>
      </c>
      <c r="AB51" s="41">
        <f t="shared" si="13"/>
        <v>1</v>
      </c>
      <c r="AC51" s="41">
        <v>1</v>
      </c>
      <c r="AD51" s="41">
        <v>1</v>
      </c>
      <c r="AE51" s="43">
        <v>43606</v>
      </c>
      <c r="AF51" s="40">
        <f t="shared" si="9"/>
        <v>86.766666666666666</v>
      </c>
      <c r="AG51" s="40">
        <f t="shared" si="14"/>
        <v>87.966666666666669</v>
      </c>
      <c r="AH51" s="45" t="str">
        <f t="shared" si="15"/>
        <v>1</v>
      </c>
      <c r="AI51" s="41" t="str">
        <f>IF(AG51&gt;35.9,"1","0")</f>
        <v>1</v>
      </c>
      <c r="AJ51" s="41" t="str">
        <f>IF(AG51&gt;59.9,"1","0")</f>
        <v>1</v>
      </c>
      <c r="AK51" s="44" t="str">
        <f>IF(AG51&gt;83,"1","0")</f>
        <v>1</v>
      </c>
      <c r="AL51" s="67">
        <v>50.952076179999999</v>
      </c>
      <c r="AM51" s="68">
        <v>11.702788010000001</v>
      </c>
      <c r="AN51" s="68">
        <v>1.8730514312529301</v>
      </c>
      <c r="AO51" s="69" t="s">
        <v>140</v>
      </c>
      <c r="AP51" s="69" t="s">
        <v>140</v>
      </c>
      <c r="AQ51" s="69" t="s">
        <v>140</v>
      </c>
    </row>
    <row r="52" spans="1:43" ht="15.75" x14ac:dyDescent="0.25">
      <c r="A52" s="30">
        <v>258</v>
      </c>
      <c r="B52" s="31">
        <v>14563</v>
      </c>
      <c r="C52" s="16">
        <f t="shared" si="0"/>
        <v>70.438356164383563</v>
      </c>
      <c r="D52" s="17">
        <v>108</v>
      </c>
      <c r="E52" s="17">
        <v>160</v>
      </c>
      <c r="F52" s="18">
        <f t="shared" si="1"/>
        <v>42.187499999999993</v>
      </c>
      <c r="G52" s="32">
        <v>40647</v>
      </c>
      <c r="H52" s="33" t="s">
        <v>52</v>
      </c>
      <c r="I52" s="34">
        <v>2</v>
      </c>
      <c r="J52" s="34" t="s">
        <v>49</v>
      </c>
      <c r="K52" s="34" t="str">
        <f t="shared" si="2"/>
        <v>1</v>
      </c>
      <c r="L52" s="35" t="str">
        <f t="shared" si="3"/>
        <v>1</v>
      </c>
      <c r="M52" s="36">
        <v>1</v>
      </c>
      <c r="N52" s="37">
        <v>0</v>
      </c>
      <c r="O52" s="37" t="str">
        <f t="shared" si="21"/>
        <v>NA</v>
      </c>
      <c r="P52" s="37" t="str">
        <f t="shared" si="22"/>
        <v>NA</v>
      </c>
      <c r="Q52" s="37">
        <v>1</v>
      </c>
      <c r="R52" s="38">
        <v>0</v>
      </c>
      <c r="S52" s="39">
        <v>45040</v>
      </c>
      <c r="T52" s="40">
        <f t="shared" si="6"/>
        <v>146.43333333333334</v>
      </c>
      <c r="U52" s="41" t="b">
        <f t="shared" si="7"/>
        <v>1</v>
      </c>
      <c r="V52" s="42"/>
      <c r="W52" s="43">
        <v>45070</v>
      </c>
      <c r="X52" s="40">
        <f t="shared" si="8"/>
        <v>147.43333333333334</v>
      </c>
      <c r="Y52" s="40" t="str">
        <f t="shared" si="10"/>
        <v>1</v>
      </c>
      <c r="Z52" s="41">
        <f t="shared" si="11"/>
        <v>1</v>
      </c>
      <c r="AA52" s="41">
        <f t="shared" si="12"/>
        <v>1</v>
      </c>
      <c r="AB52" s="41">
        <f t="shared" si="13"/>
        <v>1</v>
      </c>
      <c r="AC52" s="41">
        <v>1</v>
      </c>
      <c r="AD52" s="41">
        <v>0</v>
      </c>
      <c r="AE52" s="43" t="str">
        <f>IF(AD52=0,"NA","למלא פירוט")</f>
        <v>NA</v>
      </c>
      <c r="AF52" s="40" t="str">
        <f t="shared" si="9"/>
        <v>NA</v>
      </c>
      <c r="AG52" s="40">
        <f t="shared" si="14"/>
        <v>146.43333333333334</v>
      </c>
      <c r="AH52" s="45" t="str">
        <f t="shared" si="15"/>
        <v>1</v>
      </c>
      <c r="AI52" s="41" t="str">
        <f>IF(AG52&gt;35.9,"1","0")</f>
        <v>1</v>
      </c>
      <c r="AJ52" s="41" t="str">
        <f>IF(AG52&gt;59.9,"1","0")</f>
        <v>1</v>
      </c>
      <c r="AK52" s="44" t="str">
        <f>IF(AG52&gt;83,"1","0")</f>
        <v>1</v>
      </c>
      <c r="AL52" s="67">
        <v>47.24903381</v>
      </c>
      <c r="AM52" s="68">
        <v>8.8775005769999993</v>
      </c>
      <c r="AN52" s="68">
        <v>2.1255926444312099</v>
      </c>
      <c r="AO52" s="69" t="s">
        <v>140</v>
      </c>
      <c r="AP52" s="69" t="s">
        <v>140</v>
      </c>
      <c r="AQ52" s="69" t="s">
        <v>140</v>
      </c>
    </row>
    <row r="53" spans="1:43" ht="15.75" x14ac:dyDescent="0.25">
      <c r="A53" s="30">
        <v>55</v>
      </c>
      <c r="B53" s="31">
        <v>13359</v>
      </c>
      <c r="C53" s="16">
        <f t="shared" si="0"/>
        <v>82.789041095890411</v>
      </c>
      <c r="D53" s="17">
        <v>54</v>
      </c>
      <c r="E53" s="17">
        <v>160</v>
      </c>
      <c r="F53" s="18">
        <f t="shared" si="1"/>
        <v>21.093749999999996</v>
      </c>
      <c r="G53" s="32">
        <v>44018</v>
      </c>
      <c r="H53" s="33" t="s">
        <v>55</v>
      </c>
      <c r="I53" s="34">
        <v>3</v>
      </c>
      <c r="J53" s="34">
        <v>2</v>
      </c>
      <c r="K53" s="34" t="str">
        <f t="shared" si="2"/>
        <v>2</v>
      </c>
      <c r="L53" s="35" t="str">
        <f t="shared" si="3"/>
        <v>2</v>
      </c>
      <c r="M53" s="36">
        <v>1</v>
      </c>
      <c r="N53" s="37">
        <v>1</v>
      </c>
      <c r="O53" s="46" t="s">
        <v>60</v>
      </c>
      <c r="P53" s="37">
        <v>1</v>
      </c>
      <c r="Q53" s="37">
        <v>1</v>
      </c>
      <c r="R53" s="38">
        <v>0</v>
      </c>
      <c r="S53" s="39">
        <v>45099</v>
      </c>
      <c r="T53" s="40">
        <f t="shared" si="6"/>
        <v>36.033333333333331</v>
      </c>
      <c r="U53" s="41" t="b">
        <f t="shared" si="7"/>
        <v>1</v>
      </c>
      <c r="V53" s="42"/>
      <c r="W53" s="43">
        <v>45116</v>
      </c>
      <c r="X53" s="40">
        <f t="shared" si="8"/>
        <v>36.6</v>
      </c>
      <c r="Y53" s="40" t="str">
        <f t="shared" si="10"/>
        <v>1</v>
      </c>
      <c r="Z53" s="41">
        <f t="shared" si="11"/>
        <v>1</v>
      </c>
      <c r="AA53" s="41" t="str">
        <f t="shared" si="12"/>
        <v>too soon</v>
      </c>
      <c r="AB53" s="41" t="str">
        <f t="shared" si="13"/>
        <v>too soon</v>
      </c>
      <c r="AC53" s="41">
        <v>1</v>
      </c>
      <c r="AD53" s="41">
        <v>0</v>
      </c>
      <c r="AE53" s="43" t="str">
        <f>IF(AD53=1,"למלא פירוט","NA")</f>
        <v>NA</v>
      </c>
      <c r="AF53" s="40" t="str">
        <f t="shared" si="9"/>
        <v>NA</v>
      </c>
      <c r="AG53" s="40">
        <f t="shared" si="14"/>
        <v>36.033333333333331</v>
      </c>
      <c r="AH53" s="45" t="str">
        <f t="shared" si="15"/>
        <v>1</v>
      </c>
      <c r="AI53" s="41" t="s">
        <v>51</v>
      </c>
      <c r="AJ53" s="41" t="s">
        <v>51</v>
      </c>
      <c r="AK53" s="44" t="s">
        <v>51</v>
      </c>
      <c r="AL53" s="67">
        <v>59.226273569999996</v>
      </c>
      <c r="AM53" s="68">
        <v>12.84748315</v>
      </c>
      <c r="AN53" s="68">
        <v>6.1495001780000003</v>
      </c>
      <c r="AO53" s="69" t="s">
        <v>139</v>
      </c>
      <c r="AP53" s="69" t="s">
        <v>140</v>
      </c>
      <c r="AQ53" s="69" t="s">
        <v>139</v>
      </c>
    </row>
    <row r="54" spans="1:43" ht="15.75" x14ac:dyDescent="0.25">
      <c r="A54" s="30">
        <v>56</v>
      </c>
      <c r="B54" s="31">
        <v>19929</v>
      </c>
      <c r="C54" s="16">
        <f t="shared" si="0"/>
        <v>64.958904109589042</v>
      </c>
      <c r="D54" s="17">
        <v>55</v>
      </c>
      <c r="E54" s="17">
        <v>155</v>
      </c>
      <c r="F54" s="18">
        <f t="shared" si="1"/>
        <v>22.892819979188342</v>
      </c>
      <c r="G54" s="32">
        <v>43986</v>
      </c>
      <c r="H54" s="33" t="s">
        <v>52</v>
      </c>
      <c r="I54" s="34">
        <v>3</v>
      </c>
      <c r="J54" s="34">
        <v>3</v>
      </c>
      <c r="K54" s="34" t="str">
        <f t="shared" si="2"/>
        <v>3</v>
      </c>
      <c r="L54" s="35" t="str">
        <f t="shared" si="3"/>
        <v>2</v>
      </c>
      <c r="M54" s="36">
        <v>1</v>
      </c>
      <c r="N54" s="37">
        <v>1</v>
      </c>
      <c r="O54" s="46" t="s">
        <v>57</v>
      </c>
      <c r="P54" s="37">
        <v>1</v>
      </c>
      <c r="Q54" s="37">
        <v>1</v>
      </c>
      <c r="R54" s="38">
        <v>0</v>
      </c>
      <c r="S54" s="39">
        <v>44536</v>
      </c>
      <c r="T54" s="40">
        <f t="shared" si="6"/>
        <v>18.333333333333332</v>
      </c>
      <c r="U54" s="41" t="b">
        <f t="shared" si="7"/>
        <v>0</v>
      </c>
      <c r="V54" s="42">
        <v>44547</v>
      </c>
      <c r="W54" s="43">
        <v>45116</v>
      </c>
      <c r="X54" s="40">
        <f t="shared" si="8"/>
        <v>18.7</v>
      </c>
      <c r="Y54" s="40" t="str">
        <f t="shared" si="10"/>
        <v>1</v>
      </c>
      <c r="Z54" s="41">
        <f t="shared" si="11"/>
        <v>0</v>
      </c>
      <c r="AA54" s="41" t="str">
        <f t="shared" si="12"/>
        <v>too soon</v>
      </c>
      <c r="AB54" s="41" t="str">
        <f t="shared" si="13"/>
        <v>too soon</v>
      </c>
      <c r="AC54" s="41">
        <v>1</v>
      </c>
      <c r="AD54" s="41">
        <v>1</v>
      </c>
      <c r="AE54" s="43">
        <v>44501</v>
      </c>
      <c r="AF54" s="40">
        <f t="shared" si="9"/>
        <v>16.899999999999999</v>
      </c>
      <c r="AG54" s="40">
        <f t="shared" si="14"/>
        <v>17.166666666666668</v>
      </c>
      <c r="AH54" s="45" t="str">
        <f t="shared" si="15"/>
        <v>1</v>
      </c>
      <c r="AI54" s="41" t="s">
        <v>51</v>
      </c>
      <c r="AJ54" s="41" t="s">
        <v>51</v>
      </c>
      <c r="AK54" s="44" t="s">
        <v>51</v>
      </c>
      <c r="AL54" s="67">
        <v>55.258105810000004</v>
      </c>
      <c r="AM54" s="68">
        <v>15.920990229999999</v>
      </c>
      <c r="AN54" s="68">
        <v>4.3993106795637198</v>
      </c>
      <c r="AO54" s="69" t="s">
        <v>140</v>
      </c>
      <c r="AP54" s="69" t="s">
        <v>139</v>
      </c>
      <c r="AQ54" s="69" t="s">
        <v>139</v>
      </c>
    </row>
    <row r="55" spans="1:43" ht="15.75" x14ac:dyDescent="0.25">
      <c r="A55" s="30">
        <v>57</v>
      </c>
      <c r="B55" s="31">
        <v>25690</v>
      </c>
      <c r="C55" s="16">
        <f t="shared" si="0"/>
        <v>49.328767123287669</v>
      </c>
      <c r="D55" s="17">
        <v>93.4</v>
      </c>
      <c r="E55" s="17">
        <v>169</v>
      </c>
      <c r="F55" s="18">
        <f t="shared" si="1"/>
        <v>32.701936206715459</v>
      </c>
      <c r="G55" s="32">
        <v>43958</v>
      </c>
      <c r="H55" s="33" t="s">
        <v>52</v>
      </c>
      <c r="I55" s="34">
        <v>1</v>
      </c>
      <c r="J55" s="34" t="s">
        <v>54</v>
      </c>
      <c r="K55" s="34" t="str">
        <f t="shared" si="2"/>
        <v>1</v>
      </c>
      <c r="L55" s="35" t="str">
        <f t="shared" si="3"/>
        <v>1</v>
      </c>
      <c r="M55" s="36">
        <v>0</v>
      </c>
      <c r="N55" s="37" t="str">
        <f>IF(M55=0,"NA","למלא פירוט")</f>
        <v>NA</v>
      </c>
      <c r="O55" s="37" t="str">
        <f>IF(N55=1,"למלא פירוט","NA")</f>
        <v>NA</v>
      </c>
      <c r="P55" s="37" t="str">
        <f>IF(N55=1,"למלא פירוט","NA")</f>
        <v>NA</v>
      </c>
      <c r="Q55" s="37" t="str">
        <f>IF(M55=0,"NA","למלא פירוט")</f>
        <v>NA</v>
      </c>
      <c r="R55" s="38" t="str">
        <f>IF(M55=0,"NA","למלא פירוט")</f>
        <v>NA</v>
      </c>
      <c r="S55" s="39">
        <v>45023</v>
      </c>
      <c r="T55" s="40">
        <f t="shared" si="6"/>
        <v>35.5</v>
      </c>
      <c r="U55" s="41" t="b">
        <f t="shared" si="7"/>
        <v>1</v>
      </c>
      <c r="V55" s="42"/>
      <c r="W55" s="43">
        <v>45116</v>
      </c>
      <c r="X55" s="40">
        <f t="shared" si="8"/>
        <v>38.6</v>
      </c>
      <c r="Y55" s="40" t="str">
        <f t="shared" si="10"/>
        <v>1</v>
      </c>
      <c r="Z55" s="41">
        <f t="shared" si="11"/>
        <v>1</v>
      </c>
      <c r="AA55" s="41" t="str">
        <f t="shared" si="12"/>
        <v>too soon</v>
      </c>
      <c r="AB55" s="41" t="str">
        <f t="shared" si="13"/>
        <v>too soon</v>
      </c>
      <c r="AC55" s="41">
        <v>1</v>
      </c>
      <c r="AD55" s="41">
        <v>0</v>
      </c>
      <c r="AE55" s="43" t="str">
        <f>IF(AD55=1,"למלא פירוט","NA")</f>
        <v>NA</v>
      </c>
      <c r="AF55" s="40" t="str">
        <f t="shared" si="9"/>
        <v>NA</v>
      </c>
      <c r="AG55" s="40">
        <f t="shared" si="14"/>
        <v>35.5</v>
      </c>
      <c r="AH55" s="45" t="str">
        <f t="shared" si="15"/>
        <v>1</v>
      </c>
      <c r="AI55" s="41" t="s">
        <v>51</v>
      </c>
      <c r="AJ55" s="41" t="s">
        <v>51</v>
      </c>
      <c r="AK55" s="44" t="s">
        <v>51</v>
      </c>
      <c r="AL55" s="67">
        <v>55.749688489999997</v>
      </c>
      <c r="AM55" s="68">
        <v>23.737029400000001</v>
      </c>
      <c r="AN55" s="68">
        <v>2.60016121877366</v>
      </c>
      <c r="AO55" s="69" t="s">
        <v>139</v>
      </c>
      <c r="AP55" s="69" t="s">
        <v>139</v>
      </c>
      <c r="AQ55" s="69" t="s">
        <v>140</v>
      </c>
    </row>
    <row r="56" spans="1:43" ht="15.75" x14ac:dyDescent="0.25">
      <c r="A56" s="30">
        <v>58</v>
      </c>
      <c r="B56" s="31">
        <v>21241</v>
      </c>
      <c r="C56" s="16">
        <f t="shared" si="0"/>
        <v>61.320547945205476</v>
      </c>
      <c r="D56" s="17">
        <v>80</v>
      </c>
      <c r="E56" s="17">
        <v>156</v>
      </c>
      <c r="F56" s="18">
        <f t="shared" si="1"/>
        <v>32.873109796186718</v>
      </c>
      <c r="G56" s="32">
        <v>43948</v>
      </c>
      <c r="H56" s="33" t="s">
        <v>52</v>
      </c>
      <c r="I56" s="34">
        <v>1</v>
      </c>
      <c r="J56" s="34" t="s">
        <v>54</v>
      </c>
      <c r="K56" s="34" t="str">
        <f t="shared" si="2"/>
        <v>1</v>
      </c>
      <c r="L56" s="35" t="str">
        <f t="shared" si="3"/>
        <v>1</v>
      </c>
      <c r="M56" s="36">
        <v>0</v>
      </c>
      <c r="N56" s="37" t="str">
        <f>IF(M56=0,"NA","למלא פירוט")</f>
        <v>NA</v>
      </c>
      <c r="O56" s="37" t="str">
        <f>IF(N56=1,"למלא פירוט","NA")</f>
        <v>NA</v>
      </c>
      <c r="P56" s="37" t="str">
        <f>IF(N56=1,"למלא פירוט","NA")</f>
        <v>NA</v>
      </c>
      <c r="Q56" s="37" t="str">
        <f>IF(M56=0,"NA","למלא פירוט")</f>
        <v>NA</v>
      </c>
      <c r="R56" s="38" t="str">
        <f>IF(M56=0,"NA","למלא פירוט")</f>
        <v>NA</v>
      </c>
      <c r="S56" s="39">
        <v>45095</v>
      </c>
      <c r="T56" s="40">
        <f t="shared" si="6"/>
        <v>38.233333333333334</v>
      </c>
      <c r="U56" s="41" t="b">
        <f t="shared" si="7"/>
        <v>1</v>
      </c>
      <c r="V56" s="42"/>
      <c r="W56" s="43">
        <v>45116</v>
      </c>
      <c r="X56" s="40">
        <f t="shared" si="8"/>
        <v>38.93333333333333</v>
      </c>
      <c r="Y56" s="40" t="str">
        <f t="shared" si="10"/>
        <v>1</v>
      </c>
      <c r="Z56" s="41">
        <f t="shared" si="11"/>
        <v>1</v>
      </c>
      <c r="AA56" s="41" t="str">
        <f t="shared" si="12"/>
        <v>too soon</v>
      </c>
      <c r="AB56" s="41" t="str">
        <f t="shared" si="13"/>
        <v>too soon</v>
      </c>
      <c r="AC56" s="41">
        <v>1</v>
      </c>
      <c r="AD56" s="41">
        <v>0</v>
      </c>
      <c r="AE56" s="43" t="str">
        <f>IF(AD56=1,"למלא פירוט","NA")</f>
        <v>NA</v>
      </c>
      <c r="AF56" s="40" t="str">
        <f t="shared" si="9"/>
        <v>NA</v>
      </c>
      <c r="AG56" s="40">
        <f t="shared" si="14"/>
        <v>38.233333333333334</v>
      </c>
      <c r="AH56" s="45" t="str">
        <f t="shared" si="15"/>
        <v>1</v>
      </c>
      <c r="AI56" s="41" t="s">
        <v>51</v>
      </c>
      <c r="AJ56" s="41" t="s">
        <v>51</v>
      </c>
      <c r="AK56" s="44" t="s">
        <v>51</v>
      </c>
      <c r="AL56" s="67">
        <v>46.918600179999999</v>
      </c>
      <c r="AM56" s="68">
        <v>14.755473889999999</v>
      </c>
      <c r="AN56" s="68">
        <v>3.3966913009908501</v>
      </c>
      <c r="AO56" s="69" t="s">
        <v>140</v>
      </c>
      <c r="AP56" s="69" t="s">
        <v>140</v>
      </c>
      <c r="AQ56" s="69" t="s">
        <v>140</v>
      </c>
    </row>
    <row r="57" spans="1:43" ht="15.75" x14ac:dyDescent="0.25">
      <c r="A57" s="30">
        <v>59</v>
      </c>
      <c r="B57" s="31">
        <v>18506</v>
      </c>
      <c r="C57" s="16">
        <f t="shared" si="0"/>
        <v>68.610958904109594</v>
      </c>
      <c r="D57" s="17">
        <v>90</v>
      </c>
      <c r="E57" s="17">
        <v>159</v>
      </c>
      <c r="F57" s="18">
        <f t="shared" si="1"/>
        <v>35.599857600569592</v>
      </c>
      <c r="G57" s="32">
        <v>43913</v>
      </c>
      <c r="H57" s="33" t="s">
        <v>52</v>
      </c>
      <c r="I57" s="34">
        <v>3</v>
      </c>
      <c r="J57" s="34" t="s">
        <v>54</v>
      </c>
      <c r="K57" s="34" t="str">
        <f t="shared" si="2"/>
        <v>1</v>
      </c>
      <c r="L57" s="35" t="str">
        <f t="shared" si="3"/>
        <v>2</v>
      </c>
      <c r="M57" s="36">
        <v>1</v>
      </c>
      <c r="N57" s="37">
        <v>0</v>
      </c>
      <c r="O57" s="37" t="str">
        <f>IF(N57=1,"למלא פירוט","NA")</f>
        <v>NA</v>
      </c>
      <c r="P57" s="37" t="str">
        <f>IF(N57=1,"למלא פירוט","NA")</f>
        <v>NA</v>
      </c>
      <c r="Q57" s="37">
        <v>1</v>
      </c>
      <c r="R57" s="38">
        <v>0</v>
      </c>
      <c r="S57" s="39">
        <v>45081</v>
      </c>
      <c r="T57" s="40">
        <f t="shared" si="6"/>
        <v>38.93333333333333</v>
      </c>
      <c r="U57" s="41" t="b">
        <f t="shared" si="7"/>
        <v>1</v>
      </c>
      <c r="V57" s="42"/>
      <c r="W57" s="43">
        <v>45116</v>
      </c>
      <c r="X57" s="40">
        <f t="shared" si="8"/>
        <v>40.1</v>
      </c>
      <c r="Y57" s="40" t="str">
        <f t="shared" si="10"/>
        <v>1</v>
      </c>
      <c r="Z57" s="41">
        <f t="shared" si="11"/>
        <v>1</v>
      </c>
      <c r="AA57" s="41" t="str">
        <f t="shared" si="12"/>
        <v>too soon</v>
      </c>
      <c r="AB57" s="41" t="str">
        <f t="shared" si="13"/>
        <v>too soon</v>
      </c>
      <c r="AC57" s="41">
        <v>1</v>
      </c>
      <c r="AD57" s="41">
        <v>0</v>
      </c>
      <c r="AE57" s="43" t="str">
        <f>IF(AD57=1,"למלא פירוט","NA")</f>
        <v>NA</v>
      </c>
      <c r="AF57" s="40" t="str">
        <f t="shared" si="9"/>
        <v>NA</v>
      </c>
      <c r="AG57" s="40">
        <f t="shared" si="14"/>
        <v>38.93333333333333</v>
      </c>
      <c r="AH57" s="45" t="str">
        <f t="shared" si="15"/>
        <v>1</v>
      </c>
      <c r="AI57" s="41" t="str">
        <f t="shared" ref="AI57:AI69" si="23">IF(AG57&gt;35.9,"1","0")</f>
        <v>1</v>
      </c>
      <c r="AJ57" s="41" t="s">
        <v>51</v>
      </c>
      <c r="AK57" s="44" t="s">
        <v>51</v>
      </c>
      <c r="AL57" s="67">
        <v>51.559191599999998</v>
      </c>
      <c r="AM57" s="68">
        <v>15.34174385</v>
      </c>
      <c r="AN57" s="68">
        <v>3.5579800328966802</v>
      </c>
      <c r="AO57" s="69" t="s">
        <v>140</v>
      </c>
      <c r="AP57" s="69" t="s">
        <v>140</v>
      </c>
      <c r="AQ57" s="69" t="s">
        <v>140</v>
      </c>
    </row>
    <row r="58" spans="1:43" ht="15.75" x14ac:dyDescent="0.25">
      <c r="A58" s="30">
        <v>60</v>
      </c>
      <c r="B58" s="31">
        <v>22875</v>
      </c>
      <c r="C58" s="16">
        <f t="shared" si="0"/>
        <v>56.791780821917811</v>
      </c>
      <c r="D58" s="17">
        <v>94</v>
      </c>
      <c r="E58" s="17">
        <v>170</v>
      </c>
      <c r="F58" s="18">
        <f t="shared" si="1"/>
        <v>32.525951557093428</v>
      </c>
      <c r="G58" s="32">
        <v>43906</v>
      </c>
      <c r="H58" s="33" t="s">
        <v>52</v>
      </c>
      <c r="I58" s="34">
        <v>1</v>
      </c>
      <c r="J58" s="34" t="s">
        <v>54</v>
      </c>
      <c r="K58" s="34" t="str">
        <f t="shared" si="2"/>
        <v>1</v>
      </c>
      <c r="L58" s="35" t="str">
        <f t="shared" si="3"/>
        <v>1</v>
      </c>
      <c r="M58" s="36">
        <v>0</v>
      </c>
      <c r="N58" s="37" t="str">
        <f>IF(M58=0,"NA","למלא פירוט")</f>
        <v>NA</v>
      </c>
      <c r="O58" s="37" t="str">
        <f>IF(N58=1,"למלא פירוט","NA")</f>
        <v>NA</v>
      </c>
      <c r="P58" s="37" t="str">
        <f>IF(N58=1,"למלא פירוט","NA")</f>
        <v>NA</v>
      </c>
      <c r="Q58" s="37" t="str">
        <f>IF(M58=0,"NA","למלא פירוט")</f>
        <v>NA</v>
      </c>
      <c r="R58" s="38" t="str">
        <f>IF(M58=0,"NA","למלא פירוט")</f>
        <v>NA</v>
      </c>
      <c r="S58" s="39">
        <v>45108</v>
      </c>
      <c r="T58" s="40">
        <f t="shared" si="6"/>
        <v>40.06666666666667</v>
      </c>
      <c r="U58" s="41" t="b">
        <f t="shared" si="7"/>
        <v>1</v>
      </c>
      <c r="V58" s="42"/>
      <c r="W58" s="43">
        <v>45116</v>
      </c>
      <c r="X58" s="40">
        <f t="shared" si="8"/>
        <v>40.333333333333336</v>
      </c>
      <c r="Y58" s="40" t="str">
        <f t="shared" si="10"/>
        <v>1</v>
      </c>
      <c r="Z58" s="41">
        <f t="shared" si="11"/>
        <v>1</v>
      </c>
      <c r="AA58" s="41" t="str">
        <f t="shared" si="12"/>
        <v>too soon</v>
      </c>
      <c r="AB58" s="41" t="str">
        <f t="shared" si="13"/>
        <v>too soon</v>
      </c>
      <c r="AC58" s="41">
        <v>1</v>
      </c>
      <c r="AD58" s="41">
        <v>0</v>
      </c>
      <c r="AE58" s="43" t="str">
        <f>IF(AD58=1,"למלא פירוט","NA")</f>
        <v>NA</v>
      </c>
      <c r="AF58" s="40" t="str">
        <f t="shared" si="9"/>
        <v>NA</v>
      </c>
      <c r="AG58" s="40">
        <f t="shared" si="14"/>
        <v>40.06666666666667</v>
      </c>
      <c r="AH58" s="45" t="str">
        <f t="shared" si="15"/>
        <v>1</v>
      </c>
      <c r="AI58" s="41" t="str">
        <f t="shared" si="23"/>
        <v>1</v>
      </c>
      <c r="AJ58" s="41" t="s">
        <v>51</v>
      </c>
      <c r="AK58" s="44" t="s">
        <v>51</v>
      </c>
      <c r="AL58" s="67">
        <v>48.468535279999998</v>
      </c>
      <c r="AM58" s="68">
        <v>14.91379051</v>
      </c>
      <c r="AN58" s="68">
        <v>6.7631118824715397</v>
      </c>
      <c r="AO58" s="69" t="s">
        <v>140</v>
      </c>
      <c r="AP58" s="69" t="s">
        <v>140</v>
      </c>
      <c r="AQ58" s="69" t="s">
        <v>139</v>
      </c>
    </row>
    <row r="59" spans="1:43" ht="15.75" x14ac:dyDescent="0.25">
      <c r="A59" s="30">
        <v>264</v>
      </c>
      <c r="B59" s="31">
        <v>13789</v>
      </c>
      <c r="C59" s="16">
        <f t="shared" si="0"/>
        <v>72.402739726027391</v>
      </c>
      <c r="D59" s="17" t="s">
        <v>69</v>
      </c>
      <c r="E59" s="17" t="s">
        <v>70</v>
      </c>
      <c r="F59" s="18">
        <f t="shared" si="1"/>
        <v>29.136316337148799</v>
      </c>
      <c r="G59" s="32">
        <v>40602</v>
      </c>
      <c r="H59" s="33" t="s">
        <v>52</v>
      </c>
      <c r="I59" s="34">
        <v>2</v>
      </c>
      <c r="J59" s="34" t="s">
        <v>54</v>
      </c>
      <c r="K59" s="34" t="str">
        <f t="shared" si="2"/>
        <v>1</v>
      </c>
      <c r="L59" s="35" t="str">
        <f t="shared" si="3"/>
        <v>1</v>
      </c>
      <c r="M59" s="36">
        <v>0</v>
      </c>
      <c r="N59" s="37" t="s">
        <v>50</v>
      </c>
      <c r="O59" s="37" t="s">
        <v>50</v>
      </c>
      <c r="P59" s="37">
        <v>0</v>
      </c>
      <c r="Q59" s="37" t="str">
        <f>IF(M59=0,"NA","למלא פירוט")</f>
        <v>NA</v>
      </c>
      <c r="R59" s="38" t="str">
        <f>IF(M59=0,"NA","למלא פירוט")</f>
        <v>NA</v>
      </c>
      <c r="S59" s="39">
        <v>41645</v>
      </c>
      <c r="T59" s="40">
        <f t="shared" si="6"/>
        <v>34.766666666666666</v>
      </c>
      <c r="U59" s="41" t="b">
        <f t="shared" si="7"/>
        <v>0</v>
      </c>
      <c r="V59" s="42">
        <v>41645</v>
      </c>
      <c r="W59" s="43">
        <v>45057</v>
      </c>
      <c r="X59" s="40">
        <f t="shared" si="8"/>
        <v>34.766666666666666</v>
      </c>
      <c r="Y59" s="40" t="str">
        <f t="shared" si="10"/>
        <v>1</v>
      </c>
      <c r="Z59" s="41">
        <f t="shared" si="11"/>
        <v>0</v>
      </c>
      <c r="AA59" s="41">
        <f t="shared" si="12"/>
        <v>0</v>
      </c>
      <c r="AB59" s="41">
        <f t="shared" si="13"/>
        <v>0</v>
      </c>
      <c r="AC59" s="41">
        <v>1</v>
      </c>
      <c r="AD59" s="41">
        <v>1</v>
      </c>
      <c r="AE59" s="43">
        <v>41589</v>
      </c>
      <c r="AF59" s="40">
        <f t="shared" si="9"/>
        <v>32.366666666666667</v>
      </c>
      <c r="AG59" s="40">
        <f t="shared" si="14"/>
        <v>32.9</v>
      </c>
      <c r="AH59" s="45" t="str">
        <f t="shared" si="15"/>
        <v>1</v>
      </c>
      <c r="AI59" s="41" t="str">
        <f t="shared" si="23"/>
        <v>0</v>
      </c>
      <c r="AJ59" s="41" t="str">
        <f>IF(AG59&gt;59.9,"1","0")</f>
        <v>0</v>
      </c>
      <c r="AK59" s="44" t="str">
        <f>IF(AG59&gt;83,"1","0")</f>
        <v>0</v>
      </c>
      <c r="AL59" s="67">
        <v>52.560892410000001</v>
      </c>
      <c r="AM59" s="68">
        <v>12.354202450000001</v>
      </c>
      <c r="AN59" s="68">
        <v>2.4461836558396599</v>
      </c>
      <c r="AO59" s="69" t="s">
        <v>140</v>
      </c>
      <c r="AP59" s="69" t="s">
        <v>140</v>
      </c>
      <c r="AQ59" s="69" t="s">
        <v>140</v>
      </c>
    </row>
    <row r="60" spans="1:43" ht="15.75" x14ac:dyDescent="0.25">
      <c r="A60" s="30">
        <v>62</v>
      </c>
      <c r="B60" s="31">
        <v>13778</v>
      </c>
      <c r="C60" s="16">
        <f t="shared" si="0"/>
        <v>81.279452054794518</v>
      </c>
      <c r="D60" s="17">
        <v>80</v>
      </c>
      <c r="E60" s="17">
        <v>154</v>
      </c>
      <c r="F60" s="18">
        <f t="shared" si="1"/>
        <v>33.732501264968796</v>
      </c>
      <c r="G60" s="32">
        <v>43878</v>
      </c>
      <c r="H60" s="33" t="s">
        <v>52</v>
      </c>
      <c r="I60" s="34">
        <v>1</v>
      </c>
      <c r="J60" s="34" t="s">
        <v>54</v>
      </c>
      <c r="K60" s="34" t="str">
        <f t="shared" si="2"/>
        <v>1</v>
      </c>
      <c r="L60" s="35" t="str">
        <f t="shared" si="3"/>
        <v>1</v>
      </c>
      <c r="M60" s="36">
        <v>0</v>
      </c>
      <c r="N60" s="37" t="str">
        <f>IF(M60=0,"NA","למלא פירוט")</f>
        <v>NA</v>
      </c>
      <c r="O60" s="37" t="str">
        <f>IF(N60=1,"למלא פירוט","NA")</f>
        <v>NA</v>
      </c>
      <c r="P60" s="37" t="str">
        <f>IF(N60=1,"למלא פירוט","NA")</f>
        <v>NA</v>
      </c>
      <c r="Q60" s="37" t="str">
        <f>IF(M60=0,"NA","למלא פירוט")</f>
        <v>NA</v>
      </c>
      <c r="R60" s="38" t="str">
        <f>IF(M60=0,"NA","למלא פירוט")</f>
        <v>NA</v>
      </c>
      <c r="S60" s="39">
        <v>45116</v>
      </c>
      <c r="T60" s="40">
        <f t="shared" si="6"/>
        <v>41.266666666666666</v>
      </c>
      <c r="U60" s="41" t="b">
        <f t="shared" si="7"/>
        <v>1</v>
      </c>
      <c r="V60" s="42"/>
      <c r="W60" s="43">
        <v>45116</v>
      </c>
      <c r="X60" s="40">
        <f t="shared" si="8"/>
        <v>41.266666666666666</v>
      </c>
      <c r="Y60" s="40" t="str">
        <f t="shared" si="10"/>
        <v>1</v>
      </c>
      <c r="Z60" s="41">
        <f t="shared" si="11"/>
        <v>1</v>
      </c>
      <c r="AA60" s="41" t="str">
        <f t="shared" si="12"/>
        <v>too soon</v>
      </c>
      <c r="AB60" s="41" t="str">
        <f t="shared" si="13"/>
        <v>too soon</v>
      </c>
      <c r="AC60" s="41">
        <v>1</v>
      </c>
      <c r="AD60" s="41">
        <v>0</v>
      </c>
      <c r="AE60" s="43" t="str">
        <f>IF(AD60=1,"למלא פירוט","NA")</f>
        <v>NA</v>
      </c>
      <c r="AF60" s="40" t="str">
        <f t="shared" si="9"/>
        <v>NA</v>
      </c>
      <c r="AG60" s="40">
        <f t="shared" si="14"/>
        <v>41.266666666666666</v>
      </c>
      <c r="AH60" s="45" t="str">
        <f t="shared" si="15"/>
        <v>1</v>
      </c>
      <c r="AI60" s="41" t="str">
        <f t="shared" si="23"/>
        <v>1</v>
      </c>
      <c r="AJ60" s="41" t="s">
        <v>51</v>
      </c>
      <c r="AK60" s="44" t="s">
        <v>51</v>
      </c>
      <c r="AL60" s="67">
        <v>51.744289969999997</v>
      </c>
      <c r="AM60" s="68">
        <v>15.66401158</v>
      </c>
      <c r="AN60" s="68">
        <v>4.28872845958524</v>
      </c>
      <c r="AO60" s="69" t="s">
        <v>140</v>
      </c>
      <c r="AP60" s="69" t="s">
        <v>140</v>
      </c>
      <c r="AQ60" s="69" t="s">
        <v>139</v>
      </c>
    </row>
    <row r="61" spans="1:43" ht="15.75" x14ac:dyDescent="0.25">
      <c r="A61" s="30">
        <v>63</v>
      </c>
      <c r="B61" s="31">
        <v>20772</v>
      </c>
      <c r="C61" s="16">
        <f t="shared" si="0"/>
        <v>62.364383561643834</v>
      </c>
      <c r="D61" s="17">
        <v>68</v>
      </c>
      <c r="E61" s="17">
        <v>160</v>
      </c>
      <c r="F61" s="18">
        <f t="shared" si="1"/>
        <v>26.562499999999996</v>
      </c>
      <c r="G61" s="32">
        <v>43867</v>
      </c>
      <c r="H61" s="33" t="s">
        <v>52</v>
      </c>
      <c r="I61" s="34">
        <v>3</v>
      </c>
      <c r="J61" s="34">
        <v>2</v>
      </c>
      <c r="K61" s="34" t="str">
        <f t="shared" si="2"/>
        <v>2</v>
      </c>
      <c r="L61" s="35" t="str">
        <f t="shared" si="3"/>
        <v>2</v>
      </c>
      <c r="M61" s="36">
        <v>1</v>
      </c>
      <c r="N61" s="37">
        <v>1</v>
      </c>
      <c r="O61" s="46" t="s">
        <v>57</v>
      </c>
      <c r="P61" s="37">
        <v>1</v>
      </c>
      <c r="Q61" s="37">
        <v>1</v>
      </c>
      <c r="R61" s="38">
        <v>0</v>
      </c>
      <c r="S61" s="39">
        <v>45113</v>
      </c>
      <c r="T61" s="40">
        <f t="shared" si="6"/>
        <v>41.533333333333331</v>
      </c>
      <c r="U61" s="41" t="b">
        <f t="shared" si="7"/>
        <v>1</v>
      </c>
      <c r="V61" s="42"/>
      <c r="W61" s="43">
        <v>45116</v>
      </c>
      <c r="X61" s="40">
        <f t="shared" si="8"/>
        <v>41.633333333333333</v>
      </c>
      <c r="Y61" s="40" t="str">
        <f t="shared" si="10"/>
        <v>1</v>
      </c>
      <c r="Z61" s="41">
        <f t="shared" si="11"/>
        <v>1</v>
      </c>
      <c r="AA61" s="41" t="str">
        <f t="shared" si="12"/>
        <v>too soon</v>
      </c>
      <c r="AB61" s="41" t="str">
        <f t="shared" si="13"/>
        <v>too soon</v>
      </c>
      <c r="AC61" s="41">
        <v>1</v>
      </c>
      <c r="AD61" s="41">
        <v>1</v>
      </c>
      <c r="AE61" s="43">
        <v>45046</v>
      </c>
      <c r="AF61" s="40">
        <f t="shared" si="9"/>
        <v>38.799999999999997</v>
      </c>
      <c r="AG61" s="40">
        <f t="shared" si="14"/>
        <v>39.299999999999997</v>
      </c>
      <c r="AH61" s="45" t="str">
        <f t="shared" si="15"/>
        <v>1</v>
      </c>
      <c r="AI61" s="41" t="str">
        <f t="shared" si="23"/>
        <v>1</v>
      </c>
      <c r="AJ61" s="41" t="s">
        <v>51</v>
      </c>
      <c r="AK61" s="44" t="s">
        <v>51</v>
      </c>
      <c r="AL61" s="67">
        <v>53.267267400000001</v>
      </c>
      <c r="AM61" s="68">
        <v>21.04815747</v>
      </c>
      <c r="AN61" s="68">
        <v>4.0767761783861403</v>
      </c>
      <c r="AO61" s="69" t="s">
        <v>140</v>
      </c>
      <c r="AP61" s="69" t="s">
        <v>139</v>
      </c>
      <c r="AQ61" s="69" t="s">
        <v>139</v>
      </c>
    </row>
    <row r="62" spans="1:43" ht="15.75" x14ac:dyDescent="0.25">
      <c r="A62" s="30">
        <v>64</v>
      </c>
      <c r="B62" s="31">
        <v>23802</v>
      </c>
      <c r="C62" s="16">
        <f t="shared" si="0"/>
        <v>54.123287671232873</v>
      </c>
      <c r="D62" s="17">
        <v>80</v>
      </c>
      <c r="E62" s="17">
        <v>165</v>
      </c>
      <c r="F62" s="18">
        <f t="shared" si="1"/>
        <v>29.384756657483933</v>
      </c>
      <c r="G62" s="32">
        <v>43846</v>
      </c>
      <c r="H62" s="33" t="s">
        <v>52</v>
      </c>
      <c r="I62" s="34">
        <v>1</v>
      </c>
      <c r="J62" s="34" t="s">
        <v>54</v>
      </c>
      <c r="K62" s="34" t="str">
        <f t="shared" si="2"/>
        <v>1</v>
      </c>
      <c r="L62" s="35" t="str">
        <f t="shared" si="3"/>
        <v>1</v>
      </c>
      <c r="M62" s="36">
        <v>0</v>
      </c>
      <c r="N62" s="37" t="str">
        <f>IF(M62=0,"NA","למלא פירוט")</f>
        <v>NA</v>
      </c>
      <c r="O62" s="37" t="str">
        <f>IF(N62=1,"למלא פירוט","NA")</f>
        <v>NA</v>
      </c>
      <c r="P62" s="37" t="str">
        <f>IF(N62=1,"למלא פירוט","NA")</f>
        <v>NA</v>
      </c>
      <c r="Q62" s="37" t="str">
        <f>IF(M62=0,"NA","למלא פירוט")</f>
        <v>NA</v>
      </c>
      <c r="R62" s="38" t="str">
        <f>IF(M62=0,"NA","למלא פירוט")</f>
        <v>NA</v>
      </c>
      <c r="S62" s="39">
        <v>45090</v>
      </c>
      <c r="T62" s="40">
        <f t="shared" si="6"/>
        <v>41.466666666666669</v>
      </c>
      <c r="U62" s="41" t="b">
        <f t="shared" si="7"/>
        <v>1</v>
      </c>
      <c r="V62" s="42"/>
      <c r="W62" s="43">
        <v>45116</v>
      </c>
      <c r="X62" s="40">
        <f t="shared" si="8"/>
        <v>42.333333333333336</v>
      </c>
      <c r="Y62" s="40" t="str">
        <f t="shared" si="10"/>
        <v>1</v>
      </c>
      <c r="Z62" s="41">
        <f t="shared" si="11"/>
        <v>1</v>
      </c>
      <c r="AA62" s="41" t="str">
        <f t="shared" si="12"/>
        <v>too soon</v>
      </c>
      <c r="AB62" s="41" t="str">
        <f t="shared" si="13"/>
        <v>too soon</v>
      </c>
      <c r="AC62" s="41">
        <v>1</v>
      </c>
      <c r="AD62" s="41">
        <v>0</v>
      </c>
      <c r="AE62" s="43" t="str">
        <f>IF(AD62=1,"למלא פירוט","NA")</f>
        <v>NA</v>
      </c>
      <c r="AF62" s="40" t="str">
        <f t="shared" si="9"/>
        <v>NA</v>
      </c>
      <c r="AG62" s="40">
        <f t="shared" si="14"/>
        <v>41.466666666666669</v>
      </c>
      <c r="AH62" s="45" t="str">
        <f t="shared" si="15"/>
        <v>1</v>
      </c>
      <c r="AI62" s="41" t="str">
        <f t="shared" si="23"/>
        <v>1</v>
      </c>
      <c r="AJ62" s="41" t="s">
        <v>51</v>
      </c>
      <c r="AK62" s="44" t="s">
        <v>51</v>
      </c>
      <c r="AL62" s="67">
        <v>49.898558860000001</v>
      </c>
      <c r="AM62" s="68">
        <v>19.046607739999999</v>
      </c>
      <c r="AN62" s="68">
        <v>1.77511707317073</v>
      </c>
      <c r="AO62" s="69" t="s">
        <v>140</v>
      </c>
      <c r="AP62" s="69" t="s">
        <v>139</v>
      </c>
      <c r="AQ62" s="69" t="s">
        <v>140</v>
      </c>
    </row>
    <row r="63" spans="1:43" ht="15.75" x14ac:dyDescent="0.25">
      <c r="A63" s="30">
        <v>65</v>
      </c>
      <c r="B63" s="31">
        <v>19698</v>
      </c>
      <c r="C63" s="16">
        <f t="shared" si="0"/>
        <v>65.183561643835617</v>
      </c>
      <c r="D63" s="17">
        <v>68</v>
      </c>
      <c r="E63" s="17">
        <v>160</v>
      </c>
      <c r="F63" s="18">
        <f t="shared" si="1"/>
        <v>26.562499999999996</v>
      </c>
      <c r="G63" s="32">
        <v>43837</v>
      </c>
      <c r="H63" s="33" t="s">
        <v>52</v>
      </c>
      <c r="I63" s="34">
        <v>3</v>
      </c>
      <c r="J63" s="34" t="s">
        <v>59</v>
      </c>
      <c r="K63" s="34" t="str">
        <f t="shared" si="2"/>
        <v>3</v>
      </c>
      <c r="L63" s="35" t="str">
        <f t="shared" si="3"/>
        <v>2</v>
      </c>
      <c r="M63" s="36">
        <v>1</v>
      </c>
      <c r="N63" s="37">
        <v>1</v>
      </c>
      <c r="O63" s="46" t="s">
        <v>57</v>
      </c>
      <c r="P63" s="37">
        <v>1</v>
      </c>
      <c r="Q63" s="37">
        <v>1</v>
      </c>
      <c r="R63" s="38">
        <v>1</v>
      </c>
      <c r="S63" s="39">
        <v>45099</v>
      </c>
      <c r="T63" s="40">
        <f t="shared" si="6"/>
        <v>42.06666666666667</v>
      </c>
      <c r="U63" s="41" t="b">
        <f t="shared" si="7"/>
        <v>1</v>
      </c>
      <c r="V63" s="42"/>
      <c r="W63" s="43">
        <v>45116</v>
      </c>
      <c r="X63" s="40">
        <f t="shared" si="8"/>
        <v>42.633333333333333</v>
      </c>
      <c r="Y63" s="40" t="str">
        <f t="shared" si="10"/>
        <v>1</v>
      </c>
      <c r="Z63" s="41">
        <f t="shared" si="11"/>
        <v>1</v>
      </c>
      <c r="AA63" s="41" t="str">
        <f t="shared" si="12"/>
        <v>too soon</v>
      </c>
      <c r="AB63" s="41" t="str">
        <f t="shared" si="13"/>
        <v>too soon</v>
      </c>
      <c r="AC63" s="41">
        <v>1</v>
      </c>
      <c r="AD63" s="41">
        <v>0</v>
      </c>
      <c r="AE63" s="43" t="str">
        <f>IF(AD63=1,"למלא פירוט","NA")</f>
        <v>NA</v>
      </c>
      <c r="AF63" s="40" t="str">
        <f t="shared" si="9"/>
        <v>NA</v>
      </c>
      <c r="AG63" s="40">
        <f t="shared" si="14"/>
        <v>42.06666666666667</v>
      </c>
      <c r="AH63" s="45" t="str">
        <f t="shared" si="15"/>
        <v>1</v>
      </c>
      <c r="AI63" s="41" t="str">
        <f t="shared" si="23"/>
        <v>1</v>
      </c>
      <c r="AJ63" s="41" t="s">
        <v>51</v>
      </c>
      <c r="AK63" s="44" t="s">
        <v>51</v>
      </c>
      <c r="AL63" s="67">
        <v>59.745581749999999</v>
      </c>
      <c r="AM63" s="68">
        <v>23.298707270000001</v>
      </c>
      <c r="AN63" s="68">
        <v>5.0916209740065197</v>
      </c>
      <c r="AO63" s="69" t="s">
        <v>139</v>
      </c>
      <c r="AP63" s="69" t="s">
        <v>139</v>
      </c>
      <c r="AQ63" s="69" t="s">
        <v>139</v>
      </c>
    </row>
    <row r="64" spans="1:43" ht="15.75" x14ac:dyDescent="0.25">
      <c r="A64" s="30">
        <v>274</v>
      </c>
      <c r="B64" s="31">
        <v>21151</v>
      </c>
      <c r="C64" s="16">
        <f t="shared" si="0"/>
        <v>52.375342465753427</v>
      </c>
      <c r="D64" s="19" t="s">
        <v>50</v>
      </c>
      <c r="E64" s="20" t="s">
        <v>50</v>
      </c>
      <c r="F64" s="18" t="s">
        <v>50</v>
      </c>
      <c r="G64" s="32">
        <v>40547</v>
      </c>
      <c r="H64" s="33" t="s">
        <v>52</v>
      </c>
      <c r="I64" s="34">
        <v>2</v>
      </c>
      <c r="J64" s="34" t="s">
        <v>71</v>
      </c>
      <c r="K64" s="34" t="str">
        <f t="shared" si="2"/>
        <v>1</v>
      </c>
      <c r="L64" s="35" t="str">
        <f t="shared" si="3"/>
        <v>1</v>
      </c>
      <c r="M64" s="36">
        <v>1</v>
      </c>
      <c r="N64" s="37">
        <v>0</v>
      </c>
      <c r="O64" s="37" t="str">
        <f>IF(N64=1,"למלא פירוט","NA")</f>
        <v>NA</v>
      </c>
      <c r="P64" s="37" t="str">
        <f>IF(N64=1,"למלא פירוט","NA")</f>
        <v>NA</v>
      </c>
      <c r="Q64" s="37">
        <v>1</v>
      </c>
      <c r="R64" s="38">
        <v>0</v>
      </c>
      <c r="S64" s="39">
        <v>45021</v>
      </c>
      <c r="T64" s="40">
        <f t="shared" si="6"/>
        <v>149.13333333333333</v>
      </c>
      <c r="U64" s="41" t="b">
        <f t="shared" si="7"/>
        <v>1</v>
      </c>
      <c r="V64" s="42"/>
      <c r="W64" s="43">
        <v>45054</v>
      </c>
      <c r="X64" s="40">
        <f t="shared" si="8"/>
        <v>150.23333333333332</v>
      </c>
      <c r="Y64" s="40" t="str">
        <f t="shared" si="10"/>
        <v>1</v>
      </c>
      <c r="Z64" s="41">
        <f t="shared" si="11"/>
        <v>1</v>
      </c>
      <c r="AA64" s="41">
        <f t="shared" si="12"/>
        <v>1</v>
      </c>
      <c r="AB64" s="41">
        <f t="shared" si="13"/>
        <v>1</v>
      </c>
      <c r="AC64" s="41">
        <v>1</v>
      </c>
      <c r="AD64" s="41">
        <v>0</v>
      </c>
      <c r="AE64" s="43" t="str">
        <f>IF(AD64=0,"NA","למלא פירוט")</f>
        <v>NA</v>
      </c>
      <c r="AF64" s="40" t="str">
        <f t="shared" si="9"/>
        <v>NA</v>
      </c>
      <c r="AG64" s="40">
        <f t="shared" si="14"/>
        <v>149.13333333333333</v>
      </c>
      <c r="AH64" s="45" t="str">
        <f t="shared" si="15"/>
        <v>1</v>
      </c>
      <c r="AI64" s="41" t="str">
        <f t="shared" si="23"/>
        <v>1</v>
      </c>
      <c r="AJ64" s="41" t="str">
        <f>IF(AG64&gt;59.9,"1","0")</f>
        <v>1</v>
      </c>
      <c r="AK64" s="44" t="str">
        <f>IF(AG64&gt;83,"1","0")</f>
        <v>1</v>
      </c>
      <c r="AL64" s="67">
        <v>61.365996780000003</v>
      </c>
      <c r="AM64" s="68">
        <v>16.716423649999999</v>
      </c>
      <c r="AN64" s="68">
        <v>3.3192809574401401</v>
      </c>
      <c r="AO64" s="69" t="s">
        <v>139</v>
      </c>
      <c r="AP64" s="69" t="s">
        <v>139</v>
      </c>
      <c r="AQ64" s="69" t="s">
        <v>140</v>
      </c>
    </row>
    <row r="65" spans="1:43" ht="15.75" x14ac:dyDescent="0.25">
      <c r="A65" s="30">
        <v>67</v>
      </c>
      <c r="B65" s="31">
        <v>13900</v>
      </c>
      <c r="C65" s="16">
        <f t="shared" si="0"/>
        <v>80.753424657534254</v>
      </c>
      <c r="D65" s="17">
        <v>71</v>
      </c>
      <c r="E65" s="17">
        <v>156</v>
      </c>
      <c r="F65" s="18">
        <f t="shared" ref="F65:F92" si="24">D65/((E65/100)*(E65/100))</f>
        <v>29.174884944115711</v>
      </c>
      <c r="G65" s="32">
        <v>43804</v>
      </c>
      <c r="H65" s="33" t="s">
        <v>55</v>
      </c>
      <c r="I65" s="34">
        <v>3</v>
      </c>
      <c r="J65" s="34">
        <v>2</v>
      </c>
      <c r="K65" s="34" t="str">
        <f t="shared" si="2"/>
        <v>2</v>
      </c>
      <c r="L65" s="35" t="str">
        <f t="shared" si="3"/>
        <v>2</v>
      </c>
      <c r="M65" s="36">
        <v>1</v>
      </c>
      <c r="N65" s="37">
        <v>0</v>
      </c>
      <c r="O65" s="37" t="str">
        <f>IF(N65=1,"למלא פירוט","NA")</f>
        <v>NA</v>
      </c>
      <c r="P65" s="37" t="str">
        <f>IF(N65=1,"למלא פירוט","NA")</f>
        <v>NA</v>
      </c>
      <c r="Q65" s="37">
        <v>0</v>
      </c>
      <c r="R65" s="38">
        <v>0</v>
      </c>
      <c r="S65" s="47">
        <v>44013</v>
      </c>
      <c r="T65" s="40">
        <f t="shared" si="6"/>
        <v>6.9666666666666668</v>
      </c>
      <c r="U65" s="41" t="b">
        <f t="shared" si="7"/>
        <v>1</v>
      </c>
      <c r="V65" s="42"/>
      <c r="W65" s="43">
        <v>45116</v>
      </c>
      <c r="X65" s="40">
        <f t="shared" si="8"/>
        <v>43.733333333333334</v>
      </c>
      <c r="Y65" s="40" t="str">
        <f t="shared" si="10"/>
        <v>1</v>
      </c>
      <c r="Z65" s="41">
        <f t="shared" si="11"/>
        <v>1</v>
      </c>
      <c r="AA65" s="41" t="str">
        <f t="shared" si="12"/>
        <v>too soon</v>
      </c>
      <c r="AB65" s="41" t="str">
        <f t="shared" si="13"/>
        <v>too soon</v>
      </c>
      <c r="AC65" s="41">
        <v>1</v>
      </c>
      <c r="AD65" s="41">
        <v>0</v>
      </c>
      <c r="AE65" s="43" t="str">
        <f>IF(AD65=1,"למלא פירוט","NA")</f>
        <v>NA</v>
      </c>
      <c r="AF65" s="40" t="str">
        <f t="shared" si="9"/>
        <v>NA</v>
      </c>
      <c r="AG65" s="40">
        <f t="shared" si="14"/>
        <v>6.9666666666666668</v>
      </c>
      <c r="AH65" s="45" t="str">
        <f t="shared" si="15"/>
        <v>0</v>
      </c>
      <c r="AI65" s="41" t="str">
        <f t="shared" si="23"/>
        <v>0</v>
      </c>
      <c r="AJ65" s="41" t="s">
        <v>51</v>
      </c>
      <c r="AK65" s="44" t="s">
        <v>51</v>
      </c>
      <c r="AL65" s="67">
        <v>50.105174689999998</v>
      </c>
      <c r="AM65" s="68">
        <v>20.289609810000002</v>
      </c>
      <c r="AN65" s="68">
        <v>4.9180973076728396</v>
      </c>
      <c r="AO65" s="69" t="s">
        <v>140</v>
      </c>
      <c r="AP65" s="69" t="s">
        <v>139</v>
      </c>
      <c r="AQ65" s="69" t="s">
        <v>139</v>
      </c>
    </row>
    <row r="66" spans="1:43" ht="15.75" x14ac:dyDescent="0.25">
      <c r="A66" s="30">
        <v>68</v>
      </c>
      <c r="B66" s="31">
        <v>17177</v>
      </c>
      <c r="C66" s="16">
        <f t="shared" si="0"/>
        <v>71.898630136986299</v>
      </c>
      <c r="D66" s="17">
        <v>60</v>
      </c>
      <c r="E66" s="17">
        <v>160</v>
      </c>
      <c r="F66" s="18">
        <f t="shared" si="24"/>
        <v>23.437499999999996</v>
      </c>
      <c r="G66" s="32">
        <v>43802</v>
      </c>
      <c r="H66" s="33" t="s">
        <v>55</v>
      </c>
      <c r="I66" s="34">
        <v>3</v>
      </c>
      <c r="J66" s="34">
        <v>4</v>
      </c>
      <c r="K66" s="34" t="str">
        <f t="shared" si="2"/>
        <v>4</v>
      </c>
      <c r="L66" s="35" t="str">
        <f t="shared" si="3"/>
        <v>2</v>
      </c>
      <c r="M66" s="36">
        <v>1</v>
      </c>
      <c r="N66" s="37">
        <v>1</v>
      </c>
      <c r="O66" s="46" t="s">
        <v>57</v>
      </c>
      <c r="P66" s="37">
        <v>1</v>
      </c>
      <c r="Q66" s="37">
        <v>1</v>
      </c>
      <c r="R66" s="38">
        <v>1</v>
      </c>
      <c r="S66" s="39">
        <v>44452</v>
      </c>
      <c r="T66" s="40">
        <f t="shared" si="6"/>
        <v>21.666666666666668</v>
      </c>
      <c r="U66" s="41" t="b">
        <f t="shared" si="7"/>
        <v>0</v>
      </c>
      <c r="V66" s="42">
        <v>44466</v>
      </c>
      <c r="W66" s="43">
        <v>45116</v>
      </c>
      <c r="X66" s="40">
        <f t="shared" si="8"/>
        <v>22.133333333333333</v>
      </c>
      <c r="Y66" s="40" t="str">
        <f t="shared" si="10"/>
        <v>1</v>
      </c>
      <c r="Z66" s="41">
        <f t="shared" si="11"/>
        <v>0</v>
      </c>
      <c r="AA66" s="41" t="str">
        <f t="shared" si="12"/>
        <v>too soon</v>
      </c>
      <c r="AB66" s="41" t="str">
        <f t="shared" si="13"/>
        <v>too soon</v>
      </c>
      <c r="AC66" s="41">
        <v>1</v>
      </c>
      <c r="AD66" s="41">
        <v>1</v>
      </c>
      <c r="AE66" s="43">
        <v>44357</v>
      </c>
      <c r="AF66" s="40">
        <f t="shared" si="9"/>
        <v>18.233333333333334</v>
      </c>
      <c r="AG66" s="40">
        <f t="shared" si="14"/>
        <v>18.5</v>
      </c>
      <c r="AH66" s="45" t="str">
        <f t="shared" si="15"/>
        <v>1</v>
      </c>
      <c r="AI66" s="41" t="str">
        <f t="shared" si="23"/>
        <v>0</v>
      </c>
      <c r="AJ66" s="41" t="s">
        <v>51</v>
      </c>
      <c r="AK66" s="44" t="s">
        <v>51</v>
      </c>
      <c r="AL66" s="67">
        <v>48.84581112</v>
      </c>
      <c r="AM66" s="68">
        <v>21.673553680000001</v>
      </c>
      <c r="AN66" s="68">
        <v>6.6408031553398104</v>
      </c>
      <c r="AO66" s="69" t="s">
        <v>140</v>
      </c>
      <c r="AP66" s="69" t="s">
        <v>139</v>
      </c>
      <c r="AQ66" s="69" t="s">
        <v>139</v>
      </c>
    </row>
    <row r="67" spans="1:43" ht="15.75" x14ac:dyDescent="0.25">
      <c r="A67" s="30">
        <v>69</v>
      </c>
      <c r="B67" s="31">
        <v>22542</v>
      </c>
      <c r="C67" s="16">
        <f t="shared" ref="C67:C130" si="25">DAYS360(B67, G67)/365</f>
        <v>57.372602739726027</v>
      </c>
      <c r="D67" s="17">
        <v>73</v>
      </c>
      <c r="E67" s="17">
        <v>158</v>
      </c>
      <c r="F67" s="18">
        <f t="shared" si="24"/>
        <v>29.242108636436463</v>
      </c>
      <c r="G67" s="32">
        <v>43788</v>
      </c>
      <c r="H67" s="33" t="s">
        <v>52</v>
      </c>
      <c r="I67" s="34">
        <v>1</v>
      </c>
      <c r="J67" s="34" t="s">
        <v>54</v>
      </c>
      <c r="K67" s="34" t="str">
        <f t="shared" ref="K67:K130" si="26">LEFT(J67)</f>
        <v>1</v>
      </c>
      <c r="L67" s="35" t="str">
        <f t="shared" ref="L67:L130" si="27">IF(I67=3, "2","1")</f>
        <v>1</v>
      </c>
      <c r="M67" s="36">
        <v>0</v>
      </c>
      <c r="N67" s="37" t="str">
        <f>IF(M67=0,"NA","למלא פירוט")</f>
        <v>NA</v>
      </c>
      <c r="O67" s="37" t="str">
        <f>IF(N67=1,"למלא פירוט","NA")</f>
        <v>NA</v>
      </c>
      <c r="P67" s="37" t="str">
        <f>IF(N67=1,"למלא פירוט","NA")</f>
        <v>NA</v>
      </c>
      <c r="Q67" s="37" t="str">
        <f>IF(M67=0,"NA","למלא פירוט")</f>
        <v>NA</v>
      </c>
      <c r="R67" s="38" t="str">
        <f>IF(M67=0,"NA","למלא פירוט")</f>
        <v>NA</v>
      </c>
      <c r="S67" s="39">
        <v>45105</v>
      </c>
      <c r="T67" s="40">
        <f t="shared" ref="T67:T130" si="28">_xlfn.DAYS(S67,G67)/30</f>
        <v>43.9</v>
      </c>
      <c r="U67" s="41" t="b">
        <f t="shared" ref="U67:U130" si="29">ISBLANK(V67)</f>
        <v>1</v>
      </c>
      <c r="V67" s="42"/>
      <c r="W67" s="43">
        <v>45116</v>
      </c>
      <c r="X67" s="40">
        <f t="shared" si="8"/>
        <v>44.266666666666666</v>
      </c>
      <c r="Y67" s="40" t="str">
        <f t="shared" si="10"/>
        <v>1</v>
      </c>
      <c r="Z67" s="41">
        <f t="shared" si="11"/>
        <v>1</v>
      </c>
      <c r="AA67" s="41" t="str">
        <f t="shared" si="12"/>
        <v>too soon</v>
      </c>
      <c r="AB67" s="41" t="str">
        <f t="shared" si="13"/>
        <v>too soon</v>
      </c>
      <c r="AC67" s="41">
        <v>1</v>
      </c>
      <c r="AD67" s="41">
        <v>0</v>
      </c>
      <c r="AE67" s="43" t="str">
        <f>IF(AD67=1,"למלא פירוט","NA")</f>
        <v>NA</v>
      </c>
      <c r="AF67" s="40" t="str">
        <f t="shared" ref="AF67:AF130" si="30">IF(AD67=1,DAYS360(G67,AE67)/30,"NA")</f>
        <v>NA</v>
      </c>
      <c r="AG67" s="40">
        <f t="shared" si="14"/>
        <v>43.9</v>
      </c>
      <c r="AH67" s="45" t="str">
        <f t="shared" si="15"/>
        <v>1</v>
      </c>
      <c r="AI67" s="41" t="str">
        <f t="shared" si="23"/>
        <v>1</v>
      </c>
      <c r="AJ67" s="41" t="s">
        <v>51</v>
      </c>
      <c r="AK67" s="44" t="s">
        <v>51</v>
      </c>
      <c r="AL67" s="67">
        <v>52.780041109999999</v>
      </c>
      <c r="AM67" s="68">
        <v>13.831121250000001</v>
      </c>
      <c r="AN67" s="68">
        <v>2.6860967577963999</v>
      </c>
      <c r="AO67" s="69" t="s">
        <v>140</v>
      </c>
      <c r="AP67" s="69" t="s">
        <v>140</v>
      </c>
      <c r="AQ67" s="69" t="s">
        <v>140</v>
      </c>
    </row>
    <row r="68" spans="1:43" ht="15.75" x14ac:dyDescent="0.25">
      <c r="A68" s="30">
        <v>70</v>
      </c>
      <c r="B68" s="31">
        <v>13624</v>
      </c>
      <c r="C68" s="16">
        <f t="shared" si="25"/>
        <v>81.419178082191777</v>
      </c>
      <c r="D68" s="17">
        <v>70</v>
      </c>
      <c r="E68" s="17">
        <v>160</v>
      </c>
      <c r="F68" s="18">
        <f t="shared" si="24"/>
        <v>27.343749999999996</v>
      </c>
      <c r="G68" s="32">
        <v>43776</v>
      </c>
      <c r="H68" s="33" t="s">
        <v>52</v>
      </c>
      <c r="I68" s="34">
        <v>1</v>
      </c>
      <c r="J68" s="34" t="s">
        <v>54</v>
      </c>
      <c r="K68" s="34" t="str">
        <f t="shared" si="26"/>
        <v>1</v>
      </c>
      <c r="L68" s="35" t="str">
        <f t="shared" si="27"/>
        <v>1</v>
      </c>
      <c r="M68" s="36">
        <v>0</v>
      </c>
      <c r="N68" s="37" t="str">
        <f>IF(M68=0,"NA","למלא פירוט")</f>
        <v>NA</v>
      </c>
      <c r="O68" s="37" t="str">
        <f>IF(N68=1,"למלא פירוט","NA")</f>
        <v>NA</v>
      </c>
      <c r="P68" s="37" t="str">
        <f>IF(N68=1,"למלא פירוט","NA")</f>
        <v>NA</v>
      </c>
      <c r="Q68" s="37" t="str">
        <f>IF(M68=0,"NA","למלא פירוט")</f>
        <v>NA</v>
      </c>
      <c r="R68" s="38" t="str">
        <f>IF(M68=0,"NA","למלא פירוט")</f>
        <v>NA</v>
      </c>
      <c r="S68" s="39">
        <v>44073</v>
      </c>
      <c r="T68" s="40">
        <f t="shared" si="28"/>
        <v>9.9</v>
      </c>
      <c r="U68" s="41" t="b">
        <f t="shared" si="29"/>
        <v>0</v>
      </c>
      <c r="V68" s="42">
        <v>44273</v>
      </c>
      <c r="W68" s="43">
        <v>45116</v>
      </c>
      <c r="X68" s="40">
        <f t="shared" ref="X68:X131" si="31">IF(U68=TRUE,_xlfn.DAYS(W68,G68)/30,_xlfn.DAYS(V68,G68)/30)</f>
        <v>16.566666666666666</v>
      </c>
      <c r="Y68" s="40" t="str">
        <f t="shared" ref="Y68:Y131" si="32">IF(X68&gt;11,"1","0")</f>
        <v>1</v>
      </c>
      <c r="Z68" s="41">
        <f t="shared" ref="Z68:Z131" si="33">IF((_xlfn.DAYS(W68,G68)/30)&lt;35.9, "too soon",IF(X68&gt;35.9,1,0))</f>
        <v>0</v>
      </c>
      <c r="AA68" s="41" t="str">
        <f t="shared" ref="AA68:AA131" si="34">IF((_xlfn.DAYS(W68,G68)/30)&lt;59.9, "too soon",IF(X68&gt;59.9,1,0))</f>
        <v>too soon</v>
      </c>
      <c r="AB68" s="41" t="str">
        <f t="shared" ref="AB68:AB131" si="35">IF((_xlfn.DAYS(W68,G68)/30)&lt;83, "too soon",IF(X68&gt;83,1,0))</f>
        <v>too soon</v>
      </c>
      <c r="AC68" s="41">
        <v>1</v>
      </c>
      <c r="AD68" s="41">
        <v>0</v>
      </c>
      <c r="AE68" s="43" t="str">
        <f>IF(AD68=1,"למלא פירוט","NA")</f>
        <v>NA</v>
      </c>
      <c r="AF68" s="40" t="str">
        <f t="shared" si="30"/>
        <v>NA</v>
      </c>
      <c r="AG68" s="40">
        <f t="shared" si="14"/>
        <v>16.566666666666666</v>
      </c>
      <c r="AH68" s="45" t="str">
        <f t="shared" si="15"/>
        <v>1</v>
      </c>
      <c r="AI68" s="41" t="str">
        <f t="shared" si="23"/>
        <v>0</v>
      </c>
      <c r="AJ68" s="41" t="s">
        <v>51</v>
      </c>
      <c r="AK68" s="44" t="s">
        <v>51</v>
      </c>
      <c r="AL68" s="67">
        <v>48.981600659999998</v>
      </c>
      <c r="AM68" s="68">
        <v>15.405546429999999</v>
      </c>
      <c r="AN68" s="68">
        <v>2.2310207965361899</v>
      </c>
      <c r="AO68" s="69" t="s">
        <v>140</v>
      </c>
      <c r="AP68" s="69" t="s">
        <v>140</v>
      </c>
      <c r="AQ68" s="69" t="s">
        <v>140</v>
      </c>
    </row>
    <row r="69" spans="1:43" ht="15.75" x14ac:dyDescent="0.25">
      <c r="A69" s="30">
        <v>289</v>
      </c>
      <c r="B69" s="31">
        <v>17057</v>
      </c>
      <c r="C69" s="16">
        <f t="shared" si="25"/>
        <v>62.471232876712328</v>
      </c>
      <c r="D69" s="19" t="s">
        <v>72</v>
      </c>
      <c r="E69" s="21">
        <v>149</v>
      </c>
      <c r="F69" s="18">
        <f t="shared" si="24"/>
        <v>26.124949326606909</v>
      </c>
      <c r="G69" s="32">
        <v>40192</v>
      </c>
      <c r="H69" s="33" t="s">
        <v>52</v>
      </c>
      <c r="I69" s="34">
        <v>2</v>
      </c>
      <c r="J69" s="34" t="s">
        <v>49</v>
      </c>
      <c r="K69" s="34" t="str">
        <f t="shared" si="26"/>
        <v>1</v>
      </c>
      <c r="L69" s="35" t="str">
        <f t="shared" si="27"/>
        <v>1</v>
      </c>
      <c r="M69" s="36">
        <v>1</v>
      </c>
      <c r="N69" s="37">
        <v>0</v>
      </c>
      <c r="O69" s="37" t="str">
        <f>IF(N69=1,"למלא פירוט","NA")</f>
        <v>NA</v>
      </c>
      <c r="P69" s="37" t="str">
        <f>IF(N69=1,"למלא פירוט","NA")</f>
        <v>NA</v>
      </c>
      <c r="Q69" s="37">
        <v>1</v>
      </c>
      <c r="R69" s="38">
        <v>0</v>
      </c>
      <c r="S69" s="39">
        <v>41764</v>
      </c>
      <c r="T69" s="40">
        <f t="shared" si="28"/>
        <v>52.4</v>
      </c>
      <c r="U69" s="41" t="b">
        <f t="shared" si="29"/>
        <v>0</v>
      </c>
      <c r="V69" s="42">
        <v>41770</v>
      </c>
      <c r="W69" s="43">
        <v>45048</v>
      </c>
      <c r="X69" s="40">
        <f t="shared" si="31"/>
        <v>52.6</v>
      </c>
      <c r="Y69" s="40" t="str">
        <f t="shared" si="32"/>
        <v>1</v>
      </c>
      <c r="Z69" s="41">
        <f t="shared" si="33"/>
        <v>1</v>
      </c>
      <c r="AA69" s="41">
        <f t="shared" si="34"/>
        <v>0</v>
      </c>
      <c r="AB69" s="41">
        <f t="shared" si="35"/>
        <v>0</v>
      </c>
      <c r="AC69" s="41">
        <v>1</v>
      </c>
      <c r="AD69" s="41">
        <v>1</v>
      </c>
      <c r="AE69" s="43">
        <v>41345</v>
      </c>
      <c r="AF69" s="40">
        <f t="shared" si="30"/>
        <v>37.93333333333333</v>
      </c>
      <c r="AG69" s="40">
        <f t="shared" ref="AG69:AG132" si="36">IF(AD69=1,_xlfn.DAYS(AE69,G69)/30,IF(U69=TRUE,_xlfn.DAYS(S69,G69)/30,_xlfn.DAYS(V69,G69)/30))</f>
        <v>38.43333333333333</v>
      </c>
      <c r="AH69" s="45" t="str">
        <f t="shared" si="15"/>
        <v>1</v>
      </c>
      <c r="AI69" s="41" t="str">
        <f t="shared" si="23"/>
        <v>1</v>
      </c>
      <c r="AJ69" s="41" t="str">
        <f>IF(AG69&gt;59.9,"1","0")</f>
        <v>0</v>
      </c>
      <c r="AK69" s="44" t="str">
        <f>IF(AG69&gt;83,"1","0")</f>
        <v>0</v>
      </c>
      <c r="AL69" s="67">
        <v>58.963546579999999</v>
      </c>
      <c r="AM69" s="68">
        <v>13.826363130000001</v>
      </c>
      <c r="AN69" s="68">
        <v>3.00567276805742</v>
      </c>
      <c r="AO69" s="69" t="s">
        <v>139</v>
      </c>
      <c r="AP69" s="69" t="s">
        <v>140</v>
      </c>
      <c r="AQ69" s="69" t="s">
        <v>140</v>
      </c>
    </row>
    <row r="70" spans="1:43" ht="15.75" x14ac:dyDescent="0.25">
      <c r="A70" s="30">
        <v>26</v>
      </c>
      <c r="B70" s="31">
        <v>26247</v>
      </c>
      <c r="C70" s="16">
        <f t="shared" si="25"/>
        <v>48.991780821917807</v>
      </c>
      <c r="D70" s="17">
        <v>92</v>
      </c>
      <c r="E70" s="17">
        <v>153</v>
      </c>
      <c r="F70" s="18">
        <f t="shared" si="24"/>
        <v>39.301123499508734</v>
      </c>
      <c r="G70" s="32">
        <v>44389</v>
      </c>
      <c r="H70" s="33" t="s">
        <v>52</v>
      </c>
      <c r="I70" s="34">
        <v>2</v>
      </c>
      <c r="J70" s="34" t="s">
        <v>58</v>
      </c>
      <c r="K70" s="34" t="str">
        <f t="shared" si="26"/>
        <v>3</v>
      </c>
      <c r="L70" s="35" t="str">
        <f t="shared" si="27"/>
        <v>1</v>
      </c>
      <c r="M70" s="36">
        <v>1</v>
      </c>
      <c r="N70" s="37">
        <v>1</v>
      </c>
      <c r="O70" s="46" t="s">
        <v>57</v>
      </c>
      <c r="P70" s="37">
        <v>1</v>
      </c>
      <c r="Q70" s="37">
        <v>1</v>
      </c>
      <c r="R70" s="38">
        <v>0</v>
      </c>
      <c r="S70" s="39">
        <v>45083</v>
      </c>
      <c r="T70" s="40">
        <f t="shared" si="28"/>
        <v>23.133333333333333</v>
      </c>
      <c r="U70" s="41" t="b">
        <f t="shared" si="29"/>
        <v>1</v>
      </c>
      <c r="V70" s="42"/>
      <c r="W70" s="43">
        <v>45120</v>
      </c>
      <c r="X70" s="40">
        <f t="shared" si="31"/>
        <v>24.366666666666667</v>
      </c>
      <c r="Y70" s="40" t="str">
        <f t="shared" si="32"/>
        <v>1</v>
      </c>
      <c r="Z70" s="41" t="str">
        <f t="shared" si="33"/>
        <v>too soon</v>
      </c>
      <c r="AA70" s="41" t="str">
        <f t="shared" si="34"/>
        <v>too soon</v>
      </c>
      <c r="AB70" s="41" t="str">
        <f t="shared" si="35"/>
        <v>too soon</v>
      </c>
      <c r="AC70" s="41">
        <v>1</v>
      </c>
      <c r="AD70" s="41">
        <v>0</v>
      </c>
      <c r="AE70" s="43" t="str">
        <f>IF(AD70=1,"למלא פירוט","NA")</f>
        <v>NA</v>
      </c>
      <c r="AF70" s="40" t="str">
        <f t="shared" si="30"/>
        <v>NA</v>
      </c>
      <c r="AG70" s="40">
        <f t="shared" si="36"/>
        <v>23.133333333333333</v>
      </c>
      <c r="AH70" s="45" t="str">
        <f t="shared" ref="AH70:AH133" si="37">IF(AG70&gt;11.9,"1","0")</f>
        <v>1</v>
      </c>
      <c r="AI70" s="41" t="s">
        <v>51</v>
      </c>
      <c r="AJ70" s="41" t="s">
        <v>51</v>
      </c>
      <c r="AK70" s="44" t="s">
        <v>51</v>
      </c>
      <c r="AL70" s="67">
        <v>57.427919709999998</v>
      </c>
      <c r="AM70" s="68">
        <v>16.73810572</v>
      </c>
      <c r="AN70" s="68">
        <v>4.3583513470000002</v>
      </c>
      <c r="AO70" s="69" t="s">
        <v>139</v>
      </c>
      <c r="AP70" s="69" t="s">
        <v>139</v>
      </c>
      <c r="AQ70" s="69" t="s">
        <v>139</v>
      </c>
    </row>
    <row r="71" spans="1:43" ht="15.75" x14ac:dyDescent="0.25">
      <c r="A71" s="30">
        <v>28</v>
      </c>
      <c r="B71" s="31">
        <v>21819</v>
      </c>
      <c r="C71" s="16">
        <f t="shared" si="25"/>
        <v>60.92876712328767</v>
      </c>
      <c r="D71" s="17">
        <v>92.5</v>
      </c>
      <c r="E71" s="17">
        <v>160</v>
      </c>
      <c r="F71" s="18">
        <f t="shared" si="24"/>
        <v>36.132812499999993</v>
      </c>
      <c r="G71" s="32">
        <v>44382</v>
      </c>
      <c r="H71" s="33" t="s">
        <v>52</v>
      </c>
      <c r="I71" s="34">
        <v>2</v>
      </c>
      <c r="J71" s="34" t="s">
        <v>49</v>
      </c>
      <c r="K71" s="34" t="str">
        <f t="shared" si="26"/>
        <v>1</v>
      </c>
      <c r="L71" s="35" t="str">
        <f t="shared" si="27"/>
        <v>1</v>
      </c>
      <c r="M71" s="36">
        <v>1</v>
      </c>
      <c r="N71" s="37">
        <v>0</v>
      </c>
      <c r="O71" s="37" t="str">
        <f t="shared" ref="O71:O78" si="38">IF(N71=1,"למלא פירוט","NA")</f>
        <v>NA</v>
      </c>
      <c r="P71" s="37" t="str">
        <f t="shared" ref="P71:P78" si="39">IF(N71=1,"למלא פירוט","NA")</f>
        <v>NA</v>
      </c>
      <c r="Q71" s="37">
        <v>1</v>
      </c>
      <c r="R71" s="38">
        <v>0</v>
      </c>
      <c r="S71" s="39">
        <v>45096</v>
      </c>
      <c r="T71" s="40">
        <f t="shared" si="28"/>
        <v>23.8</v>
      </c>
      <c r="U71" s="41" t="b">
        <f t="shared" si="29"/>
        <v>1</v>
      </c>
      <c r="V71" s="42"/>
      <c r="W71" s="43">
        <v>45118</v>
      </c>
      <c r="X71" s="40">
        <f t="shared" si="31"/>
        <v>24.533333333333335</v>
      </c>
      <c r="Y71" s="40" t="str">
        <f t="shared" si="32"/>
        <v>1</v>
      </c>
      <c r="Z71" s="41" t="str">
        <f t="shared" si="33"/>
        <v>too soon</v>
      </c>
      <c r="AA71" s="41" t="str">
        <f t="shared" si="34"/>
        <v>too soon</v>
      </c>
      <c r="AB71" s="41" t="str">
        <f t="shared" si="35"/>
        <v>too soon</v>
      </c>
      <c r="AC71" s="41">
        <v>1</v>
      </c>
      <c r="AD71" s="41">
        <v>0</v>
      </c>
      <c r="AE71" s="43" t="str">
        <f>IF(AD71=1,"למלא פירוט","NA")</f>
        <v>NA</v>
      </c>
      <c r="AF71" s="40" t="str">
        <f t="shared" si="30"/>
        <v>NA</v>
      </c>
      <c r="AG71" s="40">
        <f t="shared" si="36"/>
        <v>23.8</v>
      </c>
      <c r="AH71" s="45" t="str">
        <f t="shared" si="37"/>
        <v>1</v>
      </c>
      <c r="AI71" s="41" t="s">
        <v>51</v>
      </c>
      <c r="AJ71" s="41" t="s">
        <v>51</v>
      </c>
      <c r="AK71" s="44" t="s">
        <v>51</v>
      </c>
      <c r="AL71" s="67">
        <v>53.408612079999997</v>
      </c>
      <c r="AM71" s="68">
        <v>14.123294080000001</v>
      </c>
      <c r="AN71" s="68">
        <v>4.498365143</v>
      </c>
      <c r="AO71" s="69" t="s">
        <v>140</v>
      </c>
      <c r="AP71" s="69" t="s">
        <v>140</v>
      </c>
      <c r="AQ71" s="69" t="s">
        <v>139</v>
      </c>
    </row>
    <row r="72" spans="1:43" ht="15.75" x14ac:dyDescent="0.25">
      <c r="A72" s="30">
        <v>74</v>
      </c>
      <c r="B72" s="31">
        <v>15797</v>
      </c>
      <c r="C72" s="16">
        <f t="shared" si="25"/>
        <v>75.37534246575342</v>
      </c>
      <c r="D72" s="17">
        <v>75</v>
      </c>
      <c r="E72" s="17">
        <v>160</v>
      </c>
      <c r="F72" s="18">
        <f t="shared" si="24"/>
        <v>29.296874999999993</v>
      </c>
      <c r="G72" s="32">
        <v>43711</v>
      </c>
      <c r="H72" s="33" t="s">
        <v>52</v>
      </c>
      <c r="I72" s="34">
        <v>3</v>
      </c>
      <c r="J72" s="34" t="s">
        <v>54</v>
      </c>
      <c r="K72" s="34" t="str">
        <f t="shared" si="26"/>
        <v>1</v>
      </c>
      <c r="L72" s="35" t="str">
        <f t="shared" si="27"/>
        <v>2</v>
      </c>
      <c r="M72" s="36">
        <v>1</v>
      </c>
      <c r="N72" s="37">
        <v>0</v>
      </c>
      <c r="O72" s="37" t="str">
        <f t="shared" si="38"/>
        <v>NA</v>
      </c>
      <c r="P72" s="37" t="str">
        <f t="shared" si="39"/>
        <v>NA</v>
      </c>
      <c r="Q72" s="37">
        <v>1</v>
      </c>
      <c r="R72" s="38">
        <v>0</v>
      </c>
      <c r="S72" s="47">
        <v>45060</v>
      </c>
      <c r="T72" s="40">
        <f t="shared" si="28"/>
        <v>44.966666666666669</v>
      </c>
      <c r="U72" s="41" t="b">
        <f t="shared" si="29"/>
        <v>1</v>
      </c>
      <c r="V72" s="42"/>
      <c r="W72" s="43">
        <v>45116</v>
      </c>
      <c r="X72" s="40">
        <f t="shared" si="31"/>
        <v>46.833333333333336</v>
      </c>
      <c r="Y72" s="40" t="str">
        <f t="shared" si="32"/>
        <v>1</v>
      </c>
      <c r="Z72" s="41">
        <f t="shared" si="33"/>
        <v>1</v>
      </c>
      <c r="AA72" s="41" t="str">
        <f t="shared" si="34"/>
        <v>too soon</v>
      </c>
      <c r="AB72" s="41" t="str">
        <f t="shared" si="35"/>
        <v>too soon</v>
      </c>
      <c r="AC72" s="41">
        <v>1</v>
      </c>
      <c r="AD72" s="41">
        <v>0</v>
      </c>
      <c r="AE72" s="43" t="str">
        <f>IF(AD72=1,"למלא פירוט","NA")</f>
        <v>NA</v>
      </c>
      <c r="AF72" s="40" t="str">
        <f t="shared" si="30"/>
        <v>NA</v>
      </c>
      <c r="AG72" s="40">
        <f t="shared" si="36"/>
        <v>44.966666666666669</v>
      </c>
      <c r="AH72" s="45" t="str">
        <f t="shared" si="37"/>
        <v>1</v>
      </c>
      <c r="AI72" s="41" t="str">
        <f t="shared" ref="AI72:AI77" si="40">IF(AG72&gt;35.9,"1","0")</f>
        <v>1</v>
      </c>
      <c r="AJ72" s="41" t="s">
        <v>51</v>
      </c>
      <c r="AK72" s="44" t="s">
        <v>51</v>
      </c>
      <c r="AL72" s="67">
        <v>50.922352689999997</v>
      </c>
      <c r="AM72" s="68">
        <v>20.98046794</v>
      </c>
      <c r="AN72" s="68">
        <v>8.94066890353972</v>
      </c>
      <c r="AO72" s="69" t="s">
        <v>140</v>
      </c>
      <c r="AP72" s="69" t="s">
        <v>139</v>
      </c>
      <c r="AQ72" s="69" t="s">
        <v>139</v>
      </c>
    </row>
    <row r="73" spans="1:43" ht="15.75" x14ac:dyDescent="0.25">
      <c r="A73" s="30">
        <v>75</v>
      </c>
      <c r="B73" s="31">
        <v>13938</v>
      </c>
      <c r="C73" s="16">
        <f t="shared" si="25"/>
        <v>80.230136986301375</v>
      </c>
      <c r="D73" s="17">
        <v>70</v>
      </c>
      <c r="E73" s="17">
        <v>160</v>
      </c>
      <c r="F73" s="18">
        <f t="shared" si="24"/>
        <v>27.343749999999996</v>
      </c>
      <c r="G73" s="32">
        <v>43647</v>
      </c>
      <c r="H73" s="33" t="s">
        <v>52</v>
      </c>
      <c r="I73" s="34">
        <v>1</v>
      </c>
      <c r="J73" s="34" t="s">
        <v>54</v>
      </c>
      <c r="K73" s="34" t="str">
        <f t="shared" si="26"/>
        <v>1</v>
      </c>
      <c r="L73" s="35" t="str">
        <f t="shared" si="27"/>
        <v>1</v>
      </c>
      <c r="M73" s="36">
        <v>0</v>
      </c>
      <c r="N73" s="37" t="str">
        <f t="shared" ref="N73:N78" si="41">IF(M73=0,"NA","למלא פירוט")</f>
        <v>NA</v>
      </c>
      <c r="O73" s="37" t="str">
        <f t="shared" si="38"/>
        <v>NA</v>
      </c>
      <c r="P73" s="37" t="str">
        <f t="shared" si="39"/>
        <v>NA</v>
      </c>
      <c r="Q73" s="37" t="str">
        <f t="shared" ref="Q73:Q78" si="42">IF(M73=0,"NA","למלא פירוט")</f>
        <v>NA</v>
      </c>
      <c r="R73" s="38" t="str">
        <f t="shared" ref="R73:R78" si="43">IF(M73=0,"NA","למלא פירוט")</f>
        <v>NA</v>
      </c>
      <c r="S73" s="39">
        <v>45106</v>
      </c>
      <c r="T73" s="40">
        <f t="shared" si="28"/>
        <v>48.633333333333333</v>
      </c>
      <c r="U73" s="41" t="b">
        <f t="shared" si="29"/>
        <v>1</v>
      </c>
      <c r="V73" s="42"/>
      <c r="W73" s="43">
        <v>45116</v>
      </c>
      <c r="X73" s="40">
        <f t="shared" si="31"/>
        <v>48.966666666666669</v>
      </c>
      <c r="Y73" s="40" t="str">
        <f t="shared" si="32"/>
        <v>1</v>
      </c>
      <c r="Z73" s="41">
        <f t="shared" si="33"/>
        <v>1</v>
      </c>
      <c r="AA73" s="41" t="str">
        <f t="shared" si="34"/>
        <v>too soon</v>
      </c>
      <c r="AB73" s="41" t="str">
        <f t="shared" si="35"/>
        <v>too soon</v>
      </c>
      <c r="AC73" s="41">
        <v>1</v>
      </c>
      <c r="AD73" s="41">
        <v>1</v>
      </c>
      <c r="AE73" s="43">
        <v>44448</v>
      </c>
      <c r="AF73" s="40">
        <f t="shared" si="30"/>
        <v>26.266666666666666</v>
      </c>
      <c r="AG73" s="40">
        <f t="shared" si="36"/>
        <v>26.7</v>
      </c>
      <c r="AH73" s="45" t="str">
        <f t="shared" si="37"/>
        <v>1</v>
      </c>
      <c r="AI73" s="41" t="str">
        <f t="shared" si="40"/>
        <v>0</v>
      </c>
      <c r="AJ73" s="41" t="s">
        <v>51</v>
      </c>
      <c r="AK73" s="44" t="s">
        <v>51</v>
      </c>
      <c r="AL73" s="67">
        <v>50.133258669999996</v>
      </c>
      <c r="AM73" s="68">
        <v>13.99178352</v>
      </c>
      <c r="AN73" s="68">
        <v>5.2683901437986798</v>
      </c>
      <c r="AO73" s="69" t="s">
        <v>140</v>
      </c>
      <c r="AP73" s="69" t="s">
        <v>140</v>
      </c>
      <c r="AQ73" s="69" t="s">
        <v>139</v>
      </c>
    </row>
    <row r="74" spans="1:43" ht="15.75" x14ac:dyDescent="0.25">
      <c r="A74" s="30">
        <v>76</v>
      </c>
      <c r="B74" s="31">
        <v>16483</v>
      </c>
      <c r="C74" s="16">
        <f t="shared" si="25"/>
        <v>73.339726027397262</v>
      </c>
      <c r="D74" s="17">
        <v>76.5</v>
      </c>
      <c r="E74" s="17">
        <v>167</v>
      </c>
      <c r="F74" s="18">
        <f t="shared" si="24"/>
        <v>27.430169600917925</v>
      </c>
      <c r="G74" s="32">
        <v>43640</v>
      </c>
      <c r="H74" s="33" t="s">
        <v>52</v>
      </c>
      <c r="I74" s="34">
        <v>1</v>
      </c>
      <c r="J74" s="34" t="s">
        <v>54</v>
      </c>
      <c r="K74" s="34" t="str">
        <f t="shared" si="26"/>
        <v>1</v>
      </c>
      <c r="L74" s="35" t="str">
        <f t="shared" si="27"/>
        <v>1</v>
      </c>
      <c r="M74" s="36">
        <v>0</v>
      </c>
      <c r="N74" s="37" t="str">
        <f t="shared" si="41"/>
        <v>NA</v>
      </c>
      <c r="O74" s="37" t="str">
        <f t="shared" si="38"/>
        <v>NA</v>
      </c>
      <c r="P74" s="37" t="str">
        <f t="shared" si="39"/>
        <v>NA</v>
      </c>
      <c r="Q74" s="37" t="str">
        <f t="shared" si="42"/>
        <v>NA</v>
      </c>
      <c r="R74" s="38" t="str">
        <f t="shared" si="43"/>
        <v>NA</v>
      </c>
      <c r="S74" s="39">
        <v>45110</v>
      </c>
      <c r="T74" s="40">
        <f t="shared" si="28"/>
        <v>49</v>
      </c>
      <c r="U74" s="41" t="b">
        <f t="shared" si="29"/>
        <v>1</v>
      </c>
      <c r="V74" s="42"/>
      <c r="W74" s="43">
        <v>45116</v>
      </c>
      <c r="X74" s="40">
        <f t="shared" si="31"/>
        <v>49.2</v>
      </c>
      <c r="Y74" s="40" t="str">
        <f t="shared" si="32"/>
        <v>1</v>
      </c>
      <c r="Z74" s="41">
        <f t="shared" si="33"/>
        <v>1</v>
      </c>
      <c r="AA74" s="41" t="str">
        <f t="shared" si="34"/>
        <v>too soon</v>
      </c>
      <c r="AB74" s="41" t="str">
        <f t="shared" si="35"/>
        <v>too soon</v>
      </c>
      <c r="AC74" s="41">
        <v>1</v>
      </c>
      <c r="AD74" s="41">
        <v>1</v>
      </c>
      <c r="AE74" s="43">
        <v>44158</v>
      </c>
      <c r="AF74" s="40">
        <f t="shared" si="30"/>
        <v>16.966666666666665</v>
      </c>
      <c r="AG74" s="40">
        <f t="shared" si="36"/>
        <v>17.266666666666666</v>
      </c>
      <c r="AH74" s="45" t="str">
        <f t="shared" si="37"/>
        <v>1</v>
      </c>
      <c r="AI74" s="41" t="str">
        <f t="shared" si="40"/>
        <v>0</v>
      </c>
      <c r="AJ74" s="41" t="s">
        <v>51</v>
      </c>
      <c r="AK74" s="44" t="s">
        <v>51</v>
      </c>
      <c r="AL74" s="67">
        <v>50.383074270000002</v>
      </c>
      <c r="AM74" s="68">
        <v>9.7940606040000002</v>
      </c>
      <c r="AN74" s="68">
        <v>1.8696180319422999</v>
      </c>
      <c r="AO74" s="69" t="s">
        <v>140</v>
      </c>
      <c r="AP74" s="69" t="s">
        <v>140</v>
      </c>
      <c r="AQ74" s="69" t="s">
        <v>140</v>
      </c>
    </row>
    <row r="75" spans="1:43" ht="15.75" x14ac:dyDescent="0.25">
      <c r="A75" s="30">
        <v>77</v>
      </c>
      <c r="B75" s="31">
        <v>13894</v>
      </c>
      <c r="C75" s="16">
        <f t="shared" si="25"/>
        <v>80.271232876712332</v>
      </c>
      <c r="D75" s="17">
        <v>70</v>
      </c>
      <c r="E75" s="17">
        <v>165</v>
      </c>
      <c r="F75" s="18">
        <f t="shared" si="24"/>
        <v>25.711662075298442</v>
      </c>
      <c r="G75" s="32">
        <v>43619</v>
      </c>
      <c r="H75" s="33" t="s">
        <v>52</v>
      </c>
      <c r="I75" s="34">
        <v>1</v>
      </c>
      <c r="J75" s="34" t="s">
        <v>49</v>
      </c>
      <c r="K75" s="34" t="str">
        <f t="shared" si="26"/>
        <v>1</v>
      </c>
      <c r="L75" s="35" t="str">
        <f t="shared" si="27"/>
        <v>1</v>
      </c>
      <c r="M75" s="36">
        <v>0</v>
      </c>
      <c r="N75" s="37" t="str">
        <f t="shared" si="41"/>
        <v>NA</v>
      </c>
      <c r="O75" s="37" t="str">
        <f t="shared" si="38"/>
        <v>NA</v>
      </c>
      <c r="P75" s="37" t="str">
        <f t="shared" si="39"/>
        <v>NA</v>
      </c>
      <c r="Q75" s="37" t="str">
        <f t="shared" si="42"/>
        <v>NA</v>
      </c>
      <c r="R75" s="38" t="str">
        <f t="shared" si="43"/>
        <v>NA</v>
      </c>
      <c r="S75" s="39">
        <v>45078</v>
      </c>
      <c r="T75" s="40">
        <f t="shared" si="28"/>
        <v>48.633333333333333</v>
      </c>
      <c r="U75" s="41" t="b">
        <f t="shared" si="29"/>
        <v>1</v>
      </c>
      <c r="V75" s="42"/>
      <c r="W75" s="43">
        <v>45116</v>
      </c>
      <c r="X75" s="40">
        <f t="shared" si="31"/>
        <v>49.9</v>
      </c>
      <c r="Y75" s="40" t="str">
        <f t="shared" si="32"/>
        <v>1</v>
      </c>
      <c r="Z75" s="41">
        <f t="shared" si="33"/>
        <v>1</v>
      </c>
      <c r="AA75" s="41" t="str">
        <f t="shared" si="34"/>
        <v>too soon</v>
      </c>
      <c r="AB75" s="41" t="str">
        <f t="shared" si="35"/>
        <v>too soon</v>
      </c>
      <c r="AC75" s="41">
        <v>1</v>
      </c>
      <c r="AD75" s="41">
        <v>0</v>
      </c>
      <c r="AE75" s="43" t="str">
        <f>IF(AD75=1,"למלא פירוט","NA")</f>
        <v>NA</v>
      </c>
      <c r="AF75" s="40" t="str">
        <f t="shared" si="30"/>
        <v>NA</v>
      </c>
      <c r="AG75" s="40">
        <f t="shared" si="36"/>
        <v>48.633333333333333</v>
      </c>
      <c r="AH75" s="45" t="str">
        <f t="shared" si="37"/>
        <v>1</v>
      </c>
      <c r="AI75" s="41" t="str">
        <f t="shared" si="40"/>
        <v>1</v>
      </c>
      <c r="AJ75" s="41" t="s">
        <v>51</v>
      </c>
      <c r="AK75" s="44" t="s">
        <v>51</v>
      </c>
      <c r="AL75" s="67">
        <v>50.148852769999998</v>
      </c>
      <c r="AM75" s="68">
        <v>24.19199858</v>
      </c>
      <c r="AN75" s="68">
        <v>7.5428684926082203</v>
      </c>
      <c r="AO75" s="69" t="s">
        <v>140</v>
      </c>
      <c r="AP75" s="69" t="s">
        <v>139</v>
      </c>
      <c r="AQ75" s="69" t="s">
        <v>139</v>
      </c>
    </row>
    <row r="76" spans="1:43" ht="15.75" x14ac:dyDescent="0.25">
      <c r="A76" s="30">
        <v>78</v>
      </c>
      <c r="B76" s="31">
        <v>25000</v>
      </c>
      <c r="C76" s="16">
        <f t="shared" si="25"/>
        <v>50.279452054794518</v>
      </c>
      <c r="D76" s="17">
        <v>88</v>
      </c>
      <c r="E76" s="17">
        <v>170</v>
      </c>
      <c r="F76" s="18">
        <f t="shared" si="24"/>
        <v>30.449826989619382</v>
      </c>
      <c r="G76" s="32">
        <v>43619</v>
      </c>
      <c r="H76" s="33" t="s">
        <v>52</v>
      </c>
      <c r="I76" s="34">
        <v>1</v>
      </c>
      <c r="J76" s="34" t="s">
        <v>54</v>
      </c>
      <c r="K76" s="34" t="str">
        <f t="shared" si="26"/>
        <v>1</v>
      </c>
      <c r="L76" s="35" t="str">
        <f t="shared" si="27"/>
        <v>1</v>
      </c>
      <c r="M76" s="36">
        <v>0</v>
      </c>
      <c r="N76" s="37" t="str">
        <f t="shared" si="41"/>
        <v>NA</v>
      </c>
      <c r="O76" s="37" t="str">
        <f t="shared" si="38"/>
        <v>NA</v>
      </c>
      <c r="P76" s="37" t="str">
        <f t="shared" si="39"/>
        <v>NA</v>
      </c>
      <c r="Q76" s="37" t="str">
        <f t="shared" si="42"/>
        <v>NA</v>
      </c>
      <c r="R76" s="38" t="str">
        <f t="shared" si="43"/>
        <v>NA</v>
      </c>
      <c r="S76" s="39">
        <v>45112</v>
      </c>
      <c r="T76" s="40">
        <f t="shared" si="28"/>
        <v>49.766666666666666</v>
      </c>
      <c r="U76" s="41" t="b">
        <f t="shared" si="29"/>
        <v>1</v>
      </c>
      <c r="V76" s="42"/>
      <c r="W76" s="43">
        <v>45116</v>
      </c>
      <c r="X76" s="40">
        <f t="shared" si="31"/>
        <v>49.9</v>
      </c>
      <c r="Y76" s="40" t="str">
        <f t="shared" si="32"/>
        <v>1</v>
      </c>
      <c r="Z76" s="41">
        <f t="shared" si="33"/>
        <v>1</v>
      </c>
      <c r="AA76" s="41" t="str">
        <f t="shared" si="34"/>
        <v>too soon</v>
      </c>
      <c r="AB76" s="41" t="str">
        <f t="shared" si="35"/>
        <v>too soon</v>
      </c>
      <c r="AC76" s="41">
        <v>1</v>
      </c>
      <c r="AD76" s="41">
        <v>0</v>
      </c>
      <c r="AE76" s="43" t="str">
        <f>IF(AD76=1,"למלא פירוט","NA")</f>
        <v>NA</v>
      </c>
      <c r="AF76" s="40" t="str">
        <f t="shared" si="30"/>
        <v>NA</v>
      </c>
      <c r="AG76" s="40">
        <f t="shared" si="36"/>
        <v>49.766666666666666</v>
      </c>
      <c r="AH76" s="45" t="str">
        <f t="shared" si="37"/>
        <v>1</v>
      </c>
      <c r="AI76" s="41" t="str">
        <f t="shared" si="40"/>
        <v>1</v>
      </c>
      <c r="AJ76" s="41" t="s">
        <v>51</v>
      </c>
      <c r="AK76" s="44" t="s">
        <v>51</v>
      </c>
      <c r="AL76" s="67">
        <v>51.947386539999997</v>
      </c>
      <c r="AM76" s="68">
        <v>20.662759879999999</v>
      </c>
      <c r="AN76" s="68">
        <v>4.8132520681062898</v>
      </c>
      <c r="AO76" s="69" t="s">
        <v>140</v>
      </c>
      <c r="AP76" s="69" t="s">
        <v>139</v>
      </c>
      <c r="AQ76" s="69" t="s">
        <v>139</v>
      </c>
    </row>
    <row r="77" spans="1:43" ht="15.75" x14ac:dyDescent="0.25">
      <c r="A77" s="30">
        <v>79</v>
      </c>
      <c r="B77" s="31">
        <v>21916</v>
      </c>
      <c r="C77" s="16">
        <f t="shared" si="25"/>
        <v>58.536986301369865</v>
      </c>
      <c r="D77" s="17">
        <v>65</v>
      </c>
      <c r="E77" s="17">
        <v>166</v>
      </c>
      <c r="F77" s="18">
        <f t="shared" si="24"/>
        <v>23.588329220496444</v>
      </c>
      <c r="G77" s="32">
        <v>43592</v>
      </c>
      <c r="H77" s="33" t="s">
        <v>52</v>
      </c>
      <c r="I77" s="34">
        <v>1</v>
      </c>
      <c r="J77" s="34" t="s">
        <v>54</v>
      </c>
      <c r="K77" s="34" t="str">
        <f t="shared" si="26"/>
        <v>1</v>
      </c>
      <c r="L77" s="35" t="str">
        <f t="shared" si="27"/>
        <v>1</v>
      </c>
      <c r="M77" s="36">
        <v>0</v>
      </c>
      <c r="N77" s="37" t="str">
        <f t="shared" si="41"/>
        <v>NA</v>
      </c>
      <c r="O77" s="37" t="str">
        <f t="shared" si="38"/>
        <v>NA</v>
      </c>
      <c r="P77" s="37" t="str">
        <f t="shared" si="39"/>
        <v>NA</v>
      </c>
      <c r="Q77" s="37" t="str">
        <f t="shared" si="42"/>
        <v>NA</v>
      </c>
      <c r="R77" s="38" t="str">
        <f t="shared" si="43"/>
        <v>NA</v>
      </c>
      <c r="S77" s="39">
        <v>45092</v>
      </c>
      <c r="T77" s="40">
        <f t="shared" si="28"/>
        <v>50</v>
      </c>
      <c r="U77" s="41" t="b">
        <f t="shared" si="29"/>
        <v>1</v>
      </c>
      <c r="V77" s="42"/>
      <c r="W77" s="43">
        <v>45116</v>
      </c>
      <c r="X77" s="40">
        <f t="shared" si="31"/>
        <v>50.8</v>
      </c>
      <c r="Y77" s="40" t="str">
        <f t="shared" si="32"/>
        <v>1</v>
      </c>
      <c r="Z77" s="41">
        <f t="shared" si="33"/>
        <v>1</v>
      </c>
      <c r="AA77" s="41" t="str">
        <f t="shared" si="34"/>
        <v>too soon</v>
      </c>
      <c r="AB77" s="41" t="str">
        <f t="shared" si="35"/>
        <v>too soon</v>
      </c>
      <c r="AC77" s="41">
        <v>1</v>
      </c>
      <c r="AD77" s="41">
        <v>1</v>
      </c>
      <c r="AE77" s="43">
        <v>44146</v>
      </c>
      <c r="AF77" s="40">
        <f t="shared" si="30"/>
        <v>18.133333333333333</v>
      </c>
      <c r="AG77" s="40">
        <f t="shared" si="36"/>
        <v>18.466666666666665</v>
      </c>
      <c r="AH77" s="45" t="str">
        <f t="shared" si="37"/>
        <v>1</v>
      </c>
      <c r="AI77" s="41" t="str">
        <f t="shared" si="40"/>
        <v>0</v>
      </c>
      <c r="AJ77" s="41" t="s">
        <v>51</v>
      </c>
      <c r="AK77" s="44" t="s">
        <v>51</v>
      </c>
      <c r="AL77" s="67">
        <v>55.012475709999997</v>
      </c>
      <c r="AM77" s="68">
        <v>16.362822120000001</v>
      </c>
      <c r="AN77" s="68">
        <v>2.3218113653699399</v>
      </c>
      <c r="AO77" s="69" t="s">
        <v>140</v>
      </c>
      <c r="AP77" s="69" t="s">
        <v>139</v>
      </c>
      <c r="AQ77" s="69" t="s">
        <v>140</v>
      </c>
    </row>
    <row r="78" spans="1:43" ht="15.75" x14ac:dyDescent="0.25">
      <c r="A78" s="30">
        <v>30</v>
      </c>
      <c r="B78" s="31">
        <v>23890</v>
      </c>
      <c r="C78" s="16">
        <f t="shared" si="25"/>
        <v>55.315068493150683</v>
      </c>
      <c r="D78" s="17">
        <v>74</v>
      </c>
      <c r="E78" s="17">
        <v>163</v>
      </c>
      <c r="F78" s="18">
        <f t="shared" si="24"/>
        <v>27.852007979223909</v>
      </c>
      <c r="G78" s="32">
        <v>44375</v>
      </c>
      <c r="H78" s="33" t="s">
        <v>52</v>
      </c>
      <c r="I78" s="34">
        <v>2</v>
      </c>
      <c r="J78" s="34" t="s">
        <v>61</v>
      </c>
      <c r="K78" s="34" t="str">
        <f t="shared" si="26"/>
        <v>3</v>
      </c>
      <c r="L78" s="35" t="str">
        <f t="shared" si="27"/>
        <v>1</v>
      </c>
      <c r="M78" s="36">
        <v>0</v>
      </c>
      <c r="N78" s="37" t="str">
        <f t="shared" si="41"/>
        <v>NA</v>
      </c>
      <c r="O78" s="37" t="str">
        <f t="shared" si="38"/>
        <v>NA</v>
      </c>
      <c r="P78" s="37" t="str">
        <f t="shared" si="39"/>
        <v>NA</v>
      </c>
      <c r="Q78" s="37" t="str">
        <f t="shared" si="42"/>
        <v>NA</v>
      </c>
      <c r="R78" s="38" t="str">
        <f t="shared" si="43"/>
        <v>NA</v>
      </c>
      <c r="S78" s="39">
        <v>45111</v>
      </c>
      <c r="T78" s="40">
        <f t="shared" si="28"/>
        <v>24.533333333333335</v>
      </c>
      <c r="U78" s="41" t="b">
        <f t="shared" si="29"/>
        <v>1</v>
      </c>
      <c r="V78" s="42"/>
      <c r="W78" s="43">
        <v>45118</v>
      </c>
      <c r="X78" s="40">
        <f t="shared" si="31"/>
        <v>24.766666666666666</v>
      </c>
      <c r="Y78" s="40" t="str">
        <f t="shared" si="32"/>
        <v>1</v>
      </c>
      <c r="Z78" s="41" t="str">
        <f t="shared" si="33"/>
        <v>too soon</v>
      </c>
      <c r="AA78" s="41" t="str">
        <f t="shared" si="34"/>
        <v>too soon</v>
      </c>
      <c r="AB78" s="41" t="str">
        <f t="shared" si="35"/>
        <v>too soon</v>
      </c>
      <c r="AC78" s="41">
        <v>1</v>
      </c>
      <c r="AD78" s="41">
        <v>1</v>
      </c>
      <c r="AE78" s="43">
        <v>44507</v>
      </c>
      <c r="AF78" s="40">
        <f t="shared" si="30"/>
        <v>4.3</v>
      </c>
      <c r="AG78" s="40">
        <f t="shared" si="36"/>
        <v>4.4000000000000004</v>
      </c>
      <c r="AH78" s="45" t="str">
        <f t="shared" si="37"/>
        <v>0</v>
      </c>
      <c r="AI78" s="41" t="s">
        <v>51</v>
      </c>
      <c r="AJ78" s="41" t="s">
        <v>51</v>
      </c>
      <c r="AK78" s="44" t="s">
        <v>51</v>
      </c>
      <c r="AL78" s="67">
        <v>60.211842339999997</v>
      </c>
      <c r="AM78" s="68">
        <v>14.802385490000001</v>
      </c>
      <c r="AN78" s="68">
        <v>4.1130094100000001</v>
      </c>
      <c r="AO78" s="69" t="s">
        <v>139</v>
      </c>
      <c r="AP78" s="69" t="s">
        <v>140</v>
      </c>
      <c r="AQ78" s="69" t="s">
        <v>139</v>
      </c>
    </row>
    <row r="79" spans="1:43" ht="15.75" x14ac:dyDescent="0.25">
      <c r="A79" s="30">
        <v>81</v>
      </c>
      <c r="B79" s="31">
        <v>28646</v>
      </c>
      <c r="C79" s="16">
        <f t="shared" si="25"/>
        <v>40.263013698630139</v>
      </c>
      <c r="D79" s="17">
        <v>87</v>
      </c>
      <c r="E79" s="17">
        <v>158</v>
      </c>
      <c r="F79" s="18">
        <f t="shared" si="24"/>
        <v>34.850184265342087</v>
      </c>
      <c r="G79" s="32">
        <v>43556</v>
      </c>
      <c r="H79" s="33" t="s">
        <v>52</v>
      </c>
      <c r="I79" s="34">
        <v>1</v>
      </c>
      <c r="J79" s="34">
        <v>3</v>
      </c>
      <c r="K79" s="34" t="str">
        <f t="shared" si="26"/>
        <v>3</v>
      </c>
      <c r="L79" s="35" t="str">
        <f t="shared" si="27"/>
        <v>1</v>
      </c>
      <c r="M79" s="36">
        <v>1</v>
      </c>
      <c r="N79" s="37">
        <v>1</v>
      </c>
      <c r="O79" s="46" t="s">
        <v>57</v>
      </c>
      <c r="P79" s="37">
        <v>1</v>
      </c>
      <c r="Q79" s="37">
        <v>1</v>
      </c>
      <c r="R79" s="38">
        <v>0</v>
      </c>
      <c r="S79" s="39">
        <v>45063</v>
      </c>
      <c r="T79" s="40">
        <f t="shared" si="28"/>
        <v>50.233333333333334</v>
      </c>
      <c r="U79" s="41" t="b">
        <f t="shared" si="29"/>
        <v>1</v>
      </c>
      <c r="V79" s="42"/>
      <c r="W79" s="43">
        <v>45116</v>
      </c>
      <c r="X79" s="40">
        <f t="shared" si="31"/>
        <v>52</v>
      </c>
      <c r="Y79" s="40" t="str">
        <f t="shared" si="32"/>
        <v>1</v>
      </c>
      <c r="Z79" s="41">
        <f t="shared" si="33"/>
        <v>1</v>
      </c>
      <c r="AA79" s="41" t="str">
        <f t="shared" si="34"/>
        <v>too soon</v>
      </c>
      <c r="AB79" s="41" t="str">
        <f t="shared" si="35"/>
        <v>too soon</v>
      </c>
      <c r="AC79" s="41">
        <v>1</v>
      </c>
      <c r="AD79" s="41">
        <v>0</v>
      </c>
      <c r="AE79" s="43" t="str">
        <f>IF(AD79=1,"למלא פירוט","NA")</f>
        <v>NA</v>
      </c>
      <c r="AF79" s="40" t="str">
        <f t="shared" si="30"/>
        <v>NA</v>
      </c>
      <c r="AG79" s="40">
        <f t="shared" si="36"/>
        <v>50.233333333333334</v>
      </c>
      <c r="AH79" s="45" t="str">
        <f t="shared" si="37"/>
        <v>1</v>
      </c>
      <c r="AI79" s="41" t="str">
        <f t="shared" ref="AI79:AI90" si="44">IF(AG79&gt;35.9,"1","0")</f>
        <v>1</v>
      </c>
      <c r="AJ79" s="41" t="s">
        <v>51</v>
      </c>
      <c r="AK79" s="44" t="s">
        <v>51</v>
      </c>
      <c r="AL79" s="67">
        <v>51.783299040000003</v>
      </c>
      <c r="AM79" s="68">
        <v>19.996480009999999</v>
      </c>
      <c r="AN79" s="68">
        <v>5.8849921168191903</v>
      </c>
      <c r="AO79" s="69" t="s">
        <v>140</v>
      </c>
      <c r="AP79" s="69" t="s">
        <v>139</v>
      </c>
      <c r="AQ79" s="69" t="s">
        <v>139</v>
      </c>
    </row>
    <row r="80" spans="1:43" ht="15.75" x14ac:dyDescent="0.25">
      <c r="A80" s="30">
        <v>82</v>
      </c>
      <c r="B80" s="31">
        <v>18784</v>
      </c>
      <c r="C80" s="16">
        <f t="shared" si="25"/>
        <v>66.879452054794527</v>
      </c>
      <c r="D80" s="17">
        <v>101</v>
      </c>
      <c r="E80" s="17">
        <v>160</v>
      </c>
      <c r="F80" s="18">
        <f t="shared" si="24"/>
        <v>39.453124999999993</v>
      </c>
      <c r="G80" s="32">
        <v>43550</v>
      </c>
      <c r="H80" s="33" t="s">
        <v>52</v>
      </c>
      <c r="I80" s="34">
        <v>1</v>
      </c>
      <c r="J80" s="34" t="s">
        <v>54</v>
      </c>
      <c r="K80" s="34" t="str">
        <f t="shared" si="26"/>
        <v>1</v>
      </c>
      <c r="L80" s="35" t="str">
        <f t="shared" si="27"/>
        <v>1</v>
      </c>
      <c r="M80" s="36">
        <v>1</v>
      </c>
      <c r="N80" s="37">
        <v>0</v>
      </c>
      <c r="O80" s="37" t="str">
        <f>IF(N80=1,"למלא פירוט","NA")</f>
        <v>NA</v>
      </c>
      <c r="P80" s="37" t="str">
        <f>IF(N80=1,"למלא פירוט","NA")</f>
        <v>NA</v>
      </c>
      <c r="Q80" s="37">
        <v>1</v>
      </c>
      <c r="R80" s="38">
        <v>0</v>
      </c>
      <c r="S80" s="39">
        <v>44324</v>
      </c>
      <c r="T80" s="40">
        <f t="shared" si="28"/>
        <v>25.8</v>
      </c>
      <c r="U80" s="41" t="b">
        <f t="shared" si="29"/>
        <v>0</v>
      </c>
      <c r="V80" s="42">
        <v>44328</v>
      </c>
      <c r="W80" s="43">
        <v>45116</v>
      </c>
      <c r="X80" s="40">
        <f t="shared" si="31"/>
        <v>25.933333333333334</v>
      </c>
      <c r="Y80" s="40" t="str">
        <f t="shared" si="32"/>
        <v>1</v>
      </c>
      <c r="Z80" s="41">
        <f t="shared" si="33"/>
        <v>0</v>
      </c>
      <c r="AA80" s="41" t="str">
        <f t="shared" si="34"/>
        <v>too soon</v>
      </c>
      <c r="AB80" s="41" t="str">
        <f t="shared" si="35"/>
        <v>too soon</v>
      </c>
      <c r="AC80" s="41">
        <v>1</v>
      </c>
      <c r="AD80" s="41">
        <v>0</v>
      </c>
      <c r="AE80" s="43" t="str">
        <f>IF(AD80=1,"למלא פירוט","NA")</f>
        <v>NA</v>
      </c>
      <c r="AF80" s="40" t="str">
        <f t="shared" si="30"/>
        <v>NA</v>
      </c>
      <c r="AG80" s="40">
        <f t="shared" si="36"/>
        <v>25.933333333333334</v>
      </c>
      <c r="AH80" s="45" t="str">
        <f t="shared" si="37"/>
        <v>1</v>
      </c>
      <c r="AI80" s="41" t="str">
        <f t="shared" si="44"/>
        <v>0</v>
      </c>
      <c r="AJ80" s="41" t="s">
        <v>51</v>
      </c>
      <c r="AK80" s="44" t="s">
        <v>51</v>
      </c>
      <c r="AL80" s="67">
        <v>48.866508830000001</v>
      </c>
      <c r="AM80" s="68">
        <v>9.8441299719999993</v>
      </c>
      <c r="AN80" s="68">
        <v>2.6129965389556302</v>
      </c>
      <c r="AO80" s="69" t="s">
        <v>140</v>
      </c>
      <c r="AP80" s="69" t="s">
        <v>140</v>
      </c>
      <c r="AQ80" s="69" t="s">
        <v>140</v>
      </c>
    </row>
    <row r="81" spans="1:43" ht="15.75" x14ac:dyDescent="0.25">
      <c r="A81" s="30">
        <v>83</v>
      </c>
      <c r="B81" s="31">
        <v>22422</v>
      </c>
      <c r="C81" s="16">
        <f t="shared" si="25"/>
        <v>57.052054794520551</v>
      </c>
      <c r="D81" s="17">
        <v>103</v>
      </c>
      <c r="E81" s="17">
        <v>170</v>
      </c>
      <c r="F81" s="18">
        <f t="shared" si="24"/>
        <v>35.640138408304502</v>
      </c>
      <c r="G81" s="32">
        <v>43549</v>
      </c>
      <c r="H81" s="33" t="s">
        <v>52</v>
      </c>
      <c r="I81" s="34">
        <v>1</v>
      </c>
      <c r="J81" s="34" t="s">
        <v>54</v>
      </c>
      <c r="K81" s="34" t="str">
        <f t="shared" si="26"/>
        <v>1</v>
      </c>
      <c r="L81" s="35" t="str">
        <f t="shared" si="27"/>
        <v>1</v>
      </c>
      <c r="M81" s="36">
        <v>0</v>
      </c>
      <c r="N81" s="37" t="str">
        <f>IF(M81=0,"NA","למלא פירוט")</f>
        <v>NA</v>
      </c>
      <c r="O81" s="37" t="str">
        <f>IF(N81=1,"למלא פירוט","NA")</f>
        <v>NA</v>
      </c>
      <c r="P81" s="37" t="str">
        <f>IF(N81=1,"למלא פירוט","NA")</f>
        <v>NA</v>
      </c>
      <c r="Q81" s="37" t="str">
        <f>IF(M81=0,"NA","למלא פירוט")</f>
        <v>NA</v>
      </c>
      <c r="R81" s="38" t="str">
        <f>IF(M81=0,"NA","למלא פירוט")</f>
        <v>NA</v>
      </c>
      <c r="S81" s="39">
        <v>44366</v>
      </c>
      <c r="T81" s="40">
        <f t="shared" si="28"/>
        <v>27.233333333333334</v>
      </c>
      <c r="U81" s="41" t="b">
        <f t="shared" si="29"/>
        <v>1</v>
      </c>
      <c r="V81" s="42"/>
      <c r="W81" s="43">
        <v>45116</v>
      </c>
      <c r="X81" s="40">
        <f t="shared" si="31"/>
        <v>52.233333333333334</v>
      </c>
      <c r="Y81" s="40" t="str">
        <f t="shared" si="32"/>
        <v>1</v>
      </c>
      <c r="Z81" s="41">
        <f t="shared" si="33"/>
        <v>1</v>
      </c>
      <c r="AA81" s="41" t="str">
        <f t="shared" si="34"/>
        <v>too soon</v>
      </c>
      <c r="AB81" s="41" t="str">
        <f t="shared" si="35"/>
        <v>too soon</v>
      </c>
      <c r="AC81" s="41">
        <v>1</v>
      </c>
      <c r="AD81" s="41">
        <v>0</v>
      </c>
      <c r="AE81" s="43" t="str">
        <f>IF(AD81=1,"למלא פירוט","NA")</f>
        <v>NA</v>
      </c>
      <c r="AF81" s="40" t="str">
        <f t="shared" si="30"/>
        <v>NA</v>
      </c>
      <c r="AG81" s="40">
        <f t="shared" si="36"/>
        <v>27.233333333333334</v>
      </c>
      <c r="AH81" s="45" t="str">
        <f t="shared" si="37"/>
        <v>1</v>
      </c>
      <c r="AI81" s="41" t="str">
        <f t="shared" si="44"/>
        <v>0</v>
      </c>
      <c r="AJ81" s="41" t="s">
        <v>51</v>
      </c>
      <c r="AK81" s="44" t="s">
        <v>51</v>
      </c>
      <c r="AL81" s="67">
        <v>52.522106710000003</v>
      </c>
      <c r="AM81" s="68">
        <v>17.182385409999998</v>
      </c>
      <c r="AN81" s="68">
        <v>4.419935725567</v>
      </c>
      <c r="AO81" s="69" t="s">
        <v>140</v>
      </c>
      <c r="AP81" s="69" t="s">
        <v>139</v>
      </c>
      <c r="AQ81" s="69" t="s">
        <v>139</v>
      </c>
    </row>
    <row r="82" spans="1:43" ht="25.5" x14ac:dyDescent="0.25">
      <c r="A82" s="30">
        <v>84</v>
      </c>
      <c r="B82" s="31">
        <v>25154</v>
      </c>
      <c r="C82" s="16">
        <f t="shared" si="25"/>
        <v>49.542465753424658</v>
      </c>
      <c r="D82" s="17">
        <v>88</v>
      </c>
      <c r="E82" s="17">
        <v>156</v>
      </c>
      <c r="F82" s="18">
        <f t="shared" si="24"/>
        <v>36.160420775805385</v>
      </c>
      <c r="G82" s="32">
        <v>43501</v>
      </c>
      <c r="H82" s="33" t="s">
        <v>52</v>
      </c>
      <c r="I82" s="34">
        <v>3</v>
      </c>
      <c r="J82" s="34">
        <v>3</v>
      </c>
      <c r="K82" s="34" t="str">
        <f t="shared" si="26"/>
        <v>3</v>
      </c>
      <c r="L82" s="35" t="str">
        <f t="shared" si="27"/>
        <v>2</v>
      </c>
      <c r="M82" s="36">
        <v>1</v>
      </c>
      <c r="N82" s="37">
        <v>1</v>
      </c>
      <c r="O82" s="46" t="s">
        <v>62</v>
      </c>
      <c r="P82" s="37">
        <v>1</v>
      </c>
      <c r="Q82" s="37">
        <v>1</v>
      </c>
      <c r="R82" s="38">
        <v>1</v>
      </c>
      <c r="S82" s="39">
        <v>44859</v>
      </c>
      <c r="T82" s="40">
        <f t="shared" si="28"/>
        <v>45.266666666666666</v>
      </c>
      <c r="U82" s="41" t="b">
        <f t="shared" si="29"/>
        <v>0</v>
      </c>
      <c r="V82" s="42">
        <v>44881</v>
      </c>
      <c r="W82" s="43">
        <v>45116</v>
      </c>
      <c r="X82" s="40">
        <f t="shared" si="31"/>
        <v>46</v>
      </c>
      <c r="Y82" s="40" t="str">
        <f t="shared" si="32"/>
        <v>1</v>
      </c>
      <c r="Z82" s="41">
        <f t="shared" si="33"/>
        <v>1</v>
      </c>
      <c r="AA82" s="41" t="str">
        <f t="shared" si="34"/>
        <v>too soon</v>
      </c>
      <c r="AB82" s="41" t="str">
        <f t="shared" si="35"/>
        <v>too soon</v>
      </c>
      <c r="AC82" s="41">
        <v>1</v>
      </c>
      <c r="AD82" s="41">
        <v>1</v>
      </c>
      <c r="AE82" s="43">
        <v>43917</v>
      </c>
      <c r="AF82" s="40">
        <f t="shared" si="30"/>
        <v>13.733333333333333</v>
      </c>
      <c r="AG82" s="40">
        <f t="shared" si="36"/>
        <v>13.866666666666667</v>
      </c>
      <c r="AH82" s="45" t="str">
        <f t="shared" si="37"/>
        <v>1</v>
      </c>
      <c r="AI82" s="41" t="str">
        <f t="shared" si="44"/>
        <v>0</v>
      </c>
      <c r="AJ82" s="41" t="s">
        <v>51</v>
      </c>
      <c r="AK82" s="44" t="s">
        <v>51</v>
      </c>
      <c r="AL82" s="67">
        <v>52.262704909999997</v>
      </c>
      <c r="AM82" s="68">
        <v>13.6419655</v>
      </c>
      <c r="AN82" s="68">
        <v>3.7939260565780502</v>
      </c>
      <c r="AO82" s="69" t="s">
        <v>140</v>
      </c>
      <c r="AP82" s="69" t="s">
        <v>140</v>
      </c>
      <c r="AQ82" s="69" t="s">
        <v>139</v>
      </c>
    </row>
    <row r="83" spans="1:43" ht="15.75" x14ac:dyDescent="0.25">
      <c r="A83" s="30">
        <v>85</v>
      </c>
      <c r="B83" s="31">
        <v>14741</v>
      </c>
      <c r="C83" s="16">
        <f t="shared" si="25"/>
        <v>77.602739726027394</v>
      </c>
      <c r="D83" s="17">
        <v>67</v>
      </c>
      <c r="E83" s="17">
        <v>146</v>
      </c>
      <c r="F83" s="18">
        <f t="shared" si="24"/>
        <v>31.431788328016516</v>
      </c>
      <c r="G83" s="32">
        <v>43480</v>
      </c>
      <c r="H83" s="33" t="s">
        <v>52</v>
      </c>
      <c r="I83" s="34">
        <v>1</v>
      </c>
      <c r="J83" s="34" t="s">
        <v>49</v>
      </c>
      <c r="K83" s="34" t="str">
        <f t="shared" si="26"/>
        <v>1</v>
      </c>
      <c r="L83" s="35" t="str">
        <f t="shared" si="27"/>
        <v>1</v>
      </c>
      <c r="M83" s="36">
        <v>1</v>
      </c>
      <c r="N83" s="37">
        <v>0</v>
      </c>
      <c r="O83" s="37" t="str">
        <f>IF(N83=1,"למלא פירוט","NA")</f>
        <v>NA</v>
      </c>
      <c r="P83" s="37" t="str">
        <f>IF(N83=1,"למלא פירוט","NA")</f>
        <v>NA</v>
      </c>
      <c r="Q83" s="37">
        <v>1</v>
      </c>
      <c r="R83" s="38">
        <v>0</v>
      </c>
      <c r="S83" s="39">
        <v>45102</v>
      </c>
      <c r="T83" s="40">
        <f t="shared" si="28"/>
        <v>54.06666666666667</v>
      </c>
      <c r="U83" s="41" t="b">
        <f t="shared" si="29"/>
        <v>1</v>
      </c>
      <c r="V83" s="42"/>
      <c r="W83" s="43">
        <v>45122</v>
      </c>
      <c r="X83" s="40">
        <f t="shared" si="31"/>
        <v>54.733333333333334</v>
      </c>
      <c r="Y83" s="40" t="str">
        <f t="shared" si="32"/>
        <v>1</v>
      </c>
      <c r="Z83" s="41">
        <f t="shared" si="33"/>
        <v>1</v>
      </c>
      <c r="AA83" s="41" t="str">
        <f t="shared" si="34"/>
        <v>too soon</v>
      </c>
      <c r="AB83" s="41" t="str">
        <f t="shared" si="35"/>
        <v>too soon</v>
      </c>
      <c r="AC83" s="41">
        <v>1</v>
      </c>
      <c r="AD83" s="41">
        <v>0</v>
      </c>
      <c r="AE83" s="43" t="str">
        <f>IF(AD83=1,"למלא פירוט","NA")</f>
        <v>NA</v>
      </c>
      <c r="AF83" s="40" t="str">
        <f t="shared" si="30"/>
        <v>NA</v>
      </c>
      <c r="AG83" s="40">
        <f t="shared" si="36"/>
        <v>54.06666666666667</v>
      </c>
      <c r="AH83" s="45" t="str">
        <f t="shared" si="37"/>
        <v>1</v>
      </c>
      <c r="AI83" s="41" t="str">
        <f t="shared" si="44"/>
        <v>1</v>
      </c>
      <c r="AJ83" s="41" t="s">
        <v>51</v>
      </c>
      <c r="AK83" s="44" t="s">
        <v>51</v>
      </c>
      <c r="AL83" s="67">
        <v>47.187687359999998</v>
      </c>
      <c r="AM83" s="68">
        <v>14.73355533</v>
      </c>
      <c r="AN83" s="68">
        <v>3.4770244765342899</v>
      </c>
      <c r="AO83" s="69" t="s">
        <v>140</v>
      </c>
      <c r="AP83" s="69" t="s">
        <v>140</v>
      </c>
      <c r="AQ83" s="69" t="s">
        <v>140</v>
      </c>
    </row>
    <row r="84" spans="1:43" ht="15.75" x14ac:dyDescent="0.25">
      <c r="A84" s="30">
        <v>86</v>
      </c>
      <c r="B84" s="31">
        <v>23224</v>
      </c>
      <c r="C84" s="16">
        <f t="shared" si="25"/>
        <v>54.657534246575345</v>
      </c>
      <c r="D84" s="17">
        <v>68</v>
      </c>
      <c r="E84" s="17">
        <v>159</v>
      </c>
      <c r="F84" s="18">
        <f t="shared" si="24"/>
        <v>26.897670187097027</v>
      </c>
      <c r="G84" s="32">
        <v>43466</v>
      </c>
      <c r="H84" s="33" t="s">
        <v>55</v>
      </c>
      <c r="I84" s="34">
        <v>3</v>
      </c>
      <c r="J84" s="34">
        <v>3</v>
      </c>
      <c r="K84" s="34" t="str">
        <f t="shared" si="26"/>
        <v>3</v>
      </c>
      <c r="L84" s="35" t="str">
        <f t="shared" si="27"/>
        <v>2</v>
      </c>
      <c r="M84" s="36">
        <v>1</v>
      </c>
      <c r="N84" s="37">
        <v>1</v>
      </c>
      <c r="O84" s="46" t="s">
        <v>57</v>
      </c>
      <c r="P84" s="37">
        <v>1</v>
      </c>
      <c r="Q84" s="37">
        <v>1</v>
      </c>
      <c r="R84" s="38">
        <v>0</v>
      </c>
      <c r="S84" s="39">
        <v>45090</v>
      </c>
      <c r="T84" s="40">
        <f t="shared" si="28"/>
        <v>54.133333333333333</v>
      </c>
      <c r="U84" s="41" t="b">
        <f t="shared" si="29"/>
        <v>1</v>
      </c>
      <c r="V84" s="42"/>
      <c r="W84" s="43">
        <v>45114</v>
      </c>
      <c r="X84" s="40">
        <f t="shared" si="31"/>
        <v>54.93333333333333</v>
      </c>
      <c r="Y84" s="40" t="str">
        <f t="shared" si="32"/>
        <v>1</v>
      </c>
      <c r="Z84" s="41">
        <f t="shared" si="33"/>
        <v>1</v>
      </c>
      <c r="AA84" s="41" t="str">
        <f t="shared" si="34"/>
        <v>too soon</v>
      </c>
      <c r="AB84" s="41" t="str">
        <f t="shared" si="35"/>
        <v>too soon</v>
      </c>
      <c r="AC84" s="41">
        <v>1</v>
      </c>
      <c r="AD84" s="41">
        <v>0</v>
      </c>
      <c r="AE84" s="43" t="str">
        <f>IF(AD84=1,"למלא פירוט","NA")</f>
        <v>NA</v>
      </c>
      <c r="AF84" s="40" t="str">
        <f t="shared" si="30"/>
        <v>NA</v>
      </c>
      <c r="AG84" s="40">
        <f t="shared" si="36"/>
        <v>54.133333333333333</v>
      </c>
      <c r="AH84" s="45" t="str">
        <f t="shared" si="37"/>
        <v>1</v>
      </c>
      <c r="AI84" s="41" t="str">
        <f t="shared" si="44"/>
        <v>1</v>
      </c>
      <c r="AJ84" s="41" t="s">
        <v>51</v>
      </c>
      <c r="AK84" s="44" t="s">
        <v>51</v>
      </c>
      <c r="AL84" s="67">
        <v>53.778418080000002</v>
      </c>
      <c r="AM84" s="68">
        <v>18.709280400000001</v>
      </c>
      <c r="AN84" s="68">
        <v>4.9599489185264503</v>
      </c>
      <c r="AO84" s="69" t="s">
        <v>140</v>
      </c>
      <c r="AP84" s="69" t="s">
        <v>139</v>
      </c>
      <c r="AQ84" s="69" t="s">
        <v>139</v>
      </c>
    </row>
    <row r="85" spans="1:43" ht="15.75" x14ac:dyDescent="0.25">
      <c r="A85" s="30">
        <v>87</v>
      </c>
      <c r="B85" s="31">
        <v>12482</v>
      </c>
      <c r="C85" s="16">
        <f t="shared" si="25"/>
        <v>83.586301369863008</v>
      </c>
      <c r="D85" s="17">
        <v>70</v>
      </c>
      <c r="E85" s="17">
        <v>160</v>
      </c>
      <c r="F85" s="18">
        <f t="shared" si="24"/>
        <v>27.343749999999996</v>
      </c>
      <c r="G85" s="32">
        <v>43437</v>
      </c>
      <c r="H85" s="33" t="s">
        <v>52</v>
      </c>
      <c r="I85" s="34">
        <v>1</v>
      </c>
      <c r="J85" s="34" t="s">
        <v>49</v>
      </c>
      <c r="K85" s="34" t="str">
        <f t="shared" si="26"/>
        <v>1</v>
      </c>
      <c r="L85" s="35" t="str">
        <f t="shared" si="27"/>
        <v>1</v>
      </c>
      <c r="M85" s="36">
        <v>1</v>
      </c>
      <c r="N85" s="37">
        <v>0</v>
      </c>
      <c r="O85" s="37" t="str">
        <f>IF(N85=1,"למלא פירוט","NA")</f>
        <v>NA</v>
      </c>
      <c r="P85" s="37" t="str">
        <f>IF(N85=1,"למלא פירוט","NA")</f>
        <v>NA</v>
      </c>
      <c r="Q85" s="37">
        <v>1</v>
      </c>
      <c r="R85" s="38">
        <v>0</v>
      </c>
      <c r="S85" s="39">
        <v>45008</v>
      </c>
      <c r="T85" s="40">
        <f t="shared" si="28"/>
        <v>52.366666666666667</v>
      </c>
      <c r="U85" s="41" t="b">
        <f t="shared" si="29"/>
        <v>0</v>
      </c>
      <c r="V85" s="42">
        <v>44651</v>
      </c>
      <c r="W85" s="43">
        <v>45115</v>
      </c>
      <c r="X85" s="40">
        <f t="shared" si="31"/>
        <v>40.466666666666669</v>
      </c>
      <c r="Y85" s="40" t="str">
        <f t="shared" si="32"/>
        <v>1</v>
      </c>
      <c r="Z85" s="41">
        <f t="shared" si="33"/>
        <v>1</v>
      </c>
      <c r="AA85" s="41" t="str">
        <f t="shared" si="34"/>
        <v>too soon</v>
      </c>
      <c r="AB85" s="41" t="str">
        <f t="shared" si="35"/>
        <v>too soon</v>
      </c>
      <c r="AC85" s="41">
        <v>1</v>
      </c>
      <c r="AD85" s="41">
        <v>1</v>
      </c>
      <c r="AE85" s="43">
        <v>44629</v>
      </c>
      <c r="AF85" s="40">
        <f t="shared" si="30"/>
        <v>39.200000000000003</v>
      </c>
      <c r="AG85" s="40">
        <f t="shared" si="36"/>
        <v>39.733333333333334</v>
      </c>
      <c r="AH85" s="45" t="str">
        <f t="shared" si="37"/>
        <v>1</v>
      </c>
      <c r="AI85" s="41" t="str">
        <f t="shared" si="44"/>
        <v>1</v>
      </c>
      <c r="AJ85" s="41" t="s">
        <v>51</v>
      </c>
      <c r="AK85" s="44" t="s">
        <v>51</v>
      </c>
      <c r="AL85" s="67">
        <v>49.79987543</v>
      </c>
      <c r="AM85" s="68">
        <v>10.308686010000001</v>
      </c>
      <c r="AN85" s="68">
        <v>2.5117998663994499</v>
      </c>
      <c r="AO85" s="69" t="s">
        <v>140</v>
      </c>
      <c r="AP85" s="69" t="s">
        <v>140</v>
      </c>
      <c r="AQ85" s="69" t="s">
        <v>140</v>
      </c>
    </row>
    <row r="86" spans="1:43" ht="15.75" x14ac:dyDescent="0.25">
      <c r="A86" s="30">
        <v>88</v>
      </c>
      <c r="B86" s="31">
        <v>19511</v>
      </c>
      <c r="C86" s="16">
        <f t="shared" si="25"/>
        <v>64.569863013698637</v>
      </c>
      <c r="D86" s="17">
        <v>89</v>
      </c>
      <c r="E86" s="17">
        <v>157</v>
      </c>
      <c r="F86" s="18">
        <f t="shared" si="24"/>
        <v>36.106941458071319</v>
      </c>
      <c r="G86" s="32">
        <v>43423</v>
      </c>
      <c r="H86" s="33" t="s">
        <v>55</v>
      </c>
      <c r="I86" s="34">
        <v>3</v>
      </c>
      <c r="J86" s="34" t="s">
        <v>58</v>
      </c>
      <c r="K86" s="34" t="str">
        <f t="shared" si="26"/>
        <v>3</v>
      </c>
      <c r="L86" s="35" t="str">
        <f t="shared" si="27"/>
        <v>2</v>
      </c>
      <c r="M86" s="36">
        <v>1</v>
      </c>
      <c r="N86" s="37">
        <v>1</v>
      </c>
      <c r="O86" s="46" t="s">
        <v>57</v>
      </c>
      <c r="P86" s="37">
        <v>1</v>
      </c>
      <c r="Q86" s="37">
        <v>1</v>
      </c>
      <c r="R86" s="38">
        <v>0</v>
      </c>
      <c r="S86" s="39">
        <v>45090</v>
      </c>
      <c r="T86" s="40">
        <f t="shared" si="28"/>
        <v>55.56666666666667</v>
      </c>
      <c r="U86" s="41" t="b">
        <f t="shared" si="29"/>
        <v>1</v>
      </c>
      <c r="V86" s="42"/>
      <c r="W86" s="43">
        <v>45116</v>
      </c>
      <c r="X86" s="40">
        <f t="shared" si="31"/>
        <v>56.43333333333333</v>
      </c>
      <c r="Y86" s="40" t="str">
        <f t="shared" si="32"/>
        <v>1</v>
      </c>
      <c r="Z86" s="41">
        <f t="shared" si="33"/>
        <v>1</v>
      </c>
      <c r="AA86" s="41" t="str">
        <f t="shared" si="34"/>
        <v>too soon</v>
      </c>
      <c r="AB86" s="41" t="str">
        <f t="shared" si="35"/>
        <v>too soon</v>
      </c>
      <c r="AC86" s="41">
        <v>1</v>
      </c>
      <c r="AD86" s="41">
        <v>0</v>
      </c>
      <c r="AE86" s="43" t="str">
        <f>IF(AD86=1,"למלא פירוט","NA")</f>
        <v>NA</v>
      </c>
      <c r="AF86" s="40" t="str">
        <f t="shared" si="30"/>
        <v>NA</v>
      </c>
      <c r="AG86" s="40">
        <f t="shared" si="36"/>
        <v>55.56666666666667</v>
      </c>
      <c r="AH86" s="45" t="str">
        <f t="shared" si="37"/>
        <v>1</v>
      </c>
      <c r="AI86" s="41" t="str">
        <f t="shared" si="44"/>
        <v>1</v>
      </c>
      <c r="AJ86" s="41" t="s">
        <v>51</v>
      </c>
      <c r="AK86" s="44" t="s">
        <v>51</v>
      </c>
      <c r="AL86" s="67">
        <v>64.65305481</v>
      </c>
      <c r="AM86" s="68">
        <v>27.08266549</v>
      </c>
      <c r="AN86" s="68">
        <v>7.9670153687530396</v>
      </c>
      <c r="AO86" s="69" t="s">
        <v>139</v>
      </c>
      <c r="AP86" s="69" t="s">
        <v>139</v>
      </c>
      <c r="AQ86" s="69" t="s">
        <v>139</v>
      </c>
    </row>
    <row r="87" spans="1:43" ht="15.75" x14ac:dyDescent="0.25">
      <c r="A87" s="30">
        <v>89</v>
      </c>
      <c r="B87" s="31">
        <v>21683</v>
      </c>
      <c r="C87" s="16">
        <f t="shared" si="25"/>
        <v>58.627397260273973</v>
      </c>
      <c r="D87" s="17">
        <v>92</v>
      </c>
      <c r="E87" s="17">
        <v>154</v>
      </c>
      <c r="F87" s="18">
        <f t="shared" si="24"/>
        <v>38.792376454714116</v>
      </c>
      <c r="G87" s="32">
        <v>43395</v>
      </c>
      <c r="H87" s="33" t="s">
        <v>52</v>
      </c>
      <c r="I87" s="34">
        <v>1</v>
      </c>
      <c r="J87" s="34" t="s">
        <v>54</v>
      </c>
      <c r="K87" s="34" t="str">
        <f t="shared" si="26"/>
        <v>1</v>
      </c>
      <c r="L87" s="35" t="str">
        <f t="shared" si="27"/>
        <v>1</v>
      </c>
      <c r="M87" s="36">
        <v>0</v>
      </c>
      <c r="N87" s="37" t="str">
        <f>IF(M87=0,"NA","למלא פירוט")</f>
        <v>NA</v>
      </c>
      <c r="O87" s="37" t="str">
        <f t="shared" ref="O87:O95" si="45">IF(N87=1,"למלא פירוט","NA")</f>
        <v>NA</v>
      </c>
      <c r="P87" s="37" t="str">
        <f t="shared" ref="P87:P95" si="46">IF(N87=1,"למלא פירוט","NA")</f>
        <v>NA</v>
      </c>
      <c r="Q87" s="37" t="str">
        <f>IF(M87=0,"NA","למלא פירוט")</f>
        <v>NA</v>
      </c>
      <c r="R87" s="38" t="str">
        <f>IF(M87=0,"NA","למלא פירוט")</f>
        <v>NA</v>
      </c>
      <c r="S87" s="39">
        <v>45110</v>
      </c>
      <c r="T87" s="40">
        <f t="shared" si="28"/>
        <v>57.166666666666664</v>
      </c>
      <c r="U87" s="41" t="b">
        <f t="shared" si="29"/>
        <v>1</v>
      </c>
      <c r="V87" s="42"/>
      <c r="W87" s="43">
        <v>45116</v>
      </c>
      <c r="X87" s="40">
        <f t="shared" si="31"/>
        <v>57.366666666666667</v>
      </c>
      <c r="Y87" s="40" t="str">
        <f t="shared" si="32"/>
        <v>1</v>
      </c>
      <c r="Z87" s="41">
        <f t="shared" si="33"/>
        <v>1</v>
      </c>
      <c r="AA87" s="41" t="str">
        <f t="shared" si="34"/>
        <v>too soon</v>
      </c>
      <c r="AB87" s="41" t="str">
        <f t="shared" si="35"/>
        <v>too soon</v>
      </c>
      <c r="AC87" s="41">
        <v>1</v>
      </c>
      <c r="AD87" s="41">
        <v>0</v>
      </c>
      <c r="AE87" s="43" t="str">
        <f>IF(AD87=0,"NA","למלא פירוט")</f>
        <v>NA</v>
      </c>
      <c r="AF87" s="40" t="str">
        <f t="shared" si="30"/>
        <v>NA</v>
      </c>
      <c r="AG87" s="40">
        <f t="shared" si="36"/>
        <v>57.166666666666664</v>
      </c>
      <c r="AH87" s="45" t="str">
        <f t="shared" si="37"/>
        <v>1</v>
      </c>
      <c r="AI87" s="41" t="str">
        <f t="shared" si="44"/>
        <v>1</v>
      </c>
      <c r="AJ87" s="41" t="s">
        <v>51</v>
      </c>
      <c r="AK87" s="44" t="s">
        <v>51</v>
      </c>
      <c r="AL87" s="67">
        <v>52.021974839999999</v>
      </c>
      <c r="AM87" s="68">
        <v>11.873374460000001</v>
      </c>
      <c r="AN87" s="68">
        <v>3.4197875680410301</v>
      </c>
      <c r="AO87" s="69" t="s">
        <v>140</v>
      </c>
      <c r="AP87" s="69" t="s">
        <v>140</v>
      </c>
      <c r="AQ87" s="69" t="s">
        <v>140</v>
      </c>
    </row>
    <row r="88" spans="1:43" ht="15.75" x14ac:dyDescent="0.25">
      <c r="A88" s="30">
        <v>90</v>
      </c>
      <c r="B88" s="31">
        <v>21962</v>
      </c>
      <c r="C88" s="16">
        <f t="shared" si="25"/>
        <v>57.868493150684934</v>
      </c>
      <c r="D88" s="17">
        <v>105</v>
      </c>
      <c r="E88" s="17">
        <v>165</v>
      </c>
      <c r="F88" s="18">
        <f t="shared" si="24"/>
        <v>38.567493112947666</v>
      </c>
      <c r="G88" s="32">
        <v>43391</v>
      </c>
      <c r="H88" s="33" t="s">
        <v>52</v>
      </c>
      <c r="I88" s="34">
        <v>1</v>
      </c>
      <c r="J88" s="34" t="s">
        <v>54</v>
      </c>
      <c r="K88" s="34" t="str">
        <f t="shared" si="26"/>
        <v>1</v>
      </c>
      <c r="L88" s="35" t="str">
        <f t="shared" si="27"/>
        <v>1</v>
      </c>
      <c r="M88" s="36">
        <v>0</v>
      </c>
      <c r="N88" s="37" t="str">
        <f>IF(M88=0,"NA","למלא פירוט")</f>
        <v>NA</v>
      </c>
      <c r="O88" s="37" t="str">
        <f t="shared" si="45"/>
        <v>NA</v>
      </c>
      <c r="P88" s="37" t="str">
        <f t="shared" si="46"/>
        <v>NA</v>
      </c>
      <c r="Q88" s="37" t="str">
        <f>IF(M88=0,"NA","למלא פירוט")</f>
        <v>NA</v>
      </c>
      <c r="R88" s="38" t="str">
        <f>IF(M88=0,"NA","למלא פירוט")</f>
        <v>NA</v>
      </c>
      <c r="S88" s="39">
        <v>45111</v>
      </c>
      <c r="T88" s="40">
        <f t="shared" si="28"/>
        <v>57.333333333333336</v>
      </c>
      <c r="U88" s="41" t="b">
        <f t="shared" si="29"/>
        <v>1</v>
      </c>
      <c r="V88" s="42"/>
      <c r="W88" s="43">
        <v>45116</v>
      </c>
      <c r="X88" s="40">
        <f t="shared" si="31"/>
        <v>57.5</v>
      </c>
      <c r="Y88" s="40" t="str">
        <f t="shared" si="32"/>
        <v>1</v>
      </c>
      <c r="Z88" s="41">
        <f t="shared" si="33"/>
        <v>1</v>
      </c>
      <c r="AA88" s="41" t="str">
        <f t="shared" si="34"/>
        <v>too soon</v>
      </c>
      <c r="AB88" s="41" t="str">
        <f t="shared" si="35"/>
        <v>too soon</v>
      </c>
      <c r="AC88" s="41">
        <v>1</v>
      </c>
      <c r="AD88" s="41">
        <v>0</v>
      </c>
      <c r="AE88" s="43" t="str">
        <f>IF(AD88=0,"NA","למלא פירוט")</f>
        <v>NA</v>
      </c>
      <c r="AF88" s="40" t="str">
        <f t="shared" si="30"/>
        <v>NA</v>
      </c>
      <c r="AG88" s="40">
        <f t="shared" si="36"/>
        <v>57.333333333333336</v>
      </c>
      <c r="AH88" s="45" t="str">
        <f t="shared" si="37"/>
        <v>1</v>
      </c>
      <c r="AI88" s="41" t="str">
        <f t="shared" si="44"/>
        <v>1</v>
      </c>
      <c r="AJ88" s="41" t="s">
        <v>51</v>
      </c>
      <c r="AK88" s="44" t="s">
        <v>51</v>
      </c>
      <c r="AL88" s="67">
        <v>49.510150330000002</v>
      </c>
      <c r="AM88" s="68">
        <v>17.830521860000001</v>
      </c>
      <c r="AN88" s="68">
        <v>4.8104748041310401</v>
      </c>
      <c r="AO88" s="69" t="s">
        <v>140</v>
      </c>
      <c r="AP88" s="69" t="s">
        <v>139</v>
      </c>
      <c r="AQ88" s="69" t="s">
        <v>139</v>
      </c>
    </row>
    <row r="89" spans="1:43" ht="15.75" x14ac:dyDescent="0.25">
      <c r="A89" s="30">
        <v>91</v>
      </c>
      <c r="B89" s="31">
        <v>19085</v>
      </c>
      <c r="C89" s="16">
        <f t="shared" si="25"/>
        <v>65.512328767123293</v>
      </c>
      <c r="D89" s="17">
        <v>110</v>
      </c>
      <c r="E89" s="17">
        <v>170</v>
      </c>
      <c r="F89" s="18">
        <f t="shared" si="24"/>
        <v>38.062283737024224</v>
      </c>
      <c r="G89" s="32">
        <v>43346</v>
      </c>
      <c r="H89" s="33" t="s">
        <v>52</v>
      </c>
      <c r="I89" s="34">
        <v>1</v>
      </c>
      <c r="J89" s="34" t="s">
        <v>54</v>
      </c>
      <c r="K89" s="34" t="str">
        <f t="shared" si="26"/>
        <v>1</v>
      </c>
      <c r="L89" s="35" t="str">
        <f t="shared" si="27"/>
        <v>1</v>
      </c>
      <c r="M89" s="36">
        <v>0</v>
      </c>
      <c r="N89" s="37" t="str">
        <f>IF(M89=0,"NA","למלא פירוט")</f>
        <v>NA</v>
      </c>
      <c r="O89" s="37" t="str">
        <f t="shared" si="45"/>
        <v>NA</v>
      </c>
      <c r="P89" s="37" t="str">
        <f t="shared" si="46"/>
        <v>NA</v>
      </c>
      <c r="Q89" s="37" t="str">
        <f>IF(M89=0,"NA","למלא פירוט")</f>
        <v>NA</v>
      </c>
      <c r="R89" s="38" t="str">
        <f>IF(M89=0,"NA","למלא פירוט")</f>
        <v>NA</v>
      </c>
      <c r="S89" s="39">
        <v>45090</v>
      </c>
      <c r="T89" s="40">
        <f t="shared" si="28"/>
        <v>58.133333333333333</v>
      </c>
      <c r="U89" s="41" t="b">
        <f t="shared" si="29"/>
        <v>1</v>
      </c>
      <c r="V89" s="42"/>
      <c r="W89" s="43">
        <v>45116</v>
      </c>
      <c r="X89" s="40">
        <f t="shared" si="31"/>
        <v>59</v>
      </c>
      <c r="Y89" s="40" t="str">
        <f t="shared" si="32"/>
        <v>1</v>
      </c>
      <c r="Z89" s="41">
        <f t="shared" si="33"/>
        <v>1</v>
      </c>
      <c r="AA89" s="41" t="str">
        <f t="shared" si="34"/>
        <v>too soon</v>
      </c>
      <c r="AB89" s="41" t="str">
        <f t="shared" si="35"/>
        <v>too soon</v>
      </c>
      <c r="AC89" s="41">
        <v>1</v>
      </c>
      <c r="AD89" s="41">
        <v>0</v>
      </c>
      <c r="AE89" s="43" t="str">
        <f>IF(AD89=0,"NA","למלא פירוט")</f>
        <v>NA</v>
      </c>
      <c r="AF89" s="40" t="str">
        <f t="shared" si="30"/>
        <v>NA</v>
      </c>
      <c r="AG89" s="40">
        <f t="shared" si="36"/>
        <v>58.133333333333333</v>
      </c>
      <c r="AH89" s="45" t="str">
        <f t="shared" si="37"/>
        <v>1</v>
      </c>
      <c r="AI89" s="41" t="str">
        <f t="shared" si="44"/>
        <v>1</v>
      </c>
      <c r="AJ89" s="41" t="s">
        <v>51</v>
      </c>
      <c r="AK89" s="44" t="s">
        <v>51</v>
      </c>
      <c r="AL89" s="67">
        <v>50.740443859999999</v>
      </c>
      <c r="AM89" s="68">
        <v>16.31531288</v>
      </c>
      <c r="AN89" s="68">
        <v>4.8456353004580697</v>
      </c>
      <c r="AO89" s="69" t="s">
        <v>140</v>
      </c>
      <c r="AP89" s="69" t="s">
        <v>139</v>
      </c>
      <c r="AQ89" s="69" t="s">
        <v>139</v>
      </c>
    </row>
    <row r="90" spans="1:43" ht="15.75" x14ac:dyDescent="0.25">
      <c r="A90" s="30">
        <v>92</v>
      </c>
      <c r="B90" s="31">
        <v>19498</v>
      </c>
      <c r="C90" s="16">
        <f t="shared" si="25"/>
        <v>64.254794520547946</v>
      </c>
      <c r="D90" s="17">
        <v>62</v>
      </c>
      <c r="E90" s="17">
        <v>162</v>
      </c>
      <c r="F90" s="18">
        <f t="shared" si="24"/>
        <v>23.624447492760247</v>
      </c>
      <c r="G90" s="32">
        <v>43293</v>
      </c>
      <c r="H90" s="33" t="s">
        <v>52</v>
      </c>
      <c r="I90" s="34">
        <v>1</v>
      </c>
      <c r="J90" s="34" t="s">
        <v>54</v>
      </c>
      <c r="K90" s="34" t="str">
        <f t="shared" si="26"/>
        <v>1</v>
      </c>
      <c r="L90" s="35" t="str">
        <f t="shared" si="27"/>
        <v>1</v>
      </c>
      <c r="M90" s="36">
        <v>0</v>
      </c>
      <c r="N90" s="37" t="str">
        <f>IF(M90=0,"NA","למלא פירוט")</f>
        <v>NA</v>
      </c>
      <c r="O90" s="37" t="str">
        <f t="shared" si="45"/>
        <v>NA</v>
      </c>
      <c r="P90" s="37" t="str">
        <f t="shared" si="46"/>
        <v>NA</v>
      </c>
      <c r="Q90" s="37" t="str">
        <f>IF(M90=0,"NA","למלא פירוט")</f>
        <v>NA</v>
      </c>
      <c r="R90" s="38" t="str">
        <f>IF(M90=0,"NA","למלא פירוט")</f>
        <v>NA</v>
      </c>
      <c r="S90" s="39">
        <v>45099</v>
      </c>
      <c r="T90" s="40">
        <f t="shared" si="28"/>
        <v>60.2</v>
      </c>
      <c r="U90" s="41" t="b">
        <f t="shared" si="29"/>
        <v>1</v>
      </c>
      <c r="V90" s="42"/>
      <c r="W90" s="43">
        <v>45116</v>
      </c>
      <c r="X90" s="40">
        <f t="shared" si="31"/>
        <v>60.766666666666666</v>
      </c>
      <c r="Y90" s="40" t="str">
        <f t="shared" si="32"/>
        <v>1</v>
      </c>
      <c r="Z90" s="41">
        <f t="shared" si="33"/>
        <v>1</v>
      </c>
      <c r="AA90" s="41">
        <f t="shared" si="34"/>
        <v>1</v>
      </c>
      <c r="AB90" s="41" t="str">
        <f t="shared" si="35"/>
        <v>too soon</v>
      </c>
      <c r="AC90" s="41">
        <v>1</v>
      </c>
      <c r="AD90" s="41">
        <v>0</v>
      </c>
      <c r="AE90" s="43" t="str">
        <f>IF(AD90=0,"NA","למלא פירוט")</f>
        <v>NA</v>
      </c>
      <c r="AF90" s="40" t="str">
        <f t="shared" si="30"/>
        <v>NA</v>
      </c>
      <c r="AG90" s="40">
        <f t="shared" si="36"/>
        <v>60.2</v>
      </c>
      <c r="AH90" s="45" t="str">
        <f t="shared" si="37"/>
        <v>1</v>
      </c>
      <c r="AI90" s="41" t="str">
        <f t="shared" si="44"/>
        <v>1</v>
      </c>
      <c r="AJ90" s="41" t="s">
        <v>51</v>
      </c>
      <c r="AK90" s="44" t="s">
        <v>51</v>
      </c>
      <c r="AL90" s="67">
        <v>51.584964669999998</v>
      </c>
      <c r="AM90" s="68">
        <v>18.79850334</v>
      </c>
      <c r="AN90" s="68">
        <v>8.2023559657085006</v>
      </c>
      <c r="AO90" s="69" t="s">
        <v>140</v>
      </c>
      <c r="AP90" s="69" t="s">
        <v>139</v>
      </c>
      <c r="AQ90" s="69" t="s">
        <v>139</v>
      </c>
    </row>
    <row r="91" spans="1:43" ht="15.75" x14ac:dyDescent="0.25">
      <c r="A91" s="30">
        <v>31</v>
      </c>
      <c r="B91" s="31">
        <v>20502</v>
      </c>
      <c r="C91" s="16">
        <f t="shared" si="25"/>
        <v>64.449315068493149</v>
      </c>
      <c r="D91" s="17">
        <v>90</v>
      </c>
      <c r="E91" s="17">
        <v>155</v>
      </c>
      <c r="F91" s="18">
        <f t="shared" si="24"/>
        <v>37.460978147762745</v>
      </c>
      <c r="G91" s="32">
        <v>44368</v>
      </c>
      <c r="H91" s="33" t="s">
        <v>52</v>
      </c>
      <c r="I91" s="34">
        <v>2</v>
      </c>
      <c r="J91" s="34" t="s">
        <v>54</v>
      </c>
      <c r="K91" s="34" t="str">
        <f t="shared" si="26"/>
        <v>1</v>
      </c>
      <c r="L91" s="35" t="str">
        <f t="shared" si="27"/>
        <v>1</v>
      </c>
      <c r="M91" s="36">
        <v>1</v>
      </c>
      <c r="N91" s="37">
        <v>0</v>
      </c>
      <c r="O91" s="37" t="str">
        <f t="shared" si="45"/>
        <v>NA</v>
      </c>
      <c r="P91" s="37" t="str">
        <f t="shared" si="46"/>
        <v>NA</v>
      </c>
      <c r="Q91" s="37">
        <v>0</v>
      </c>
      <c r="R91" s="38">
        <v>1</v>
      </c>
      <c r="S91" s="39">
        <v>45090</v>
      </c>
      <c r="T91" s="40">
        <f t="shared" si="28"/>
        <v>24.066666666666666</v>
      </c>
      <c r="U91" s="41" t="b">
        <f t="shared" si="29"/>
        <v>1</v>
      </c>
      <c r="V91" s="42"/>
      <c r="W91" s="43">
        <v>45118</v>
      </c>
      <c r="X91" s="40">
        <f t="shared" si="31"/>
        <v>25</v>
      </c>
      <c r="Y91" s="40" t="str">
        <f t="shared" si="32"/>
        <v>1</v>
      </c>
      <c r="Z91" s="41" t="str">
        <f t="shared" si="33"/>
        <v>too soon</v>
      </c>
      <c r="AA91" s="41" t="str">
        <f t="shared" si="34"/>
        <v>too soon</v>
      </c>
      <c r="AB91" s="41" t="str">
        <f t="shared" si="35"/>
        <v>too soon</v>
      </c>
      <c r="AC91" s="41">
        <v>1</v>
      </c>
      <c r="AD91" s="41">
        <v>0</v>
      </c>
      <c r="AE91" s="43" t="str">
        <f>IF(AD91=1,"למלא פירוט","NA")</f>
        <v>NA</v>
      </c>
      <c r="AF91" s="40" t="str">
        <f t="shared" si="30"/>
        <v>NA</v>
      </c>
      <c r="AG91" s="40">
        <f t="shared" si="36"/>
        <v>24.066666666666666</v>
      </c>
      <c r="AH91" s="45" t="str">
        <f t="shared" si="37"/>
        <v>1</v>
      </c>
      <c r="AI91" s="41" t="s">
        <v>51</v>
      </c>
      <c r="AJ91" s="41" t="s">
        <v>51</v>
      </c>
      <c r="AK91" s="44" t="s">
        <v>51</v>
      </c>
      <c r="AL91" s="67">
        <v>53.494023060000004</v>
      </c>
      <c r="AM91" s="68">
        <v>10.58982419</v>
      </c>
      <c r="AN91" s="68">
        <v>3.9276552759999999</v>
      </c>
      <c r="AO91" s="69" t="s">
        <v>140</v>
      </c>
      <c r="AP91" s="69" t="s">
        <v>140</v>
      </c>
      <c r="AQ91" s="69" t="s">
        <v>139</v>
      </c>
    </row>
    <row r="92" spans="1:43" ht="15.75" x14ac:dyDescent="0.25">
      <c r="A92" s="30">
        <v>94</v>
      </c>
      <c r="B92" s="31">
        <v>20546</v>
      </c>
      <c r="C92" s="16">
        <f t="shared" si="25"/>
        <v>61.38082191780822</v>
      </c>
      <c r="D92" s="17">
        <v>54</v>
      </c>
      <c r="E92" s="17">
        <v>164</v>
      </c>
      <c r="F92" s="18">
        <f t="shared" si="24"/>
        <v>20.077334919690664</v>
      </c>
      <c r="G92" s="32">
        <v>43276</v>
      </c>
      <c r="H92" s="33" t="s">
        <v>52</v>
      </c>
      <c r="I92" s="34">
        <v>1</v>
      </c>
      <c r="J92" s="34" t="s">
        <v>54</v>
      </c>
      <c r="K92" s="34" t="str">
        <f t="shared" si="26"/>
        <v>1</v>
      </c>
      <c r="L92" s="35" t="str">
        <f t="shared" si="27"/>
        <v>1</v>
      </c>
      <c r="M92" s="36">
        <v>0</v>
      </c>
      <c r="N92" s="37" t="str">
        <f>IF(M92=0,"NA","למלא פירוט")</f>
        <v>NA</v>
      </c>
      <c r="O92" s="37" t="str">
        <f t="shared" si="45"/>
        <v>NA</v>
      </c>
      <c r="P92" s="37" t="str">
        <f t="shared" si="46"/>
        <v>NA</v>
      </c>
      <c r="Q92" s="37" t="str">
        <f>IF(M92=0,"NA","למלא פירוט")</f>
        <v>NA</v>
      </c>
      <c r="R92" s="38" t="str">
        <f>IF(M92=0,"NA","למלא פירוט")</f>
        <v>NA</v>
      </c>
      <c r="S92" s="39">
        <v>45077</v>
      </c>
      <c r="T92" s="40">
        <f t="shared" si="28"/>
        <v>60.033333333333331</v>
      </c>
      <c r="U92" s="41" t="b">
        <f t="shared" si="29"/>
        <v>1</v>
      </c>
      <c r="V92" s="42"/>
      <c r="W92" s="43">
        <v>45116</v>
      </c>
      <c r="X92" s="40">
        <f t="shared" si="31"/>
        <v>61.333333333333336</v>
      </c>
      <c r="Y92" s="40" t="str">
        <f t="shared" si="32"/>
        <v>1</v>
      </c>
      <c r="Z92" s="41">
        <f t="shared" si="33"/>
        <v>1</v>
      </c>
      <c r="AA92" s="41">
        <f t="shared" si="34"/>
        <v>1</v>
      </c>
      <c r="AB92" s="41" t="str">
        <f t="shared" si="35"/>
        <v>too soon</v>
      </c>
      <c r="AC92" s="41">
        <v>1</v>
      </c>
      <c r="AD92" s="41">
        <v>0</v>
      </c>
      <c r="AE92" s="43" t="str">
        <f>IF(AD92=0,"NA","למלא פירוט")</f>
        <v>NA</v>
      </c>
      <c r="AF92" s="40" t="str">
        <f t="shared" si="30"/>
        <v>NA</v>
      </c>
      <c r="AG92" s="40">
        <f t="shared" si="36"/>
        <v>60.033333333333331</v>
      </c>
      <c r="AH92" s="45" t="str">
        <f t="shared" si="37"/>
        <v>1</v>
      </c>
      <c r="AI92" s="41" t="str">
        <f t="shared" ref="AI92:AI114" si="47">IF(AG92&gt;35.9,"1","0")</f>
        <v>1</v>
      </c>
      <c r="AJ92" s="41" t="s">
        <v>51</v>
      </c>
      <c r="AK92" s="44" t="s">
        <v>51</v>
      </c>
      <c r="AL92" s="67">
        <v>50.795034659999999</v>
      </c>
      <c r="AM92" s="68">
        <v>16.380194410000001</v>
      </c>
      <c r="AN92" s="68">
        <v>3.3495746302190401</v>
      </c>
      <c r="AO92" s="69" t="s">
        <v>140</v>
      </c>
      <c r="AP92" s="69" t="s">
        <v>139</v>
      </c>
      <c r="AQ92" s="69" t="s">
        <v>140</v>
      </c>
    </row>
    <row r="93" spans="1:43" ht="15.75" x14ac:dyDescent="0.25">
      <c r="A93" s="30">
        <v>95</v>
      </c>
      <c r="B93" s="31">
        <v>17964</v>
      </c>
      <c r="C93" s="16">
        <f t="shared" si="25"/>
        <v>68.334246575342462</v>
      </c>
      <c r="D93" s="17" t="s">
        <v>50</v>
      </c>
      <c r="E93" s="20" t="s">
        <v>50</v>
      </c>
      <c r="F93" s="18" t="s">
        <v>50</v>
      </c>
      <c r="G93" s="32">
        <v>43270</v>
      </c>
      <c r="H93" s="33" t="s">
        <v>52</v>
      </c>
      <c r="I93" s="34">
        <v>1</v>
      </c>
      <c r="J93" s="34" t="s">
        <v>49</v>
      </c>
      <c r="K93" s="34" t="str">
        <f t="shared" si="26"/>
        <v>1</v>
      </c>
      <c r="L93" s="35" t="str">
        <f t="shared" si="27"/>
        <v>1</v>
      </c>
      <c r="M93" s="36">
        <v>1</v>
      </c>
      <c r="N93" s="37">
        <v>0</v>
      </c>
      <c r="O93" s="37" t="str">
        <f t="shared" si="45"/>
        <v>NA</v>
      </c>
      <c r="P93" s="37" t="str">
        <f t="shared" si="46"/>
        <v>NA</v>
      </c>
      <c r="Q93" s="37">
        <v>1</v>
      </c>
      <c r="R93" s="38">
        <v>0</v>
      </c>
      <c r="S93" s="39">
        <v>45104</v>
      </c>
      <c r="T93" s="40">
        <f t="shared" si="28"/>
        <v>61.133333333333333</v>
      </c>
      <c r="U93" s="41" t="b">
        <f t="shared" si="29"/>
        <v>1</v>
      </c>
      <c r="V93" s="42"/>
      <c r="W93" s="43">
        <v>45116</v>
      </c>
      <c r="X93" s="40">
        <f t="shared" si="31"/>
        <v>61.533333333333331</v>
      </c>
      <c r="Y93" s="40" t="str">
        <f t="shared" si="32"/>
        <v>1</v>
      </c>
      <c r="Z93" s="41">
        <f t="shared" si="33"/>
        <v>1</v>
      </c>
      <c r="AA93" s="41">
        <f t="shared" si="34"/>
        <v>1</v>
      </c>
      <c r="AB93" s="41" t="str">
        <f t="shared" si="35"/>
        <v>too soon</v>
      </c>
      <c r="AC93" s="41">
        <v>1</v>
      </c>
      <c r="AD93" s="41">
        <v>0</v>
      </c>
      <c r="AE93" s="43" t="str">
        <f>IF(AD93=0,"NA","למלא פירוט")</f>
        <v>NA</v>
      </c>
      <c r="AF93" s="40" t="str">
        <f t="shared" si="30"/>
        <v>NA</v>
      </c>
      <c r="AG93" s="40">
        <f t="shared" si="36"/>
        <v>61.133333333333333</v>
      </c>
      <c r="AH93" s="45" t="str">
        <f t="shared" si="37"/>
        <v>1</v>
      </c>
      <c r="AI93" s="41" t="str">
        <f t="shared" si="47"/>
        <v>1</v>
      </c>
      <c r="AJ93" s="41" t="s">
        <v>51</v>
      </c>
      <c r="AK93" s="44" t="s">
        <v>51</v>
      </c>
      <c r="AL93" s="67">
        <v>51.298456450000003</v>
      </c>
      <c r="AM93" s="68">
        <v>14.71892109</v>
      </c>
      <c r="AN93" s="68">
        <v>2.89014156331121</v>
      </c>
      <c r="AO93" s="69" t="s">
        <v>140</v>
      </c>
      <c r="AP93" s="69" t="s">
        <v>140</v>
      </c>
      <c r="AQ93" s="69" t="s">
        <v>140</v>
      </c>
    </row>
    <row r="94" spans="1:43" ht="15.75" x14ac:dyDescent="0.25">
      <c r="A94" s="30">
        <v>96</v>
      </c>
      <c r="B94" s="31">
        <v>26704</v>
      </c>
      <c r="C94" s="16">
        <f t="shared" si="25"/>
        <v>44.720547945205482</v>
      </c>
      <c r="D94" s="17">
        <v>92</v>
      </c>
      <c r="E94" s="17">
        <v>160</v>
      </c>
      <c r="F94" s="18">
        <f t="shared" ref="F94:F136" si="48">D94/((E94/100)*(E94/100))</f>
        <v>35.937499999999993</v>
      </c>
      <c r="G94" s="32">
        <v>43263</v>
      </c>
      <c r="H94" s="33" t="s">
        <v>52</v>
      </c>
      <c r="I94" s="34">
        <v>1</v>
      </c>
      <c r="J94" s="34" t="s">
        <v>54</v>
      </c>
      <c r="K94" s="34" t="str">
        <f t="shared" si="26"/>
        <v>1</v>
      </c>
      <c r="L94" s="35" t="str">
        <f t="shared" si="27"/>
        <v>1</v>
      </c>
      <c r="M94" s="36">
        <v>0</v>
      </c>
      <c r="N94" s="37" t="str">
        <f>IF(M94=0,"NA","למלא פירוט")</f>
        <v>NA</v>
      </c>
      <c r="O94" s="37" t="str">
        <f t="shared" si="45"/>
        <v>NA</v>
      </c>
      <c r="P94" s="37" t="str">
        <f t="shared" si="46"/>
        <v>NA</v>
      </c>
      <c r="Q94" s="37" t="str">
        <f>IF(M94=0,"NA","למלא פירוט")</f>
        <v>NA</v>
      </c>
      <c r="R94" s="38" t="str">
        <f>IF(M94=0,"NA","למלא פירוט")</f>
        <v>NA</v>
      </c>
      <c r="S94" s="39">
        <v>45104</v>
      </c>
      <c r="T94" s="40">
        <f t="shared" si="28"/>
        <v>61.366666666666667</v>
      </c>
      <c r="U94" s="41" t="b">
        <f t="shared" si="29"/>
        <v>1</v>
      </c>
      <c r="V94" s="42"/>
      <c r="W94" s="43">
        <v>45116</v>
      </c>
      <c r="X94" s="40">
        <f t="shared" si="31"/>
        <v>61.766666666666666</v>
      </c>
      <c r="Y94" s="40" t="str">
        <f t="shared" si="32"/>
        <v>1</v>
      </c>
      <c r="Z94" s="41">
        <f t="shared" si="33"/>
        <v>1</v>
      </c>
      <c r="AA94" s="41">
        <f t="shared" si="34"/>
        <v>1</v>
      </c>
      <c r="AB94" s="41" t="str">
        <f t="shared" si="35"/>
        <v>too soon</v>
      </c>
      <c r="AC94" s="41">
        <v>1</v>
      </c>
      <c r="AD94" s="41">
        <v>0</v>
      </c>
      <c r="AE94" s="43" t="str">
        <f>IF(AD94=0,"NA","למלא פירוט")</f>
        <v>NA</v>
      </c>
      <c r="AF94" s="40" t="str">
        <f t="shared" si="30"/>
        <v>NA</v>
      </c>
      <c r="AG94" s="40">
        <f t="shared" si="36"/>
        <v>61.366666666666667</v>
      </c>
      <c r="AH94" s="45" t="str">
        <f t="shared" si="37"/>
        <v>1</v>
      </c>
      <c r="AI94" s="41" t="str">
        <f t="shared" si="47"/>
        <v>1</v>
      </c>
      <c r="AJ94" s="41" t="s">
        <v>51</v>
      </c>
      <c r="AK94" s="44" t="s">
        <v>51</v>
      </c>
      <c r="AL94" s="67">
        <v>49.842535220000002</v>
      </c>
      <c r="AM94" s="68">
        <v>19.26468246</v>
      </c>
      <c r="AN94" s="68">
        <v>2.81153196665031</v>
      </c>
      <c r="AO94" s="69" t="s">
        <v>140</v>
      </c>
      <c r="AP94" s="69" t="s">
        <v>139</v>
      </c>
      <c r="AQ94" s="69" t="s">
        <v>140</v>
      </c>
    </row>
    <row r="95" spans="1:43" ht="15.75" x14ac:dyDescent="0.25">
      <c r="A95" s="30">
        <v>97</v>
      </c>
      <c r="B95" s="31">
        <v>15476</v>
      </c>
      <c r="C95" s="16">
        <f t="shared" si="25"/>
        <v>74.9945205479452</v>
      </c>
      <c r="D95" s="17">
        <v>65</v>
      </c>
      <c r="E95" s="17">
        <v>146</v>
      </c>
      <c r="F95" s="18">
        <f t="shared" si="48"/>
        <v>30.493525989866772</v>
      </c>
      <c r="G95" s="32">
        <v>43248</v>
      </c>
      <c r="H95" s="33" t="s">
        <v>52</v>
      </c>
      <c r="I95" s="34">
        <v>1</v>
      </c>
      <c r="J95" s="34" t="s">
        <v>54</v>
      </c>
      <c r="K95" s="34" t="str">
        <f t="shared" si="26"/>
        <v>1</v>
      </c>
      <c r="L95" s="35" t="str">
        <f t="shared" si="27"/>
        <v>1</v>
      </c>
      <c r="M95" s="36">
        <v>0</v>
      </c>
      <c r="N95" s="37" t="str">
        <f>IF(M95=0,"NA","למלא פירוט")</f>
        <v>NA</v>
      </c>
      <c r="O95" s="37" t="str">
        <f t="shared" si="45"/>
        <v>NA</v>
      </c>
      <c r="P95" s="37" t="str">
        <f t="shared" si="46"/>
        <v>NA</v>
      </c>
      <c r="Q95" s="37" t="str">
        <f>IF(M95=0,"NA","למלא פירוט")</f>
        <v>NA</v>
      </c>
      <c r="R95" s="38" t="str">
        <f>IF(M95=0,"NA","למלא פירוט")</f>
        <v>NA</v>
      </c>
      <c r="S95" s="39">
        <v>45054</v>
      </c>
      <c r="T95" s="40">
        <f t="shared" si="28"/>
        <v>60.2</v>
      </c>
      <c r="U95" s="41" t="b">
        <f t="shared" si="29"/>
        <v>1</v>
      </c>
      <c r="V95" s="42"/>
      <c r="W95" s="43">
        <v>45115</v>
      </c>
      <c r="X95" s="40">
        <f t="shared" si="31"/>
        <v>62.233333333333334</v>
      </c>
      <c r="Y95" s="40" t="str">
        <f t="shared" si="32"/>
        <v>1</v>
      </c>
      <c r="Z95" s="41">
        <f t="shared" si="33"/>
        <v>1</v>
      </c>
      <c r="AA95" s="41">
        <f t="shared" si="34"/>
        <v>1</v>
      </c>
      <c r="AB95" s="41" t="str">
        <f t="shared" si="35"/>
        <v>too soon</v>
      </c>
      <c r="AC95" s="41">
        <v>1</v>
      </c>
      <c r="AD95" s="41">
        <v>0</v>
      </c>
      <c r="AE95" s="43" t="str">
        <f>IF(AD95=0,"NA","למלא פירוט")</f>
        <v>NA</v>
      </c>
      <c r="AF95" s="40" t="str">
        <f t="shared" si="30"/>
        <v>NA</v>
      </c>
      <c r="AG95" s="40">
        <f t="shared" si="36"/>
        <v>60.2</v>
      </c>
      <c r="AH95" s="45" t="str">
        <f t="shared" si="37"/>
        <v>1</v>
      </c>
      <c r="AI95" s="41" t="str">
        <f t="shared" si="47"/>
        <v>1</v>
      </c>
      <c r="AJ95" s="41" t="s">
        <v>51</v>
      </c>
      <c r="AK95" s="44" t="s">
        <v>51</v>
      </c>
      <c r="AL95" s="67">
        <v>51.40013175</v>
      </c>
      <c r="AM95" s="68">
        <v>15.732597139999999</v>
      </c>
      <c r="AN95" s="68">
        <v>2.30886646056782</v>
      </c>
      <c r="AO95" s="69" t="s">
        <v>140</v>
      </c>
      <c r="AP95" s="69" t="s">
        <v>140</v>
      </c>
      <c r="AQ95" s="69" t="s">
        <v>140</v>
      </c>
    </row>
    <row r="96" spans="1:43" ht="15.75" x14ac:dyDescent="0.25">
      <c r="A96" s="30">
        <v>98</v>
      </c>
      <c r="B96" s="31">
        <v>14797</v>
      </c>
      <c r="C96" s="16">
        <f t="shared" si="25"/>
        <v>76.810958904109583</v>
      </c>
      <c r="D96" s="17">
        <v>81</v>
      </c>
      <c r="E96" s="17">
        <v>168</v>
      </c>
      <c r="F96" s="18">
        <f t="shared" si="48"/>
        <v>28.698979591836739</v>
      </c>
      <c r="G96" s="32">
        <v>43241</v>
      </c>
      <c r="H96" s="33" t="s">
        <v>55</v>
      </c>
      <c r="I96" s="34">
        <v>3</v>
      </c>
      <c r="J96" s="34">
        <v>2</v>
      </c>
      <c r="K96" s="34" t="str">
        <f t="shared" si="26"/>
        <v>2</v>
      </c>
      <c r="L96" s="35" t="str">
        <f t="shared" si="27"/>
        <v>2</v>
      </c>
      <c r="M96" s="36">
        <v>1</v>
      </c>
      <c r="N96" s="37">
        <v>1</v>
      </c>
      <c r="O96" s="46" t="s">
        <v>57</v>
      </c>
      <c r="P96" s="37">
        <v>0</v>
      </c>
      <c r="Q96" s="37">
        <v>1</v>
      </c>
      <c r="R96" s="38">
        <v>1</v>
      </c>
      <c r="S96" s="39">
        <v>43647</v>
      </c>
      <c r="T96" s="40">
        <f t="shared" si="28"/>
        <v>13.533333333333333</v>
      </c>
      <c r="U96" s="41" t="b">
        <f t="shared" si="29"/>
        <v>0</v>
      </c>
      <c r="V96" s="42">
        <v>43655</v>
      </c>
      <c r="W96" s="43">
        <v>45115</v>
      </c>
      <c r="X96" s="40">
        <f t="shared" si="31"/>
        <v>13.8</v>
      </c>
      <c r="Y96" s="40" t="str">
        <f t="shared" si="32"/>
        <v>1</v>
      </c>
      <c r="Z96" s="41">
        <f t="shared" si="33"/>
        <v>0</v>
      </c>
      <c r="AA96" s="41">
        <f t="shared" si="34"/>
        <v>0</v>
      </c>
      <c r="AB96" s="41" t="str">
        <f t="shared" si="35"/>
        <v>too soon</v>
      </c>
      <c r="AC96" s="41">
        <v>1</v>
      </c>
      <c r="AD96" s="41">
        <v>1</v>
      </c>
      <c r="AE96" s="43">
        <v>43606</v>
      </c>
      <c r="AF96" s="40">
        <f t="shared" si="30"/>
        <v>12</v>
      </c>
      <c r="AG96" s="40">
        <f t="shared" si="36"/>
        <v>12.166666666666666</v>
      </c>
      <c r="AH96" s="45" t="str">
        <f t="shared" si="37"/>
        <v>1</v>
      </c>
      <c r="AI96" s="41" t="str">
        <f t="shared" si="47"/>
        <v>0</v>
      </c>
      <c r="AJ96" s="41" t="s">
        <v>51</v>
      </c>
      <c r="AK96" s="44" t="s">
        <v>51</v>
      </c>
      <c r="AL96" s="67">
        <v>60.291436789999999</v>
      </c>
      <c r="AM96" s="68">
        <v>16.806036429999999</v>
      </c>
      <c r="AN96" s="68">
        <v>1.9274107368720099</v>
      </c>
      <c r="AO96" s="69" t="s">
        <v>139</v>
      </c>
      <c r="AP96" s="69" t="s">
        <v>139</v>
      </c>
      <c r="AQ96" s="69" t="s">
        <v>140</v>
      </c>
    </row>
    <row r="97" spans="1:43" ht="15.75" x14ac:dyDescent="0.25">
      <c r="A97" s="30">
        <v>99</v>
      </c>
      <c r="B97" s="31">
        <v>23462</v>
      </c>
      <c r="C97" s="16">
        <f t="shared" si="25"/>
        <v>53.375342465753427</v>
      </c>
      <c r="D97" s="17">
        <v>80</v>
      </c>
      <c r="E97" s="17">
        <v>144</v>
      </c>
      <c r="F97" s="18">
        <f t="shared" si="48"/>
        <v>38.580246913580247</v>
      </c>
      <c r="G97" s="32">
        <v>43228</v>
      </c>
      <c r="H97" s="33" t="s">
        <v>52</v>
      </c>
      <c r="I97" s="34">
        <v>1</v>
      </c>
      <c r="J97" s="34" t="s">
        <v>54</v>
      </c>
      <c r="K97" s="34" t="str">
        <f t="shared" si="26"/>
        <v>1</v>
      </c>
      <c r="L97" s="35" t="str">
        <f t="shared" si="27"/>
        <v>1</v>
      </c>
      <c r="M97" s="36">
        <v>1</v>
      </c>
      <c r="N97" s="37">
        <v>0</v>
      </c>
      <c r="O97" s="37" t="str">
        <f t="shared" ref="O97:O103" si="49">IF(N97=1,"למלא פירוט","NA")</f>
        <v>NA</v>
      </c>
      <c r="P97" s="37" t="str">
        <f t="shared" ref="P97:P103" si="50">IF(N97=1,"למלא פירוט","NA")</f>
        <v>NA</v>
      </c>
      <c r="Q97" s="37">
        <v>1</v>
      </c>
      <c r="R97" s="38">
        <v>0</v>
      </c>
      <c r="S97" s="39">
        <v>45095</v>
      </c>
      <c r="T97" s="40">
        <f t="shared" si="28"/>
        <v>62.233333333333334</v>
      </c>
      <c r="U97" s="41" t="b">
        <f t="shared" si="29"/>
        <v>1</v>
      </c>
      <c r="V97" s="42"/>
      <c r="W97" s="43">
        <v>45115</v>
      </c>
      <c r="X97" s="40">
        <f t="shared" si="31"/>
        <v>62.9</v>
      </c>
      <c r="Y97" s="40" t="str">
        <f t="shared" si="32"/>
        <v>1</v>
      </c>
      <c r="Z97" s="41">
        <f t="shared" si="33"/>
        <v>1</v>
      </c>
      <c r="AA97" s="41">
        <f t="shared" si="34"/>
        <v>1</v>
      </c>
      <c r="AB97" s="41" t="str">
        <f t="shared" si="35"/>
        <v>too soon</v>
      </c>
      <c r="AC97" s="41">
        <v>1</v>
      </c>
      <c r="AD97" s="41">
        <v>0</v>
      </c>
      <c r="AE97" s="43" t="str">
        <f t="shared" ref="AE97:AE114" si="51">IF(AD97=0,"NA","למלא פירוט")</f>
        <v>NA</v>
      </c>
      <c r="AF97" s="40" t="str">
        <f t="shared" si="30"/>
        <v>NA</v>
      </c>
      <c r="AG97" s="40">
        <f t="shared" si="36"/>
        <v>62.233333333333334</v>
      </c>
      <c r="AH97" s="45" t="str">
        <f t="shared" si="37"/>
        <v>1</v>
      </c>
      <c r="AI97" s="41" t="str">
        <f t="shared" si="47"/>
        <v>1</v>
      </c>
      <c r="AJ97" s="41" t="s">
        <v>51</v>
      </c>
      <c r="AK97" s="44" t="s">
        <v>51</v>
      </c>
      <c r="AL97" s="67">
        <v>48.798050119999999</v>
      </c>
      <c r="AM97" s="68">
        <v>14.37237376</v>
      </c>
      <c r="AN97" s="68">
        <v>5.0433641436277998</v>
      </c>
      <c r="AO97" s="69" t="s">
        <v>140</v>
      </c>
      <c r="AP97" s="69" t="s">
        <v>140</v>
      </c>
      <c r="AQ97" s="69" t="s">
        <v>139</v>
      </c>
    </row>
    <row r="98" spans="1:43" ht="15.75" x14ac:dyDescent="0.25">
      <c r="A98" s="30">
        <v>100</v>
      </c>
      <c r="B98" s="31">
        <v>24950</v>
      </c>
      <c r="C98" s="16">
        <f t="shared" si="25"/>
        <v>49.339726027397262</v>
      </c>
      <c r="D98" s="17">
        <v>58</v>
      </c>
      <c r="E98" s="17">
        <v>156</v>
      </c>
      <c r="F98" s="18">
        <f t="shared" si="48"/>
        <v>23.83300460223537</v>
      </c>
      <c r="G98" s="32">
        <v>43221</v>
      </c>
      <c r="H98" s="33" t="s">
        <v>52</v>
      </c>
      <c r="I98" s="34">
        <v>1</v>
      </c>
      <c r="J98" s="34">
        <v>2</v>
      </c>
      <c r="K98" s="34" t="str">
        <f t="shared" si="26"/>
        <v>2</v>
      </c>
      <c r="L98" s="35" t="str">
        <f t="shared" si="27"/>
        <v>1</v>
      </c>
      <c r="M98" s="36">
        <v>1</v>
      </c>
      <c r="N98" s="37">
        <v>0</v>
      </c>
      <c r="O98" s="37" t="str">
        <f t="shared" si="49"/>
        <v>NA</v>
      </c>
      <c r="P98" s="37" t="str">
        <f t="shared" si="50"/>
        <v>NA</v>
      </c>
      <c r="Q98" s="37">
        <v>1</v>
      </c>
      <c r="R98" s="38">
        <v>1</v>
      </c>
      <c r="S98" s="39">
        <v>44118</v>
      </c>
      <c r="T98" s="40">
        <f t="shared" si="28"/>
        <v>29.9</v>
      </c>
      <c r="U98" s="41" t="b">
        <f t="shared" si="29"/>
        <v>1</v>
      </c>
      <c r="V98" s="42"/>
      <c r="W98" s="43">
        <v>45115</v>
      </c>
      <c r="X98" s="40">
        <f t="shared" si="31"/>
        <v>63.133333333333333</v>
      </c>
      <c r="Y98" s="40" t="str">
        <f t="shared" si="32"/>
        <v>1</v>
      </c>
      <c r="Z98" s="41">
        <f t="shared" si="33"/>
        <v>1</v>
      </c>
      <c r="AA98" s="41">
        <f t="shared" si="34"/>
        <v>1</v>
      </c>
      <c r="AB98" s="41" t="str">
        <f t="shared" si="35"/>
        <v>too soon</v>
      </c>
      <c r="AC98" s="41">
        <v>1</v>
      </c>
      <c r="AD98" s="41">
        <v>0</v>
      </c>
      <c r="AE98" s="43" t="str">
        <f t="shared" si="51"/>
        <v>NA</v>
      </c>
      <c r="AF98" s="40" t="str">
        <f t="shared" si="30"/>
        <v>NA</v>
      </c>
      <c r="AG98" s="40">
        <f t="shared" si="36"/>
        <v>29.9</v>
      </c>
      <c r="AH98" s="45" t="str">
        <f t="shared" si="37"/>
        <v>1</v>
      </c>
      <c r="AI98" s="41" t="str">
        <f t="shared" si="47"/>
        <v>0</v>
      </c>
      <c r="AJ98" s="41" t="s">
        <v>51</v>
      </c>
      <c r="AK98" s="44" t="s">
        <v>51</v>
      </c>
      <c r="AL98" s="67">
        <v>47.666825269999997</v>
      </c>
      <c r="AM98" s="68">
        <v>19.12723965</v>
      </c>
      <c r="AN98" s="68">
        <v>5.87885594232056</v>
      </c>
      <c r="AO98" s="69" t="s">
        <v>140</v>
      </c>
      <c r="AP98" s="69" t="s">
        <v>139</v>
      </c>
      <c r="AQ98" s="69" t="s">
        <v>139</v>
      </c>
    </row>
    <row r="99" spans="1:43" ht="15.75" x14ac:dyDescent="0.25">
      <c r="A99" s="30">
        <v>101</v>
      </c>
      <c r="B99" s="31">
        <v>18216</v>
      </c>
      <c r="C99" s="16">
        <f t="shared" si="25"/>
        <v>67.410958904109592</v>
      </c>
      <c r="D99" s="17">
        <v>80</v>
      </c>
      <c r="E99" s="17">
        <v>160</v>
      </c>
      <c r="F99" s="18">
        <f t="shared" si="48"/>
        <v>31.249999999999993</v>
      </c>
      <c r="G99" s="32">
        <v>43178</v>
      </c>
      <c r="H99" s="33" t="s">
        <v>52</v>
      </c>
      <c r="I99" s="34">
        <v>1</v>
      </c>
      <c r="J99" s="34" t="s">
        <v>54</v>
      </c>
      <c r="K99" s="34" t="str">
        <f t="shared" si="26"/>
        <v>1</v>
      </c>
      <c r="L99" s="35" t="str">
        <f t="shared" si="27"/>
        <v>1</v>
      </c>
      <c r="M99" s="36">
        <v>1</v>
      </c>
      <c r="N99" s="37">
        <v>0</v>
      </c>
      <c r="O99" s="37" t="str">
        <f t="shared" si="49"/>
        <v>NA</v>
      </c>
      <c r="P99" s="37" t="str">
        <f t="shared" si="50"/>
        <v>NA</v>
      </c>
      <c r="Q99" s="37">
        <v>1</v>
      </c>
      <c r="R99" s="38">
        <v>0</v>
      </c>
      <c r="S99" s="39">
        <v>44503</v>
      </c>
      <c r="T99" s="40">
        <f t="shared" si="28"/>
        <v>44.166666666666664</v>
      </c>
      <c r="U99" s="41" t="b">
        <f t="shared" si="29"/>
        <v>1</v>
      </c>
      <c r="V99" s="42"/>
      <c r="W99" s="43">
        <v>45115</v>
      </c>
      <c r="X99" s="40">
        <f t="shared" si="31"/>
        <v>64.566666666666663</v>
      </c>
      <c r="Y99" s="40" t="str">
        <f t="shared" si="32"/>
        <v>1</v>
      </c>
      <c r="Z99" s="41">
        <f t="shared" si="33"/>
        <v>1</v>
      </c>
      <c r="AA99" s="41">
        <f t="shared" si="34"/>
        <v>1</v>
      </c>
      <c r="AB99" s="41" t="str">
        <f t="shared" si="35"/>
        <v>too soon</v>
      </c>
      <c r="AC99" s="41">
        <v>1</v>
      </c>
      <c r="AD99" s="41">
        <v>0</v>
      </c>
      <c r="AE99" s="43" t="str">
        <f t="shared" si="51"/>
        <v>NA</v>
      </c>
      <c r="AF99" s="40" t="str">
        <f t="shared" si="30"/>
        <v>NA</v>
      </c>
      <c r="AG99" s="40">
        <f t="shared" si="36"/>
        <v>44.166666666666664</v>
      </c>
      <c r="AH99" s="45" t="str">
        <f t="shared" si="37"/>
        <v>1</v>
      </c>
      <c r="AI99" s="41" t="str">
        <f t="shared" si="47"/>
        <v>1</v>
      </c>
      <c r="AJ99" s="41" t="str">
        <f t="shared" ref="AJ99:AJ114" si="52">IF(AG99&gt;59.9,"1","0")</f>
        <v>0</v>
      </c>
      <c r="AK99" s="44" t="s">
        <v>51</v>
      </c>
      <c r="AL99" s="67">
        <v>45.722093690000001</v>
      </c>
      <c r="AM99" s="68">
        <v>13.57488137</v>
      </c>
      <c r="AN99" s="68">
        <v>2.1458060593338901</v>
      </c>
      <c r="AO99" s="69" t="s">
        <v>140</v>
      </c>
      <c r="AP99" s="69" t="s">
        <v>140</v>
      </c>
      <c r="AQ99" s="69" t="s">
        <v>140</v>
      </c>
    </row>
    <row r="100" spans="1:43" ht="15.75" x14ac:dyDescent="0.25">
      <c r="A100" s="30">
        <v>102</v>
      </c>
      <c r="B100" s="31">
        <v>12875</v>
      </c>
      <c r="C100" s="16">
        <f t="shared" si="25"/>
        <v>81.791780821917811</v>
      </c>
      <c r="D100" s="17">
        <v>65</v>
      </c>
      <c r="E100" s="17">
        <v>150</v>
      </c>
      <c r="F100" s="18">
        <f t="shared" si="48"/>
        <v>28.888888888888889</v>
      </c>
      <c r="G100" s="32">
        <v>43164</v>
      </c>
      <c r="H100" s="33" t="s">
        <v>52</v>
      </c>
      <c r="I100" s="34">
        <v>1</v>
      </c>
      <c r="J100" s="34" t="s">
        <v>54</v>
      </c>
      <c r="K100" s="34" t="str">
        <f t="shared" si="26"/>
        <v>1</v>
      </c>
      <c r="L100" s="35" t="str">
        <f t="shared" si="27"/>
        <v>1</v>
      </c>
      <c r="M100" s="36">
        <v>0</v>
      </c>
      <c r="N100" s="37" t="str">
        <f>IF(M100=0,"NA","למלא פירוט")</f>
        <v>NA</v>
      </c>
      <c r="O100" s="37" t="str">
        <f t="shared" si="49"/>
        <v>NA</v>
      </c>
      <c r="P100" s="37" t="str">
        <f t="shared" si="50"/>
        <v>NA</v>
      </c>
      <c r="Q100" s="37" t="str">
        <f>IF(M100=0,"NA","למלא פירוט")</f>
        <v>NA</v>
      </c>
      <c r="R100" s="38" t="str">
        <f>IF(M100=0,"NA","למלא פירוט")</f>
        <v>NA</v>
      </c>
      <c r="S100" s="39">
        <v>45103</v>
      </c>
      <c r="T100" s="40">
        <f t="shared" si="28"/>
        <v>64.63333333333334</v>
      </c>
      <c r="U100" s="41" t="b">
        <f t="shared" si="29"/>
        <v>1</v>
      </c>
      <c r="V100" s="42"/>
      <c r="W100" s="43">
        <v>45115</v>
      </c>
      <c r="X100" s="40">
        <f t="shared" si="31"/>
        <v>65.033333333333331</v>
      </c>
      <c r="Y100" s="40" t="str">
        <f t="shared" si="32"/>
        <v>1</v>
      </c>
      <c r="Z100" s="41">
        <f t="shared" si="33"/>
        <v>1</v>
      </c>
      <c r="AA100" s="41">
        <f t="shared" si="34"/>
        <v>1</v>
      </c>
      <c r="AB100" s="41" t="str">
        <f t="shared" si="35"/>
        <v>too soon</v>
      </c>
      <c r="AC100" s="41">
        <v>1</v>
      </c>
      <c r="AD100" s="41">
        <v>0</v>
      </c>
      <c r="AE100" s="43" t="str">
        <f t="shared" si="51"/>
        <v>NA</v>
      </c>
      <c r="AF100" s="40" t="str">
        <f t="shared" si="30"/>
        <v>NA</v>
      </c>
      <c r="AG100" s="40">
        <f t="shared" si="36"/>
        <v>64.63333333333334</v>
      </c>
      <c r="AH100" s="45" t="str">
        <f t="shared" si="37"/>
        <v>1</v>
      </c>
      <c r="AI100" s="41" t="str">
        <f t="shared" si="47"/>
        <v>1</v>
      </c>
      <c r="AJ100" s="41" t="str">
        <f t="shared" si="52"/>
        <v>1</v>
      </c>
      <c r="AK100" s="44" t="s">
        <v>51</v>
      </c>
      <c r="AL100" s="67">
        <v>50.699062699999999</v>
      </c>
      <c r="AM100" s="68">
        <v>19.585926010000001</v>
      </c>
      <c r="AN100" s="68">
        <v>3.0060326265764798</v>
      </c>
      <c r="AO100" s="69" t="s">
        <v>140</v>
      </c>
      <c r="AP100" s="69" t="s">
        <v>139</v>
      </c>
      <c r="AQ100" s="69" t="s">
        <v>140</v>
      </c>
    </row>
    <row r="101" spans="1:43" ht="15.75" x14ac:dyDescent="0.25">
      <c r="A101" s="30">
        <v>103</v>
      </c>
      <c r="B101" s="31">
        <v>13261</v>
      </c>
      <c r="C101" s="16">
        <f t="shared" si="25"/>
        <v>80.728767123287668</v>
      </c>
      <c r="D101" s="17">
        <v>69</v>
      </c>
      <c r="E101" s="17">
        <v>156</v>
      </c>
      <c r="F101" s="18">
        <f t="shared" si="48"/>
        <v>28.353057199211044</v>
      </c>
      <c r="G101" s="32">
        <v>43158</v>
      </c>
      <c r="H101" s="33" t="s">
        <v>52</v>
      </c>
      <c r="I101" s="34">
        <v>1</v>
      </c>
      <c r="J101" s="34" t="s">
        <v>54</v>
      </c>
      <c r="K101" s="34" t="str">
        <f t="shared" si="26"/>
        <v>1</v>
      </c>
      <c r="L101" s="35" t="str">
        <f t="shared" si="27"/>
        <v>1</v>
      </c>
      <c r="M101" s="36">
        <v>0</v>
      </c>
      <c r="N101" s="37" t="str">
        <f>IF(M101=0,"NA","למלא פירוט")</f>
        <v>NA</v>
      </c>
      <c r="O101" s="37" t="str">
        <f t="shared" si="49"/>
        <v>NA</v>
      </c>
      <c r="P101" s="37" t="str">
        <f t="shared" si="50"/>
        <v>NA</v>
      </c>
      <c r="Q101" s="37" t="str">
        <f>IF(M101=0,"NA","למלא פירוט")</f>
        <v>NA</v>
      </c>
      <c r="R101" s="38" t="str">
        <f>IF(M101=0,"NA","למלא פירוט")</f>
        <v>NA</v>
      </c>
      <c r="S101" s="39">
        <v>43968</v>
      </c>
      <c r="T101" s="40">
        <f t="shared" si="28"/>
        <v>27</v>
      </c>
      <c r="U101" s="41" t="b">
        <f t="shared" si="29"/>
        <v>0</v>
      </c>
      <c r="V101" s="42">
        <v>44065</v>
      </c>
      <c r="W101" s="43">
        <v>45115</v>
      </c>
      <c r="X101" s="40">
        <f t="shared" si="31"/>
        <v>30.233333333333334</v>
      </c>
      <c r="Y101" s="40" t="str">
        <f t="shared" si="32"/>
        <v>1</v>
      </c>
      <c r="Z101" s="41">
        <f t="shared" si="33"/>
        <v>0</v>
      </c>
      <c r="AA101" s="41">
        <f t="shared" si="34"/>
        <v>0</v>
      </c>
      <c r="AB101" s="41" t="str">
        <f t="shared" si="35"/>
        <v>too soon</v>
      </c>
      <c r="AC101" s="41">
        <v>1</v>
      </c>
      <c r="AD101" s="41">
        <v>0</v>
      </c>
      <c r="AE101" s="43" t="str">
        <f t="shared" si="51"/>
        <v>NA</v>
      </c>
      <c r="AF101" s="40" t="str">
        <f t="shared" si="30"/>
        <v>NA</v>
      </c>
      <c r="AG101" s="40">
        <f t="shared" si="36"/>
        <v>30.233333333333334</v>
      </c>
      <c r="AH101" s="45" t="str">
        <f t="shared" si="37"/>
        <v>1</v>
      </c>
      <c r="AI101" s="41" t="str">
        <f t="shared" si="47"/>
        <v>0</v>
      </c>
      <c r="AJ101" s="41" t="str">
        <f t="shared" si="52"/>
        <v>0</v>
      </c>
      <c r="AK101" s="44" t="s">
        <v>51</v>
      </c>
      <c r="AL101" s="67">
        <v>49.750096749999997</v>
      </c>
      <c r="AM101" s="68">
        <v>14.50472448</v>
      </c>
      <c r="AN101" s="68">
        <v>3.68078727002416</v>
      </c>
      <c r="AO101" s="69" t="s">
        <v>140</v>
      </c>
      <c r="AP101" s="69" t="s">
        <v>140</v>
      </c>
      <c r="AQ101" s="69" t="s">
        <v>140</v>
      </c>
    </row>
    <row r="102" spans="1:43" ht="15.75" x14ac:dyDescent="0.25">
      <c r="A102" s="30">
        <v>104</v>
      </c>
      <c r="B102" s="31">
        <v>15797</v>
      </c>
      <c r="C102" s="16">
        <f t="shared" si="25"/>
        <v>73.857534246575341</v>
      </c>
      <c r="D102" s="17">
        <v>96</v>
      </c>
      <c r="E102" s="17">
        <v>148</v>
      </c>
      <c r="F102" s="18">
        <f t="shared" si="48"/>
        <v>43.827611395178963</v>
      </c>
      <c r="G102" s="32">
        <v>43150</v>
      </c>
      <c r="H102" s="33" t="s">
        <v>52</v>
      </c>
      <c r="I102" s="34">
        <v>1</v>
      </c>
      <c r="J102" s="34" t="s">
        <v>54</v>
      </c>
      <c r="K102" s="34" t="str">
        <f t="shared" si="26"/>
        <v>1</v>
      </c>
      <c r="L102" s="35" t="str">
        <f t="shared" si="27"/>
        <v>1</v>
      </c>
      <c r="M102" s="36">
        <v>1</v>
      </c>
      <c r="N102" s="37">
        <v>0</v>
      </c>
      <c r="O102" s="37" t="str">
        <f t="shared" si="49"/>
        <v>NA</v>
      </c>
      <c r="P102" s="37" t="str">
        <f t="shared" si="50"/>
        <v>NA</v>
      </c>
      <c r="Q102" s="37">
        <v>1</v>
      </c>
      <c r="R102" s="38">
        <v>0</v>
      </c>
      <c r="S102" s="39">
        <v>45051</v>
      </c>
      <c r="T102" s="40">
        <f t="shared" si="28"/>
        <v>63.366666666666667</v>
      </c>
      <c r="U102" s="41" t="b">
        <f t="shared" si="29"/>
        <v>1</v>
      </c>
      <c r="V102" s="42"/>
      <c r="W102" s="43">
        <v>45115</v>
      </c>
      <c r="X102" s="40">
        <f t="shared" si="31"/>
        <v>65.5</v>
      </c>
      <c r="Y102" s="40" t="str">
        <f t="shared" si="32"/>
        <v>1</v>
      </c>
      <c r="Z102" s="41">
        <f t="shared" si="33"/>
        <v>1</v>
      </c>
      <c r="AA102" s="41">
        <f t="shared" si="34"/>
        <v>1</v>
      </c>
      <c r="AB102" s="41" t="str">
        <f t="shared" si="35"/>
        <v>too soon</v>
      </c>
      <c r="AC102" s="41">
        <v>1</v>
      </c>
      <c r="AD102" s="41">
        <v>0</v>
      </c>
      <c r="AE102" s="43" t="str">
        <f t="shared" si="51"/>
        <v>NA</v>
      </c>
      <c r="AF102" s="40" t="str">
        <f t="shared" si="30"/>
        <v>NA</v>
      </c>
      <c r="AG102" s="40">
        <f t="shared" si="36"/>
        <v>63.366666666666667</v>
      </c>
      <c r="AH102" s="45" t="str">
        <f t="shared" si="37"/>
        <v>1</v>
      </c>
      <c r="AI102" s="41" t="str">
        <f t="shared" si="47"/>
        <v>1</v>
      </c>
      <c r="AJ102" s="41" t="str">
        <f t="shared" si="52"/>
        <v>1</v>
      </c>
      <c r="AK102" s="44" t="s">
        <v>51</v>
      </c>
      <c r="AL102" s="67">
        <v>54.014375469999997</v>
      </c>
      <c r="AM102" s="68">
        <v>11.28892798</v>
      </c>
      <c r="AN102" s="68">
        <v>3.159180015</v>
      </c>
      <c r="AO102" s="69" t="s">
        <v>140</v>
      </c>
      <c r="AP102" s="69" t="s">
        <v>140</v>
      </c>
      <c r="AQ102" s="69" t="s">
        <v>140</v>
      </c>
    </row>
    <row r="103" spans="1:43" ht="15.75" x14ac:dyDescent="0.25">
      <c r="A103" s="30">
        <v>105</v>
      </c>
      <c r="B103" s="31">
        <v>12720</v>
      </c>
      <c r="C103" s="16">
        <f t="shared" si="25"/>
        <v>82.131506849315073</v>
      </c>
      <c r="D103" s="17">
        <v>76</v>
      </c>
      <c r="E103" s="17">
        <v>155</v>
      </c>
      <c r="F103" s="18">
        <f t="shared" si="48"/>
        <v>31.633714880332981</v>
      </c>
      <c r="G103" s="32">
        <v>43137</v>
      </c>
      <c r="H103" s="33" t="s">
        <v>52</v>
      </c>
      <c r="I103" s="34">
        <v>1</v>
      </c>
      <c r="J103" s="34" t="s">
        <v>49</v>
      </c>
      <c r="K103" s="34" t="str">
        <f t="shared" si="26"/>
        <v>1</v>
      </c>
      <c r="L103" s="35" t="str">
        <f t="shared" si="27"/>
        <v>1</v>
      </c>
      <c r="M103" s="36">
        <v>1</v>
      </c>
      <c r="N103" s="37">
        <v>0</v>
      </c>
      <c r="O103" s="37" t="str">
        <f t="shared" si="49"/>
        <v>NA</v>
      </c>
      <c r="P103" s="37" t="str">
        <f t="shared" si="50"/>
        <v>NA</v>
      </c>
      <c r="Q103" s="37">
        <v>1</v>
      </c>
      <c r="R103" s="38">
        <v>0</v>
      </c>
      <c r="S103" s="39">
        <v>45113</v>
      </c>
      <c r="T103" s="40">
        <f t="shared" si="28"/>
        <v>65.86666666666666</v>
      </c>
      <c r="U103" s="41" t="b">
        <f t="shared" si="29"/>
        <v>1</v>
      </c>
      <c r="V103" s="42"/>
      <c r="W103" s="43">
        <v>45115</v>
      </c>
      <c r="X103" s="40">
        <f t="shared" si="31"/>
        <v>65.933333333333337</v>
      </c>
      <c r="Y103" s="40" t="str">
        <f t="shared" si="32"/>
        <v>1</v>
      </c>
      <c r="Z103" s="41">
        <f t="shared" si="33"/>
        <v>1</v>
      </c>
      <c r="AA103" s="41">
        <f t="shared" si="34"/>
        <v>1</v>
      </c>
      <c r="AB103" s="41" t="str">
        <f t="shared" si="35"/>
        <v>too soon</v>
      </c>
      <c r="AC103" s="41">
        <v>1</v>
      </c>
      <c r="AD103" s="41">
        <v>0</v>
      </c>
      <c r="AE103" s="43" t="str">
        <f t="shared" si="51"/>
        <v>NA</v>
      </c>
      <c r="AF103" s="40" t="str">
        <f t="shared" si="30"/>
        <v>NA</v>
      </c>
      <c r="AG103" s="40">
        <f t="shared" si="36"/>
        <v>65.86666666666666</v>
      </c>
      <c r="AH103" s="45" t="str">
        <f t="shared" si="37"/>
        <v>1</v>
      </c>
      <c r="AI103" s="41" t="str">
        <f t="shared" si="47"/>
        <v>1</v>
      </c>
      <c r="AJ103" s="41" t="str">
        <f t="shared" si="52"/>
        <v>1</v>
      </c>
      <c r="AK103" s="44" t="s">
        <v>51</v>
      </c>
      <c r="AL103" s="67">
        <v>54.392657489999998</v>
      </c>
      <c r="AM103" s="68">
        <v>8.2597075669999995</v>
      </c>
      <c r="AN103" s="68">
        <v>1.8758267</v>
      </c>
      <c r="AO103" s="69" t="s">
        <v>140</v>
      </c>
      <c r="AP103" s="69" t="s">
        <v>140</v>
      </c>
      <c r="AQ103" s="69" t="s">
        <v>140</v>
      </c>
    </row>
    <row r="104" spans="1:43" ht="15.75" x14ac:dyDescent="0.25">
      <c r="A104" s="30">
        <v>106</v>
      </c>
      <c r="B104" s="31">
        <v>21230</v>
      </c>
      <c r="C104" s="16">
        <f t="shared" si="25"/>
        <v>59.12054794520548</v>
      </c>
      <c r="D104" s="17">
        <v>100</v>
      </c>
      <c r="E104" s="17">
        <v>152</v>
      </c>
      <c r="F104" s="18">
        <f t="shared" si="48"/>
        <v>43.282548476454295</v>
      </c>
      <c r="G104" s="32">
        <v>43123</v>
      </c>
      <c r="H104" s="33" t="s">
        <v>55</v>
      </c>
      <c r="I104" s="34">
        <v>3</v>
      </c>
      <c r="J104" s="34" t="s">
        <v>54</v>
      </c>
      <c r="K104" s="34" t="str">
        <f t="shared" si="26"/>
        <v>1</v>
      </c>
      <c r="L104" s="35" t="str">
        <f t="shared" si="27"/>
        <v>2</v>
      </c>
      <c r="M104" s="36">
        <v>1</v>
      </c>
      <c r="N104" s="37">
        <v>1</v>
      </c>
      <c r="O104" s="46" t="s">
        <v>57</v>
      </c>
      <c r="P104" s="37">
        <v>1</v>
      </c>
      <c r="Q104" s="37">
        <v>1</v>
      </c>
      <c r="R104" s="38">
        <v>1</v>
      </c>
      <c r="S104" s="39">
        <v>45111</v>
      </c>
      <c r="T104" s="40">
        <f t="shared" si="28"/>
        <v>66.266666666666666</v>
      </c>
      <c r="U104" s="41" t="b">
        <f t="shared" si="29"/>
        <v>1</v>
      </c>
      <c r="V104" s="42"/>
      <c r="W104" s="43">
        <v>45115</v>
      </c>
      <c r="X104" s="40">
        <f t="shared" si="31"/>
        <v>66.400000000000006</v>
      </c>
      <c r="Y104" s="40" t="str">
        <f t="shared" si="32"/>
        <v>1</v>
      </c>
      <c r="Z104" s="41">
        <f t="shared" si="33"/>
        <v>1</v>
      </c>
      <c r="AA104" s="41">
        <f t="shared" si="34"/>
        <v>1</v>
      </c>
      <c r="AB104" s="41" t="str">
        <f t="shared" si="35"/>
        <v>too soon</v>
      </c>
      <c r="AC104" s="41">
        <v>1</v>
      </c>
      <c r="AD104" s="41">
        <v>0</v>
      </c>
      <c r="AE104" s="43" t="str">
        <f t="shared" si="51"/>
        <v>NA</v>
      </c>
      <c r="AF104" s="40" t="str">
        <f t="shared" si="30"/>
        <v>NA</v>
      </c>
      <c r="AG104" s="40">
        <f t="shared" si="36"/>
        <v>66.266666666666666</v>
      </c>
      <c r="AH104" s="45" t="str">
        <f t="shared" si="37"/>
        <v>1</v>
      </c>
      <c r="AI104" s="41" t="str">
        <f t="shared" si="47"/>
        <v>1</v>
      </c>
      <c r="AJ104" s="41" t="str">
        <f t="shared" si="52"/>
        <v>1</v>
      </c>
      <c r="AK104" s="44" t="s">
        <v>51</v>
      </c>
      <c r="AL104" s="67">
        <v>58.347204230000003</v>
      </c>
      <c r="AM104" s="68">
        <v>19.901278340000001</v>
      </c>
      <c r="AN104" s="68">
        <v>3.8663914369999999</v>
      </c>
      <c r="AO104" s="69" t="s">
        <v>139</v>
      </c>
      <c r="AP104" s="69" t="s">
        <v>139</v>
      </c>
      <c r="AQ104" s="69" t="s">
        <v>139</v>
      </c>
    </row>
    <row r="105" spans="1:43" ht="15.75" x14ac:dyDescent="0.25">
      <c r="A105" s="30">
        <v>107</v>
      </c>
      <c r="B105" s="31">
        <v>16893</v>
      </c>
      <c r="C105" s="16">
        <f t="shared" si="25"/>
        <v>70.794520547945211</v>
      </c>
      <c r="D105" s="17">
        <v>84</v>
      </c>
      <c r="E105" s="17">
        <v>150</v>
      </c>
      <c r="F105" s="18">
        <f t="shared" si="48"/>
        <v>37.333333333333336</v>
      </c>
      <c r="G105" s="32">
        <v>43111</v>
      </c>
      <c r="H105" s="33" t="s">
        <v>55</v>
      </c>
      <c r="I105" s="34">
        <v>3</v>
      </c>
      <c r="J105" s="34" t="s">
        <v>54</v>
      </c>
      <c r="K105" s="34" t="str">
        <f t="shared" si="26"/>
        <v>1</v>
      </c>
      <c r="L105" s="35" t="str">
        <f t="shared" si="27"/>
        <v>2</v>
      </c>
      <c r="M105" s="36">
        <v>1</v>
      </c>
      <c r="N105" s="37">
        <v>1</v>
      </c>
      <c r="O105" s="46" t="s">
        <v>57</v>
      </c>
      <c r="P105" s="37">
        <v>1</v>
      </c>
      <c r="Q105" s="37">
        <v>1</v>
      </c>
      <c r="R105" s="38">
        <v>0</v>
      </c>
      <c r="S105" s="39">
        <v>45115</v>
      </c>
      <c r="T105" s="40">
        <f t="shared" si="28"/>
        <v>66.8</v>
      </c>
      <c r="U105" s="41" t="b">
        <f t="shared" si="29"/>
        <v>1</v>
      </c>
      <c r="V105" s="42"/>
      <c r="W105" s="43">
        <v>45115</v>
      </c>
      <c r="X105" s="40">
        <f t="shared" si="31"/>
        <v>66.8</v>
      </c>
      <c r="Y105" s="40" t="str">
        <f t="shared" si="32"/>
        <v>1</v>
      </c>
      <c r="Z105" s="41">
        <f t="shared" si="33"/>
        <v>1</v>
      </c>
      <c r="AA105" s="41">
        <f t="shared" si="34"/>
        <v>1</v>
      </c>
      <c r="AB105" s="41" t="str">
        <f t="shared" si="35"/>
        <v>too soon</v>
      </c>
      <c r="AC105" s="41">
        <v>1</v>
      </c>
      <c r="AD105" s="41">
        <v>0</v>
      </c>
      <c r="AE105" s="43" t="str">
        <f t="shared" si="51"/>
        <v>NA</v>
      </c>
      <c r="AF105" s="40" t="str">
        <f t="shared" si="30"/>
        <v>NA</v>
      </c>
      <c r="AG105" s="40">
        <f t="shared" si="36"/>
        <v>66.8</v>
      </c>
      <c r="AH105" s="45" t="str">
        <f t="shared" si="37"/>
        <v>1</v>
      </c>
      <c r="AI105" s="41" t="str">
        <f t="shared" si="47"/>
        <v>1</v>
      </c>
      <c r="AJ105" s="41" t="str">
        <f t="shared" si="52"/>
        <v>1</v>
      </c>
      <c r="AK105" s="44" t="s">
        <v>51</v>
      </c>
      <c r="AL105" s="67">
        <v>54.626973900000003</v>
      </c>
      <c r="AM105" s="68">
        <v>12.15002194</v>
      </c>
      <c r="AN105" s="68">
        <v>2.9782754219999998</v>
      </c>
      <c r="AO105" s="69" t="s">
        <v>140</v>
      </c>
      <c r="AP105" s="69" t="s">
        <v>140</v>
      </c>
      <c r="AQ105" s="69" t="s">
        <v>140</v>
      </c>
    </row>
    <row r="106" spans="1:43" ht="15.75" x14ac:dyDescent="0.25">
      <c r="A106" s="30">
        <v>108</v>
      </c>
      <c r="B106" s="31">
        <v>21270</v>
      </c>
      <c r="C106" s="16">
        <f t="shared" si="25"/>
        <v>58.947945205479449</v>
      </c>
      <c r="D106" s="17">
        <v>114</v>
      </c>
      <c r="E106" s="17">
        <v>165</v>
      </c>
      <c r="F106" s="18">
        <f t="shared" si="48"/>
        <v>41.873278236914608</v>
      </c>
      <c r="G106" s="32">
        <v>43102</v>
      </c>
      <c r="H106" s="33" t="s">
        <v>52</v>
      </c>
      <c r="I106" s="34">
        <v>1</v>
      </c>
      <c r="J106" s="34" t="s">
        <v>54</v>
      </c>
      <c r="K106" s="34" t="str">
        <f t="shared" si="26"/>
        <v>1</v>
      </c>
      <c r="L106" s="35" t="str">
        <f t="shared" si="27"/>
        <v>1</v>
      </c>
      <c r="M106" s="36">
        <v>0</v>
      </c>
      <c r="N106" s="37" t="str">
        <f>IF(M106=0,"NA","למלא פירוט")</f>
        <v>NA</v>
      </c>
      <c r="O106" s="37" t="str">
        <f t="shared" ref="O106:O112" si="53">IF(N106=1,"למלא פירוט","NA")</f>
        <v>NA</v>
      </c>
      <c r="P106" s="37" t="str">
        <f t="shared" ref="P106:P112" si="54">IF(N106=1,"למלא פירוט","NA")</f>
        <v>NA</v>
      </c>
      <c r="Q106" s="37" t="str">
        <f>IF(M106=0,"NA","למלא פירוט")</f>
        <v>NA</v>
      </c>
      <c r="R106" s="38" t="str">
        <f>IF(M106=0,"NA","למלא פירוט")</f>
        <v>NA</v>
      </c>
      <c r="S106" s="39">
        <v>45105</v>
      </c>
      <c r="T106" s="40">
        <f t="shared" si="28"/>
        <v>66.766666666666666</v>
      </c>
      <c r="U106" s="41" t="b">
        <f t="shared" si="29"/>
        <v>1</v>
      </c>
      <c r="V106" s="42"/>
      <c r="W106" s="43">
        <v>45115</v>
      </c>
      <c r="X106" s="40">
        <f t="shared" si="31"/>
        <v>67.099999999999994</v>
      </c>
      <c r="Y106" s="40" t="str">
        <f t="shared" si="32"/>
        <v>1</v>
      </c>
      <c r="Z106" s="41">
        <f t="shared" si="33"/>
        <v>1</v>
      </c>
      <c r="AA106" s="41">
        <f t="shared" si="34"/>
        <v>1</v>
      </c>
      <c r="AB106" s="41" t="str">
        <f t="shared" si="35"/>
        <v>too soon</v>
      </c>
      <c r="AC106" s="41">
        <v>1</v>
      </c>
      <c r="AD106" s="41">
        <v>0</v>
      </c>
      <c r="AE106" s="43" t="str">
        <f t="shared" si="51"/>
        <v>NA</v>
      </c>
      <c r="AF106" s="40" t="str">
        <f t="shared" si="30"/>
        <v>NA</v>
      </c>
      <c r="AG106" s="40">
        <f t="shared" si="36"/>
        <v>66.766666666666666</v>
      </c>
      <c r="AH106" s="45" t="str">
        <f t="shared" si="37"/>
        <v>1</v>
      </c>
      <c r="AI106" s="41" t="str">
        <f t="shared" si="47"/>
        <v>1</v>
      </c>
      <c r="AJ106" s="41" t="str">
        <f t="shared" si="52"/>
        <v>1</v>
      </c>
      <c r="AK106" s="44" t="s">
        <v>51</v>
      </c>
      <c r="AL106" s="67">
        <v>52.943928</v>
      </c>
      <c r="AM106" s="68">
        <v>14.266545750000001</v>
      </c>
      <c r="AN106" s="68">
        <v>4.3267188939999999</v>
      </c>
      <c r="AO106" s="69" t="s">
        <v>140</v>
      </c>
      <c r="AP106" s="69" t="s">
        <v>140</v>
      </c>
      <c r="AQ106" s="69" t="s">
        <v>139</v>
      </c>
    </row>
    <row r="107" spans="1:43" ht="15.75" x14ac:dyDescent="0.25">
      <c r="A107" s="30">
        <v>109</v>
      </c>
      <c r="B107" s="31">
        <v>22713</v>
      </c>
      <c r="C107" s="16">
        <f t="shared" si="25"/>
        <v>55.049315068493151</v>
      </c>
      <c r="D107" s="17">
        <v>75</v>
      </c>
      <c r="E107" s="17">
        <v>160</v>
      </c>
      <c r="F107" s="18">
        <f t="shared" si="48"/>
        <v>29.296874999999993</v>
      </c>
      <c r="G107" s="32">
        <v>43101</v>
      </c>
      <c r="H107" s="33" t="s">
        <v>52</v>
      </c>
      <c r="I107" s="34">
        <v>1</v>
      </c>
      <c r="J107" s="34" t="s">
        <v>49</v>
      </c>
      <c r="K107" s="34" t="str">
        <f t="shared" si="26"/>
        <v>1</v>
      </c>
      <c r="L107" s="35" t="str">
        <f t="shared" si="27"/>
        <v>1</v>
      </c>
      <c r="M107" s="36">
        <v>1</v>
      </c>
      <c r="N107" s="37">
        <v>0</v>
      </c>
      <c r="O107" s="37" t="str">
        <f t="shared" si="53"/>
        <v>NA</v>
      </c>
      <c r="P107" s="37" t="str">
        <f t="shared" si="54"/>
        <v>NA</v>
      </c>
      <c r="Q107" s="37">
        <v>1</v>
      </c>
      <c r="R107" s="38">
        <v>0</v>
      </c>
      <c r="S107" s="39">
        <v>45106</v>
      </c>
      <c r="T107" s="40">
        <f t="shared" si="28"/>
        <v>66.833333333333329</v>
      </c>
      <c r="U107" s="41" t="b">
        <f t="shared" si="29"/>
        <v>1</v>
      </c>
      <c r="V107" s="42"/>
      <c r="W107" s="43">
        <v>45115</v>
      </c>
      <c r="X107" s="40">
        <f t="shared" si="31"/>
        <v>67.13333333333334</v>
      </c>
      <c r="Y107" s="40" t="str">
        <f t="shared" si="32"/>
        <v>1</v>
      </c>
      <c r="Z107" s="41">
        <f t="shared" si="33"/>
        <v>1</v>
      </c>
      <c r="AA107" s="41">
        <f t="shared" si="34"/>
        <v>1</v>
      </c>
      <c r="AB107" s="41" t="str">
        <f t="shared" si="35"/>
        <v>too soon</v>
      </c>
      <c r="AC107" s="41">
        <v>1</v>
      </c>
      <c r="AD107" s="41">
        <v>0</v>
      </c>
      <c r="AE107" s="43" t="str">
        <f t="shared" si="51"/>
        <v>NA</v>
      </c>
      <c r="AF107" s="40" t="str">
        <f t="shared" si="30"/>
        <v>NA</v>
      </c>
      <c r="AG107" s="40">
        <f t="shared" si="36"/>
        <v>66.833333333333329</v>
      </c>
      <c r="AH107" s="45" t="str">
        <f t="shared" si="37"/>
        <v>1</v>
      </c>
      <c r="AI107" s="41" t="str">
        <f t="shared" si="47"/>
        <v>1</v>
      </c>
      <c r="AJ107" s="41" t="str">
        <f t="shared" si="52"/>
        <v>1</v>
      </c>
      <c r="AK107" s="44" t="s">
        <v>51</v>
      </c>
      <c r="AL107" s="67">
        <v>52.950863839999997</v>
      </c>
      <c r="AM107" s="68">
        <v>14.82820669</v>
      </c>
      <c r="AN107" s="68">
        <v>3.3001346746623201</v>
      </c>
      <c r="AO107" s="69" t="s">
        <v>140</v>
      </c>
      <c r="AP107" s="69" t="s">
        <v>140</v>
      </c>
      <c r="AQ107" s="69" t="s">
        <v>140</v>
      </c>
    </row>
    <row r="108" spans="1:43" ht="15.75" x14ac:dyDescent="0.25">
      <c r="A108" s="30">
        <v>110</v>
      </c>
      <c r="B108" s="31">
        <v>16528</v>
      </c>
      <c r="C108" s="16">
        <f t="shared" si="25"/>
        <v>71.742465753424653</v>
      </c>
      <c r="D108" s="17">
        <v>83.7</v>
      </c>
      <c r="E108" s="17">
        <v>160</v>
      </c>
      <c r="F108" s="18">
        <f t="shared" si="48"/>
        <v>32.695312499999993</v>
      </c>
      <c r="G108" s="32">
        <v>43096</v>
      </c>
      <c r="H108" s="33" t="s">
        <v>52</v>
      </c>
      <c r="I108" s="34">
        <v>1</v>
      </c>
      <c r="J108" s="34" t="s">
        <v>54</v>
      </c>
      <c r="K108" s="34" t="str">
        <f t="shared" si="26"/>
        <v>1</v>
      </c>
      <c r="L108" s="35" t="str">
        <f t="shared" si="27"/>
        <v>1</v>
      </c>
      <c r="M108" s="36">
        <v>0</v>
      </c>
      <c r="N108" s="37" t="str">
        <f>IF(M108=0,"NA","למלא פירוט")</f>
        <v>NA</v>
      </c>
      <c r="O108" s="37" t="str">
        <f t="shared" si="53"/>
        <v>NA</v>
      </c>
      <c r="P108" s="37" t="str">
        <f t="shared" si="54"/>
        <v>NA</v>
      </c>
      <c r="Q108" s="37" t="str">
        <f>IF(M108=0,"NA","למלא פירוט")</f>
        <v>NA</v>
      </c>
      <c r="R108" s="38" t="str">
        <f>IF(M108=0,"NA","למלא פירוט")</f>
        <v>NA</v>
      </c>
      <c r="S108" s="39">
        <v>45111</v>
      </c>
      <c r="T108" s="40">
        <f t="shared" si="28"/>
        <v>67.166666666666671</v>
      </c>
      <c r="U108" s="41" t="b">
        <f t="shared" si="29"/>
        <v>1</v>
      </c>
      <c r="V108" s="42"/>
      <c r="W108" s="43">
        <v>45115</v>
      </c>
      <c r="X108" s="40">
        <f t="shared" si="31"/>
        <v>67.3</v>
      </c>
      <c r="Y108" s="40" t="str">
        <f t="shared" si="32"/>
        <v>1</v>
      </c>
      <c r="Z108" s="41">
        <f t="shared" si="33"/>
        <v>1</v>
      </c>
      <c r="AA108" s="41">
        <f t="shared" si="34"/>
        <v>1</v>
      </c>
      <c r="AB108" s="41" t="str">
        <f t="shared" si="35"/>
        <v>too soon</v>
      </c>
      <c r="AC108" s="41">
        <v>1</v>
      </c>
      <c r="AD108" s="41">
        <v>0</v>
      </c>
      <c r="AE108" s="43" t="str">
        <f t="shared" si="51"/>
        <v>NA</v>
      </c>
      <c r="AF108" s="40" t="str">
        <f t="shared" si="30"/>
        <v>NA</v>
      </c>
      <c r="AG108" s="40">
        <f t="shared" si="36"/>
        <v>67.166666666666671</v>
      </c>
      <c r="AH108" s="45" t="str">
        <f t="shared" si="37"/>
        <v>1</v>
      </c>
      <c r="AI108" s="41" t="str">
        <f t="shared" si="47"/>
        <v>1</v>
      </c>
      <c r="AJ108" s="41" t="str">
        <f t="shared" si="52"/>
        <v>1</v>
      </c>
      <c r="AK108" s="44" t="s">
        <v>51</v>
      </c>
      <c r="AL108" s="67">
        <v>60.363938179999998</v>
      </c>
      <c r="AM108" s="68">
        <v>20.15667139</v>
      </c>
      <c r="AN108" s="68">
        <v>2.4133659000000001</v>
      </c>
      <c r="AO108" s="69" t="s">
        <v>139</v>
      </c>
      <c r="AP108" s="69" t="s">
        <v>139</v>
      </c>
      <c r="AQ108" s="69" t="s">
        <v>140</v>
      </c>
    </row>
    <row r="109" spans="1:43" ht="15.75" x14ac:dyDescent="0.25">
      <c r="A109" s="30">
        <v>111</v>
      </c>
      <c r="B109" s="31">
        <v>19396</v>
      </c>
      <c r="C109" s="16">
        <f t="shared" si="25"/>
        <v>63.947945205479449</v>
      </c>
      <c r="D109" s="17">
        <v>69</v>
      </c>
      <c r="E109" s="17">
        <v>155</v>
      </c>
      <c r="F109" s="18">
        <f t="shared" si="48"/>
        <v>28.720083246618103</v>
      </c>
      <c r="G109" s="32">
        <v>43076</v>
      </c>
      <c r="H109" s="33" t="s">
        <v>52</v>
      </c>
      <c r="I109" s="34">
        <v>1</v>
      </c>
      <c r="J109" s="34" t="s">
        <v>49</v>
      </c>
      <c r="K109" s="34" t="str">
        <f t="shared" si="26"/>
        <v>1</v>
      </c>
      <c r="L109" s="35" t="str">
        <f t="shared" si="27"/>
        <v>1</v>
      </c>
      <c r="M109" s="36">
        <v>1</v>
      </c>
      <c r="N109" s="37">
        <v>0</v>
      </c>
      <c r="O109" s="37" t="str">
        <f t="shared" si="53"/>
        <v>NA</v>
      </c>
      <c r="P109" s="37" t="str">
        <f t="shared" si="54"/>
        <v>NA</v>
      </c>
      <c r="Q109" s="37">
        <v>1</v>
      </c>
      <c r="R109" s="38">
        <v>0</v>
      </c>
      <c r="S109" s="39">
        <v>45104</v>
      </c>
      <c r="T109" s="40">
        <f t="shared" si="28"/>
        <v>67.599999999999994</v>
      </c>
      <c r="U109" s="41" t="b">
        <f t="shared" si="29"/>
        <v>1</v>
      </c>
      <c r="V109" s="42"/>
      <c r="W109" s="43">
        <v>45115</v>
      </c>
      <c r="X109" s="40">
        <f t="shared" si="31"/>
        <v>67.966666666666669</v>
      </c>
      <c r="Y109" s="40" t="str">
        <f t="shared" si="32"/>
        <v>1</v>
      </c>
      <c r="Z109" s="41">
        <f t="shared" si="33"/>
        <v>1</v>
      </c>
      <c r="AA109" s="41">
        <f t="shared" si="34"/>
        <v>1</v>
      </c>
      <c r="AB109" s="41" t="str">
        <f t="shared" si="35"/>
        <v>too soon</v>
      </c>
      <c r="AC109" s="41">
        <v>1</v>
      </c>
      <c r="AD109" s="41">
        <v>0</v>
      </c>
      <c r="AE109" s="43" t="str">
        <f t="shared" si="51"/>
        <v>NA</v>
      </c>
      <c r="AF109" s="40" t="str">
        <f t="shared" si="30"/>
        <v>NA</v>
      </c>
      <c r="AG109" s="40">
        <f t="shared" si="36"/>
        <v>67.599999999999994</v>
      </c>
      <c r="AH109" s="45" t="str">
        <f t="shared" si="37"/>
        <v>1</v>
      </c>
      <c r="AI109" s="41" t="str">
        <f t="shared" si="47"/>
        <v>1</v>
      </c>
      <c r="AJ109" s="41" t="str">
        <f t="shared" si="52"/>
        <v>1</v>
      </c>
      <c r="AK109" s="44" t="s">
        <v>51</v>
      </c>
      <c r="AL109" s="67">
        <v>51.972248229999998</v>
      </c>
      <c r="AM109" s="68">
        <v>11.79277037</v>
      </c>
      <c r="AN109" s="68">
        <v>3.1094446389999999</v>
      </c>
      <c r="AO109" s="69" t="s">
        <v>140</v>
      </c>
      <c r="AP109" s="69" t="s">
        <v>140</v>
      </c>
      <c r="AQ109" s="69" t="s">
        <v>140</v>
      </c>
    </row>
    <row r="110" spans="1:43" ht="15.75" x14ac:dyDescent="0.25">
      <c r="A110" s="30">
        <v>112</v>
      </c>
      <c r="B110" s="31">
        <v>15432</v>
      </c>
      <c r="C110" s="16">
        <f t="shared" si="25"/>
        <v>74.394520547945206</v>
      </c>
      <c r="D110" s="17">
        <v>77</v>
      </c>
      <c r="E110" s="17">
        <v>160</v>
      </c>
      <c r="F110" s="18">
        <f t="shared" si="48"/>
        <v>30.078124999999993</v>
      </c>
      <c r="G110" s="32">
        <v>42983</v>
      </c>
      <c r="H110" s="33" t="s">
        <v>52</v>
      </c>
      <c r="I110" s="34">
        <v>1</v>
      </c>
      <c r="J110" s="34" t="s">
        <v>54</v>
      </c>
      <c r="K110" s="34" t="str">
        <f t="shared" si="26"/>
        <v>1</v>
      </c>
      <c r="L110" s="35" t="str">
        <f t="shared" si="27"/>
        <v>1</v>
      </c>
      <c r="M110" s="36">
        <v>0</v>
      </c>
      <c r="N110" s="37" t="str">
        <f>IF(M110=0,"NA","למלא פירוט")</f>
        <v>NA</v>
      </c>
      <c r="O110" s="37" t="str">
        <f t="shared" si="53"/>
        <v>NA</v>
      </c>
      <c r="P110" s="37" t="str">
        <f t="shared" si="54"/>
        <v>NA</v>
      </c>
      <c r="Q110" s="37" t="str">
        <f>IF(M110=0,"NA","למלא פירוט")</f>
        <v>NA</v>
      </c>
      <c r="R110" s="38" t="str">
        <f>IF(M110=0,"NA","למלא פירוט")</f>
        <v>NA</v>
      </c>
      <c r="S110" s="39">
        <v>45105</v>
      </c>
      <c r="T110" s="40">
        <f t="shared" si="28"/>
        <v>70.733333333333334</v>
      </c>
      <c r="U110" s="41" t="b">
        <f t="shared" si="29"/>
        <v>1</v>
      </c>
      <c r="V110" s="42"/>
      <c r="W110" s="43">
        <v>45115</v>
      </c>
      <c r="X110" s="40">
        <f t="shared" si="31"/>
        <v>71.066666666666663</v>
      </c>
      <c r="Y110" s="40" t="str">
        <f t="shared" si="32"/>
        <v>1</v>
      </c>
      <c r="Z110" s="41">
        <f t="shared" si="33"/>
        <v>1</v>
      </c>
      <c r="AA110" s="41">
        <f t="shared" si="34"/>
        <v>1</v>
      </c>
      <c r="AB110" s="41" t="str">
        <f t="shared" si="35"/>
        <v>too soon</v>
      </c>
      <c r="AC110" s="41">
        <v>1</v>
      </c>
      <c r="AD110" s="41">
        <v>0</v>
      </c>
      <c r="AE110" s="43" t="str">
        <f t="shared" si="51"/>
        <v>NA</v>
      </c>
      <c r="AF110" s="40" t="str">
        <f t="shared" si="30"/>
        <v>NA</v>
      </c>
      <c r="AG110" s="40">
        <f t="shared" si="36"/>
        <v>70.733333333333334</v>
      </c>
      <c r="AH110" s="45" t="str">
        <f t="shared" si="37"/>
        <v>1</v>
      </c>
      <c r="AI110" s="41" t="str">
        <f t="shared" si="47"/>
        <v>1</v>
      </c>
      <c r="AJ110" s="41" t="str">
        <f t="shared" si="52"/>
        <v>1</v>
      </c>
      <c r="AK110" s="44" t="s">
        <v>51</v>
      </c>
      <c r="AL110" s="67">
        <v>58.68898875</v>
      </c>
      <c r="AM110" s="68">
        <v>11.153726880000001</v>
      </c>
      <c r="AN110" s="68">
        <v>1.582085714</v>
      </c>
      <c r="AO110" s="69" t="s">
        <v>139</v>
      </c>
      <c r="AP110" s="69" t="s">
        <v>140</v>
      </c>
      <c r="AQ110" s="69" t="s">
        <v>140</v>
      </c>
    </row>
    <row r="111" spans="1:43" ht="15.75" x14ac:dyDescent="0.25">
      <c r="A111" s="30">
        <v>113</v>
      </c>
      <c r="B111" s="31">
        <v>15432</v>
      </c>
      <c r="C111" s="16">
        <f t="shared" si="25"/>
        <v>74.252054794520546</v>
      </c>
      <c r="D111" s="17">
        <v>100</v>
      </c>
      <c r="E111" s="17">
        <v>160</v>
      </c>
      <c r="F111" s="18">
        <f t="shared" si="48"/>
        <v>39.062499999999993</v>
      </c>
      <c r="G111" s="32">
        <v>42929</v>
      </c>
      <c r="H111" s="33" t="s">
        <v>52</v>
      </c>
      <c r="I111" s="34">
        <v>3</v>
      </c>
      <c r="J111" s="34">
        <v>2</v>
      </c>
      <c r="K111" s="34" t="str">
        <f t="shared" si="26"/>
        <v>2</v>
      </c>
      <c r="L111" s="35" t="str">
        <f t="shared" si="27"/>
        <v>2</v>
      </c>
      <c r="M111" s="36">
        <v>1</v>
      </c>
      <c r="N111" s="37">
        <v>0</v>
      </c>
      <c r="O111" s="37" t="str">
        <f t="shared" si="53"/>
        <v>NA</v>
      </c>
      <c r="P111" s="37" t="str">
        <f t="shared" si="54"/>
        <v>NA</v>
      </c>
      <c r="Q111" s="37">
        <v>1</v>
      </c>
      <c r="R111" s="38">
        <v>0</v>
      </c>
      <c r="S111" s="39">
        <v>45112</v>
      </c>
      <c r="T111" s="40">
        <f t="shared" si="28"/>
        <v>72.766666666666666</v>
      </c>
      <c r="U111" s="41" t="b">
        <f t="shared" si="29"/>
        <v>1</v>
      </c>
      <c r="V111" s="42"/>
      <c r="W111" s="43">
        <v>45115</v>
      </c>
      <c r="X111" s="40">
        <f t="shared" si="31"/>
        <v>72.86666666666666</v>
      </c>
      <c r="Y111" s="40" t="str">
        <f t="shared" si="32"/>
        <v>1</v>
      </c>
      <c r="Z111" s="41">
        <f t="shared" si="33"/>
        <v>1</v>
      </c>
      <c r="AA111" s="41">
        <f t="shared" si="34"/>
        <v>1</v>
      </c>
      <c r="AB111" s="41" t="str">
        <f t="shared" si="35"/>
        <v>too soon</v>
      </c>
      <c r="AC111" s="41">
        <v>1</v>
      </c>
      <c r="AD111" s="41">
        <v>0</v>
      </c>
      <c r="AE111" s="43" t="str">
        <f t="shared" si="51"/>
        <v>NA</v>
      </c>
      <c r="AF111" s="40" t="str">
        <f t="shared" si="30"/>
        <v>NA</v>
      </c>
      <c r="AG111" s="40">
        <f t="shared" si="36"/>
        <v>72.766666666666666</v>
      </c>
      <c r="AH111" s="45" t="str">
        <f t="shared" si="37"/>
        <v>1</v>
      </c>
      <c r="AI111" s="41" t="str">
        <f t="shared" si="47"/>
        <v>1</v>
      </c>
      <c r="AJ111" s="41" t="str">
        <f t="shared" si="52"/>
        <v>1</v>
      </c>
      <c r="AK111" s="44" t="s">
        <v>51</v>
      </c>
      <c r="AL111" s="67">
        <v>58.306316199999998</v>
      </c>
      <c r="AM111" s="68">
        <v>20.82386503</v>
      </c>
      <c r="AN111" s="68">
        <v>3.8853771400000001</v>
      </c>
      <c r="AO111" s="69" t="s">
        <v>139</v>
      </c>
      <c r="AP111" s="69" t="s">
        <v>139</v>
      </c>
      <c r="AQ111" s="69" t="s">
        <v>139</v>
      </c>
    </row>
    <row r="112" spans="1:43" ht="15.75" x14ac:dyDescent="0.25">
      <c r="A112" s="30">
        <v>114</v>
      </c>
      <c r="B112" s="31">
        <v>16163</v>
      </c>
      <c r="C112" s="16">
        <f t="shared" si="25"/>
        <v>72.260273972602747</v>
      </c>
      <c r="D112" s="17">
        <v>127</v>
      </c>
      <c r="E112" s="17">
        <v>152</v>
      </c>
      <c r="F112" s="18">
        <f t="shared" si="48"/>
        <v>54.96883656509695</v>
      </c>
      <c r="G112" s="32">
        <v>42922</v>
      </c>
      <c r="H112" s="33" t="s">
        <v>52</v>
      </c>
      <c r="I112" s="34">
        <v>1</v>
      </c>
      <c r="J112" s="34" t="s">
        <v>54</v>
      </c>
      <c r="K112" s="34" t="str">
        <f t="shared" si="26"/>
        <v>1</v>
      </c>
      <c r="L112" s="35" t="str">
        <f t="shared" si="27"/>
        <v>1</v>
      </c>
      <c r="M112" s="36">
        <v>0</v>
      </c>
      <c r="N112" s="37" t="str">
        <f>IF(M112=0,"NA","למלא פירוט")</f>
        <v>NA</v>
      </c>
      <c r="O112" s="37" t="str">
        <f t="shared" si="53"/>
        <v>NA</v>
      </c>
      <c r="P112" s="37" t="str">
        <f t="shared" si="54"/>
        <v>NA</v>
      </c>
      <c r="Q112" s="37" t="str">
        <f>IF(M112=0,"NA","למלא פירוט")</f>
        <v>NA</v>
      </c>
      <c r="R112" s="38" t="str">
        <f>IF(M112=0,"NA","למלא פירוט")</f>
        <v>NA</v>
      </c>
      <c r="S112" s="39">
        <v>45076</v>
      </c>
      <c r="T112" s="40">
        <f t="shared" si="28"/>
        <v>71.8</v>
      </c>
      <c r="U112" s="41" t="b">
        <f t="shared" si="29"/>
        <v>1</v>
      </c>
      <c r="V112" s="42"/>
      <c r="W112" s="43">
        <v>45115</v>
      </c>
      <c r="X112" s="40">
        <f t="shared" si="31"/>
        <v>73.099999999999994</v>
      </c>
      <c r="Y112" s="40" t="str">
        <f t="shared" si="32"/>
        <v>1</v>
      </c>
      <c r="Z112" s="41">
        <f t="shared" si="33"/>
        <v>1</v>
      </c>
      <c r="AA112" s="41">
        <f t="shared" si="34"/>
        <v>1</v>
      </c>
      <c r="AB112" s="41" t="str">
        <f t="shared" si="35"/>
        <v>too soon</v>
      </c>
      <c r="AC112" s="41">
        <v>1</v>
      </c>
      <c r="AD112" s="41">
        <v>0</v>
      </c>
      <c r="AE112" s="43" t="str">
        <f t="shared" si="51"/>
        <v>NA</v>
      </c>
      <c r="AF112" s="40" t="str">
        <f t="shared" si="30"/>
        <v>NA</v>
      </c>
      <c r="AG112" s="40">
        <f t="shared" si="36"/>
        <v>71.8</v>
      </c>
      <c r="AH112" s="45" t="str">
        <f t="shared" si="37"/>
        <v>1</v>
      </c>
      <c r="AI112" s="41" t="str">
        <f t="shared" si="47"/>
        <v>1</v>
      </c>
      <c r="AJ112" s="41" t="str">
        <f t="shared" si="52"/>
        <v>1</v>
      </c>
      <c r="AK112" s="44" t="s">
        <v>51</v>
      </c>
      <c r="AL112" s="67">
        <v>80.940127930000003</v>
      </c>
      <c r="AM112" s="68">
        <v>19.64919184</v>
      </c>
      <c r="AN112" s="68">
        <v>3.472337177</v>
      </c>
      <c r="AO112" s="69" t="s">
        <v>139</v>
      </c>
      <c r="AP112" s="69" t="s">
        <v>139</v>
      </c>
      <c r="AQ112" s="69" t="s">
        <v>140</v>
      </c>
    </row>
    <row r="113" spans="1:43" ht="15.75" x14ac:dyDescent="0.25">
      <c r="A113" s="30">
        <v>115</v>
      </c>
      <c r="B113" s="31">
        <v>16715</v>
      </c>
      <c r="C113" s="16">
        <f t="shared" si="25"/>
        <v>70.652054794520552</v>
      </c>
      <c r="D113" s="17">
        <v>89</v>
      </c>
      <c r="E113" s="17">
        <v>146</v>
      </c>
      <c r="F113" s="18">
        <f t="shared" si="48"/>
        <v>41.752674047663731</v>
      </c>
      <c r="G113" s="32">
        <v>42878</v>
      </c>
      <c r="H113" s="33" t="s">
        <v>55</v>
      </c>
      <c r="I113" s="34">
        <v>3</v>
      </c>
      <c r="J113" s="34" t="s">
        <v>54</v>
      </c>
      <c r="K113" s="34" t="str">
        <f t="shared" si="26"/>
        <v>1</v>
      </c>
      <c r="L113" s="35" t="str">
        <f t="shared" si="27"/>
        <v>2</v>
      </c>
      <c r="M113" s="36">
        <v>1</v>
      </c>
      <c r="N113" s="37">
        <v>1</v>
      </c>
      <c r="O113" s="46" t="s">
        <v>57</v>
      </c>
      <c r="P113" s="37">
        <v>1</v>
      </c>
      <c r="Q113" s="37">
        <v>1</v>
      </c>
      <c r="R113" s="38">
        <v>0</v>
      </c>
      <c r="S113" s="39">
        <v>45111</v>
      </c>
      <c r="T113" s="40">
        <f t="shared" si="28"/>
        <v>74.433333333333337</v>
      </c>
      <c r="U113" s="41" t="b">
        <f t="shared" si="29"/>
        <v>1</v>
      </c>
      <c r="V113" s="42"/>
      <c r="W113" s="43">
        <v>45115</v>
      </c>
      <c r="X113" s="40">
        <f t="shared" si="31"/>
        <v>74.566666666666663</v>
      </c>
      <c r="Y113" s="40" t="str">
        <f t="shared" si="32"/>
        <v>1</v>
      </c>
      <c r="Z113" s="41">
        <f t="shared" si="33"/>
        <v>1</v>
      </c>
      <c r="AA113" s="41">
        <f t="shared" si="34"/>
        <v>1</v>
      </c>
      <c r="AB113" s="41" t="str">
        <f t="shared" si="35"/>
        <v>too soon</v>
      </c>
      <c r="AC113" s="41">
        <v>1</v>
      </c>
      <c r="AD113" s="41">
        <v>0</v>
      </c>
      <c r="AE113" s="43" t="str">
        <f t="shared" si="51"/>
        <v>NA</v>
      </c>
      <c r="AF113" s="40" t="str">
        <f t="shared" si="30"/>
        <v>NA</v>
      </c>
      <c r="AG113" s="40">
        <f t="shared" si="36"/>
        <v>74.433333333333337</v>
      </c>
      <c r="AH113" s="45" t="str">
        <f t="shared" si="37"/>
        <v>1</v>
      </c>
      <c r="AI113" s="41" t="str">
        <f t="shared" si="47"/>
        <v>1</v>
      </c>
      <c r="AJ113" s="41" t="str">
        <f t="shared" si="52"/>
        <v>1</v>
      </c>
      <c r="AK113" s="44" t="s">
        <v>51</v>
      </c>
      <c r="AL113" s="67">
        <v>68.289987420000003</v>
      </c>
      <c r="AM113" s="68">
        <v>12.81966021</v>
      </c>
      <c r="AN113" s="68">
        <v>3.5617198600000002</v>
      </c>
      <c r="AO113" s="69" t="s">
        <v>139</v>
      </c>
      <c r="AP113" s="69" t="s">
        <v>140</v>
      </c>
      <c r="AQ113" s="69" t="s">
        <v>140</v>
      </c>
    </row>
    <row r="114" spans="1:43" ht="15.75" x14ac:dyDescent="0.25">
      <c r="A114" s="30">
        <v>116</v>
      </c>
      <c r="B114" s="31">
        <v>21058</v>
      </c>
      <c r="C114" s="16">
        <f t="shared" si="25"/>
        <v>58.901369863013699</v>
      </c>
      <c r="D114" s="17">
        <v>84</v>
      </c>
      <c r="E114" s="17">
        <v>164</v>
      </c>
      <c r="F114" s="18">
        <f t="shared" si="48"/>
        <v>31.231409875074366</v>
      </c>
      <c r="G114" s="32">
        <v>42870</v>
      </c>
      <c r="H114" s="33" t="s">
        <v>52</v>
      </c>
      <c r="I114" s="34">
        <v>1</v>
      </c>
      <c r="J114" s="34" t="s">
        <v>49</v>
      </c>
      <c r="K114" s="34" t="str">
        <f t="shared" si="26"/>
        <v>1</v>
      </c>
      <c r="L114" s="35" t="str">
        <f t="shared" si="27"/>
        <v>1</v>
      </c>
      <c r="M114" s="36">
        <v>1</v>
      </c>
      <c r="N114" s="37">
        <v>0</v>
      </c>
      <c r="O114" s="37" t="str">
        <f>IF(N114=1,"למלא פירוט","NA")</f>
        <v>NA</v>
      </c>
      <c r="P114" s="37" t="str">
        <f>IF(N114=1,"למלא פירוט","NA")</f>
        <v>NA</v>
      </c>
      <c r="Q114" s="37">
        <v>1</v>
      </c>
      <c r="R114" s="38">
        <v>1</v>
      </c>
      <c r="S114" s="39">
        <v>45104</v>
      </c>
      <c r="T114" s="40">
        <f t="shared" si="28"/>
        <v>74.466666666666669</v>
      </c>
      <c r="U114" s="41" t="b">
        <f t="shared" si="29"/>
        <v>1</v>
      </c>
      <c r="V114" s="42"/>
      <c r="W114" s="43">
        <v>45115</v>
      </c>
      <c r="X114" s="40">
        <f t="shared" si="31"/>
        <v>74.833333333333329</v>
      </c>
      <c r="Y114" s="40" t="str">
        <f t="shared" si="32"/>
        <v>1</v>
      </c>
      <c r="Z114" s="41">
        <f t="shared" si="33"/>
        <v>1</v>
      </c>
      <c r="AA114" s="41">
        <f t="shared" si="34"/>
        <v>1</v>
      </c>
      <c r="AB114" s="41" t="str">
        <f t="shared" si="35"/>
        <v>too soon</v>
      </c>
      <c r="AC114" s="41">
        <v>1</v>
      </c>
      <c r="AD114" s="41">
        <v>0</v>
      </c>
      <c r="AE114" s="43" t="str">
        <f t="shared" si="51"/>
        <v>NA</v>
      </c>
      <c r="AF114" s="40" t="str">
        <f t="shared" si="30"/>
        <v>NA</v>
      </c>
      <c r="AG114" s="40">
        <f t="shared" si="36"/>
        <v>74.466666666666669</v>
      </c>
      <c r="AH114" s="45" t="str">
        <f t="shared" si="37"/>
        <v>1</v>
      </c>
      <c r="AI114" s="41" t="str">
        <f t="shared" si="47"/>
        <v>1</v>
      </c>
      <c r="AJ114" s="41" t="str">
        <f t="shared" si="52"/>
        <v>1</v>
      </c>
      <c r="AK114" s="44" t="s">
        <v>51</v>
      </c>
      <c r="AL114" s="67">
        <v>52.720599890000003</v>
      </c>
      <c r="AM114" s="68">
        <v>20.35556141</v>
      </c>
      <c r="AN114" s="68">
        <v>3.69973668290619</v>
      </c>
      <c r="AO114" s="69" t="s">
        <v>140</v>
      </c>
      <c r="AP114" s="69" t="s">
        <v>139</v>
      </c>
      <c r="AQ114" s="69" t="s">
        <v>140</v>
      </c>
    </row>
    <row r="115" spans="1:43" ht="15.75" x14ac:dyDescent="0.25">
      <c r="A115" s="30">
        <v>33</v>
      </c>
      <c r="B115" s="31">
        <v>16720</v>
      </c>
      <c r="C115" s="16">
        <f t="shared" si="25"/>
        <v>74.547945205479451</v>
      </c>
      <c r="D115" s="17">
        <v>93</v>
      </c>
      <c r="E115" s="17">
        <v>160</v>
      </c>
      <c r="F115" s="18">
        <f t="shared" si="48"/>
        <v>36.328124999999993</v>
      </c>
      <c r="G115" s="32">
        <v>44326</v>
      </c>
      <c r="H115" s="33" t="s">
        <v>52</v>
      </c>
      <c r="I115" s="34">
        <v>2</v>
      </c>
      <c r="J115" s="34" t="s">
        <v>54</v>
      </c>
      <c r="K115" s="34" t="str">
        <f t="shared" si="26"/>
        <v>1</v>
      </c>
      <c r="L115" s="35" t="str">
        <f t="shared" si="27"/>
        <v>1</v>
      </c>
      <c r="M115" s="36">
        <v>1</v>
      </c>
      <c r="N115" s="37">
        <v>0</v>
      </c>
      <c r="O115" s="37" t="str">
        <f>IF(N115=1,"למלא פירוט","NA")</f>
        <v>NA</v>
      </c>
      <c r="P115" s="37" t="str">
        <f>IF(N115=1,"למלא פירוט","NA")</f>
        <v>NA</v>
      </c>
      <c r="Q115" s="37">
        <v>1</v>
      </c>
      <c r="R115" s="38">
        <v>0</v>
      </c>
      <c r="S115" s="39">
        <v>45064</v>
      </c>
      <c r="T115" s="40">
        <f t="shared" si="28"/>
        <v>24.6</v>
      </c>
      <c r="U115" s="41" t="b">
        <f t="shared" si="29"/>
        <v>1</v>
      </c>
      <c r="V115" s="42"/>
      <c r="W115" s="43">
        <v>45118</v>
      </c>
      <c r="X115" s="40">
        <f t="shared" si="31"/>
        <v>26.4</v>
      </c>
      <c r="Y115" s="40" t="str">
        <f t="shared" si="32"/>
        <v>1</v>
      </c>
      <c r="Z115" s="41" t="str">
        <f t="shared" si="33"/>
        <v>too soon</v>
      </c>
      <c r="AA115" s="41" t="str">
        <f t="shared" si="34"/>
        <v>too soon</v>
      </c>
      <c r="AB115" s="41" t="str">
        <f t="shared" si="35"/>
        <v>too soon</v>
      </c>
      <c r="AC115" s="41">
        <v>1</v>
      </c>
      <c r="AD115" s="41">
        <v>0</v>
      </c>
      <c r="AE115" s="43" t="str">
        <f>IF(AD115=1,"למלא פירוט","NA")</f>
        <v>NA</v>
      </c>
      <c r="AF115" s="40" t="str">
        <f t="shared" si="30"/>
        <v>NA</v>
      </c>
      <c r="AG115" s="40">
        <f t="shared" si="36"/>
        <v>24.6</v>
      </c>
      <c r="AH115" s="45" t="str">
        <f t="shared" si="37"/>
        <v>1</v>
      </c>
      <c r="AI115" s="41" t="s">
        <v>51</v>
      </c>
      <c r="AJ115" s="41" t="s">
        <v>51</v>
      </c>
      <c r="AK115" s="44" t="s">
        <v>51</v>
      </c>
      <c r="AL115" s="67">
        <v>63.511047650000002</v>
      </c>
      <c r="AM115" s="68">
        <v>16.95501776</v>
      </c>
      <c r="AN115" s="68">
        <v>4.0762888579999998</v>
      </c>
      <c r="AO115" s="69" t="s">
        <v>139</v>
      </c>
      <c r="AP115" s="69" t="s">
        <v>139</v>
      </c>
      <c r="AQ115" s="69" t="s">
        <v>139</v>
      </c>
    </row>
    <row r="116" spans="1:43" ht="45" x14ac:dyDescent="0.25">
      <c r="A116" s="30">
        <v>118</v>
      </c>
      <c r="B116" s="31">
        <v>20330</v>
      </c>
      <c r="C116" s="16">
        <f t="shared" si="25"/>
        <v>60.753424657534246</v>
      </c>
      <c r="D116" s="17">
        <v>100</v>
      </c>
      <c r="E116" s="17">
        <v>165</v>
      </c>
      <c r="F116" s="18">
        <f t="shared" si="48"/>
        <v>36.730945821854917</v>
      </c>
      <c r="G116" s="32">
        <v>42829</v>
      </c>
      <c r="H116" s="33" t="s">
        <v>73</v>
      </c>
      <c r="I116" s="34">
        <v>1</v>
      </c>
      <c r="J116" s="34" t="s">
        <v>54</v>
      </c>
      <c r="K116" s="34" t="str">
        <f t="shared" si="26"/>
        <v>1</v>
      </c>
      <c r="L116" s="35" t="str">
        <f t="shared" si="27"/>
        <v>1</v>
      </c>
      <c r="M116" s="36">
        <v>1</v>
      </c>
      <c r="N116" s="37">
        <v>1</v>
      </c>
      <c r="O116" s="46" t="s">
        <v>57</v>
      </c>
      <c r="P116" s="37">
        <v>1</v>
      </c>
      <c r="Q116" s="37">
        <v>1</v>
      </c>
      <c r="R116" s="38">
        <v>0</v>
      </c>
      <c r="S116" s="39">
        <v>43213</v>
      </c>
      <c r="T116" s="40">
        <f t="shared" si="28"/>
        <v>12.8</v>
      </c>
      <c r="U116" s="41" t="b">
        <f t="shared" si="29"/>
        <v>0</v>
      </c>
      <c r="V116" s="42">
        <v>43250</v>
      </c>
      <c r="W116" s="43">
        <v>45115</v>
      </c>
      <c r="X116" s="40">
        <f t="shared" si="31"/>
        <v>14.033333333333333</v>
      </c>
      <c r="Y116" s="40" t="str">
        <f t="shared" si="32"/>
        <v>1</v>
      </c>
      <c r="Z116" s="41">
        <f t="shared" si="33"/>
        <v>0</v>
      </c>
      <c r="AA116" s="41">
        <f t="shared" si="34"/>
        <v>0</v>
      </c>
      <c r="AB116" s="41" t="str">
        <f t="shared" si="35"/>
        <v>too soon</v>
      </c>
      <c r="AC116" s="41">
        <v>1</v>
      </c>
      <c r="AD116" s="41">
        <v>1</v>
      </c>
      <c r="AE116" s="43">
        <v>43097</v>
      </c>
      <c r="AF116" s="40">
        <f t="shared" si="30"/>
        <v>8.8000000000000007</v>
      </c>
      <c r="AG116" s="40">
        <f t="shared" si="36"/>
        <v>8.9333333333333336</v>
      </c>
      <c r="AH116" s="45" t="str">
        <f t="shared" si="37"/>
        <v>0</v>
      </c>
      <c r="AI116" s="41" t="str">
        <f>IF(AG116&gt;35.9,"1","0")</f>
        <v>0</v>
      </c>
      <c r="AJ116" s="41" t="str">
        <f>IF(AG116&gt;59.9,"1","0")</f>
        <v>0</v>
      </c>
      <c r="AK116" s="44" t="s">
        <v>51</v>
      </c>
      <c r="AL116" s="67">
        <v>50.808860070000001</v>
      </c>
      <c r="AM116" s="68">
        <v>11.57641389</v>
      </c>
      <c r="AN116" s="68">
        <v>6.4442910810000003</v>
      </c>
      <c r="AO116" s="69" t="s">
        <v>140</v>
      </c>
      <c r="AP116" s="69" t="s">
        <v>140</v>
      </c>
      <c r="AQ116" s="69" t="s">
        <v>139</v>
      </c>
    </row>
    <row r="117" spans="1:43" ht="15.75" x14ac:dyDescent="0.25">
      <c r="A117" s="30">
        <v>119</v>
      </c>
      <c r="B117" s="31">
        <v>16249</v>
      </c>
      <c r="C117" s="16">
        <f t="shared" si="25"/>
        <v>71.68767123287671</v>
      </c>
      <c r="D117" s="17">
        <v>50</v>
      </c>
      <c r="E117" s="17">
        <v>163</v>
      </c>
      <c r="F117" s="18">
        <f t="shared" si="48"/>
        <v>18.818924310286427</v>
      </c>
      <c r="G117" s="32">
        <v>42796</v>
      </c>
      <c r="H117" s="33" t="s">
        <v>55</v>
      </c>
      <c r="I117" s="34">
        <v>3</v>
      </c>
      <c r="J117" s="34" t="s">
        <v>74</v>
      </c>
      <c r="K117" s="34" t="str">
        <f t="shared" si="26"/>
        <v>2</v>
      </c>
      <c r="L117" s="35" t="str">
        <f t="shared" si="27"/>
        <v>2</v>
      </c>
      <c r="M117" s="36">
        <v>1</v>
      </c>
      <c r="N117" s="37">
        <v>1</v>
      </c>
      <c r="O117" s="46" t="s">
        <v>57</v>
      </c>
      <c r="P117" s="37">
        <v>1</v>
      </c>
      <c r="Q117" s="37">
        <v>1</v>
      </c>
      <c r="R117" s="38">
        <v>0</v>
      </c>
      <c r="S117" s="39">
        <v>45107</v>
      </c>
      <c r="T117" s="40">
        <f t="shared" si="28"/>
        <v>77.033333333333331</v>
      </c>
      <c r="U117" s="41" t="b">
        <f t="shared" si="29"/>
        <v>1</v>
      </c>
      <c r="V117" s="42"/>
      <c r="W117" s="43">
        <v>45115</v>
      </c>
      <c r="X117" s="40">
        <f t="shared" si="31"/>
        <v>77.3</v>
      </c>
      <c r="Y117" s="40" t="str">
        <f t="shared" si="32"/>
        <v>1</v>
      </c>
      <c r="Z117" s="41">
        <f t="shared" si="33"/>
        <v>1</v>
      </c>
      <c r="AA117" s="41">
        <f t="shared" si="34"/>
        <v>1</v>
      </c>
      <c r="AB117" s="41" t="str">
        <f t="shared" si="35"/>
        <v>too soon</v>
      </c>
      <c r="AC117" s="41">
        <v>1</v>
      </c>
      <c r="AD117" s="41">
        <v>0</v>
      </c>
      <c r="AE117" s="43" t="str">
        <f>IF(AD117=0,"NA","למלא פירוט")</f>
        <v>NA</v>
      </c>
      <c r="AF117" s="40" t="str">
        <f t="shared" si="30"/>
        <v>NA</v>
      </c>
      <c r="AG117" s="40">
        <f t="shared" si="36"/>
        <v>77.033333333333331</v>
      </c>
      <c r="AH117" s="45" t="str">
        <f t="shared" si="37"/>
        <v>1</v>
      </c>
      <c r="AI117" s="41" t="str">
        <f>IF(AG117&gt;35.9,"1","0")</f>
        <v>1</v>
      </c>
      <c r="AJ117" s="41" t="str">
        <f>IF(AG117&gt;59.9,"1","0")</f>
        <v>1</v>
      </c>
      <c r="AK117" s="44" t="s">
        <v>51</v>
      </c>
      <c r="AL117" s="67">
        <v>64.266697109999996</v>
      </c>
      <c r="AM117" s="68">
        <v>16.495706479999999</v>
      </c>
      <c r="AN117" s="68">
        <v>3.2253788609999998</v>
      </c>
      <c r="AO117" s="69" t="s">
        <v>139</v>
      </c>
      <c r="AP117" s="69" t="s">
        <v>139</v>
      </c>
      <c r="AQ117" s="69" t="s">
        <v>140</v>
      </c>
    </row>
    <row r="118" spans="1:43" ht="15.75" x14ac:dyDescent="0.25">
      <c r="A118" s="30">
        <v>120</v>
      </c>
      <c r="B118" s="31">
        <v>11982</v>
      </c>
      <c r="C118" s="16">
        <f t="shared" si="25"/>
        <v>83.139726027397259</v>
      </c>
      <c r="D118" s="17">
        <v>80</v>
      </c>
      <c r="E118" s="17">
        <v>152</v>
      </c>
      <c r="F118" s="18">
        <f t="shared" si="48"/>
        <v>34.626038781163437</v>
      </c>
      <c r="G118" s="32">
        <v>42772</v>
      </c>
      <c r="H118" s="33" t="s">
        <v>55</v>
      </c>
      <c r="I118" s="34">
        <v>3</v>
      </c>
      <c r="J118" s="34">
        <v>3</v>
      </c>
      <c r="K118" s="34" t="str">
        <f t="shared" si="26"/>
        <v>3</v>
      </c>
      <c r="L118" s="35" t="str">
        <f t="shared" si="27"/>
        <v>2</v>
      </c>
      <c r="M118" s="36">
        <v>1</v>
      </c>
      <c r="N118" s="37">
        <v>0</v>
      </c>
      <c r="O118" s="37" t="str">
        <f t="shared" ref="O118:O125" si="55">IF(N118=1,"למלא פירוט","NA")</f>
        <v>NA</v>
      </c>
      <c r="P118" s="37" t="str">
        <f t="shared" ref="P118:P127" si="56">IF(N118=1,"למלא פירוט","NA")</f>
        <v>NA</v>
      </c>
      <c r="Q118" s="37">
        <v>0</v>
      </c>
      <c r="R118" s="38">
        <v>0</v>
      </c>
      <c r="S118" s="39">
        <v>43031</v>
      </c>
      <c r="T118" s="40">
        <f t="shared" si="28"/>
        <v>8.6333333333333329</v>
      </c>
      <c r="U118" s="41" t="b">
        <f t="shared" si="29"/>
        <v>0</v>
      </c>
      <c r="V118" s="42">
        <v>43032</v>
      </c>
      <c r="W118" s="43">
        <v>45115</v>
      </c>
      <c r="X118" s="40">
        <f t="shared" si="31"/>
        <v>8.6666666666666661</v>
      </c>
      <c r="Y118" s="40" t="str">
        <f t="shared" si="32"/>
        <v>0</v>
      </c>
      <c r="Z118" s="41">
        <f t="shared" si="33"/>
        <v>0</v>
      </c>
      <c r="AA118" s="41">
        <f t="shared" si="34"/>
        <v>0</v>
      </c>
      <c r="AB118" s="41" t="str">
        <f t="shared" si="35"/>
        <v>too soon</v>
      </c>
      <c r="AC118" s="41">
        <v>1</v>
      </c>
      <c r="AD118" s="41">
        <v>1</v>
      </c>
      <c r="AE118" s="43">
        <v>43019</v>
      </c>
      <c r="AF118" s="40">
        <f t="shared" si="30"/>
        <v>8.1666666666666661</v>
      </c>
      <c r="AG118" s="40">
        <f t="shared" si="36"/>
        <v>8.2333333333333325</v>
      </c>
      <c r="AH118" s="45" t="str">
        <f t="shared" si="37"/>
        <v>0</v>
      </c>
      <c r="AI118" s="41" t="str">
        <f>IF(AG118&gt;35.9,"1","0")</f>
        <v>0</v>
      </c>
      <c r="AJ118" s="41" t="str">
        <f>IF(AG118&gt;59.9,"1","0")</f>
        <v>0</v>
      </c>
      <c r="AK118" s="44" t="s">
        <v>51</v>
      </c>
      <c r="AL118" s="67">
        <v>65.183148500000001</v>
      </c>
      <c r="AM118" s="68">
        <v>14.322799460000001</v>
      </c>
      <c r="AN118" s="68">
        <v>2.796461109</v>
      </c>
      <c r="AO118" s="69" t="s">
        <v>139</v>
      </c>
      <c r="AP118" s="69" t="s">
        <v>140</v>
      </c>
      <c r="AQ118" s="69" t="s">
        <v>140</v>
      </c>
    </row>
    <row r="119" spans="1:43" ht="15.75" x14ac:dyDescent="0.25">
      <c r="A119" s="30">
        <v>121</v>
      </c>
      <c r="B119" s="31">
        <v>16004</v>
      </c>
      <c r="C119" s="16">
        <f t="shared" si="25"/>
        <v>72.241095890410961</v>
      </c>
      <c r="D119" s="17">
        <v>107</v>
      </c>
      <c r="E119" s="17">
        <v>150</v>
      </c>
      <c r="F119" s="18">
        <f t="shared" si="48"/>
        <v>47.555555555555557</v>
      </c>
      <c r="G119" s="32">
        <v>42758</v>
      </c>
      <c r="H119" s="33" t="s">
        <v>55</v>
      </c>
      <c r="I119" s="34">
        <v>3</v>
      </c>
      <c r="J119" s="34" t="s">
        <v>54</v>
      </c>
      <c r="K119" s="34" t="str">
        <f t="shared" si="26"/>
        <v>1</v>
      </c>
      <c r="L119" s="35" t="str">
        <f t="shared" si="27"/>
        <v>2</v>
      </c>
      <c r="M119" s="36">
        <v>1</v>
      </c>
      <c r="N119" s="37">
        <v>0</v>
      </c>
      <c r="O119" s="37" t="str">
        <f t="shared" si="55"/>
        <v>NA</v>
      </c>
      <c r="P119" s="37" t="str">
        <f t="shared" si="56"/>
        <v>NA</v>
      </c>
      <c r="Q119" s="37">
        <v>0</v>
      </c>
      <c r="R119" s="38">
        <v>0</v>
      </c>
      <c r="S119" s="39">
        <v>43203</v>
      </c>
      <c r="T119" s="40">
        <f t="shared" si="28"/>
        <v>14.833333333333334</v>
      </c>
      <c r="U119" s="41" t="b">
        <f t="shared" si="29"/>
        <v>0</v>
      </c>
      <c r="V119" s="42">
        <v>43214</v>
      </c>
      <c r="W119" s="43">
        <v>45115</v>
      </c>
      <c r="X119" s="40">
        <f t="shared" si="31"/>
        <v>15.2</v>
      </c>
      <c r="Y119" s="40" t="str">
        <f t="shared" si="32"/>
        <v>1</v>
      </c>
      <c r="Z119" s="41">
        <f t="shared" si="33"/>
        <v>0</v>
      </c>
      <c r="AA119" s="41">
        <f t="shared" si="34"/>
        <v>0</v>
      </c>
      <c r="AB119" s="41" t="str">
        <f t="shared" si="35"/>
        <v>too soon</v>
      </c>
      <c r="AC119" s="41">
        <v>1</v>
      </c>
      <c r="AD119" s="41">
        <v>0</v>
      </c>
      <c r="AE119" s="43" t="str">
        <f>IF(AD119=0,"NA","למלא פירוט")</f>
        <v>NA</v>
      </c>
      <c r="AF119" s="40" t="str">
        <f t="shared" si="30"/>
        <v>NA</v>
      </c>
      <c r="AG119" s="40">
        <f t="shared" si="36"/>
        <v>15.2</v>
      </c>
      <c r="AH119" s="45" t="str">
        <f t="shared" si="37"/>
        <v>1</v>
      </c>
      <c r="AI119" s="41" t="str">
        <f>IF(AG119&gt;35.9,"1","0")</f>
        <v>0</v>
      </c>
      <c r="AJ119" s="41" t="str">
        <f>IF(AG119&gt;59.9,"1","0")</f>
        <v>0</v>
      </c>
      <c r="AK119" s="44" t="s">
        <v>51</v>
      </c>
      <c r="AL119" s="67">
        <v>65.870985270000006</v>
      </c>
      <c r="AM119" s="68">
        <v>18.017222619999998</v>
      </c>
      <c r="AN119" s="68">
        <v>3.4824526599999999</v>
      </c>
      <c r="AO119" s="69" t="s">
        <v>139</v>
      </c>
      <c r="AP119" s="69" t="s">
        <v>139</v>
      </c>
      <c r="AQ119" s="69" t="s">
        <v>140</v>
      </c>
    </row>
    <row r="120" spans="1:43" ht="15.75" x14ac:dyDescent="0.25">
      <c r="A120" s="30">
        <v>122</v>
      </c>
      <c r="B120" s="31">
        <v>25963</v>
      </c>
      <c r="C120" s="16">
        <f t="shared" si="25"/>
        <v>45.221917808219175</v>
      </c>
      <c r="D120" s="17">
        <v>125</v>
      </c>
      <c r="E120" s="17">
        <v>154</v>
      </c>
      <c r="F120" s="18">
        <f t="shared" si="48"/>
        <v>52.707033226513751</v>
      </c>
      <c r="G120" s="32">
        <v>42710</v>
      </c>
      <c r="H120" s="33" t="s">
        <v>52</v>
      </c>
      <c r="I120" s="34">
        <v>1</v>
      </c>
      <c r="J120" s="34">
        <v>2</v>
      </c>
      <c r="K120" s="34" t="str">
        <f t="shared" si="26"/>
        <v>2</v>
      </c>
      <c r="L120" s="35" t="str">
        <f t="shared" si="27"/>
        <v>1</v>
      </c>
      <c r="M120" s="36">
        <v>1</v>
      </c>
      <c r="N120" s="37">
        <v>0</v>
      </c>
      <c r="O120" s="37" t="str">
        <f t="shared" si="55"/>
        <v>NA</v>
      </c>
      <c r="P120" s="37" t="str">
        <f t="shared" si="56"/>
        <v>NA</v>
      </c>
      <c r="Q120" s="37">
        <v>1</v>
      </c>
      <c r="R120" s="38">
        <v>1</v>
      </c>
      <c r="S120" s="39">
        <v>45090</v>
      </c>
      <c r="T120" s="40">
        <f t="shared" si="28"/>
        <v>79.333333333333329</v>
      </c>
      <c r="U120" s="41" t="b">
        <f t="shared" si="29"/>
        <v>1</v>
      </c>
      <c r="V120" s="42"/>
      <c r="W120" s="43">
        <v>45115</v>
      </c>
      <c r="X120" s="40">
        <f t="shared" si="31"/>
        <v>80.166666666666671</v>
      </c>
      <c r="Y120" s="40" t="str">
        <f t="shared" si="32"/>
        <v>1</v>
      </c>
      <c r="Z120" s="41">
        <f t="shared" si="33"/>
        <v>1</v>
      </c>
      <c r="AA120" s="41">
        <f t="shared" si="34"/>
        <v>1</v>
      </c>
      <c r="AB120" s="41" t="str">
        <f t="shared" si="35"/>
        <v>too soon</v>
      </c>
      <c r="AC120" s="41">
        <v>1</v>
      </c>
      <c r="AD120" s="41">
        <v>0</v>
      </c>
      <c r="AE120" s="43" t="str">
        <f>IF(AD120=0,"NA","למלא פירוט")</f>
        <v>NA</v>
      </c>
      <c r="AF120" s="40" t="str">
        <f t="shared" si="30"/>
        <v>NA</v>
      </c>
      <c r="AG120" s="40">
        <f t="shared" si="36"/>
        <v>79.333333333333329</v>
      </c>
      <c r="AH120" s="45" t="str">
        <f t="shared" si="37"/>
        <v>1</v>
      </c>
      <c r="AI120" s="41" t="str">
        <f>IF(AG120&gt;35.9,"1","0")</f>
        <v>1</v>
      </c>
      <c r="AJ120" s="41" t="str">
        <f>IF(AG120&gt;59.9,"1","0")</f>
        <v>1</v>
      </c>
      <c r="AK120" s="44" t="s">
        <v>51</v>
      </c>
      <c r="AL120" s="67">
        <v>60.206708489999997</v>
      </c>
      <c r="AM120" s="68">
        <v>11.97385369</v>
      </c>
      <c r="AN120" s="68">
        <v>3.6207401209999999</v>
      </c>
      <c r="AO120" s="69" t="s">
        <v>139</v>
      </c>
      <c r="AP120" s="69" t="s">
        <v>140</v>
      </c>
      <c r="AQ120" s="69" t="s">
        <v>140</v>
      </c>
    </row>
    <row r="121" spans="1:43" ht="15.75" x14ac:dyDescent="0.25">
      <c r="A121" s="30">
        <v>35</v>
      </c>
      <c r="B121" s="31">
        <v>23416</v>
      </c>
      <c r="C121" s="16">
        <f t="shared" si="25"/>
        <v>56.410958904109592</v>
      </c>
      <c r="D121" s="17">
        <v>72</v>
      </c>
      <c r="E121" s="17">
        <v>158</v>
      </c>
      <c r="F121" s="18">
        <f t="shared" si="48"/>
        <v>28.841531805800347</v>
      </c>
      <c r="G121" s="32">
        <v>44305</v>
      </c>
      <c r="H121" s="33" t="s">
        <v>52</v>
      </c>
      <c r="I121" s="34">
        <v>2</v>
      </c>
      <c r="J121" s="34" t="s">
        <v>49</v>
      </c>
      <c r="K121" s="34" t="str">
        <f t="shared" si="26"/>
        <v>1</v>
      </c>
      <c r="L121" s="35" t="str">
        <f t="shared" si="27"/>
        <v>1</v>
      </c>
      <c r="M121" s="36">
        <v>0</v>
      </c>
      <c r="N121" s="37" t="str">
        <f>IF(M121=0,"NA","למלא פירוט")</f>
        <v>NA</v>
      </c>
      <c r="O121" s="37" t="str">
        <f t="shared" si="55"/>
        <v>NA</v>
      </c>
      <c r="P121" s="37" t="str">
        <f t="shared" si="56"/>
        <v>NA</v>
      </c>
      <c r="Q121" s="37" t="str">
        <f>IF(M121=0,"NA","למלא פירוט")</f>
        <v>NA</v>
      </c>
      <c r="R121" s="38" t="str">
        <f>IF(M121=0,"NA","למלא פירוט")</f>
        <v>NA</v>
      </c>
      <c r="S121" s="39">
        <v>45096</v>
      </c>
      <c r="T121" s="40">
        <f t="shared" si="28"/>
        <v>26.366666666666667</v>
      </c>
      <c r="U121" s="41" t="b">
        <f t="shared" si="29"/>
        <v>1</v>
      </c>
      <c r="V121" s="42"/>
      <c r="W121" s="43">
        <v>45118</v>
      </c>
      <c r="X121" s="40">
        <f t="shared" si="31"/>
        <v>27.1</v>
      </c>
      <c r="Y121" s="40" t="str">
        <f t="shared" si="32"/>
        <v>1</v>
      </c>
      <c r="Z121" s="41" t="str">
        <f t="shared" si="33"/>
        <v>too soon</v>
      </c>
      <c r="AA121" s="41" t="str">
        <f t="shared" si="34"/>
        <v>too soon</v>
      </c>
      <c r="AB121" s="41" t="str">
        <f t="shared" si="35"/>
        <v>too soon</v>
      </c>
      <c r="AC121" s="41">
        <v>1</v>
      </c>
      <c r="AD121" s="41">
        <v>0</v>
      </c>
      <c r="AE121" s="43" t="str">
        <f>IF(AD121=1,"למלא פירוט","NA")</f>
        <v>NA</v>
      </c>
      <c r="AF121" s="40" t="str">
        <f t="shared" si="30"/>
        <v>NA</v>
      </c>
      <c r="AG121" s="40">
        <f t="shared" si="36"/>
        <v>26.366666666666667</v>
      </c>
      <c r="AH121" s="45" t="str">
        <f t="shared" si="37"/>
        <v>1</v>
      </c>
      <c r="AI121" s="41" t="s">
        <v>51</v>
      </c>
      <c r="AJ121" s="41" t="s">
        <v>51</v>
      </c>
      <c r="AK121" s="44" t="s">
        <v>51</v>
      </c>
      <c r="AL121" s="67">
        <v>61.362767839999997</v>
      </c>
      <c r="AM121" s="68">
        <v>12.16417124</v>
      </c>
      <c r="AN121" s="68">
        <v>4.0958878280000004</v>
      </c>
      <c r="AO121" s="69" t="s">
        <v>139</v>
      </c>
      <c r="AP121" s="69" t="s">
        <v>140</v>
      </c>
      <c r="AQ121" s="69" t="s">
        <v>139</v>
      </c>
    </row>
    <row r="122" spans="1:43" ht="15.75" x14ac:dyDescent="0.25">
      <c r="A122" s="30">
        <v>125</v>
      </c>
      <c r="B122" s="31">
        <v>13260</v>
      </c>
      <c r="C122" s="16">
        <f t="shared" si="25"/>
        <v>79.37808219178082</v>
      </c>
      <c r="D122" s="17">
        <v>80</v>
      </c>
      <c r="E122" s="17">
        <v>160</v>
      </c>
      <c r="F122" s="18">
        <f t="shared" si="48"/>
        <v>31.249999999999993</v>
      </c>
      <c r="G122" s="32">
        <v>42656</v>
      </c>
      <c r="H122" s="33" t="s">
        <v>52</v>
      </c>
      <c r="I122" s="34">
        <v>3</v>
      </c>
      <c r="J122" s="34" t="s">
        <v>54</v>
      </c>
      <c r="K122" s="34" t="str">
        <f t="shared" si="26"/>
        <v>1</v>
      </c>
      <c r="L122" s="35" t="str">
        <f t="shared" si="27"/>
        <v>2</v>
      </c>
      <c r="M122" s="36">
        <v>1</v>
      </c>
      <c r="N122" s="37">
        <v>0</v>
      </c>
      <c r="O122" s="37" t="str">
        <f t="shared" si="55"/>
        <v>NA</v>
      </c>
      <c r="P122" s="37" t="str">
        <f t="shared" si="56"/>
        <v>NA</v>
      </c>
      <c r="Q122" s="37">
        <v>1</v>
      </c>
      <c r="R122" s="38">
        <v>0</v>
      </c>
      <c r="S122" s="39">
        <v>44605</v>
      </c>
      <c r="T122" s="40">
        <f t="shared" si="28"/>
        <v>64.966666666666669</v>
      </c>
      <c r="U122" s="41" t="b">
        <f t="shared" si="29"/>
        <v>0</v>
      </c>
      <c r="V122" s="42">
        <v>44605</v>
      </c>
      <c r="W122" s="43">
        <v>45115</v>
      </c>
      <c r="X122" s="40">
        <f t="shared" si="31"/>
        <v>64.966666666666669</v>
      </c>
      <c r="Y122" s="40" t="str">
        <f t="shared" si="32"/>
        <v>1</v>
      </c>
      <c r="Z122" s="41">
        <f t="shared" si="33"/>
        <v>1</v>
      </c>
      <c r="AA122" s="41">
        <f t="shared" si="34"/>
        <v>1</v>
      </c>
      <c r="AB122" s="41" t="str">
        <f t="shared" si="35"/>
        <v>too soon</v>
      </c>
      <c r="AC122" s="41">
        <v>1</v>
      </c>
      <c r="AD122" s="41">
        <v>0</v>
      </c>
      <c r="AE122" s="43" t="str">
        <f>IF(AD122=0,"NA","למלא פירוט")</f>
        <v>NA</v>
      </c>
      <c r="AF122" s="40" t="str">
        <f t="shared" si="30"/>
        <v>NA</v>
      </c>
      <c r="AG122" s="40">
        <f t="shared" si="36"/>
        <v>64.966666666666669</v>
      </c>
      <c r="AH122" s="45" t="str">
        <f t="shared" si="37"/>
        <v>1</v>
      </c>
      <c r="AI122" s="41" t="str">
        <f>IF(AG122&gt;35.9,"1","0")</f>
        <v>1</v>
      </c>
      <c r="AJ122" s="41" t="str">
        <f>IF(AG122&gt;59.9,"1","0")</f>
        <v>1</v>
      </c>
      <c r="AK122" s="44" t="s">
        <v>51</v>
      </c>
      <c r="AL122" s="67">
        <v>65.857335809999995</v>
      </c>
      <c r="AM122" s="68">
        <v>23.84395735</v>
      </c>
      <c r="AN122" s="68">
        <v>2.3085540029999998</v>
      </c>
      <c r="AO122" s="69" t="s">
        <v>139</v>
      </c>
      <c r="AP122" s="69" t="s">
        <v>139</v>
      </c>
      <c r="AQ122" s="69" t="s">
        <v>140</v>
      </c>
    </row>
    <row r="123" spans="1:43" ht="15.75" x14ac:dyDescent="0.25">
      <c r="A123" s="30">
        <v>44</v>
      </c>
      <c r="B123" s="31">
        <v>18812</v>
      </c>
      <c r="C123" s="16">
        <f t="shared" si="25"/>
        <v>68.389041095890406</v>
      </c>
      <c r="D123" s="17">
        <v>73</v>
      </c>
      <c r="E123" s="17">
        <v>150</v>
      </c>
      <c r="F123" s="18">
        <f t="shared" si="48"/>
        <v>32.444444444444443</v>
      </c>
      <c r="G123" s="32">
        <v>44140</v>
      </c>
      <c r="H123" s="33" t="s">
        <v>52</v>
      </c>
      <c r="I123" s="34">
        <v>2</v>
      </c>
      <c r="J123" s="34" t="s">
        <v>49</v>
      </c>
      <c r="K123" s="34" t="str">
        <f t="shared" si="26"/>
        <v>1</v>
      </c>
      <c r="L123" s="35" t="str">
        <f t="shared" si="27"/>
        <v>1</v>
      </c>
      <c r="M123" s="36">
        <v>1</v>
      </c>
      <c r="N123" s="37">
        <v>0</v>
      </c>
      <c r="O123" s="37" t="str">
        <f t="shared" si="55"/>
        <v>NA</v>
      </c>
      <c r="P123" s="37" t="str">
        <f t="shared" si="56"/>
        <v>NA</v>
      </c>
      <c r="Q123" s="37">
        <v>1</v>
      </c>
      <c r="R123" s="38">
        <v>0</v>
      </c>
      <c r="S123" s="39">
        <v>45116</v>
      </c>
      <c r="T123" s="40">
        <f t="shared" si="28"/>
        <v>32.533333333333331</v>
      </c>
      <c r="U123" s="41" t="b">
        <f t="shared" si="29"/>
        <v>1</v>
      </c>
      <c r="V123" s="42"/>
      <c r="W123" s="43">
        <v>45117</v>
      </c>
      <c r="X123" s="40">
        <f t="shared" si="31"/>
        <v>32.56666666666667</v>
      </c>
      <c r="Y123" s="40" t="str">
        <f t="shared" si="32"/>
        <v>1</v>
      </c>
      <c r="Z123" s="41" t="str">
        <f t="shared" si="33"/>
        <v>too soon</v>
      </c>
      <c r="AA123" s="41" t="str">
        <f t="shared" si="34"/>
        <v>too soon</v>
      </c>
      <c r="AB123" s="41" t="str">
        <f t="shared" si="35"/>
        <v>too soon</v>
      </c>
      <c r="AC123" s="41">
        <v>1</v>
      </c>
      <c r="AD123" s="41">
        <v>0</v>
      </c>
      <c r="AE123" s="43" t="str">
        <f>IF(AD123=1,"למלא פירוט","NA")</f>
        <v>NA</v>
      </c>
      <c r="AF123" s="40" t="str">
        <f t="shared" si="30"/>
        <v>NA</v>
      </c>
      <c r="AG123" s="40">
        <f t="shared" si="36"/>
        <v>32.533333333333331</v>
      </c>
      <c r="AH123" s="45" t="str">
        <f t="shared" si="37"/>
        <v>1</v>
      </c>
      <c r="AI123" s="41" t="s">
        <v>51</v>
      </c>
      <c r="AJ123" s="41" t="s">
        <v>51</v>
      </c>
      <c r="AK123" s="44" t="s">
        <v>51</v>
      </c>
      <c r="AL123" s="67">
        <v>54.560744329999999</v>
      </c>
      <c r="AM123" s="68">
        <v>12.97642186</v>
      </c>
      <c r="AN123" s="68">
        <v>4.1013269599999997</v>
      </c>
      <c r="AO123" s="69" t="s">
        <v>140</v>
      </c>
      <c r="AP123" s="69" t="s">
        <v>140</v>
      </c>
      <c r="AQ123" s="69" t="s">
        <v>139</v>
      </c>
    </row>
    <row r="124" spans="1:43" ht="15.75" x14ac:dyDescent="0.25">
      <c r="A124" s="30">
        <v>127</v>
      </c>
      <c r="B124" s="31">
        <v>19959</v>
      </c>
      <c r="C124" s="16">
        <f t="shared" si="25"/>
        <v>61.076712328767123</v>
      </c>
      <c r="D124" s="17">
        <v>67</v>
      </c>
      <c r="E124" s="17">
        <v>160</v>
      </c>
      <c r="F124" s="18">
        <f t="shared" si="48"/>
        <v>26.171874999999996</v>
      </c>
      <c r="G124" s="32">
        <v>42577</v>
      </c>
      <c r="H124" s="33" t="s">
        <v>52</v>
      </c>
      <c r="I124" s="34">
        <v>1</v>
      </c>
      <c r="J124" s="34" t="s">
        <v>54</v>
      </c>
      <c r="K124" s="34" t="str">
        <f t="shared" si="26"/>
        <v>1</v>
      </c>
      <c r="L124" s="35" t="str">
        <f t="shared" si="27"/>
        <v>1</v>
      </c>
      <c r="M124" s="36">
        <v>0</v>
      </c>
      <c r="N124" s="37" t="str">
        <f>IF(M124=0,"NA","למלא פירוט")</f>
        <v>NA</v>
      </c>
      <c r="O124" s="37" t="str">
        <f t="shared" si="55"/>
        <v>NA</v>
      </c>
      <c r="P124" s="37" t="str">
        <f t="shared" si="56"/>
        <v>NA</v>
      </c>
      <c r="Q124" s="37" t="str">
        <f>IF(M124=0,"NA","למלא פירוט")</f>
        <v>NA</v>
      </c>
      <c r="R124" s="38" t="str">
        <f>IF(M124=0,"NA","למלא פירוט")</f>
        <v>NA</v>
      </c>
      <c r="S124" s="39">
        <v>45087</v>
      </c>
      <c r="T124" s="40">
        <f t="shared" si="28"/>
        <v>83.666666666666671</v>
      </c>
      <c r="U124" s="41" t="b">
        <f t="shared" si="29"/>
        <v>1</v>
      </c>
      <c r="V124" s="42"/>
      <c r="W124" s="43">
        <v>45115</v>
      </c>
      <c r="X124" s="40">
        <f t="shared" si="31"/>
        <v>84.6</v>
      </c>
      <c r="Y124" s="40" t="str">
        <f t="shared" si="32"/>
        <v>1</v>
      </c>
      <c r="Z124" s="41">
        <f t="shared" si="33"/>
        <v>1</v>
      </c>
      <c r="AA124" s="41">
        <f t="shared" si="34"/>
        <v>1</v>
      </c>
      <c r="AB124" s="41">
        <f t="shared" si="35"/>
        <v>1</v>
      </c>
      <c r="AC124" s="41">
        <v>1</v>
      </c>
      <c r="AD124" s="41">
        <v>0</v>
      </c>
      <c r="AE124" s="43" t="str">
        <f>IF(AD124=0,"NA","למלא פירוט")</f>
        <v>NA</v>
      </c>
      <c r="AF124" s="40" t="str">
        <f t="shared" si="30"/>
        <v>NA</v>
      </c>
      <c r="AG124" s="40">
        <f t="shared" si="36"/>
        <v>83.666666666666671</v>
      </c>
      <c r="AH124" s="45" t="str">
        <f t="shared" si="37"/>
        <v>1</v>
      </c>
      <c r="AI124" s="41" t="str">
        <f t="shared" ref="AI124:AI137" si="57">IF(AG124&gt;35.9,"1","0")</f>
        <v>1</v>
      </c>
      <c r="AJ124" s="41" t="str">
        <f t="shared" ref="AJ124:AJ137" si="58">IF(AG124&gt;59.9,"1","0")</f>
        <v>1</v>
      </c>
      <c r="AK124" s="44" t="str">
        <f t="shared" ref="AK124:AK137" si="59">IF(AG124&gt;83,"1","0")</f>
        <v>1</v>
      </c>
      <c r="AL124" s="67">
        <v>52.340786219999998</v>
      </c>
      <c r="AM124" s="68">
        <v>13.59076655</v>
      </c>
      <c r="AN124" s="68">
        <v>5.6174387770000003</v>
      </c>
      <c r="AO124" s="69" t="s">
        <v>140</v>
      </c>
      <c r="AP124" s="69" t="s">
        <v>140</v>
      </c>
      <c r="AQ124" s="69" t="s">
        <v>139</v>
      </c>
    </row>
    <row r="125" spans="1:43" ht="15.75" x14ac:dyDescent="0.25">
      <c r="A125" s="30">
        <v>128</v>
      </c>
      <c r="B125" s="31">
        <v>10134</v>
      </c>
      <c r="C125" s="16">
        <f t="shared" si="25"/>
        <v>87.528767123287665</v>
      </c>
      <c r="D125" s="17">
        <v>95</v>
      </c>
      <c r="E125" s="17">
        <v>162</v>
      </c>
      <c r="F125" s="18">
        <f t="shared" si="48"/>
        <v>36.198750190519732</v>
      </c>
      <c r="G125" s="32">
        <v>42548</v>
      </c>
      <c r="H125" s="33" t="s">
        <v>52</v>
      </c>
      <c r="I125" s="34">
        <v>1</v>
      </c>
      <c r="J125" s="34" t="s">
        <v>54</v>
      </c>
      <c r="K125" s="34" t="str">
        <f t="shared" si="26"/>
        <v>1</v>
      </c>
      <c r="L125" s="35" t="str">
        <f t="shared" si="27"/>
        <v>1</v>
      </c>
      <c r="M125" s="36">
        <v>0</v>
      </c>
      <c r="N125" s="37" t="str">
        <f>IF(M125=0,"NA","למלא פירוט")</f>
        <v>NA</v>
      </c>
      <c r="O125" s="37" t="str">
        <f t="shared" si="55"/>
        <v>NA</v>
      </c>
      <c r="P125" s="37" t="str">
        <f t="shared" si="56"/>
        <v>NA</v>
      </c>
      <c r="Q125" s="37" t="str">
        <f>IF(M125=0,"NA","למלא פירוט")</f>
        <v>NA</v>
      </c>
      <c r="R125" s="38" t="str">
        <f>IF(M125=0,"NA","למלא פירוט")</f>
        <v>NA</v>
      </c>
      <c r="S125" s="39">
        <v>44367</v>
      </c>
      <c r="T125" s="40">
        <f t="shared" si="28"/>
        <v>60.633333333333333</v>
      </c>
      <c r="U125" s="41" t="b">
        <f t="shared" si="29"/>
        <v>0</v>
      </c>
      <c r="V125" s="42">
        <v>44388</v>
      </c>
      <c r="W125" s="43">
        <v>45115</v>
      </c>
      <c r="X125" s="40">
        <f t="shared" si="31"/>
        <v>61.333333333333336</v>
      </c>
      <c r="Y125" s="40" t="str">
        <f t="shared" si="32"/>
        <v>1</v>
      </c>
      <c r="Z125" s="41">
        <f t="shared" si="33"/>
        <v>1</v>
      </c>
      <c r="AA125" s="41">
        <f t="shared" si="34"/>
        <v>1</v>
      </c>
      <c r="AB125" s="41">
        <f t="shared" si="35"/>
        <v>0</v>
      </c>
      <c r="AC125" s="41">
        <v>1</v>
      </c>
      <c r="AD125" s="41">
        <v>0</v>
      </c>
      <c r="AE125" s="43" t="str">
        <f>IF(AD125=0,"NA","למלא פירוט")</f>
        <v>NA</v>
      </c>
      <c r="AF125" s="40" t="str">
        <f t="shared" si="30"/>
        <v>NA</v>
      </c>
      <c r="AG125" s="40">
        <f t="shared" si="36"/>
        <v>61.333333333333336</v>
      </c>
      <c r="AH125" s="45" t="str">
        <f t="shared" si="37"/>
        <v>1</v>
      </c>
      <c r="AI125" s="41" t="str">
        <f t="shared" si="57"/>
        <v>1</v>
      </c>
      <c r="AJ125" s="41" t="str">
        <f t="shared" si="58"/>
        <v>1</v>
      </c>
      <c r="AK125" s="44" t="str">
        <f t="shared" si="59"/>
        <v>0</v>
      </c>
      <c r="AL125" s="67">
        <v>63.30689246</v>
      </c>
      <c r="AM125" s="68">
        <v>19.657848789999999</v>
      </c>
      <c r="AN125" s="68">
        <v>4.4642860879999997</v>
      </c>
      <c r="AO125" s="69" t="s">
        <v>139</v>
      </c>
      <c r="AP125" s="69" t="s">
        <v>139</v>
      </c>
      <c r="AQ125" s="69" t="s">
        <v>139</v>
      </c>
    </row>
    <row r="126" spans="1:43" ht="15.75" x14ac:dyDescent="0.25">
      <c r="A126" s="30">
        <v>129</v>
      </c>
      <c r="B126" s="31">
        <v>25323</v>
      </c>
      <c r="C126" s="16">
        <f t="shared" si="25"/>
        <v>46.42739726027397</v>
      </c>
      <c r="D126" s="17">
        <v>113</v>
      </c>
      <c r="E126" s="17">
        <v>176</v>
      </c>
      <c r="F126" s="18">
        <f t="shared" si="48"/>
        <v>36.479855371900825</v>
      </c>
      <c r="G126" s="32">
        <v>42516</v>
      </c>
      <c r="H126" s="33" t="s">
        <v>52</v>
      </c>
      <c r="I126" s="34">
        <v>1</v>
      </c>
      <c r="J126" s="34">
        <v>3</v>
      </c>
      <c r="K126" s="34" t="str">
        <f t="shared" si="26"/>
        <v>3</v>
      </c>
      <c r="L126" s="35" t="str">
        <f t="shared" si="27"/>
        <v>1</v>
      </c>
      <c r="M126" s="36">
        <v>1</v>
      </c>
      <c r="N126" s="37">
        <v>0</v>
      </c>
      <c r="O126" s="46" t="s">
        <v>57</v>
      </c>
      <c r="P126" s="37" t="str">
        <f t="shared" si="56"/>
        <v>NA</v>
      </c>
      <c r="Q126" s="37">
        <v>0</v>
      </c>
      <c r="R126" s="38">
        <v>0</v>
      </c>
      <c r="S126" s="39">
        <v>45109</v>
      </c>
      <c r="T126" s="40">
        <f t="shared" si="28"/>
        <v>86.433333333333337</v>
      </c>
      <c r="U126" s="41" t="b">
        <f t="shared" si="29"/>
        <v>1</v>
      </c>
      <c r="V126" s="42"/>
      <c r="W126" s="43">
        <v>45115</v>
      </c>
      <c r="X126" s="40">
        <f t="shared" si="31"/>
        <v>86.63333333333334</v>
      </c>
      <c r="Y126" s="40" t="str">
        <f t="shared" si="32"/>
        <v>1</v>
      </c>
      <c r="Z126" s="41">
        <f t="shared" si="33"/>
        <v>1</v>
      </c>
      <c r="AA126" s="41">
        <f t="shared" si="34"/>
        <v>1</v>
      </c>
      <c r="AB126" s="41">
        <f t="shared" si="35"/>
        <v>1</v>
      </c>
      <c r="AC126" s="41">
        <v>1</v>
      </c>
      <c r="AD126" s="41">
        <v>0</v>
      </c>
      <c r="AE126" s="43" t="str">
        <f>IF(AD126=0,"NA","למלא פירוט")</f>
        <v>NA</v>
      </c>
      <c r="AF126" s="40" t="str">
        <f t="shared" si="30"/>
        <v>NA</v>
      </c>
      <c r="AG126" s="40">
        <f t="shared" si="36"/>
        <v>86.433333333333337</v>
      </c>
      <c r="AH126" s="45" t="str">
        <f t="shared" si="37"/>
        <v>1</v>
      </c>
      <c r="AI126" s="41" t="str">
        <f t="shared" si="57"/>
        <v>1</v>
      </c>
      <c r="AJ126" s="41" t="str">
        <f t="shared" si="58"/>
        <v>1</v>
      </c>
      <c r="AK126" s="44" t="str">
        <f t="shared" si="59"/>
        <v>1</v>
      </c>
      <c r="AL126" s="67">
        <v>52.699622509999998</v>
      </c>
      <c r="AM126" s="68">
        <v>8.4031475289999999</v>
      </c>
      <c r="AN126" s="68">
        <v>3.9217206729999998</v>
      </c>
      <c r="AO126" s="69" t="s">
        <v>140</v>
      </c>
      <c r="AP126" s="69" t="s">
        <v>140</v>
      </c>
      <c r="AQ126" s="69" t="s">
        <v>139</v>
      </c>
    </row>
    <row r="127" spans="1:43" ht="15.75" x14ac:dyDescent="0.25">
      <c r="A127" s="30">
        <v>130</v>
      </c>
      <c r="B127" s="31">
        <v>16093</v>
      </c>
      <c r="C127" s="16">
        <f t="shared" si="25"/>
        <v>71.328767123287676</v>
      </c>
      <c r="D127" s="17">
        <v>81</v>
      </c>
      <c r="E127" s="17">
        <v>164</v>
      </c>
      <c r="F127" s="18">
        <f t="shared" si="48"/>
        <v>30.116002379535995</v>
      </c>
      <c r="G127" s="32">
        <v>42507</v>
      </c>
      <c r="H127" s="33" t="s">
        <v>52</v>
      </c>
      <c r="I127" s="34">
        <v>1</v>
      </c>
      <c r="J127" s="34" t="s">
        <v>54</v>
      </c>
      <c r="K127" s="34" t="str">
        <f t="shared" si="26"/>
        <v>1</v>
      </c>
      <c r="L127" s="35" t="str">
        <f t="shared" si="27"/>
        <v>1</v>
      </c>
      <c r="M127" s="36">
        <v>0</v>
      </c>
      <c r="N127" s="37" t="str">
        <f>IF(M127=0,"NA","למלא פירוט")</f>
        <v>NA</v>
      </c>
      <c r="O127" s="37" t="str">
        <f>IF(N127=1,"למלא פירוט","NA")</f>
        <v>NA</v>
      </c>
      <c r="P127" s="37" t="str">
        <f t="shared" si="56"/>
        <v>NA</v>
      </c>
      <c r="Q127" s="37" t="str">
        <f>IF(M127=0,"NA","למלא פירוט")</f>
        <v>NA</v>
      </c>
      <c r="R127" s="38" t="str">
        <f>IF(M127=0,"NA","למלא פירוט")</f>
        <v>NA</v>
      </c>
      <c r="S127" s="39">
        <v>45113</v>
      </c>
      <c r="T127" s="40">
        <f t="shared" si="28"/>
        <v>86.86666666666666</v>
      </c>
      <c r="U127" s="41" t="b">
        <f t="shared" si="29"/>
        <v>1</v>
      </c>
      <c r="V127" s="42"/>
      <c r="W127" s="43">
        <v>45115</v>
      </c>
      <c r="X127" s="40">
        <f t="shared" si="31"/>
        <v>86.933333333333337</v>
      </c>
      <c r="Y127" s="40" t="str">
        <f t="shared" si="32"/>
        <v>1</v>
      </c>
      <c r="Z127" s="41">
        <f t="shared" si="33"/>
        <v>1</v>
      </c>
      <c r="AA127" s="41">
        <f t="shared" si="34"/>
        <v>1</v>
      </c>
      <c r="AB127" s="41">
        <f t="shared" si="35"/>
        <v>1</v>
      </c>
      <c r="AC127" s="41">
        <v>1</v>
      </c>
      <c r="AD127" s="41">
        <v>0</v>
      </c>
      <c r="AE127" s="43" t="str">
        <f>IF(AD127=0,"NA","למלא פירוט")</f>
        <v>NA</v>
      </c>
      <c r="AF127" s="40" t="str">
        <f t="shared" si="30"/>
        <v>NA</v>
      </c>
      <c r="AG127" s="40">
        <f t="shared" si="36"/>
        <v>86.86666666666666</v>
      </c>
      <c r="AH127" s="45" t="str">
        <f t="shared" si="37"/>
        <v>1</v>
      </c>
      <c r="AI127" s="41" t="str">
        <f t="shared" si="57"/>
        <v>1</v>
      </c>
      <c r="AJ127" s="41" t="str">
        <f t="shared" si="58"/>
        <v>1</v>
      </c>
      <c r="AK127" s="44" t="str">
        <f t="shared" si="59"/>
        <v>1</v>
      </c>
      <c r="AL127" s="67">
        <v>60.417976430000003</v>
      </c>
      <c r="AM127" s="68">
        <v>14.26386595</v>
      </c>
      <c r="AN127" s="68">
        <v>3.6727317940000002</v>
      </c>
      <c r="AO127" s="69" t="s">
        <v>139</v>
      </c>
      <c r="AP127" s="69" t="s">
        <v>140</v>
      </c>
      <c r="AQ127" s="69" t="s">
        <v>140</v>
      </c>
    </row>
    <row r="128" spans="1:43" ht="15.75" x14ac:dyDescent="0.25">
      <c r="A128" s="30">
        <v>131</v>
      </c>
      <c r="B128" s="31">
        <v>19870</v>
      </c>
      <c r="C128" s="16">
        <f t="shared" si="25"/>
        <v>61.106849315068494</v>
      </c>
      <c r="D128" s="17">
        <v>89</v>
      </c>
      <c r="E128" s="17">
        <v>162</v>
      </c>
      <c r="F128" s="18">
        <f t="shared" si="48"/>
        <v>33.912513336381643</v>
      </c>
      <c r="G128" s="32">
        <v>42500</v>
      </c>
      <c r="H128" s="33" t="s">
        <v>55</v>
      </c>
      <c r="I128" s="34">
        <v>3</v>
      </c>
      <c r="J128" s="34">
        <v>4</v>
      </c>
      <c r="K128" s="34" t="str">
        <f t="shared" si="26"/>
        <v>4</v>
      </c>
      <c r="L128" s="35" t="str">
        <f t="shared" si="27"/>
        <v>2</v>
      </c>
      <c r="M128" s="36">
        <v>1</v>
      </c>
      <c r="N128" s="37">
        <v>1</v>
      </c>
      <c r="O128" s="46" t="s">
        <v>57</v>
      </c>
      <c r="P128" s="37">
        <v>1</v>
      </c>
      <c r="Q128" s="37">
        <v>1</v>
      </c>
      <c r="R128" s="38">
        <v>0</v>
      </c>
      <c r="S128" s="39">
        <v>43639</v>
      </c>
      <c r="T128" s="40">
        <f t="shared" si="28"/>
        <v>37.966666666666669</v>
      </c>
      <c r="U128" s="41" t="b">
        <f t="shared" si="29"/>
        <v>0</v>
      </c>
      <c r="V128" s="42">
        <v>43651</v>
      </c>
      <c r="W128" s="43">
        <v>45115</v>
      </c>
      <c r="X128" s="40">
        <f t="shared" si="31"/>
        <v>38.366666666666667</v>
      </c>
      <c r="Y128" s="40" t="str">
        <f t="shared" si="32"/>
        <v>1</v>
      </c>
      <c r="Z128" s="41">
        <f t="shared" si="33"/>
        <v>1</v>
      </c>
      <c r="AA128" s="41">
        <f t="shared" si="34"/>
        <v>0</v>
      </c>
      <c r="AB128" s="41">
        <f t="shared" si="35"/>
        <v>0</v>
      </c>
      <c r="AC128" s="41">
        <v>1</v>
      </c>
      <c r="AD128" s="41">
        <v>1</v>
      </c>
      <c r="AE128" s="43">
        <v>42862</v>
      </c>
      <c r="AF128" s="40">
        <f t="shared" si="30"/>
        <v>11.9</v>
      </c>
      <c r="AG128" s="40">
        <f t="shared" si="36"/>
        <v>12.066666666666666</v>
      </c>
      <c r="AH128" s="45" t="str">
        <f t="shared" si="37"/>
        <v>1</v>
      </c>
      <c r="AI128" s="41" t="str">
        <f t="shared" si="57"/>
        <v>0</v>
      </c>
      <c r="AJ128" s="41" t="str">
        <f t="shared" si="58"/>
        <v>0</v>
      </c>
      <c r="AK128" s="44" t="str">
        <f t="shared" si="59"/>
        <v>0</v>
      </c>
      <c r="AL128" s="67">
        <v>65.415933030000005</v>
      </c>
      <c r="AM128" s="68">
        <v>20.322402690000001</v>
      </c>
      <c r="AN128" s="68">
        <v>5.8684027289999996</v>
      </c>
      <c r="AO128" s="69" t="s">
        <v>139</v>
      </c>
      <c r="AP128" s="69" t="s">
        <v>139</v>
      </c>
      <c r="AQ128" s="69" t="s">
        <v>139</v>
      </c>
    </row>
    <row r="129" spans="1:43" ht="15.75" x14ac:dyDescent="0.25">
      <c r="A129" s="30">
        <v>132</v>
      </c>
      <c r="B129" s="31">
        <v>14702</v>
      </c>
      <c r="C129" s="16">
        <f t="shared" si="25"/>
        <v>74.953424657534242</v>
      </c>
      <c r="D129" s="17">
        <v>50</v>
      </c>
      <c r="E129" s="17">
        <v>150</v>
      </c>
      <c r="F129" s="18">
        <f t="shared" si="48"/>
        <v>22.222222222222221</v>
      </c>
      <c r="G129" s="32">
        <v>42458</v>
      </c>
      <c r="H129" s="33" t="s">
        <v>55</v>
      </c>
      <c r="I129" s="34">
        <v>3</v>
      </c>
      <c r="J129" s="34">
        <v>2</v>
      </c>
      <c r="K129" s="34" t="str">
        <f t="shared" si="26"/>
        <v>2</v>
      </c>
      <c r="L129" s="35" t="str">
        <f t="shared" si="27"/>
        <v>2</v>
      </c>
      <c r="M129" s="36">
        <v>1</v>
      </c>
      <c r="N129" s="37">
        <v>1</v>
      </c>
      <c r="O129" s="46" t="s">
        <v>57</v>
      </c>
      <c r="P129" s="37">
        <v>0</v>
      </c>
      <c r="Q129" s="37">
        <v>1</v>
      </c>
      <c r="R129" s="38">
        <v>1</v>
      </c>
      <c r="S129" s="39">
        <v>44042</v>
      </c>
      <c r="T129" s="40">
        <f t="shared" si="28"/>
        <v>52.8</v>
      </c>
      <c r="U129" s="41" t="b">
        <f t="shared" si="29"/>
        <v>0</v>
      </c>
      <c r="V129" s="42">
        <v>44047</v>
      </c>
      <c r="W129" s="43">
        <v>45115</v>
      </c>
      <c r="X129" s="40">
        <f t="shared" si="31"/>
        <v>52.966666666666669</v>
      </c>
      <c r="Y129" s="40" t="str">
        <f t="shared" si="32"/>
        <v>1</v>
      </c>
      <c r="Z129" s="41">
        <f t="shared" si="33"/>
        <v>1</v>
      </c>
      <c r="AA129" s="41">
        <f t="shared" si="34"/>
        <v>0</v>
      </c>
      <c r="AB129" s="41">
        <f t="shared" si="35"/>
        <v>0</v>
      </c>
      <c r="AC129" s="41">
        <v>1</v>
      </c>
      <c r="AD129" s="41">
        <v>1</v>
      </c>
      <c r="AE129" s="43">
        <v>43586</v>
      </c>
      <c r="AF129" s="40">
        <f t="shared" si="30"/>
        <v>37.06666666666667</v>
      </c>
      <c r="AG129" s="40">
        <f t="shared" si="36"/>
        <v>37.6</v>
      </c>
      <c r="AH129" s="45" t="str">
        <f t="shared" si="37"/>
        <v>1</v>
      </c>
      <c r="AI129" s="41" t="str">
        <f t="shared" si="57"/>
        <v>1</v>
      </c>
      <c r="AJ129" s="41" t="str">
        <f t="shared" si="58"/>
        <v>0</v>
      </c>
      <c r="AK129" s="44" t="str">
        <f t="shared" si="59"/>
        <v>0</v>
      </c>
      <c r="AL129" s="67">
        <v>61.357760949999999</v>
      </c>
      <c r="AM129" s="68">
        <v>29.884011180000002</v>
      </c>
      <c r="AN129" s="68">
        <v>3.7926523799999998</v>
      </c>
      <c r="AO129" s="69" t="s">
        <v>139</v>
      </c>
      <c r="AP129" s="69" t="s">
        <v>139</v>
      </c>
      <c r="AQ129" s="69" t="s">
        <v>139</v>
      </c>
    </row>
    <row r="130" spans="1:43" ht="15.75" x14ac:dyDescent="0.25">
      <c r="A130" s="30">
        <v>133</v>
      </c>
      <c r="B130" s="31">
        <v>12203</v>
      </c>
      <c r="C130" s="16">
        <f t="shared" si="25"/>
        <v>81.597260273972609</v>
      </c>
      <c r="D130" s="17">
        <v>62</v>
      </c>
      <c r="E130" s="17">
        <v>147</v>
      </c>
      <c r="F130" s="18">
        <f t="shared" si="48"/>
        <v>28.691748808366885</v>
      </c>
      <c r="G130" s="32">
        <v>42422</v>
      </c>
      <c r="H130" s="33" t="s">
        <v>55</v>
      </c>
      <c r="I130" s="34">
        <v>3</v>
      </c>
      <c r="J130" s="34">
        <v>2</v>
      </c>
      <c r="K130" s="34" t="str">
        <f t="shared" si="26"/>
        <v>2</v>
      </c>
      <c r="L130" s="35" t="str">
        <f t="shared" si="27"/>
        <v>2</v>
      </c>
      <c r="M130" s="36">
        <v>1</v>
      </c>
      <c r="N130" s="37">
        <v>0</v>
      </c>
      <c r="O130" s="37" t="str">
        <f>IF(N130=1,"למלא פירוט","NA")</f>
        <v>NA</v>
      </c>
      <c r="P130" s="37" t="str">
        <f>IF(N130=1,"למלא פירוט","NA")</f>
        <v>NA</v>
      </c>
      <c r="Q130" s="37">
        <v>0</v>
      </c>
      <c r="R130" s="38">
        <v>0</v>
      </c>
      <c r="S130" s="39">
        <v>43956</v>
      </c>
      <c r="T130" s="40">
        <f t="shared" si="28"/>
        <v>51.133333333333333</v>
      </c>
      <c r="U130" s="41" t="b">
        <f t="shared" si="29"/>
        <v>0</v>
      </c>
      <c r="V130" s="42">
        <v>43981</v>
      </c>
      <c r="W130" s="43">
        <v>45115</v>
      </c>
      <c r="X130" s="40">
        <f t="shared" si="31"/>
        <v>51.966666666666669</v>
      </c>
      <c r="Y130" s="40" t="str">
        <f t="shared" si="32"/>
        <v>1</v>
      </c>
      <c r="Z130" s="41">
        <f t="shared" si="33"/>
        <v>1</v>
      </c>
      <c r="AA130" s="41">
        <f t="shared" si="34"/>
        <v>0</v>
      </c>
      <c r="AB130" s="41">
        <f t="shared" si="35"/>
        <v>0</v>
      </c>
      <c r="AC130" s="41">
        <v>1</v>
      </c>
      <c r="AD130" s="41">
        <v>1</v>
      </c>
      <c r="AE130" s="43">
        <v>43320</v>
      </c>
      <c r="AF130" s="40">
        <f t="shared" si="30"/>
        <v>29.533333333333335</v>
      </c>
      <c r="AG130" s="40">
        <f t="shared" si="36"/>
        <v>29.933333333333334</v>
      </c>
      <c r="AH130" s="45" t="str">
        <f t="shared" si="37"/>
        <v>1</v>
      </c>
      <c r="AI130" s="41" t="str">
        <f t="shared" si="57"/>
        <v>0</v>
      </c>
      <c r="AJ130" s="41" t="str">
        <f t="shared" si="58"/>
        <v>0</v>
      </c>
      <c r="AK130" s="44" t="str">
        <f t="shared" si="59"/>
        <v>0</v>
      </c>
      <c r="AL130" s="67">
        <v>65.791061490000004</v>
      </c>
      <c r="AM130" s="68">
        <v>11.46054097</v>
      </c>
      <c r="AN130" s="68">
        <v>3.0128721760000001</v>
      </c>
      <c r="AO130" s="69" t="s">
        <v>139</v>
      </c>
      <c r="AP130" s="69" t="s">
        <v>140</v>
      </c>
      <c r="AQ130" s="69" t="s">
        <v>140</v>
      </c>
    </row>
    <row r="131" spans="1:43" ht="15.75" x14ac:dyDescent="0.25">
      <c r="A131" s="30">
        <v>134</v>
      </c>
      <c r="B131" s="31">
        <v>19180</v>
      </c>
      <c r="C131" s="16">
        <f t="shared" ref="C131:C194" si="60">DAYS360(B131, G131)/365</f>
        <v>62.742465753424661</v>
      </c>
      <c r="D131" s="17">
        <v>68</v>
      </c>
      <c r="E131" s="17">
        <v>170</v>
      </c>
      <c r="F131" s="18">
        <f t="shared" si="48"/>
        <v>23.529411764705884</v>
      </c>
      <c r="G131" s="32">
        <v>42416</v>
      </c>
      <c r="H131" s="33" t="s">
        <v>52</v>
      </c>
      <c r="I131" s="34">
        <v>1</v>
      </c>
      <c r="J131" s="34" t="s">
        <v>49</v>
      </c>
      <c r="K131" s="34" t="str">
        <f t="shared" ref="K131:K194" si="61">LEFT(J131)</f>
        <v>1</v>
      </c>
      <c r="L131" s="35" t="str">
        <f t="shared" ref="L131:L194" si="62">IF(I131=3, "2","1")</f>
        <v>1</v>
      </c>
      <c r="M131" s="36">
        <v>1</v>
      </c>
      <c r="N131" s="37">
        <v>0</v>
      </c>
      <c r="O131" s="37" t="str">
        <f>IF(N131=1,"למלא פירוט","NA")</f>
        <v>NA</v>
      </c>
      <c r="P131" s="37" t="str">
        <f>IF(N131=1,"למלא פירוט","NA")</f>
        <v>NA</v>
      </c>
      <c r="Q131" s="37">
        <v>1</v>
      </c>
      <c r="R131" s="38">
        <v>0</v>
      </c>
      <c r="S131" s="39">
        <v>45120</v>
      </c>
      <c r="T131" s="40">
        <f t="shared" ref="T131:T194" si="63">_xlfn.DAYS(S131,G131)/30</f>
        <v>90.13333333333334</v>
      </c>
      <c r="U131" s="41" t="b">
        <f t="shared" ref="U131:U152" si="64">ISBLANK(V131)</f>
        <v>1</v>
      </c>
      <c r="V131" s="42"/>
      <c r="W131" s="43">
        <v>45115</v>
      </c>
      <c r="X131" s="40">
        <f t="shared" si="31"/>
        <v>89.966666666666669</v>
      </c>
      <c r="Y131" s="40" t="str">
        <f t="shared" si="32"/>
        <v>1</v>
      </c>
      <c r="Z131" s="41">
        <f t="shared" si="33"/>
        <v>1</v>
      </c>
      <c r="AA131" s="41">
        <f t="shared" si="34"/>
        <v>1</v>
      </c>
      <c r="AB131" s="41">
        <f t="shared" si="35"/>
        <v>1</v>
      </c>
      <c r="AC131" s="41">
        <v>1</v>
      </c>
      <c r="AD131" s="41">
        <v>0</v>
      </c>
      <c r="AE131" s="43" t="str">
        <f>IF(AD131=0,"NA","למלא פירוט")</f>
        <v>NA</v>
      </c>
      <c r="AF131" s="40" t="str">
        <f t="shared" ref="AF131:AF194" si="65">IF(AD131=1,DAYS360(G131,AE131)/30,"NA")</f>
        <v>NA</v>
      </c>
      <c r="AG131" s="40">
        <f t="shared" si="36"/>
        <v>90.13333333333334</v>
      </c>
      <c r="AH131" s="45" t="str">
        <f t="shared" si="37"/>
        <v>1</v>
      </c>
      <c r="AI131" s="41" t="str">
        <f t="shared" si="57"/>
        <v>1</v>
      </c>
      <c r="AJ131" s="41" t="str">
        <f t="shared" si="58"/>
        <v>1</v>
      </c>
      <c r="AK131" s="44" t="str">
        <f t="shared" si="59"/>
        <v>1</v>
      </c>
      <c r="AL131" s="67">
        <v>65.352130560000006</v>
      </c>
      <c r="AM131" s="68">
        <v>20.331676089999998</v>
      </c>
      <c r="AN131" s="68">
        <v>5.2326739</v>
      </c>
      <c r="AO131" s="69" t="s">
        <v>139</v>
      </c>
      <c r="AP131" s="69" t="s">
        <v>139</v>
      </c>
      <c r="AQ131" s="69" t="s">
        <v>139</v>
      </c>
    </row>
    <row r="132" spans="1:43" ht="15.75" x14ac:dyDescent="0.25">
      <c r="A132" s="30">
        <v>135</v>
      </c>
      <c r="B132" s="31">
        <v>18719</v>
      </c>
      <c r="C132" s="16">
        <f t="shared" si="60"/>
        <v>63.983561643835614</v>
      </c>
      <c r="D132" s="17">
        <v>103</v>
      </c>
      <c r="E132" s="17">
        <v>158</v>
      </c>
      <c r="F132" s="18">
        <f t="shared" si="48"/>
        <v>41.259413555519941</v>
      </c>
      <c r="G132" s="32">
        <v>42415</v>
      </c>
      <c r="H132" s="33" t="s">
        <v>52</v>
      </c>
      <c r="I132" s="34">
        <v>3</v>
      </c>
      <c r="J132" s="34">
        <v>2</v>
      </c>
      <c r="K132" s="34" t="str">
        <f t="shared" si="61"/>
        <v>2</v>
      </c>
      <c r="L132" s="35" t="str">
        <f t="shared" si="62"/>
        <v>2</v>
      </c>
      <c r="M132" s="36">
        <v>1</v>
      </c>
      <c r="N132" s="37">
        <v>1</v>
      </c>
      <c r="O132" s="46" t="s">
        <v>57</v>
      </c>
      <c r="P132" s="37">
        <v>1</v>
      </c>
      <c r="Q132" s="37">
        <v>1</v>
      </c>
      <c r="R132" s="38">
        <v>1</v>
      </c>
      <c r="S132" s="39">
        <v>44726</v>
      </c>
      <c r="T132" s="40">
        <f t="shared" si="63"/>
        <v>77.033333333333331</v>
      </c>
      <c r="U132" s="41" t="b">
        <f t="shared" si="64"/>
        <v>1</v>
      </c>
      <c r="V132" s="42"/>
      <c r="W132" s="43">
        <v>45115</v>
      </c>
      <c r="X132" s="40">
        <f t="shared" ref="X132:X195" si="66">IF(U132=TRUE,_xlfn.DAYS(W132,G132)/30,_xlfn.DAYS(V132,G132)/30)</f>
        <v>90</v>
      </c>
      <c r="Y132" s="40" t="str">
        <f t="shared" ref="Y132:Y195" si="67">IF(X132&gt;11,"1","0")</f>
        <v>1</v>
      </c>
      <c r="Z132" s="41">
        <f t="shared" ref="Z132:Z195" si="68">IF((_xlfn.DAYS(W132,G132)/30)&lt;35.9, "too soon",IF(X132&gt;35.9,1,0))</f>
        <v>1</v>
      </c>
      <c r="AA132" s="41">
        <f t="shared" ref="AA132:AA195" si="69">IF((_xlfn.DAYS(W132,G132)/30)&lt;59.9, "too soon",IF(X132&gt;59.9,1,0))</f>
        <v>1</v>
      </c>
      <c r="AB132" s="41">
        <f t="shared" ref="AB132:AB195" si="70">IF((_xlfn.DAYS(W132,G132)/30)&lt;83, "too soon",IF(X132&gt;83,1,0))</f>
        <v>1</v>
      </c>
      <c r="AC132" s="41">
        <v>1</v>
      </c>
      <c r="AD132" s="41">
        <v>0</v>
      </c>
      <c r="AE132" s="43" t="str">
        <f>IF(AD132=0,"NA","למלא פירוט")</f>
        <v>NA</v>
      </c>
      <c r="AF132" s="40" t="str">
        <f t="shared" si="65"/>
        <v>NA</v>
      </c>
      <c r="AG132" s="40">
        <f t="shared" si="36"/>
        <v>77.033333333333331</v>
      </c>
      <c r="AH132" s="45" t="str">
        <f t="shared" si="37"/>
        <v>1</v>
      </c>
      <c r="AI132" s="41" t="str">
        <f t="shared" si="57"/>
        <v>1</v>
      </c>
      <c r="AJ132" s="41" t="str">
        <f t="shared" si="58"/>
        <v>1</v>
      </c>
      <c r="AK132" s="44" t="str">
        <f t="shared" si="59"/>
        <v>0</v>
      </c>
      <c r="AL132" s="67">
        <v>61.267492470000001</v>
      </c>
      <c r="AM132" s="68">
        <v>12.215116180000001</v>
      </c>
      <c r="AN132" s="68">
        <v>4.0817376369999998</v>
      </c>
      <c r="AO132" s="69" t="s">
        <v>139</v>
      </c>
      <c r="AP132" s="69" t="s">
        <v>140</v>
      </c>
      <c r="AQ132" s="69" t="s">
        <v>139</v>
      </c>
    </row>
    <row r="133" spans="1:43" ht="15.75" x14ac:dyDescent="0.25">
      <c r="A133" s="30">
        <v>136</v>
      </c>
      <c r="B133" s="31">
        <v>15432</v>
      </c>
      <c r="C133" s="16">
        <f t="shared" si="60"/>
        <v>72.843835616438355</v>
      </c>
      <c r="D133" s="17">
        <v>65</v>
      </c>
      <c r="E133" s="17">
        <v>165</v>
      </c>
      <c r="F133" s="18">
        <f t="shared" si="48"/>
        <v>23.875114784205696</v>
      </c>
      <c r="G133" s="32">
        <v>42409</v>
      </c>
      <c r="H133" s="33" t="s">
        <v>55</v>
      </c>
      <c r="I133" s="34">
        <v>3</v>
      </c>
      <c r="J133" s="34" t="s">
        <v>49</v>
      </c>
      <c r="K133" s="34" t="str">
        <f t="shared" si="61"/>
        <v>1</v>
      </c>
      <c r="L133" s="35" t="str">
        <f t="shared" si="62"/>
        <v>2</v>
      </c>
      <c r="M133" s="36">
        <v>1</v>
      </c>
      <c r="N133" s="37">
        <v>0</v>
      </c>
      <c r="O133" s="37" t="str">
        <f>IF(N133=1,"למלא פירוט","NA")</f>
        <v>NA</v>
      </c>
      <c r="P133" s="37" t="str">
        <f>IF(N133=1,"למלא פירוט","NA")</f>
        <v>NA</v>
      </c>
      <c r="Q133" s="37">
        <v>0</v>
      </c>
      <c r="R133" s="38">
        <v>0</v>
      </c>
      <c r="S133" s="39">
        <v>42813</v>
      </c>
      <c r="T133" s="40">
        <f t="shared" si="63"/>
        <v>13.466666666666667</v>
      </c>
      <c r="U133" s="41" t="b">
        <f t="shared" si="64"/>
        <v>0</v>
      </c>
      <c r="V133" s="42">
        <v>42813</v>
      </c>
      <c r="W133" s="43">
        <v>45115</v>
      </c>
      <c r="X133" s="40">
        <f t="shared" si="66"/>
        <v>13.466666666666667</v>
      </c>
      <c r="Y133" s="40" t="str">
        <f t="shared" si="67"/>
        <v>1</v>
      </c>
      <c r="Z133" s="41">
        <f t="shared" si="68"/>
        <v>0</v>
      </c>
      <c r="AA133" s="41">
        <f t="shared" si="69"/>
        <v>0</v>
      </c>
      <c r="AB133" s="41">
        <f t="shared" si="70"/>
        <v>0</v>
      </c>
      <c r="AC133" s="41">
        <v>1</v>
      </c>
      <c r="AD133" s="41">
        <v>0</v>
      </c>
      <c r="AE133" s="43" t="str">
        <f>IF(AD133=0,"NA","למלא פירוט")</f>
        <v>NA</v>
      </c>
      <c r="AF133" s="40" t="str">
        <f t="shared" si="65"/>
        <v>NA</v>
      </c>
      <c r="AG133" s="40">
        <f t="shared" ref="AG133:AG196" si="71">IF(AD133=1,_xlfn.DAYS(AE133,G133)/30,IF(U133=TRUE,_xlfn.DAYS(S133,G133)/30,_xlfn.DAYS(V133,G133)/30))</f>
        <v>13.466666666666667</v>
      </c>
      <c r="AH133" s="45" t="str">
        <f t="shared" si="37"/>
        <v>1</v>
      </c>
      <c r="AI133" s="41" t="str">
        <f t="shared" si="57"/>
        <v>0</v>
      </c>
      <c r="AJ133" s="41" t="str">
        <f t="shared" si="58"/>
        <v>0</v>
      </c>
      <c r="AK133" s="44" t="str">
        <f t="shared" si="59"/>
        <v>0</v>
      </c>
      <c r="AL133" s="67">
        <v>63.316236799999999</v>
      </c>
      <c r="AM133" s="68">
        <v>21.216022630000001</v>
      </c>
      <c r="AN133" s="68">
        <v>5.2117886240000004</v>
      </c>
      <c r="AO133" s="69" t="s">
        <v>139</v>
      </c>
      <c r="AP133" s="69" t="s">
        <v>139</v>
      </c>
      <c r="AQ133" s="69" t="s">
        <v>139</v>
      </c>
    </row>
    <row r="134" spans="1:43" ht="15.75" x14ac:dyDescent="0.25">
      <c r="A134" s="30">
        <v>137</v>
      </c>
      <c r="B134" s="31">
        <v>18999</v>
      </c>
      <c r="C134" s="16">
        <f t="shared" si="60"/>
        <v>63.194520547945203</v>
      </c>
      <c r="D134" s="17">
        <v>100</v>
      </c>
      <c r="E134" s="17">
        <v>165</v>
      </c>
      <c r="F134" s="18">
        <f t="shared" si="48"/>
        <v>36.730945821854917</v>
      </c>
      <c r="G134" s="32">
        <v>42402</v>
      </c>
      <c r="H134" s="33" t="s">
        <v>52</v>
      </c>
      <c r="I134" s="34">
        <v>1</v>
      </c>
      <c r="J134" s="34" t="s">
        <v>49</v>
      </c>
      <c r="K134" s="34" t="str">
        <f t="shared" si="61"/>
        <v>1</v>
      </c>
      <c r="L134" s="35" t="str">
        <f t="shared" si="62"/>
        <v>1</v>
      </c>
      <c r="M134" s="36">
        <v>1</v>
      </c>
      <c r="N134" s="37">
        <v>0</v>
      </c>
      <c r="O134" s="37" t="str">
        <f>IF(N134=1,"למלא פירוט","NA")</f>
        <v>NA</v>
      </c>
      <c r="P134" s="37" t="str">
        <f>IF(N134=1,"למלא פירוט","NA")</f>
        <v>NA</v>
      </c>
      <c r="Q134" s="37">
        <v>1</v>
      </c>
      <c r="R134" s="38">
        <v>0</v>
      </c>
      <c r="S134" s="39">
        <v>44211</v>
      </c>
      <c r="T134" s="40">
        <f t="shared" si="63"/>
        <v>60.3</v>
      </c>
      <c r="U134" s="41" t="b">
        <f t="shared" si="64"/>
        <v>0</v>
      </c>
      <c r="V134" s="42">
        <v>44223</v>
      </c>
      <c r="W134" s="43">
        <v>45115</v>
      </c>
      <c r="X134" s="40">
        <f t="shared" si="66"/>
        <v>60.7</v>
      </c>
      <c r="Y134" s="40" t="str">
        <f t="shared" si="67"/>
        <v>1</v>
      </c>
      <c r="Z134" s="41">
        <f t="shared" si="68"/>
        <v>1</v>
      </c>
      <c r="AA134" s="41">
        <f t="shared" si="69"/>
        <v>1</v>
      </c>
      <c r="AB134" s="41">
        <f t="shared" si="70"/>
        <v>0</v>
      </c>
      <c r="AC134" s="41">
        <v>1</v>
      </c>
      <c r="AD134" s="41">
        <v>0</v>
      </c>
      <c r="AE134" s="43" t="str">
        <f>IF(AD134=0,"NA","למלא פירוט")</f>
        <v>NA</v>
      </c>
      <c r="AF134" s="40" t="str">
        <f t="shared" si="65"/>
        <v>NA</v>
      </c>
      <c r="AG134" s="40">
        <f t="shared" si="71"/>
        <v>60.7</v>
      </c>
      <c r="AH134" s="45" t="str">
        <f t="shared" ref="AH134:AH197" si="72">IF(AG134&gt;11.9,"1","0")</f>
        <v>1</v>
      </c>
      <c r="AI134" s="41" t="str">
        <f t="shared" si="57"/>
        <v>1</v>
      </c>
      <c r="AJ134" s="41" t="str">
        <f t="shared" si="58"/>
        <v>1</v>
      </c>
      <c r="AK134" s="44" t="str">
        <f t="shared" si="59"/>
        <v>0</v>
      </c>
      <c r="AL134" s="67">
        <v>64.677942540000004</v>
      </c>
      <c r="AM134" s="68">
        <v>17.337018050000001</v>
      </c>
      <c r="AN134" s="68">
        <v>5.3947617299999999</v>
      </c>
      <c r="AO134" s="69" t="s">
        <v>139</v>
      </c>
      <c r="AP134" s="69" t="s">
        <v>139</v>
      </c>
      <c r="AQ134" s="69" t="s">
        <v>139</v>
      </c>
    </row>
    <row r="135" spans="1:43" ht="15.75" x14ac:dyDescent="0.25">
      <c r="A135" s="30">
        <v>138</v>
      </c>
      <c r="B135" s="31">
        <v>14406</v>
      </c>
      <c r="C135" s="16">
        <f t="shared" si="60"/>
        <v>75.591780821917808</v>
      </c>
      <c r="D135" s="17">
        <v>64</v>
      </c>
      <c r="E135" s="17">
        <v>159</v>
      </c>
      <c r="F135" s="18">
        <f t="shared" si="48"/>
        <v>25.315454293738377</v>
      </c>
      <c r="G135" s="32">
        <v>42401</v>
      </c>
      <c r="H135" s="33" t="s">
        <v>52</v>
      </c>
      <c r="I135" s="34">
        <v>1</v>
      </c>
      <c r="J135" s="34" t="s">
        <v>54</v>
      </c>
      <c r="K135" s="34" t="str">
        <f t="shared" si="61"/>
        <v>1</v>
      </c>
      <c r="L135" s="35" t="str">
        <f t="shared" si="62"/>
        <v>1</v>
      </c>
      <c r="M135" s="36">
        <v>0</v>
      </c>
      <c r="N135" s="37">
        <v>0</v>
      </c>
      <c r="O135" s="37" t="s">
        <v>50</v>
      </c>
      <c r="P135" s="37" t="str">
        <f>IF(N135=1,"למלא פירוט","NA")</f>
        <v>NA</v>
      </c>
      <c r="Q135" s="37" t="str">
        <f>IF(M135=0,"NA","למלא פירוט")</f>
        <v>NA</v>
      </c>
      <c r="R135" s="38" t="str">
        <f>IF(M135=0,"NA","למלא פירוט")</f>
        <v>NA</v>
      </c>
      <c r="S135" s="39">
        <v>45264</v>
      </c>
      <c r="T135" s="40">
        <f t="shared" si="63"/>
        <v>95.433333333333337</v>
      </c>
      <c r="U135" s="41" t="b">
        <f t="shared" si="64"/>
        <v>0</v>
      </c>
      <c r="V135" s="42">
        <v>43500</v>
      </c>
      <c r="W135" s="43">
        <v>45115</v>
      </c>
      <c r="X135" s="40">
        <f t="shared" si="66"/>
        <v>36.633333333333333</v>
      </c>
      <c r="Y135" s="40" t="str">
        <f t="shared" si="67"/>
        <v>1</v>
      </c>
      <c r="Z135" s="41">
        <f t="shared" si="68"/>
        <v>1</v>
      </c>
      <c r="AA135" s="41">
        <f t="shared" si="69"/>
        <v>0</v>
      </c>
      <c r="AB135" s="41">
        <f t="shared" si="70"/>
        <v>0</v>
      </c>
      <c r="AC135" s="41">
        <v>1</v>
      </c>
      <c r="AD135" s="41">
        <v>1</v>
      </c>
      <c r="AE135" s="43">
        <v>43409</v>
      </c>
      <c r="AF135" s="40">
        <f t="shared" si="65"/>
        <v>33.133333333333333</v>
      </c>
      <c r="AG135" s="40">
        <f t="shared" si="71"/>
        <v>33.6</v>
      </c>
      <c r="AH135" s="45" t="str">
        <f t="shared" si="72"/>
        <v>1</v>
      </c>
      <c r="AI135" s="41" t="str">
        <f t="shared" si="57"/>
        <v>0</v>
      </c>
      <c r="AJ135" s="41" t="str">
        <f t="shared" si="58"/>
        <v>0</v>
      </c>
      <c r="AK135" s="44" t="str">
        <f t="shared" si="59"/>
        <v>0</v>
      </c>
      <c r="AL135" s="67">
        <v>68.469829399999995</v>
      </c>
      <c r="AM135" s="68">
        <v>19.822959740000002</v>
      </c>
      <c r="AN135" s="68">
        <v>3.3072136460000001</v>
      </c>
      <c r="AO135" s="69" t="s">
        <v>139</v>
      </c>
      <c r="AP135" s="69" t="s">
        <v>139</v>
      </c>
      <c r="AQ135" s="69" t="s">
        <v>140</v>
      </c>
    </row>
    <row r="136" spans="1:43" ht="15.75" x14ac:dyDescent="0.25">
      <c r="A136" s="30">
        <v>139</v>
      </c>
      <c r="B136" s="31">
        <v>21976</v>
      </c>
      <c r="C136" s="16">
        <f t="shared" si="60"/>
        <v>55.115068493150687</v>
      </c>
      <c r="D136" s="17">
        <v>94</v>
      </c>
      <c r="E136" s="17">
        <v>154</v>
      </c>
      <c r="F136" s="18">
        <f t="shared" si="48"/>
        <v>39.635688986338337</v>
      </c>
      <c r="G136" s="32">
        <v>42387</v>
      </c>
      <c r="H136" s="33" t="s">
        <v>52</v>
      </c>
      <c r="I136" s="34">
        <v>1</v>
      </c>
      <c r="J136" s="34" t="s">
        <v>54</v>
      </c>
      <c r="K136" s="34" t="str">
        <f t="shared" si="61"/>
        <v>1</v>
      </c>
      <c r="L136" s="35" t="str">
        <f t="shared" si="62"/>
        <v>1</v>
      </c>
      <c r="M136" s="36">
        <v>0</v>
      </c>
      <c r="N136" s="37" t="str">
        <f>IF(M136=0,"NA","למלא פירוט")</f>
        <v>NA</v>
      </c>
      <c r="O136" s="37" t="str">
        <f>IF(N136=1,"למלא פירוט","NA")</f>
        <v>NA</v>
      </c>
      <c r="P136" s="37" t="str">
        <f>IF(N136=1,"למלא פירוט","NA")</f>
        <v>NA</v>
      </c>
      <c r="Q136" s="37" t="str">
        <f>IF(M136=0,"NA","למלא פירוט")</f>
        <v>NA</v>
      </c>
      <c r="R136" s="38" t="str">
        <f>IF(M136=0,"NA","למלא פירוט")</f>
        <v>NA</v>
      </c>
      <c r="S136" s="39">
        <v>45100</v>
      </c>
      <c r="T136" s="40">
        <f t="shared" si="63"/>
        <v>90.433333333333337</v>
      </c>
      <c r="U136" s="41" t="b">
        <f t="shared" si="64"/>
        <v>1</v>
      </c>
      <c r="V136" s="42"/>
      <c r="W136" s="43">
        <v>45115</v>
      </c>
      <c r="X136" s="40">
        <f t="shared" si="66"/>
        <v>90.933333333333337</v>
      </c>
      <c r="Y136" s="40" t="str">
        <f t="shared" si="67"/>
        <v>1</v>
      </c>
      <c r="Z136" s="41">
        <f t="shared" si="68"/>
        <v>1</v>
      </c>
      <c r="AA136" s="41">
        <f t="shared" si="69"/>
        <v>1</v>
      </c>
      <c r="AB136" s="41">
        <f t="shared" si="70"/>
        <v>1</v>
      </c>
      <c r="AC136" s="41">
        <v>1</v>
      </c>
      <c r="AD136" s="41">
        <v>0</v>
      </c>
      <c r="AE136" s="43" t="str">
        <f>IF(AD136=0,"NA","למלא פירוט")</f>
        <v>NA</v>
      </c>
      <c r="AF136" s="40" t="str">
        <f t="shared" si="65"/>
        <v>NA</v>
      </c>
      <c r="AG136" s="40">
        <f t="shared" si="71"/>
        <v>90.433333333333337</v>
      </c>
      <c r="AH136" s="45" t="str">
        <f t="shared" si="72"/>
        <v>1</v>
      </c>
      <c r="AI136" s="41" t="str">
        <f t="shared" si="57"/>
        <v>1</v>
      </c>
      <c r="AJ136" s="41" t="str">
        <f t="shared" si="58"/>
        <v>1</v>
      </c>
      <c r="AK136" s="44" t="str">
        <f t="shared" si="59"/>
        <v>1</v>
      </c>
      <c r="AL136" s="67">
        <v>60.47951733</v>
      </c>
      <c r="AM136" s="68">
        <v>18.884721769999999</v>
      </c>
      <c r="AN136" s="68">
        <v>2.01400537</v>
      </c>
      <c r="AO136" s="69" t="s">
        <v>139</v>
      </c>
      <c r="AP136" s="69" t="s">
        <v>139</v>
      </c>
      <c r="AQ136" s="69" t="s">
        <v>140</v>
      </c>
    </row>
    <row r="137" spans="1:43" ht="15.75" x14ac:dyDescent="0.25">
      <c r="A137" s="30">
        <v>140</v>
      </c>
      <c r="B137" s="31">
        <v>21799</v>
      </c>
      <c r="C137" s="16">
        <f t="shared" si="60"/>
        <v>55.389041095890413</v>
      </c>
      <c r="D137" s="19" t="s">
        <v>50</v>
      </c>
      <c r="E137" s="20" t="s">
        <v>50</v>
      </c>
      <c r="F137" s="18" t="s">
        <v>50</v>
      </c>
      <c r="G137" s="32">
        <v>42311</v>
      </c>
      <c r="H137" s="33" t="s">
        <v>55</v>
      </c>
      <c r="I137" s="34">
        <v>3</v>
      </c>
      <c r="J137" s="34" t="s">
        <v>61</v>
      </c>
      <c r="K137" s="34" t="str">
        <f t="shared" si="61"/>
        <v>3</v>
      </c>
      <c r="L137" s="35" t="str">
        <f t="shared" si="62"/>
        <v>2</v>
      </c>
      <c r="M137" s="36">
        <v>1</v>
      </c>
      <c r="N137" s="37">
        <v>1</v>
      </c>
      <c r="O137" s="46" t="s">
        <v>57</v>
      </c>
      <c r="P137" s="37">
        <v>1</v>
      </c>
      <c r="Q137" s="37">
        <v>1</v>
      </c>
      <c r="R137" s="38">
        <v>0</v>
      </c>
      <c r="S137" s="39">
        <v>45110</v>
      </c>
      <c r="T137" s="40">
        <f t="shared" si="63"/>
        <v>93.3</v>
      </c>
      <c r="U137" s="41" t="b">
        <f t="shared" si="64"/>
        <v>1</v>
      </c>
      <c r="V137" s="42"/>
      <c r="W137" s="43">
        <v>45115</v>
      </c>
      <c r="X137" s="40">
        <f t="shared" si="66"/>
        <v>93.466666666666669</v>
      </c>
      <c r="Y137" s="40" t="str">
        <f t="shared" si="67"/>
        <v>1</v>
      </c>
      <c r="Z137" s="41">
        <f t="shared" si="68"/>
        <v>1</v>
      </c>
      <c r="AA137" s="41">
        <f t="shared" si="69"/>
        <v>1</v>
      </c>
      <c r="AB137" s="41">
        <f t="shared" si="70"/>
        <v>1</v>
      </c>
      <c r="AC137" s="41">
        <v>1</v>
      </c>
      <c r="AD137" s="41">
        <v>0</v>
      </c>
      <c r="AE137" s="43" t="str">
        <f>IF(AD137=0,"NA","למלא פירוט")</f>
        <v>NA</v>
      </c>
      <c r="AF137" s="40" t="str">
        <f t="shared" si="65"/>
        <v>NA</v>
      </c>
      <c r="AG137" s="40">
        <f t="shared" si="71"/>
        <v>93.3</v>
      </c>
      <c r="AH137" s="45" t="str">
        <f t="shared" si="72"/>
        <v>1</v>
      </c>
      <c r="AI137" s="41" t="str">
        <f t="shared" si="57"/>
        <v>1</v>
      </c>
      <c r="AJ137" s="41" t="str">
        <f t="shared" si="58"/>
        <v>1</v>
      </c>
      <c r="AK137" s="44" t="str">
        <f t="shared" si="59"/>
        <v>1</v>
      </c>
      <c r="AL137" s="67">
        <v>57.219525089999998</v>
      </c>
      <c r="AM137" s="68">
        <v>12.750054560000001</v>
      </c>
      <c r="AN137" s="68">
        <v>2.5354487450000001</v>
      </c>
      <c r="AO137" s="69" t="s">
        <v>139</v>
      </c>
      <c r="AP137" s="69" t="s">
        <v>140</v>
      </c>
      <c r="AQ137" s="69" t="s">
        <v>140</v>
      </c>
    </row>
    <row r="138" spans="1:43" ht="15.75" x14ac:dyDescent="0.25">
      <c r="A138" s="30">
        <v>45</v>
      </c>
      <c r="B138" s="31">
        <v>17228</v>
      </c>
      <c r="C138" s="16">
        <f t="shared" si="60"/>
        <v>72.62191780821918</v>
      </c>
      <c r="D138" s="17">
        <v>85</v>
      </c>
      <c r="E138" s="17">
        <v>157</v>
      </c>
      <c r="F138" s="18">
        <f t="shared" ref="F138:F147" si="73">D138/((E138/100)*(E138/100))</f>
        <v>34.484157572315304</v>
      </c>
      <c r="G138" s="32">
        <v>44123</v>
      </c>
      <c r="H138" s="33" t="s">
        <v>52</v>
      </c>
      <c r="I138" s="34">
        <v>2</v>
      </c>
      <c r="J138" s="34" t="s">
        <v>49</v>
      </c>
      <c r="K138" s="34" t="str">
        <f t="shared" si="61"/>
        <v>1</v>
      </c>
      <c r="L138" s="35" t="str">
        <f t="shared" si="62"/>
        <v>1</v>
      </c>
      <c r="M138" s="36">
        <v>1</v>
      </c>
      <c r="N138" s="37">
        <v>0</v>
      </c>
      <c r="O138" s="37" t="str">
        <f>IF(N138=1,"למלא פירוט","NA")</f>
        <v>NA</v>
      </c>
      <c r="P138" s="37" t="str">
        <f>IF(N138=1,"למלא פירוט","NA")</f>
        <v>NA</v>
      </c>
      <c r="Q138" s="37">
        <v>1</v>
      </c>
      <c r="R138" s="38">
        <v>0</v>
      </c>
      <c r="S138" s="39">
        <v>45103</v>
      </c>
      <c r="T138" s="40">
        <f t="shared" si="63"/>
        <v>32.666666666666664</v>
      </c>
      <c r="U138" s="41" t="b">
        <f t="shared" si="64"/>
        <v>1</v>
      </c>
      <c r="V138" s="42"/>
      <c r="W138" s="43">
        <v>45116</v>
      </c>
      <c r="X138" s="40">
        <f t="shared" si="66"/>
        <v>33.1</v>
      </c>
      <c r="Y138" s="40" t="str">
        <f t="shared" si="67"/>
        <v>1</v>
      </c>
      <c r="Z138" s="41" t="str">
        <f t="shared" si="68"/>
        <v>too soon</v>
      </c>
      <c r="AA138" s="41" t="str">
        <f t="shared" si="69"/>
        <v>too soon</v>
      </c>
      <c r="AB138" s="41" t="str">
        <f t="shared" si="70"/>
        <v>too soon</v>
      </c>
      <c r="AC138" s="41">
        <v>1</v>
      </c>
      <c r="AD138" s="41">
        <v>1</v>
      </c>
      <c r="AE138" s="43">
        <v>44530</v>
      </c>
      <c r="AF138" s="40">
        <f t="shared" si="65"/>
        <v>13.366666666666667</v>
      </c>
      <c r="AG138" s="40">
        <f t="shared" si="71"/>
        <v>13.566666666666666</v>
      </c>
      <c r="AH138" s="45" t="str">
        <f t="shared" si="72"/>
        <v>1</v>
      </c>
      <c r="AI138" s="41" t="s">
        <v>51</v>
      </c>
      <c r="AJ138" s="41" t="s">
        <v>51</v>
      </c>
      <c r="AK138" s="44" t="s">
        <v>51</v>
      </c>
      <c r="AL138" s="67">
        <v>56.994319019999999</v>
      </c>
      <c r="AM138" s="68">
        <v>14.649625350000001</v>
      </c>
      <c r="AN138" s="68">
        <v>5.4407966480000001</v>
      </c>
      <c r="AO138" s="69" t="s">
        <v>139</v>
      </c>
      <c r="AP138" s="69" t="s">
        <v>140</v>
      </c>
      <c r="AQ138" s="69" t="s">
        <v>139</v>
      </c>
    </row>
    <row r="139" spans="1:43" ht="15.75" x14ac:dyDescent="0.25">
      <c r="A139" s="30">
        <v>142</v>
      </c>
      <c r="B139" s="31">
        <v>19511</v>
      </c>
      <c r="C139" s="16">
        <f t="shared" si="60"/>
        <v>61.509589041095893</v>
      </c>
      <c r="D139" s="17">
        <v>86.1</v>
      </c>
      <c r="E139" s="17">
        <v>159</v>
      </c>
      <c r="F139" s="18">
        <f t="shared" si="73"/>
        <v>34.057197104544912</v>
      </c>
      <c r="G139" s="32">
        <v>42289</v>
      </c>
      <c r="H139" s="33" t="s">
        <v>52</v>
      </c>
      <c r="I139" s="34">
        <v>1</v>
      </c>
      <c r="J139" s="34" t="s">
        <v>54</v>
      </c>
      <c r="K139" s="34" t="str">
        <f t="shared" si="61"/>
        <v>1</v>
      </c>
      <c r="L139" s="35" t="str">
        <f t="shared" si="62"/>
        <v>1</v>
      </c>
      <c r="M139" s="36">
        <v>0</v>
      </c>
      <c r="N139" s="37" t="str">
        <f>IF(M139=0,"NA","למלא פירוט")</f>
        <v>NA</v>
      </c>
      <c r="O139" s="37" t="str">
        <f>IF(N139=1,"למלא פירוט","NA")</f>
        <v>NA</v>
      </c>
      <c r="P139" s="37" t="str">
        <f>IF(N139=1,"למלא פירוט","NA")</f>
        <v>NA</v>
      </c>
      <c r="Q139" s="37" t="str">
        <f>IF(M139=0,"NA","למלא פירוט")</f>
        <v>NA</v>
      </c>
      <c r="R139" s="38" t="str">
        <f>IF(M139=0,"NA","למלא פירוט")</f>
        <v>NA</v>
      </c>
      <c r="S139" s="39">
        <v>45096</v>
      </c>
      <c r="T139" s="40">
        <f t="shared" si="63"/>
        <v>93.566666666666663</v>
      </c>
      <c r="U139" s="41" t="b">
        <f t="shared" si="64"/>
        <v>1</v>
      </c>
      <c r="V139" s="42"/>
      <c r="W139" s="43">
        <v>45115</v>
      </c>
      <c r="X139" s="40">
        <f t="shared" si="66"/>
        <v>94.2</v>
      </c>
      <c r="Y139" s="40" t="str">
        <f t="shared" si="67"/>
        <v>1</v>
      </c>
      <c r="Z139" s="41">
        <f t="shared" si="68"/>
        <v>1</v>
      </c>
      <c r="AA139" s="41">
        <f t="shared" si="69"/>
        <v>1</v>
      </c>
      <c r="AB139" s="41">
        <f t="shared" si="70"/>
        <v>1</v>
      </c>
      <c r="AC139" s="41">
        <v>1</v>
      </c>
      <c r="AD139" s="41">
        <v>0</v>
      </c>
      <c r="AE139" s="43" t="str">
        <f>IF(AD139=0,"NA","למלא פירוט")</f>
        <v>NA</v>
      </c>
      <c r="AF139" s="40" t="str">
        <f t="shared" si="65"/>
        <v>NA</v>
      </c>
      <c r="AG139" s="40">
        <f t="shared" si="71"/>
        <v>93.566666666666663</v>
      </c>
      <c r="AH139" s="45" t="str">
        <f t="shared" si="72"/>
        <v>1</v>
      </c>
      <c r="AI139" s="41" t="str">
        <f t="shared" ref="AI139:AI198" si="74">IF(AG139&gt;35.9,"1","0")</f>
        <v>1</v>
      </c>
      <c r="AJ139" s="41" t="str">
        <f t="shared" ref="AJ139:AJ144" si="75">IF(AG139&gt;59.9,"1","0")</f>
        <v>1</v>
      </c>
      <c r="AK139" s="44" t="str">
        <f t="shared" ref="AK139:AK144" si="76">IF(AG139&gt;83,"1","0")</f>
        <v>1</v>
      </c>
      <c r="AL139" s="67">
        <v>63.532393040000002</v>
      </c>
      <c r="AM139" s="68">
        <v>26.85767221</v>
      </c>
      <c r="AN139" s="68">
        <v>3.556183468</v>
      </c>
      <c r="AO139" s="69" t="s">
        <v>139</v>
      </c>
      <c r="AP139" s="69" t="s">
        <v>139</v>
      </c>
      <c r="AQ139" s="69" t="s">
        <v>140</v>
      </c>
    </row>
    <row r="140" spans="1:43" ht="15.75" x14ac:dyDescent="0.25">
      <c r="A140" s="30">
        <v>143</v>
      </c>
      <c r="B140" s="31">
        <v>24471</v>
      </c>
      <c r="C140" s="16">
        <f t="shared" si="60"/>
        <v>48.098630136986301</v>
      </c>
      <c r="D140" s="17">
        <v>137</v>
      </c>
      <c r="E140" s="17">
        <v>156</v>
      </c>
      <c r="F140" s="18">
        <f t="shared" si="73"/>
        <v>56.295200525969754</v>
      </c>
      <c r="G140" s="32">
        <v>42283</v>
      </c>
      <c r="H140" s="33" t="s">
        <v>52</v>
      </c>
      <c r="I140" s="34">
        <v>1</v>
      </c>
      <c r="J140" s="34" t="s">
        <v>54</v>
      </c>
      <c r="K140" s="34" t="str">
        <f t="shared" si="61"/>
        <v>1</v>
      </c>
      <c r="L140" s="35" t="str">
        <f t="shared" si="62"/>
        <v>1</v>
      </c>
      <c r="M140" s="36">
        <v>0</v>
      </c>
      <c r="N140" s="37" t="str">
        <f>IF(M140=0,"NA","למלא פירוט")</f>
        <v>NA</v>
      </c>
      <c r="O140" s="37" t="str">
        <f>IF(N140=1,"למלא פירוט","NA")</f>
        <v>NA</v>
      </c>
      <c r="P140" s="37" t="str">
        <f>IF(N140=1,"למלא פירוט","NA")</f>
        <v>NA</v>
      </c>
      <c r="Q140" s="37" t="str">
        <f>IF(M140=0,"NA","למלא פירוט")</f>
        <v>NA</v>
      </c>
      <c r="R140" s="38" t="str">
        <f>IF(M140=0,"NA","למלא פירוט")</f>
        <v>NA</v>
      </c>
      <c r="S140" s="39">
        <v>45113</v>
      </c>
      <c r="T140" s="40">
        <f t="shared" si="63"/>
        <v>94.333333333333329</v>
      </c>
      <c r="U140" s="41" t="b">
        <f t="shared" si="64"/>
        <v>1</v>
      </c>
      <c r="V140" s="42"/>
      <c r="W140" s="43">
        <v>45115</v>
      </c>
      <c r="X140" s="40">
        <f t="shared" si="66"/>
        <v>94.4</v>
      </c>
      <c r="Y140" s="40" t="str">
        <f t="shared" si="67"/>
        <v>1</v>
      </c>
      <c r="Z140" s="41">
        <f t="shared" si="68"/>
        <v>1</v>
      </c>
      <c r="AA140" s="41">
        <f t="shared" si="69"/>
        <v>1</v>
      </c>
      <c r="AB140" s="41">
        <f t="shared" si="70"/>
        <v>1</v>
      </c>
      <c r="AC140" s="41">
        <v>1</v>
      </c>
      <c r="AD140" s="41">
        <v>0</v>
      </c>
      <c r="AE140" s="43" t="str">
        <f>IF(AD140=0,"NA","למלא פירוט")</f>
        <v>NA</v>
      </c>
      <c r="AF140" s="40" t="str">
        <f t="shared" si="65"/>
        <v>NA</v>
      </c>
      <c r="AG140" s="40">
        <f t="shared" si="71"/>
        <v>94.333333333333329</v>
      </c>
      <c r="AH140" s="45" t="str">
        <f t="shared" si="72"/>
        <v>1</v>
      </c>
      <c r="AI140" s="41" t="str">
        <f t="shared" si="74"/>
        <v>1</v>
      </c>
      <c r="AJ140" s="41" t="str">
        <f t="shared" si="75"/>
        <v>1</v>
      </c>
      <c r="AK140" s="44" t="str">
        <f t="shared" si="76"/>
        <v>1</v>
      </c>
      <c r="AL140" s="67">
        <v>61.075673479999999</v>
      </c>
      <c r="AM140" s="68">
        <v>11.8776633</v>
      </c>
      <c r="AN140" s="68">
        <v>3.0630198549999998</v>
      </c>
      <c r="AO140" s="69" t="s">
        <v>139</v>
      </c>
      <c r="AP140" s="69" t="s">
        <v>140</v>
      </c>
      <c r="AQ140" s="69" t="s">
        <v>140</v>
      </c>
    </row>
    <row r="141" spans="1:43" ht="15.75" x14ac:dyDescent="0.25">
      <c r="A141" s="30">
        <v>144</v>
      </c>
      <c r="B141" s="31">
        <v>24616</v>
      </c>
      <c r="C141" s="16">
        <f t="shared" si="60"/>
        <v>47.671232876712331</v>
      </c>
      <c r="D141" s="17" t="s">
        <v>72</v>
      </c>
      <c r="E141" s="17" t="s">
        <v>75</v>
      </c>
      <c r="F141" s="18">
        <f t="shared" si="73"/>
        <v>23.83300460223537</v>
      </c>
      <c r="G141" s="32">
        <v>42271</v>
      </c>
      <c r="H141" s="33" t="s">
        <v>52</v>
      </c>
      <c r="I141" s="34">
        <v>1</v>
      </c>
      <c r="J141" s="34" t="s">
        <v>54</v>
      </c>
      <c r="K141" s="34" t="str">
        <f t="shared" si="61"/>
        <v>1</v>
      </c>
      <c r="L141" s="35" t="str">
        <f t="shared" si="62"/>
        <v>1</v>
      </c>
      <c r="M141" s="36">
        <v>0</v>
      </c>
      <c r="N141" s="37" t="str">
        <f>IF(M141=0,"NA","למלא פירוט")</f>
        <v>NA</v>
      </c>
      <c r="O141" s="37" t="str">
        <f>IF(N141=1,"למלא פירוט","NA")</f>
        <v>NA</v>
      </c>
      <c r="P141" s="37" t="str">
        <f>IF(N141=1,"למלא פירוט","NA")</f>
        <v>NA</v>
      </c>
      <c r="Q141" s="37" t="str">
        <f>IF(M141=0,"NA","למלא פירוט")</f>
        <v>NA</v>
      </c>
      <c r="R141" s="38" t="str">
        <f>IF(M141=0,"NA","למלא פירוט")</f>
        <v>NA</v>
      </c>
      <c r="S141" s="39">
        <v>45095</v>
      </c>
      <c r="T141" s="40">
        <f t="shared" si="63"/>
        <v>94.13333333333334</v>
      </c>
      <c r="U141" s="41" t="b">
        <f t="shared" si="64"/>
        <v>1</v>
      </c>
      <c r="V141" s="42"/>
      <c r="W141" s="43">
        <v>45115</v>
      </c>
      <c r="X141" s="40">
        <f t="shared" si="66"/>
        <v>94.8</v>
      </c>
      <c r="Y141" s="40" t="str">
        <f t="shared" si="67"/>
        <v>1</v>
      </c>
      <c r="Z141" s="41">
        <f t="shared" si="68"/>
        <v>1</v>
      </c>
      <c r="AA141" s="41">
        <f t="shared" si="69"/>
        <v>1</v>
      </c>
      <c r="AB141" s="41">
        <f t="shared" si="70"/>
        <v>1</v>
      </c>
      <c r="AC141" s="41">
        <v>1</v>
      </c>
      <c r="AD141" s="41">
        <v>0</v>
      </c>
      <c r="AE141" s="43" t="str">
        <f>IF(AD141=0,"NA","למלא פירוט")</f>
        <v>NA</v>
      </c>
      <c r="AF141" s="40" t="str">
        <f t="shared" si="65"/>
        <v>NA</v>
      </c>
      <c r="AG141" s="40">
        <f t="shared" si="71"/>
        <v>94.13333333333334</v>
      </c>
      <c r="AH141" s="45" t="str">
        <f t="shared" si="72"/>
        <v>1</v>
      </c>
      <c r="AI141" s="41" t="str">
        <f t="shared" si="74"/>
        <v>1</v>
      </c>
      <c r="AJ141" s="41" t="str">
        <f t="shared" si="75"/>
        <v>1</v>
      </c>
      <c r="AK141" s="44" t="str">
        <f t="shared" si="76"/>
        <v>1</v>
      </c>
      <c r="AL141" s="67">
        <v>56.811069230000001</v>
      </c>
      <c r="AM141" s="68">
        <v>12.59452029</v>
      </c>
      <c r="AN141" s="68">
        <v>3.3133775000000001</v>
      </c>
      <c r="AO141" s="69" t="s">
        <v>139</v>
      </c>
      <c r="AP141" s="69" t="s">
        <v>140</v>
      </c>
      <c r="AQ141" s="69" t="s">
        <v>140</v>
      </c>
    </row>
    <row r="142" spans="1:43" ht="15.75" x14ac:dyDescent="0.25">
      <c r="A142" s="30">
        <v>145</v>
      </c>
      <c r="B142" s="31">
        <v>19510</v>
      </c>
      <c r="C142" s="16">
        <f t="shared" si="60"/>
        <v>61.454794520547942</v>
      </c>
      <c r="D142" s="17">
        <v>55</v>
      </c>
      <c r="E142" s="17">
        <v>165</v>
      </c>
      <c r="F142" s="18">
        <f t="shared" si="73"/>
        <v>20.202020202020204</v>
      </c>
      <c r="G142" s="32">
        <v>42268</v>
      </c>
      <c r="H142" s="33" t="s">
        <v>55</v>
      </c>
      <c r="I142" s="34">
        <v>3</v>
      </c>
      <c r="J142" s="34" t="s">
        <v>58</v>
      </c>
      <c r="K142" s="34" t="str">
        <f t="shared" si="61"/>
        <v>3</v>
      </c>
      <c r="L142" s="35" t="str">
        <f t="shared" si="62"/>
        <v>2</v>
      </c>
      <c r="M142" s="36">
        <v>1</v>
      </c>
      <c r="N142" s="37">
        <v>1</v>
      </c>
      <c r="O142" s="46" t="s">
        <v>57</v>
      </c>
      <c r="P142" s="37">
        <v>1</v>
      </c>
      <c r="Q142" s="37">
        <v>1</v>
      </c>
      <c r="R142" s="38">
        <v>1</v>
      </c>
      <c r="S142" s="39">
        <v>44417</v>
      </c>
      <c r="T142" s="40">
        <f t="shared" si="63"/>
        <v>71.63333333333334</v>
      </c>
      <c r="U142" s="41" t="b">
        <f t="shared" si="64"/>
        <v>0</v>
      </c>
      <c r="V142" s="42">
        <v>44417</v>
      </c>
      <c r="W142" s="43">
        <v>45114</v>
      </c>
      <c r="X142" s="40">
        <f t="shared" si="66"/>
        <v>71.63333333333334</v>
      </c>
      <c r="Y142" s="40" t="str">
        <f t="shared" si="67"/>
        <v>1</v>
      </c>
      <c r="Z142" s="41">
        <f t="shared" si="68"/>
        <v>1</v>
      </c>
      <c r="AA142" s="41">
        <f t="shared" si="69"/>
        <v>1</v>
      </c>
      <c r="AB142" s="41">
        <f t="shared" si="70"/>
        <v>0</v>
      </c>
      <c r="AC142" s="41">
        <v>1</v>
      </c>
      <c r="AD142" s="41">
        <v>1</v>
      </c>
      <c r="AE142" s="43">
        <v>43430</v>
      </c>
      <c r="AF142" s="40">
        <f t="shared" si="65"/>
        <v>38.166666666666664</v>
      </c>
      <c r="AG142" s="40">
        <f t="shared" si="71"/>
        <v>38.733333333333334</v>
      </c>
      <c r="AH142" s="45" t="str">
        <f t="shared" si="72"/>
        <v>1</v>
      </c>
      <c r="AI142" s="41" t="str">
        <f t="shared" si="74"/>
        <v>1</v>
      </c>
      <c r="AJ142" s="41" t="str">
        <f t="shared" si="75"/>
        <v>0</v>
      </c>
      <c r="AK142" s="44" t="str">
        <f t="shared" si="76"/>
        <v>0</v>
      </c>
      <c r="AL142" s="67">
        <v>56.380836629999997</v>
      </c>
      <c r="AM142" s="68">
        <v>16.950132119999999</v>
      </c>
      <c r="AN142" s="68">
        <v>2.9695225629999999</v>
      </c>
      <c r="AO142" s="69" t="s">
        <v>139</v>
      </c>
      <c r="AP142" s="69" t="s">
        <v>139</v>
      </c>
      <c r="AQ142" s="69" t="s">
        <v>140</v>
      </c>
    </row>
    <row r="143" spans="1:43" ht="15.75" x14ac:dyDescent="0.25">
      <c r="A143" s="30">
        <v>146</v>
      </c>
      <c r="B143" s="31">
        <v>22537</v>
      </c>
      <c r="C143" s="16">
        <f t="shared" si="60"/>
        <v>53.252054794520546</v>
      </c>
      <c r="D143" s="17" t="s">
        <v>76</v>
      </c>
      <c r="E143" s="17" t="s">
        <v>75</v>
      </c>
      <c r="F143" s="18">
        <f t="shared" si="73"/>
        <v>38.625904010519392</v>
      </c>
      <c r="G143" s="32">
        <v>42257</v>
      </c>
      <c r="H143" s="33" t="s">
        <v>52</v>
      </c>
      <c r="I143" s="34">
        <v>1</v>
      </c>
      <c r="J143" s="34" t="s">
        <v>54</v>
      </c>
      <c r="K143" s="34" t="str">
        <f t="shared" si="61"/>
        <v>1</v>
      </c>
      <c r="L143" s="35" t="str">
        <f t="shared" si="62"/>
        <v>1</v>
      </c>
      <c r="M143" s="36">
        <v>0</v>
      </c>
      <c r="N143" s="37" t="str">
        <f>IF(M143=0,"NA","למלא פירוט")</f>
        <v>NA</v>
      </c>
      <c r="O143" s="37" t="str">
        <f t="shared" ref="O143:O151" si="77">IF(N143=1,"למלא פירוט","NA")</f>
        <v>NA</v>
      </c>
      <c r="P143" s="37" t="str">
        <f t="shared" ref="P143:P151" si="78">IF(N143=1,"למלא פירוט","NA")</f>
        <v>NA</v>
      </c>
      <c r="Q143" s="37" t="str">
        <f>IF(M143=0,"NA","למלא פירוט")</f>
        <v>NA</v>
      </c>
      <c r="R143" s="38" t="str">
        <f>IF(M143=0,"NA","למלא פירוט")</f>
        <v>NA</v>
      </c>
      <c r="S143" s="39">
        <v>45100</v>
      </c>
      <c r="T143" s="40">
        <f t="shared" si="63"/>
        <v>94.766666666666666</v>
      </c>
      <c r="U143" s="41" t="b">
        <f t="shared" si="64"/>
        <v>1</v>
      </c>
      <c r="V143" s="42"/>
      <c r="W143" s="43">
        <v>45114</v>
      </c>
      <c r="X143" s="40">
        <f t="shared" si="66"/>
        <v>95.233333333333334</v>
      </c>
      <c r="Y143" s="40" t="str">
        <f t="shared" si="67"/>
        <v>1</v>
      </c>
      <c r="Z143" s="41">
        <f t="shared" si="68"/>
        <v>1</v>
      </c>
      <c r="AA143" s="41">
        <f t="shared" si="69"/>
        <v>1</v>
      </c>
      <c r="AB143" s="41">
        <f t="shared" si="70"/>
        <v>1</v>
      </c>
      <c r="AC143" s="41">
        <v>1</v>
      </c>
      <c r="AD143" s="41">
        <v>0</v>
      </c>
      <c r="AE143" s="43" t="str">
        <f>IF(AD143=0,"NA","למלא פירוט")</f>
        <v>NA</v>
      </c>
      <c r="AF143" s="40" t="str">
        <f t="shared" si="65"/>
        <v>NA</v>
      </c>
      <c r="AG143" s="40">
        <f t="shared" si="71"/>
        <v>94.766666666666666</v>
      </c>
      <c r="AH143" s="45" t="str">
        <f t="shared" si="72"/>
        <v>1</v>
      </c>
      <c r="AI143" s="41" t="str">
        <f t="shared" si="74"/>
        <v>1</v>
      </c>
      <c r="AJ143" s="41" t="str">
        <f t="shared" si="75"/>
        <v>1</v>
      </c>
      <c r="AK143" s="44" t="str">
        <f t="shared" si="76"/>
        <v>1</v>
      </c>
      <c r="AL143" s="67">
        <v>54.240682880000001</v>
      </c>
      <c r="AM143" s="68">
        <v>11.122286669999999</v>
      </c>
      <c r="AN143" s="68">
        <v>3.2353767840000001</v>
      </c>
      <c r="AO143" s="69" t="s">
        <v>140</v>
      </c>
      <c r="AP143" s="69" t="s">
        <v>140</v>
      </c>
      <c r="AQ143" s="69" t="s">
        <v>140</v>
      </c>
    </row>
    <row r="144" spans="1:43" ht="15.75" x14ac:dyDescent="0.25">
      <c r="A144" s="30">
        <v>147</v>
      </c>
      <c r="B144" s="31">
        <v>17536</v>
      </c>
      <c r="C144" s="16">
        <f t="shared" si="60"/>
        <v>66.750684931506854</v>
      </c>
      <c r="D144" s="17" t="s">
        <v>77</v>
      </c>
      <c r="E144" s="17" t="s">
        <v>78</v>
      </c>
      <c r="F144" s="18">
        <f t="shared" si="73"/>
        <v>33.648453773433737</v>
      </c>
      <c r="G144" s="32">
        <v>42255</v>
      </c>
      <c r="H144" s="33" t="s">
        <v>52</v>
      </c>
      <c r="I144" s="34">
        <v>1</v>
      </c>
      <c r="J144" s="34" t="s">
        <v>49</v>
      </c>
      <c r="K144" s="34" t="str">
        <f t="shared" si="61"/>
        <v>1</v>
      </c>
      <c r="L144" s="35" t="str">
        <f t="shared" si="62"/>
        <v>1</v>
      </c>
      <c r="M144" s="36">
        <v>1</v>
      </c>
      <c r="N144" s="37">
        <v>0</v>
      </c>
      <c r="O144" s="37" t="str">
        <f t="shared" si="77"/>
        <v>NA</v>
      </c>
      <c r="P144" s="37" t="str">
        <f t="shared" si="78"/>
        <v>NA</v>
      </c>
      <c r="Q144" s="37">
        <v>0</v>
      </c>
      <c r="R144" s="38">
        <v>0</v>
      </c>
      <c r="S144" s="39">
        <v>45096</v>
      </c>
      <c r="T144" s="40">
        <f t="shared" si="63"/>
        <v>94.7</v>
      </c>
      <c r="U144" s="41" t="b">
        <f t="shared" si="64"/>
        <v>1</v>
      </c>
      <c r="V144" s="42"/>
      <c r="W144" s="43">
        <v>45114</v>
      </c>
      <c r="X144" s="40">
        <f t="shared" si="66"/>
        <v>95.3</v>
      </c>
      <c r="Y144" s="40" t="str">
        <f t="shared" si="67"/>
        <v>1</v>
      </c>
      <c r="Z144" s="41">
        <f t="shared" si="68"/>
        <v>1</v>
      </c>
      <c r="AA144" s="41">
        <f t="shared" si="69"/>
        <v>1</v>
      </c>
      <c r="AB144" s="41">
        <f t="shared" si="70"/>
        <v>1</v>
      </c>
      <c r="AC144" s="41">
        <v>1</v>
      </c>
      <c r="AD144" s="41">
        <v>0</v>
      </c>
      <c r="AE144" s="43" t="str">
        <f>IF(AD144=0,"NA","למלא פירוט")</f>
        <v>NA</v>
      </c>
      <c r="AF144" s="40" t="str">
        <f t="shared" si="65"/>
        <v>NA</v>
      </c>
      <c r="AG144" s="40">
        <f t="shared" si="71"/>
        <v>94.7</v>
      </c>
      <c r="AH144" s="45" t="str">
        <f t="shared" si="72"/>
        <v>1</v>
      </c>
      <c r="AI144" s="41" t="str">
        <f t="shared" si="74"/>
        <v>1</v>
      </c>
      <c r="AJ144" s="41" t="str">
        <f t="shared" si="75"/>
        <v>1</v>
      </c>
      <c r="AK144" s="44" t="str">
        <f t="shared" si="76"/>
        <v>1</v>
      </c>
      <c r="AL144" s="67">
        <v>64.170556989999994</v>
      </c>
      <c r="AM144" s="68">
        <v>24.36119279</v>
      </c>
      <c r="AN144" s="68">
        <v>6.6044039689999998</v>
      </c>
      <c r="AO144" s="69" t="s">
        <v>139</v>
      </c>
      <c r="AP144" s="69" t="s">
        <v>139</v>
      </c>
      <c r="AQ144" s="69" t="s">
        <v>139</v>
      </c>
    </row>
    <row r="145" spans="1:43" ht="15.75" x14ac:dyDescent="0.25">
      <c r="A145" s="30">
        <v>66</v>
      </c>
      <c r="B145" s="31">
        <v>20448</v>
      </c>
      <c r="C145" s="16">
        <f t="shared" si="60"/>
        <v>63.082191780821915</v>
      </c>
      <c r="D145" s="17">
        <v>100</v>
      </c>
      <c r="E145" s="17">
        <v>157</v>
      </c>
      <c r="F145" s="18">
        <f t="shared" si="73"/>
        <v>40.56959714390036</v>
      </c>
      <c r="G145" s="32">
        <v>43809</v>
      </c>
      <c r="H145" s="33" t="s">
        <v>52</v>
      </c>
      <c r="I145" s="34">
        <v>2</v>
      </c>
      <c r="J145" s="34" t="s">
        <v>54</v>
      </c>
      <c r="K145" s="34" t="str">
        <f t="shared" si="61"/>
        <v>1</v>
      </c>
      <c r="L145" s="35" t="str">
        <f t="shared" si="62"/>
        <v>1</v>
      </c>
      <c r="M145" s="36">
        <v>0</v>
      </c>
      <c r="N145" s="37" t="str">
        <f>IF(M145=0,"NA","למלא פירוט")</f>
        <v>NA</v>
      </c>
      <c r="O145" s="37" t="str">
        <f t="shared" si="77"/>
        <v>NA</v>
      </c>
      <c r="P145" s="37" t="str">
        <f t="shared" si="78"/>
        <v>NA</v>
      </c>
      <c r="Q145" s="37" t="str">
        <f>IF(M145=0,"NA","למלא פירוט")</f>
        <v>NA</v>
      </c>
      <c r="R145" s="38" t="str">
        <f>IF(M145=0,"NA","למלא פירוט")</f>
        <v>NA</v>
      </c>
      <c r="S145" s="39">
        <v>44970</v>
      </c>
      <c r="T145" s="40">
        <f t="shared" si="63"/>
        <v>38.700000000000003</v>
      </c>
      <c r="U145" s="41" t="b">
        <f t="shared" si="64"/>
        <v>1</v>
      </c>
      <c r="V145" s="42"/>
      <c r="W145" s="43">
        <v>45116</v>
      </c>
      <c r="X145" s="40">
        <f t="shared" si="66"/>
        <v>43.56666666666667</v>
      </c>
      <c r="Y145" s="40" t="str">
        <f t="shared" si="67"/>
        <v>1</v>
      </c>
      <c r="Z145" s="41">
        <f t="shared" si="68"/>
        <v>1</v>
      </c>
      <c r="AA145" s="41" t="str">
        <f t="shared" si="69"/>
        <v>too soon</v>
      </c>
      <c r="AB145" s="41" t="str">
        <f t="shared" si="70"/>
        <v>too soon</v>
      </c>
      <c r="AC145" s="41">
        <v>1</v>
      </c>
      <c r="AD145" s="41">
        <v>0</v>
      </c>
      <c r="AE145" s="43" t="str">
        <f>IF(AD145=1,"למלא פירוט","NA")</f>
        <v>NA</v>
      </c>
      <c r="AF145" s="40" t="str">
        <f t="shared" si="65"/>
        <v>NA</v>
      </c>
      <c r="AG145" s="40">
        <f t="shared" si="71"/>
        <v>38.700000000000003</v>
      </c>
      <c r="AH145" s="45" t="str">
        <f t="shared" si="72"/>
        <v>1</v>
      </c>
      <c r="AI145" s="41" t="str">
        <f t="shared" si="74"/>
        <v>1</v>
      </c>
      <c r="AJ145" s="41" t="s">
        <v>51</v>
      </c>
      <c r="AK145" s="44" t="s">
        <v>51</v>
      </c>
      <c r="AL145" s="67">
        <v>55.466148480000001</v>
      </c>
      <c r="AM145" s="68">
        <v>15.52214266</v>
      </c>
      <c r="AN145" s="68">
        <v>4.4975260380000002</v>
      </c>
      <c r="AO145" s="69" t="s">
        <v>139</v>
      </c>
      <c r="AP145" s="69" t="s">
        <v>140</v>
      </c>
      <c r="AQ145" s="69" t="s">
        <v>139</v>
      </c>
    </row>
    <row r="146" spans="1:43" ht="15.75" x14ac:dyDescent="0.25">
      <c r="A146" s="30">
        <v>149</v>
      </c>
      <c r="B146" s="31">
        <v>17935</v>
      </c>
      <c r="C146" s="16">
        <f t="shared" si="60"/>
        <v>65.589041095890408</v>
      </c>
      <c r="D146" s="17">
        <v>120</v>
      </c>
      <c r="E146" s="17">
        <v>164</v>
      </c>
      <c r="F146" s="18">
        <f t="shared" si="73"/>
        <v>44.61629982153481</v>
      </c>
      <c r="G146" s="32">
        <v>42222</v>
      </c>
      <c r="H146" s="33" t="s">
        <v>52</v>
      </c>
      <c r="I146" s="34">
        <v>1</v>
      </c>
      <c r="J146" s="34" t="s">
        <v>54</v>
      </c>
      <c r="K146" s="34" t="str">
        <f t="shared" si="61"/>
        <v>1</v>
      </c>
      <c r="L146" s="35" t="str">
        <f t="shared" si="62"/>
        <v>1</v>
      </c>
      <c r="M146" s="36">
        <v>0</v>
      </c>
      <c r="N146" s="37" t="str">
        <f>IF(M146=0,"NA","למלא פירוט")</f>
        <v>NA</v>
      </c>
      <c r="O146" s="37" t="str">
        <f t="shared" si="77"/>
        <v>NA</v>
      </c>
      <c r="P146" s="37" t="str">
        <f t="shared" si="78"/>
        <v>NA</v>
      </c>
      <c r="Q146" s="37" t="str">
        <f>IF(M146=0,"NA","למלא פירוט")</f>
        <v>NA</v>
      </c>
      <c r="R146" s="38" t="str">
        <f>IF(M146=0,"NA","למלא פירוט")</f>
        <v>NA</v>
      </c>
      <c r="S146" s="39">
        <v>44723</v>
      </c>
      <c r="T146" s="40">
        <f t="shared" si="63"/>
        <v>83.36666666666666</v>
      </c>
      <c r="U146" s="41" t="b">
        <f t="shared" si="64"/>
        <v>0</v>
      </c>
      <c r="V146" s="42">
        <v>44723</v>
      </c>
      <c r="W146" s="43">
        <v>45114</v>
      </c>
      <c r="X146" s="40">
        <f t="shared" si="66"/>
        <v>83.36666666666666</v>
      </c>
      <c r="Y146" s="40" t="str">
        <f t="shared" si="67"/>
        <v>1</v>
      </c>
      <c r="Z146" s="41">
        <f t="shared" si="68"/>
        <v>1</v>
      </c>
      <c r="AA146" s="41">
        <f t="shared" si="69"/>
        <v>1</v>
      </c>
      <c r="AB146" s="41">
        <f t="shared" si="70"/>
        <v>1</v>
      </c>
      <c r="AC146" s="41">
        <v>1</v>
      </c>
      <c r="AD146" s="41">
        <v>0</v>
      </c>
      <c r="AE146" s="43" t="str">
        <f t="shared" ref="AE146:AE151" si="79">IF(AD146=0,"NA","למלא פירוט")</f>
        <v>NA</v>
      </c>
      <c r="AF146" s="40" t="str">
        <f t="shared" si="65"/>
        <v>NA</v>
      </c>
      <c r="AG146" s="40">
        <f t="shared" si="71"/>
        <v>83.36666666666666</v>
      </c>
      <c r="AH146" s="45" t="str">
        <f t="shared" si="72"/>
        <v>1</v>
      </c>
      <c r="AI146" s="41" t="str">
        <f t="shared" si="74"/>
        <v>1</v>
      </c>
      <c r="AJ146" s="41" t="str">
        <f t="shared" ref="AJ146:AJ152" si="80">IF(AG146&gt;59.9,"1","0")</f>
        <v>1</v>
      </c>
      <c r="AK146" s="44" t="str">
        <f t="shared" ref="AK146:AK152" si="81">IF(AG146&gt;83,"1","0")</f>
        <v>1</v>
      </c>
      <c r="AL146" s="67">
        <v>58.57565761</v>
      </c>
      <c r="AM146" s="68">
        <v>15.27927452</v>
      </c>
      <c r="AN146" s="68">
        <v>2.2391418949999999</v>
      </c>
      <c r="AO146" s="69" t="s">
        <v>139</v>
      </c>
      <c r="AP146" s="69" t="s">
        <v>140</v>
      </c>
      <c r="AQ146" s="69" t="s">
        <v>140</v>
      </c>
    </row>
    <row r="147" spans="1:43" ht="15.75" x14ac:dyDescent="0.25">
      <c r="A147" s="30">
        <v>150</v>
      </c>
      <c r="B147" s="31">
        <v>21169</v>
      </c>
      <c r="C147" s="16">
        <f t="shared" si="60"/>
        <v>56.843835616438355</v>
      </c>
      <c r="D147" s="17" t="s">
        <v>79</v>
      </c>
      <c r="E147" s="17" t="s">
        <v>80</v>
      </c>
      <c r="F147" s="18">
        <f t="shared" si="73"/>
        <v>38.156221218367612</v>
      </c>
      <c r="G147" s="32">
        <v>42219</v>
      </c>
      <c r="H147" s="33" t="s">
        <v>52</v>
      </c>
      <c r="I147" s="34">
        <v>1</v>
      </c>
      <c r="J147" s="34" t="s">
        <v>49</v>
      </c>
      <c r="K147" s="34" t="str">
        <f t="shared" si="61"/>
        <v>1</v>
      </c>
      <c r="L147" s="35" t="str">
        <f t="shared" si="62"/>
        <v>1</v>
      </c>
      <c r="M147" s="36">
        <v>1</v>
      </c>
      <c r="N147" s="37">
        <v>0</v>
      </c>
      <c r="O147" s="37" t="str">
        <f t="shared" si="77"/>
        <v>NA</v>
      </c>
      <c r="P147" s="37" t="str">
        <f t="shared" si="78"/>
        <v>NA</v>
      </c>
      <c r="Q147" s="37">
        <v>1</v>
      </c>
      <c r="R147" s="38">
        <v>1</v>
      </c>
      <c r="S147" s="39">
        <v>45112</v>
      </c>
      <c r="T147" s="40">
        <f t="shared" si="63"/>
        <v>96.433333333333337</v>
      </c>
      <c r="U147" s="41" t="b">
        <f t="shared" si="64"/>
        <v>1</v>
      </c>
      <c r="V147" s="42"/>
      <c r="W147" s="43">
        <v>45113</v>
      </c>
      <c r="X147" s="40">
        <f t="shared" si="66"/>
        <v>96.466666666666669</v>
      </c>
      <c r="Y147" s="40" t="str">
        <f t="shared" si="67"/>
        <v>1</v>
      </c>
      <c r="Z147" s="41">
        <f t="shared" si="68"/>
        <v>1</v>
      </c>
      <c r="AA147" s="41">
        <f t="shared" si="69"/>
        <v>1</v>
      </c>
      <c r="AB147" s="41">
        <f t="shared" si="70"/>
        <v>1</v>
      </c>
      <c r="AC147" s="41">
        <v>1</v>
      </c>
      <c r="AD147" s="41">
        <v>0</v>
      </c>
      <c r="AE147" s="43" t="str">
        <f t="shared" si="79"/>
        <v>NA</v>
      </c>
      <c r="AF147" s="40" t="str">
        <f t="shared" si="65"/>
        <v>NA</v>
      </c>
      <c r="AG147" s="40">
        <f t="shared" si="71"/>
        <v>96.433333333333337</v>
      </c>
      <c r="AH147" s="45" t="str">
        <f t="shared" si="72"/>
        <v>1</v>
      </c>
      <c r="AI147" s="41" t="str">
        <f t="shared" si="74"/>
        <v>1</v>
      </c>
      <c r="AJ147" s="41" t="str">
        <f t="shared" si="80"/>
        <v>1</v>
      </c>
      <c r="AK147" s="44" t="str">
        <f t="shared" si="81"/>
        <v>1</v>
      </c>
      <c r="AL147" s="67">
        <v>58.398736030000002</v>
      </c>
      <c r="AM147" s="68">
        <v>22.021313339999999</v>
      </c>
      <c r="AN147" s="68">
        <v>2.3621896058063601</v>
      </c>
      <c r="AO147" s="69" t="s">
        <v>139</v>
      </c>
      <c r="AP147" s="69" t="s">
        <v>139</v>
      </c>
      <c r="AQ147" s="69" t="s">
        <v>140</v>
      </c>
    </row>
    <row r="148" spans="1:43" ht="15.75" x14ac:dyDescent="0.25">
      <c r="A148" s="30">
        <v>151</v>
      </c>
      <c r="B148" s="31">
        <v>16438</v>
      </c>
      <c r="C148" s="16">
        <f t="shared" si="60"/>
        <v>69.575342465753423</v>
      </c>
      <c r="D148" s="19" t="s">
        <v>50</v>
      </c>
      <c r="E148" s="20" t="s">
        <v>50</v>
      </c>
      <c r="F148" s="18" t="s">
        <v>50</v>
      </c>
      <c r="G148" s="32">
        <v>42201</v>
      </c>
      <c r="H148" s="33" t="s">
        <v>55</v>
      </c>
      <c r="I148" s="34">
        <v>3</v>
      </c>
      <c r="J148" s="34" t="s">
        <v>74</v>
      </c>
      <c r="K148" s="34" t="str">
        <f t="shared" si="61"/>
        <v>2</v>
      </c>
      <c r="L148" s="35" t="str">
        <f t="shared" si="62"/>
        <v>2</v>
      </c>
      <c r="M148" s="36">
        <v>1</v>
      </c>
      <c r="N148" s="37">
        <v>0</v>
      </c>
      <c r="O148" s="37" t="str">
        <f t="shared" si="77"/>
        <v>NA</v>
      </c>
      <c r="P148" s="37" t="str">
        <f t="shared" si="78"/>
        <v>NA</v>
      </c>
      <c r="Q148" s="37">
        <v>0</v>
      </c>
      <c r="R148" s="38">
        <v>0</v>
      </c>
      <c r="S148" s="39">
        <v>42313</v>
      </c>
      <c r="T148" s="40">
        <f t="shared" si="63"/>
        <v>3.7333333333333334</v>
      </c>
      <c r="U148" s="41" t="b">
        <f t="shared" si="64"/>
        <v>0</v>
      </c>
      <c r="V148" s="42">
        <v>42313</v>
      </c>
      <c r="W148" s="43">
        <v>45113</v>
      </c>
      <c r="X148" s="40">
        <f t="shared" si="66"/>
        <v>3.7333333333333334</v>
      </c>
      <c r="Y148" s="40" t="str">
        <f t="shared" si="67"/>
        <v>0</v>
      </c>
      <c r="Z148" s="41">
        <f t="shared" si="68"/>
        <v>0</v>
      </c>
      <c r="AA148" s="41">
        <f t="shared" si="69"/>
        <v>0</v>
      </c>
      <c r="AB148" s="41">
        <f t="shared" si="70"/>
        <v>0</v>
      </c>
      <c r="AC148" s="41">
        <v>1</v>
      </c>
      <c r="AD148" s="41">
        <v>0</v>
      </c>
      <c r="AE148" s="43" t="str">
        <f t="shared" si="79"/>
        <v>NA</v>
      </c>
      <c r="AF148" s="40" t="str">
        <f t="shared" si="65"/>
        <v>NA</v>
      </c>
      <c r="AG148" s="40">
        <f t="shared" si="71"/>
        <v>3.7333333333333334</v>
      </c>
      <c r="AH148" s="45" t="str">
        <f t="shared" si="72"/>
        <v>0</v>
      </c>
      <c r="AI148" s="41" t="str">
        <f t="shared" si="74"/>
        <v>0</v>
      </c>
      <c r="AJ148" s="41" t="str">
        <f t="shared" si="80"/>
        <v>0</v>
      </c>
      <c r="AK148" s="44" t="str">
        <f t="shared" si="81"/>
        <v>0</v>
      </c>
      <c r="AL148" s="67">
        <v>66.793790610000002</v>
      </c>
      <c r="AM148" s="68">
        <v>17.263114349999999</v>
      </c>
      <c r="AN148" s="68">
        <v>4.6047248180000002</v>
      </c>
      <c r="AO148" s="69" t="s">
        <v>139</v>
      </c>
      <c r="AP148" s="69" t="s">
        <v>139</v>
      </c>
      <c r="AQ148" s="69" t="s">
        <v>139</v>
      </c>
    </row>
    <row r="149" spans="1:43" ht="15.75" x14ac:dyDescent="0.25">
      <c r="A149" s="30">
        <v>152</v>
      </c>
      <c r="B149" s="31">
        <v>17991</v>
      </c>
      <c r="C149" s="16">
        <f t="shared" si="60"/>
        <v>65.353424657534248</v>
      </c>
      <c r="D149" s="19" t="s">
        <v>50</v>
      </c>
      <c r="E149" s="20" t="s">
        <v>50</v>
      </c>
      <c r="F149" s="18" t="s">
        <v>50</v>
      </c>
      <c r="G149" s="32">
        <v>42192</v>
      </c>
      <c r="H149" s="33" t="s">
        <v>52</v>
      </c>
      <c r="I149" s="34">
        <v>1</v>
      </c>
      <c r="J149" s="34" t="s">
        <v>49</v>
      </c>
      <c r="K149" s="34" t="str">
        <f t="shared" si="61"/>
        <v>1</v>
      </c>
      <c r="L149" s="35" t="str">
        <f t="shared" si="62"/>
        <v>1</v>
      </c>
      <c r="M149" s="36">
        <v>1</v>
      </c>
      <c r="N149" s="37">
        <v>0</v>
      </c>
      <c r="O149" s="37" t="str">
        <f t="shared" si="77"/>
        <v>NA</v>
      </c>
      <c r="P149" s="37" t="str">
        <f t="shared" si="78"/>
        <v>NA</v>
      </c>
      <c r="Q149" s="37">
        <v>1</v>
      </c>
      <c r="R149" s="38">
        <v>0</v>
      </c>
      <c r="S149" s="39">
        <v>45112</v>
      </c>
      <c r="T149" s="40">
        <f t="shared" si="63"/>
        <v>97.333333333333329</v>
      </c>
      <c r="U149" s="41" t="b">
        <f t="shared" si="64"/>
        <v>1</v>
      </c>
      <c r="V149" s="42"/>
      <c r="W149" s="43">
        <v>45113</v>
      </c>
      <c r="X149" s="40">
        <f t="shared" si="66"/>
        <v>97.36666666666666</v>
      </c>
      <c r="Y149" s="40" t="str">
        <f t="shared" si="67"/>
        <v>1</v>
      </c>
      <c r="Z149" s="41">
        <f t="shared" si="68"/>
        <v>1</v>
      </c>
      <c r="AA149" s="41">
        <f t="shared" si="69"/>
        <v>1</v>
      </c>
      <c r="AB149" s="41">
        <f t="shared" si="70"/>
        <v>1</v>
      </c>
      <c r="AC149" s="41">
        <v>1</v>
      </c>
      <c r="AD149" s="41">
        <v>0</v>
      </c>
      <c r="AE149" s="43" t="str">
        <f t="shared" si="79"/>
        <v>NA</v>
      </c>
      <c r="AF149" s="40" t="str">
        <f t="shared" si="65"/>
        <v>NA</v>
      </c>
      <c r="AG149" s="40">
        <f t="shared" si="71"/>
        <v>97.333333333333329</v>
      </c>
      <c r="AH149" s="45" t="str">
        <f t="shared" si="72"/>
        <v>1</v>
      </c>
      <c r="AI149" s="41" t="str">
        <f t="shared" si="74"/>
        <v>1</v>
      </c>
      <c r="AJ149" s="41" t="str">
        <f t="shared" si="80"/>
        <v>1</v>
      </c>
      <c r="AK149" s="44" t="str">
        <f t="shared" si="81"/>
        <v>1</v>
      </c>
      <c r="AL149" s="67">
        <v>54.935703840000002</v>
      </c>
      <c r="AM149" s="68">
        <v>19.379407069999999</v>
      </c>
      <c r="AN149" s="68">
        <v>2.6856939510000002</v>
      </c>
      <c r="AO149" s="69" t="s">
        <v>140</v>
      </c>
      <c r="AP149" s="69" t="s">
        <v>139</v>
      </c>
      <c r="AQ149" s="69" t="s">
        <v>140</v>
      </c>
    </row>
    <row r="150" spans="1:43" ht="15.75" x14ac:dyDescent="0.25">
      <c r="A150" s="30">
        <v>153</v>
      </c>
      <c r="B150" s="31">
        <v>21550</v>
      </c>
      <c r="C150" s="16">
        <f t="shared" si="60"/>
        <v>55.742465753424661</v>
      </c>
      <c r="D150" s="17" t="s">
        <v>81</v>
      </c>
      <c r="E150" s="17" t="s">
        <v>82</v>
      </c>
      <c r="F150" s="18">
        <f>D150/((E150/100)*(E150/100))</f>
        <v>30.119375573921033</v>
      </c>
      <c r="G150" s="32">
        <v>42191</v>
      </c>
      <c r="H150" s="33" t="s">
        <v>52</v>
      </c>
      <c r="I150" s="34">
        <v>1</v>
      </c>
      <c r="J150" s="34" t="s">
        <v>54</v>
      </c>
      <c r="K150" s="34" t="str">
        <f t="shared" si="61"/>
        <v>1</v>
      </c>
      <c r="L150" s="35" t="str">
        <f t="shared" si="62"/>
        <v>1</v>
      </c>
      <c r="M150" s="36">
        <v>0</v>
      </c>
      <c r="N150" s="37" t="str">
        <f>IF(M150=0,"NA","למלא פירוט")</f>
        <v>NA</v>
      </c>
      <c r="O150" s="37" t="str">
        <f t="shared" si="77"/>
        <v>NA</v>
      </c>
      <c r="P150" s="37" t="str">
        <f t="shared" si="78"/>
        <v>NA</v>
      </c>
      <c r="Q150" s="37" t="str">
        <f>IF(M150=0,"NA","למלא פירוט")</f>
        <v>NA</v>
      </c>
      <c r="R150" s="38" t="str">
        <f>IF(M150=0,"NA","למלא פירוט")</f>
        <v>NA</v>
      </c>
      <c r="S150" s="39">
        <v>45084</v>
      </c>
      <c r="T150" s="40">
        <f t="shared" si="63"/>
        <v>96.433333333333337</v>
      </c>
      <c r="U150" s="41" t="b">
        <f t="shared" si="64"/>
        <v>1</v>
      </c>
      <c r="V150" s="42"/>
      <c r="W150" s="43">
        <v>45122</v>
      </c>
      <c r="X150" s="40">
        <f t="shared" si="66"/>
        <v>97.7</v>
      </c>
      <c r="Y150" s="40" t="str">
        <f t="shared" si="67"/>
        <v>1</v>
      </c>
      <c r="Z150" s="41">
        <f t="shared" si="68"/>
        <v>1</v>
      </c>
      <c r="AA150" s="41">
        <f t="shared" si="69"/>
        <v>1</v>
      </c>
      <c r="AB150" s="41">
        <f t="shared" si="70"/>
        <v>1</v>
      </c>
      <c r="AC150" s="41">
        <v>1</v>
      </c>
      <c r="AD150" s="41">
        <v>0</v>
      </c>
      <c r="AE150" s="43" t="str">
        <f t="shared" si="79"/>
        <v>NA</v>
      </c>
      <c r="AF150" s="40" t="str">
        <f t="shared" si="65"/>
        <v>NA</v>
      </c>
      <c r="AG150" s="40">
        <f t="shared" si="71"/>
        <v>96.433333333333337</v>
      </c>
      <c r="AH150" s="45" t="str">
        <f t="shared" si="72"/>
        <v>1</v>
      </c>
      <c r="AI150" s="41" t="str">
        <f t="shared" si="74"/>
        <v>1</v>
      </c>
      <c r="AJ150" s="41" t="str">
        <f t="shared" si="80"/>
        <v>1</v>
      </c>
      <c r="AK150" s="44" t="str">
        <f t="shared" si="81"/>
        <v>1</v>
      </c>
      <c r="AL150" s="67">
        <v>58.844447359999997</v>
      </c>
      <c r="AM150" s="68">
        <v>15.06683838</v>
      </c>
      <c r="AN150" s="68">
        <v>3.7452900069999999</v>
      </c>
      <c r="AO150" s="69" t="s">
        <v>139</v>
      </c>
      <c r="AP150" s="69" t="s">
        <v>140</v>
      </c>
      <c r="AQ150" s="69" t="s">
        <v>139</v>
      </c>
    </row>
    <row r="151" spans="1:43" ht="15.75" x14ac:dyDescent="0.25">
      <c r="A151" s="30">
        <v>154</v>
      </c>
      <c r="B151" s="31">
        <v>20880</v>
      </c>
      <c r="C151" s="16">
        <f t="shared" si="60"/>
        <v>57.509589041095893</v>
      </c>
      <c r="D151" s="19" t="s">
        <v>50</v>
      </c>
      <c r="E151" s="20" t="s">
        <v>50</v>
      </c>
      <c r="F151" s="18" t="s">
        <v>50</v>
      </c>
      <c r="G151" s="32">
        <v>42177</v>
      </c>
      <c r="H151" s="33" t="s">
        <v>52</v>
      </c>
      <c r="I151" s="34">
        <v>1</v>
      </c>
      <c r="J151" s="34" t="s">
        <v>54</v>
      </c>
      <c r="K151" s="34" t="str">
        <f t="shared" si="61"/>
        <v>1</v>
      </c>
      <c r="L151" s="35" t="str">
        <f t="shared" si="62"/>
        <v>1</v>
      </c>
      <c r="M151" s="36">
        <v>0</v>
      </c>
      <c r="N151" s="37" t="str">
        <f>IF(M151=0,"NA","למלא פירוט")</f>
        <v>NA</v>
      </c>
      <c r="O151" s="37" t="str">
        <f t="shared" si="77"/>
        <v>NA</v>
      </c>
      <c r="P151" s="37" t="str">
        <f t="shared" si="78"/>
        <v>NA</v>
      </c>
      <c r="Q151" s="37" t="str">
        <f>IF(M151=0,"NA","למלא פירוט")</f>
        <v>NA</v>
      </c>
      <c r="R151" s="38" t="str">
        <f>IF(M151=0,"NA","למלא פירוט")</f>
        <v>NA</v>
      </c>
      <c r="S151" s="39">
        <v>45093</v>
      </c>
      <c r="T151" s="40">
        <f t="shared" si="63"/>
        <v>97.2</v>
      </c>
      <c r="U151" s="41" t="b">
        <f t="shared" si="64"/>
        <v>1</v>
      </c>
      <c r="V151" s="42"/>
      <c r="W151" s="43">
        <v>45110</v>
      </c>
      <c r="X151" s="40">
        <f t="shared" si="66"/>
        <v>97.766666666666666</v>
      </c>
      <c r="Y151" s="40" t="str">
        <f t="shared" si="67"/>
        <v>1</v>
      </c>
      <c r="Z151" s="41">
        <f t="shared" si="68"/>
        <v>1</v>
      </c>
      <c r="AA151" s="41">
        <f t="shared" si="69"/>
        <v>1</v>
      </c>
      <c r="AB151" s="41">
        <f t="shared" si="70"/>
        <v>1</v>
      </c>
      <c r="AC151" s="41">
        <v>1</v>
      </c>
      <c r="AD151" s="41">
        <v>0</v>
      </c>
      <c r="AE151" s="43" t="str">
        <f t="shared" si="79"/>
        <v>NA</v>
      </c>
      <c r="AF151" s="40" t="str">
        <f t="shared" si="65"/>
        <v>NA</v>
      </c>
      <c r="AG151" s="40">
        <f t="shared" si="71"/>
        <v>97.2</v>
      </c>
      <c r="AH151" s="45" t="str">
        <f t="shared" si="72"/>
        <v>1</v>
      </c>
      <c r="AI151" s="41" t="str">
        <f t="shared" si="74"/>
        <v>1</v>
      </c>
      <c r="AJ151" s="41" t="str">
        <f t="shared" si="80"/>
        <v>1</v>
      </c>
      <c r="AK151" s="44" t="str">
        <f t="shared" si="81"/>
        <v>1</v>
      </c>
      <c r="AL151" s="67">
        <v>66.333875210000002</v>
      </c>
      <c r="AM151" s="68">
        <v>24.257462100000001</v>
      </c>
      <c r="AN151" s="68">
        <v>3.4574118290000002</v>
      </c>
      <c r="AO151" s="69" t="s">
        <v>139</v>
      </c>
      <c r="AP151" s="69" t="s">
        <v>139</v>
      </c>
      <c r="AQ151" s="69" t="s">
        <v>140</v>
      </c>
    </row>
    <row r="152" spans="1:43" ht="15.75" x14ac:dyDescent="0.25">
      <c r="A152" s="30">
        <v>155</v>
      </c>
      <c r="B152" s="31">
        <v>20034</v>
      </c>
      <c r="C152" s="16">
        <f t="shared" si="60"/>
        <v>59.742465753424661</v>
      </c>
      <c r="D152" s="17">
        <v>58</v>
      </c>
      <c r="E152" s="17">
        <v>157</v>
      </c>
      <c r="F152" s="18">
        <f t="shared" ref="F152:F164" si="82">D152/((E152/100)*(E152/100))</f>
        <v>23.530366343462209</v>
      </c>
      <c r="G152" s="32">
        <v>42157</v>
      </c>
      <c r="H152" s="33" t="s">
        <v>55</v>
      </c>
      <c r="I152" s="34">
        <v>3</v>
      </c>
      <c r="J152" s="34" t="s">
        <v>61</v>
      </c>
      <c r="K152" s="34" t="str">
        <f t="shared" si="61"/>
        <v>3</v>
      </c>
      <c r="L152" s="35" t="str">
        <f t="shared" si="62"/>
        <v>2</v>
      </c>
      <c r="M152" s="36">
        <v>1</v>
      </c>
      <c r="N152" s="37">
        <v>1</v>
      </c>
      <c r="O152" s="46" t="s">
        <v>57</v>
      </c>
      <c r="P152" s="37">
        <v>1</v>
      </c>
      <c r="Q152" s="37">
        <v>1</v>
      </c>
      <c r="R152" s="38">
        <v>1</v>
      </c>
      <c r="S152" s="39">
        <v>44204</v>
      </c>
      <c r="T152" s="40">
        <f t="shared" si="63"/>
        <v>68.233333333333334</v>
      </c>
      <c r="U152" s="41" t="b">
        <f t="shared" si="64"/>
        <v>0</v>
      </c>
      <c r="V152" s="42">
        <v>44204</v>
      </c>
      <c r="W152" s="43">
        <v>45110</v>
      </c>
      <c r="X152" s="40">
        <f t="shared" si="66"/>
        <v>68.233333333333334</v>
      </c>
      <c r="Y152" s="40" t="str">
        <f t="shared" si="67"/>
        <v>1</v>
      </c>
      <c r="Z152" s="41">
        <f t="shared" si="68"/>
        <v>1</v>
      </c>
      <c r="AA152" s="41">
        <f t="shared" si="69"/>
        <v>1</v>
      </c>
      <c r="AB152" s="41">
        <f t="shared" si="70"/>
        <v>0</v>
      </c>
      <c r="AC152" s="41">
        <v>1</v>
      </c>
      <c r="AD152" s="41">
        <v>1</v>
      </c>
      <c r="AE152" s="43">
        <v>43801</v>
      </c>
      <c r="AF152" s="40">
        <f t="shared" si="65"/>
        <v>54</v>
      </c>
      <c r="AG152" s="40">
        <f t="shared" si="71"/>
        <v>54.8</v>
      </c>
      <c r="AH152" s="45" t="str">
        <f t="shared" si="72"/>
        <v>1</v>
      </c>
      <c r="AI152" s="41" t="str">
        <f t="shared" si="74"/>
        <v>1</v>
      </c>
      <c r="AJ152" s="41" t="str">
        <f t="shared" si="80"/>
        <v>0</v>
      </c>
      <c r="AK152" s="44" t="str">
        <f t="shared" si="81"/>
        <v>0</v>
      </c>
      <c r="AL152" s="67">
        <v>67.705695489999997</v>
      </c>
      <c r="AM152" s="68">
        <v>31.4846866</v>
      </c>
      <c r="AN152" s="68">
        <v>7.029002738</v>
      </c>
      <c r="AO152" s="69" t="s">
        <v>139</v>
      </c>
      <c r="AP152" s="69" t="s">
        <v>139</v>
      </c>
      <c r="AQ152" s="69" t="s">
        <v>139</v>
      </c>
    </row>
    <row r="153" spans="1:43" ht="15.75" x14ac:dyDescent="0.25">
      <c r="A153" s="30">
        <v>71</v>
      </c>
      <c r="B153" s="31">
        <v>15169</v>
      </c>
      <c r="C153" s="16">
        <f t="shared" si="60"/>
        <v>77.221917808219175</v>
      </c>
      <c r="D153" s="17">
        <v>75</v>
      </c>
      <c r="E153" s="17" t="s">
        <v>66</v>
      </c>
      <c r="F153" s="18">
        <f t="shared" si="82"/>
        <v>26.573129251700685</v>
      </c>
      <c r="G153" s="32">
        <v>43766</v>
      </c>
      <c r="H153" s="33" t="s">
        <v>52</v>
      </c>
      <c r="I153" s="34">
        <v>2</v>
      </c>
      <c r="J153" s="34">
        <v>2</v>
      </c>
      <c r="K153" s="34" t="str">
        <f t="shared" si="61"/>
        <v>2</v>
      </c>
      <c r="L153" s="35" t="str">
        <f t="shared" si="62"/>
        <v>1</v>
      </c>
      <c r="M153" s="36">
        <v>1</v>
      </c>
      <c r="N153" s="37">
        <v>0</v>
      </c>
      <c r="O153" s="37" t="str">
        <f>IF(N153=1,"למלא פירוט","NA")</f>
        <v>NA</v>
      </c>
      <c r="P153" s="37" t="str">
        <f>IF(N153=1,"למלא פירוט","NA")</f>
        <v>NA</v>
      </c>
      <c r="Q153" s="37">
        <v>1</v>
      </c>
      <c r="R153" s="38">
        <v>0</v>
      </c>
      <c r="S153" s="39">
        <v>45103</v>
      </c>
      <c r="T153" s="40">
        <f t="shared" si="63"/>
        <v>44.56666666666667</v>
      </c>
      <c r="U153" s="41" t="b">
        <v>1</v>
      </c>
      <c r="V153" s="41"/>
      <c r="W153" s="43">
        <v>45122</v>
      </c>
      <c r="X153" s="40">
        <f t="shared" si="66"/>
        <v>45.2</v>
      </c>
      <c r="Y153" s="40" t="str">
        <f t="shared" si="67"/>
        <v>1</v>
      </c>
      <c r="Z153" s="41">
        <f t="shared" si="68"/>
        <v>1</v>
      </c>
      <c r="AA153" s="41" t="str">
        <f t="shared" si="69"/>
        <v>too soon</v>
      </c>
      <c r="AB153" s="41" t="str">
        <f t="shared" si="70"/>
        <v>too soon</v>
      </c>
      <c r="AC153" s="41">
        <v>1</v>
      </c>
      <c r="AD153" s="41">
        <v>0</v>
      </c>
      <c r="AE153" s="43" t="str">
        <f>IF(AD153=1,"למלא פירוט","NA")</f>
        <v>NA</v>
      </c>
      <c r="AF153" s="40" t="str">
        <f t="shared" si="65"/>
        <v>NA</v>
      </c>
      <c r="AG153" s="40">
        <f t="shared" si="71"/>
        <v>44.56666666666667</v>
      </c>
      <c r="AH153" s="45" t="str">
        <f t="shared" si="72"/>
        <v>1</v>
      </c>
      <c r="AI153" s="41" t="str">
        <f t="shared" si="74"/>
        <v>1</v>
      </c>
      <c r="AJ153" s="41" t="s">
        <v>51</v>
      </c>
      <c r="AK153" s="44" t="s">
        <v>51</v>
      </c>
      <c r="AL153" s="67">
        <v>54.938202279999999</v>
      </c>
      <c r="AM153" s="68">
        <v>21.39149389</v>
      </c>
      <c r="AN153" s="68">
        <v>4.5245831478812102</v>
      </c>
      <c r="AO153" s="69" t="s">
        <v>140</v>
      </c>
      <c r="AP153" s="69" t="s">
        <v>139</v>
      </c>
      <c r="AQ153" s="69" t="s">
        <v>139</v>
      </c>
    </row>
    <row r="154" spans="1:43" ht="15.75" x14ac:dyDescent="0.25">
      <c r="A154" s="30">
        <v>72</v>
      </c>
      <c r="B154" s="31">
        <v>17866</v>
      </c>
      <c r="C154" s="16">
        <f t="shared" si="60"/>
        <v>69.92602739726027</v>
      </c>
      <c r="D154" s="17">
        <v>75</v>
      </c>
      <c r="E154" s="17">
        <v>158</v>
      </c>
      <c r="F154" s="18">
        <f t="shared" si="82"/>
        <v>30.043262297708697</v>
      </c>
      <c r="G154" s="32">
        <v>43760</v>
      </c>
      <c r="H154" s="33" t="s">
        <v>52</v>
      </c>
      <c r="I154" s="34">
        <v>2</v>
      </c>
      <c r="J154" s="34" t="s">
        <v>54</v>
      </c>
      <c r="K154" s="34" t="str">
        <f t="shared" si="61"/>
        <v>1</v>
      </c>
      <c r="L154" s="35" t="str">
        <f t="shared" si="62"/>
        <v>1</v>
      </c>
      <c r="M154" s="36">
        <v>1</v>
      </c>
      <c r="N154" s="37">
        <v>0</v>
      </c>
      <c r="O154" s="37" t="str">
        <f>IF(N154=1,"למלא פירוט","NA")</f>
        <v>NA</v>
      </c>
      <c r="P154" s="37" t="str">
        <f>IF(N154=1,"למלא פירוט","NA")</f>
        <v>NA</v>
      </c>
      <c r="Q154" s="37">
        <v>1</v>
      </c>
      <c r="R154" s="38">
        <v>0</v>
      </c>
      <c r="S154" s="39">
        <v>45046</v>
      </c>
      <c r="T154" s="40">
        <f t="shared" si="63"/>
        <v>42.866666666666667</v>
      </c>
      <c r="U154" s="41" t="b">
        <f t="shared" ref="U154:U217" si="83">ISBLANK(V154)</f>
        <v>1</v>
      </c>
      <c r="V154" s="42"/>
      <c r="W154" s="43">
        <v>45116</v>
      </c>
      <c r="X154" s="40">
        <f t="shared" si="66"/>
        <v>45.2</v>
      </c>
      <c r="Y154" s="40" t="str">
        <f t="shared" si="67"/>
        <v>1</v>
      </c>
      <c r="Z154" s="41">
        <f t="shared" si="68"/>
        <v>1</v>
      </c>
      <c r="AA154" s="41" t="str">
        <f t="shared" si="69"/>
        <v>too soon</v>
      </c>
      <c r="AB154" s="41" t="str">
        <f t="shared" si="70"/>
        <v>too soon</v>
      </c>
      <c r="AC154" s="41">
        <v>1</v>
      </c>
      <c r="AD154" s="41">
        <v>0</v>
      </c>
      <c r="AE154" s="43" t="str">
        <f>IF(AD154=1,"למלא פירוט","NA")</f>
        <v>NA</v>
      </c>
      <c r="AF154" s="40" t="str">
        <f t="shared" si="65"/>
        <v>NA</v>
      </c>
      <c r="AG154" s="40">
        <f t="shared" si="71"/>
        <v>42.866666666666667</v>
      </c>
      <c r="AH154" s="45" t="str">
        <f t="shared" si="72"/>
        <v>1</v>
      </c>
      <c r="AI154" s="41" t="str">
        <f t="shared" si="74"/>
        <v>1</v>
      </c>
      <c r="AJ154" s="41" t="s">
        <v>51</v>
      </c>
      <c r="AK154" s="44" t="s">
        <v>51</v>
      </c>
      <c r="AL154" s="67">
        <v>51.837711910000003</v>
      </c>
      <c r="AM154" s="68">
        <v>13.355514380000001</v>
      </c>
      <c r="AN154" s="68">
        <v>4.0194002580934702</v>
      </c>
      <c r="AO154" s="69" t="s">
        <v>140</v>
      </c>
      <c r="AP154" s="69" t="s">
        <v>140</v>
      </c>
      <c r="AQ154" s="69" t="s">
        <v>139</v>
      </c>
    </row>
    <row r="155" spans="1:43" ht="15.75" x14ac:dyDescent="0.25">
      <c r="A155" s="30">
        <v>158</v>
      </c>
      <c r="B155" s="31">
        <v>21310</v>
      </c>
      <c r="C155" s="16">
        <f t="shared" si="60"/>
        <v>56.238356164383561</v>
      </c>
      <c r="D155" s="17" t="s">
        <v>65</v>
      </c>
      <c r="E155" s="22" t="s">
        <v>83</v>
      </c>
      <c r="F155" s="18">
        <f t="shared" si="82"/>
        <v>32.888888888888886</v>
      </c>
      <c r="G155" s="32">
        <v>42136</v>
      </c>
      <c r="H155" s="33" t="s">
        <v>52</v>
      </c>
      <c r="I155" s="34">
        <v>1</v>
      </c>
      <c r="J155" s="34" t="s">
        <v>54</v>
      </c>
      <c r="K155" s="34" t="str">
        <f t="shared" si="61"/>
        <v>1</v>
      </c>
      <c r="L155" s="35" t="str">
        <f t="shared" si="62"/>
        <v>1</v>
      </c>
      <c r="M155" s="36">
        <v>1</v>
      </c>
      <c r="N155" s="37">
        <v>0</v>
      </c>
      <c r="O155" s="37" t="str">
        <f>IF(N155=1,"למלא פירוט","NA")</f>
        <v>NA</v>
      </c>
      <c r="P155" s="37" t="str">
        <f>IF(N155=1,"למלא פירוט","NA")</f>
        <v>NA</v>
      </c>
      <c r="Q155" s="37">
        <v>1</v>
      </c>
      <c r="R155" s="38">
        <v>0</v>
      </c>
      <c r="S155" s="39">
        <v>45104</v>
      </c>
      <c r="T155" s="40">
        <f t="shared" si="63"/>
        <v>98.933333333333337</v>
      </c>
      <c r="U155" s="41" t="b">
        <f t="shared" si="83"/>
        <v>1</v>
      </c>
      <c r="V155" s="42"/>
      <c r="W155" s="43">
        <v>45110</v>
      </c>
      <c r="X155" s="40">
        <f t="shared" si="66"/>
        <v>99.13333333333334</v>
      </c>
      <c r="Y155" s="40" t="str">
        <f t="shared" si="67"/>
        <v>1</v>
      </c>
      <c r="Z155" s="41">
        <f t="shared" si="68"/>
        <v>1</v>
      </c>
      <c r="AA155" s="41">
        <f t="shared" si="69"/>
        <v>1</v>
      </c>
      <c r="AB155" s="41">
        <f t="shared" si="70"/>
        <v>1</v>
      </c>
      <c r="AC155" s="41">
        <v>1</v>
      </c>
      <c r="AD155" s="41">
        <v>0</v>
      </c>
      <c r="AE155" s="43" t="str">
        <f>IF(AD155=0,"NA","למלא פירוט")</f>
        <v>NA</v>
      </c>
      <c r="AF155" s="40" t="str">
        <f t="shared" si="65"/>
        <v>NA</v>
      </c>
      <c r="AG155" s="40">
        <f t="shared" si="71"/>
        <v>98.933333333333337</v>
      </c>
      <c r="AH155" s="45" t="str">
        <f t="shared" si="72"/>
        <v>1</v>
      </c>
      <c r="AI155" s="41" t="str">
        <f t="shared" si="74"/>
        <v>1</v>
      </c>
      <c r="AJ155" s="41" t="str">
        <f>IF(AG155&gt;59.9,"1","0")</f>
        <v>1</v>
      </c>
      <c r="AK155" s="44" t="str">
        <f>IF(AG155&gt;83,"1","0")</f>
        <v>1</v>
      </c>
      <c r="AL155" s="67">
        <v>63.242579980000002</v>
      </c>
      <c r="AM155" s="68">
        <v>11.28101571</v>
      </c>
      <c r="AN155" s="68">
        <v>4.9762183899999997</v>
      </c>
      <c r="AO155" s="69" t="s">
        <v>139</v>
      </c>
      <c r="AP155" s="69" t="s">
        <v>140</v>
      </c>
      <c r="AQ155" s="69" t="s">
        <v>139</v>
      </c>
    </row>
    <row r="156" spans="1:43" ht="15.75" x14ac:dyDescent="0.25">
      <c r="A156" s="30">
        <v>159</v>
      </c>
      <c r="B156" s="31">
        <v>19229</v>
      </c>
      <c r="C156" s="16">
        <f t="shared" si="60"/>
        <v>61.802739726027397</v>
      </c>
      <c r="D156" s="17" t="s">
        <v>76</v>
      </c>
      <c r="E156" s="17" t="s">
        <v>84</v>
      </c>
      <c r="F156" s="18">
        <f t="shared" si="82"/>
        <v>35.817710714830049</v>
      </c>
      <c r="G156" s="32">
        <v>42115</v>
      </c>
      <c r="H156" s="33" t="s">
        <v>52</v>
      </c>
      <c r="I156" s="34">
        <v>1</v>
      </c>
      <c r="J156" s="34" t="s">
        <v>54</v>
      </c>
      <c r="K156" s="34" t="str">
        <f t="shared" si="61"/>
        <v>1</v>
      </c>
      <c r="L156" s="35" t="str">
        <f t="shared" si="62"/>
        <v>1</v>
      </c>
      <c r="M156" s="36">
        <v>0</v>
      </c>
      <c r="N156" s="37" t="str">
        <f>IF(M156=0,"NA","למלא פירוט")</f>
        <v>NA</v>
      </c>
      <c r="O156" s="37" t="str">
        <f>IF(N156=1,"למלא פירוט","NA")</f>
        <v>NA</v>
      </c>
      <c r="P156" s="37" t="str">
        <f>IF(N156=1,"למלא פירוט","NA")</f>
        <v>NA</v>
      </c>
      <c r="Q156" s="37" t="str">
        <f>IF(M156=0,"NA","למלא פירוט")</f>
        <v>NA</v>
      </c>
      <c r="R156" s="38" t="str">
        <f>IF(M156=0,"NA","למלא פירוט")</f>
        <v>NA</v>
      </c>
      <c r="S156" s="39">
        <v>45082</v>
      </c>
      <c r="T156" s="40">
        <f t="shared" si="63"/>
        <v>98.9</v>
      </c>
      <c r="U156" s="41" t="b">
        <f t="shared" si="83"/>
        <v>1</v>
      </c>
      <c r="V156" s="42"/>
      <c r="W156" s="43">
        <v>45110</v>
      </c>
      <c r="X156" s="40">
        <f t="shared" si="66"/>
        <v>99.833333333333329</v>
      </c>
      <c r="Y156" s="40" t="str">
        <f t="shared" si="67"/>
        <v>1</v>
      </c>
      <c r="Z156" s="41">
        <f t="shared" si="68"/>
        <v>1</v>
      </c>
      <c r="AA156" s="41">
        <f t="shared" si="69"/>
        <v>1</v>
      </c>
      <c r="AB156" s="41">
        <f t="shared" si="70"/>
        <v>1</v>
      </c>
      <c r="AC156" s="41">
        <v>1</v>
      </c>
      <c r="AD156" s="41">
        <v>0</v>
      </c>
      <c r="AE156" s="43" t="str">
        <f>IF(AD156=0,"NA","למלא פירוט")</f>
        <v>NA</v>
      </c>
      <c r="AF156" s="40" t="str">
        <f t="shared" si="65"/>
        <v>NA</v>
      </c>
      <c r="AG156" s="40">
        <f t="shared" si="71"/>
        <v>98.9</v>
      </c>
      <c r="AH156" s="45" t="str">
        <f t="shared" si="72"/>
        <v>1</v>
      </c>
      <c r="AI156" s="41" t="str">
        <f t="shared" si="74"/>
        <v>1</v>
      </c>
      <c r="AJ156" s="41" t="str">
        <f>IF(AG156&gt;59.9,"1","0")</f>
        <v>1</v>
      </c>
      <c r="AK156" s="44" t="str">
        <f>IF(AG156&gt;83,"1","0")</f>
        <v>1</v>
      </c>
      <c r="AL156" s="67">
        <v>62.920114409999996</v>
      </c>
      <c r="AM156" s="68">
        <v>18.38019169</v>
      </c>
      <c r="AN156" s="68">
        <v>3.3040396109999999</v>
      </c>
      <c r="AO156" s="69" t="s">
        <v>139</v>
      </c>
      <c r="AP156" s="69" t="s">
        <v>139</v>
      </c>
      <c r="AQ156" s="69" t="s">
        <v>140</v>
      </c>
    </row>
    <row r="157" spans="1:43" ht="15.75" x14ac:dyDescent="0.25">
      <c r="A157" s="30">
        <v>160</v>
      </c>
      <c r="B157" s="31">
        <v>22108</v>
      </c>
      <c r="C157" s="16">
        <f t="shared" si="60"/>
        <v>53.849315068493148</v>
      </c>
      <c r="D157" s="17" t="s">
        <v>85</v>
      </c>
      <c r="E157" s="17" t="s">
        <v>86</v>
      </c>
      <c r="F157" s="18">
        <f t="shared" si="82"/>
        <v>45.703124999999993</v>
      </c>
      <c r="G157" s="32">
        <v>42051</v>
      </c>
      <c r="H157" s="33" t="s">
        <v>52</v>
      </c>
      <c r="I157" s="34">
        <v>1</v>
      </c>
      <c r="J157" s="34" t="s">
        <v>49</v>
      </c>
      <c r="K157" s="34" t="str">
        <f t="shared" si="61"/>
        <v>1</v>
      </c>
      <c r="L157" s="35" t="str">
        <f t="shared" si="62"/>
        <v>1</v>
      </c>
      <c r="M157" s="36">
        <v>1</v>
      </c>
      <c r="N157" s="37">
        <v>0</v>
      </c>
      <c r="O157" s="37" t="str">
        <f>IF(N157=1,"למלא פירוט","NA")</f>
        <v>NA</v>
      </c>
      <c r="P157" s="37" t="str">
        <f>IF(N157=1,"למלא פירוט","NA")</f>
        <v>NA</v>
      </c>
      <c r="Q157" s="37">
        <v>1</v>
      </c>
      <c r="R157" s="38">
        <v>0</v>
      </c>
      <c r="S157" s="39">
        <v>45106</v>
      </c>
      <c r="T157" s="40">
        <f t="shared" si="63"/>
        <v>101.83333333333333</v>
      </c>
      <c r="U157" s="41" t="b">
        <f t="shared" si="83"/>
        <v>1</v>
      </c>
      <c r="V157" s="42"/>
      <c r="W157" s="43">
        <v>45110</v>
      </c>
      <c r="X157" s="40">
        <f t="shared" si="66"/>
        <v>101.96666666666667</v>
      </c>
      <c r="Y157" s="40" t="str">
        <f t="shared" si="67"/>
        <v>1</v>
      </c>
      <c r="Z157" s="41">
        <f t="shared" si="68"/>
        <v>1</v>
      </c>
      <c r="AA157" s="41">
        <f t="shared" si="69"/>
        <v>1</v>
      </c>
      <c r="AB157" s="41">
        <f t="shared" si="70"/>
        <v>1</v>
      </c>
      <c r="AC157" s="41">
        <v>1</v>
      </c>
      <c r="AD157" s="41">
        <v>0</v>
      </c>
      <c r="AE157" s="43" t="str">
        <f>IF(AD157=0,"NA","למלא פירוט")</f>
        <v>NA</v>
      </c>
      <c r="AF157" s="40" t="str">
        <f t="shared" si="65"/>
        <v>NA</v>
      </c>
      <c r="AG157" s="40">
        <f t="shared" si="71"/>
        <v>101.83333333333333</v>
      </c>
      <c r="AH157" s="45" t="str">
        <f t="shared" si="72"/>
        <v>1</v>
      </c>
      <c r="AI157" s="41" t="str">
        <f t="shared" si="74"/>
        <v>1</v>
      </c>
      <c r="AJ157" s="41" t="str">
        <f>IF(AG157&gt;59.9,"1","0")</f>
        <v>1</v>
      </c>
      <c r="AK157" s="44" t="str">
        <f>IF(AG157&gt;83,"1","0")</f>
        <v>1</v>
      </c>
      <c r="AL157" s="67">
        <v>60.716482540000001</v>
      </c>
      <c r="AM157" s="68">
        <v>15.49904703</v>
      </c>
      <c r="AN157" s="68">
        <v>3.4329953010000001</v>
      </c>
      <c r="AO157" s="69" t="s">
        <v>139</v>
      </c>
      <c r="AP157" s="69" t="s">
        <v>140</v>
      </c>
      <c r="AQ157" s="69" t="s">
        <v>140</v>
      </c>
    </row>
    <row r="158" spans="1:43" ht="15.75" x14ac:dyDescent="0.25">
      <c r="A158" s="30">
        <v>161</v>
      </c>
      <c r="B158" s="31">
        <v>18398</v>
      </c>
      <c r="C158" s="16">
        <f t="shared" si="60"/>
        <v>63.775342465753425</v>
      </c>
      <c r="D158" s="17" t="s">
        <v>87</v>
      </c>
      <c r="E158" s="17" t="s">
        <v>84</v>
      </c>
      <c r="F158" s="18">
        <f t="shared" si="82"/>
        <v>18.670934308794386</v>
      </c>
      <c r="G158" s="32">
        <v>42017</v>
      </c>
      <c r="H158" s="33" t="s">
        <v>55</v>
      </c>
      <c r="I158" s="34">
        <v>3</v>
      </c>
      <c r="J158" s="34">
        <v>3</v>
      </c>
      <c r="K158" s="34" t="str">
        <f t="shared" si="61"/>
        <v>3</v>
      </c>
      <c r="L158" s="35" t="str">
        <f t="shared" si="62"/>
        <v>2</v>
      </c>
      <c r="M158" s="36">
        <v>1</v>
      </c>
      <c r="N158" s="37">
        <v>1</v>
      </c>
      <c r="O158" s="46" t="s">
        <v>57</v>
      </c>
      <c r="P158" s="37">
        <v>0</v>
      </c>
      <c r="Q158" s="37">
        <v>0</v>
      </c>
      <c r="R158" s="38">
        <v>0</v>
      </c>
      <c r="S158" s="39">
        <v>42103</v>
      </c>
      <c r="T158" s="40">
        <f t="shared" si="63"/>
        <v>2.8666666666666667</v>
      </c>
      <c r="U158" s="41" t="b">
        <f t="shared" si="83"/>
        <v>0</v>
      </c>
      <c r="V158" s="42">
        <v>42106</v>
      </c>
      <c r="W158" s="43">
        <v>45110</v>
      </c>
      <c r="X158" s="40">
        <f t="shared" si="66"/>
        <v>2.9666666666666668</v>
      </c>
      <c r="Y158" s="40" t="str">
        <f t="shared" si="67"/>
        <v>0</v>
      </c>
      <c r="Z158" s="41">
        <f t="shared" si="68"/>
        <v>0</v>
      </c>
      <c r="AA158" s="41">
        <f t="shared" si="69"/>
        <v>0</v>
      </c>
      <c r="AB158" s="41">
        <f t="shared" si="70"/>
        <v>0</v>
      </c>
      <c r="AC158" s="41">
        <v>1</v>
      </c>
      <c r="AD158" s="41">
        <v>1</v>
      </c>
      <c r="AE158" s="43">
        <v>42095</v>
      </c>
      <c r="AF158" s="40">
        <f t="shared" si="65"/>
        <v>2.6</v>
      </c>
      <c r="AG158" s="40">
        <f t="shared" si="71"/>
        <v>2.6</v>
      </c>
      <c r="AH158" s="45" t="str">
        <f t="shared" si="72"/>
        <v>0</v>
      </c>
      <c r="AI158" s="41" t="str">
        <f t="shared" si="74"/>
        <v>0</v>
      </c>
      <c r="AJ158" s="41" t="str">
        <f>IF(AG158&gt;59.9,"1","0")</f>
        <v>0</v>
      </c>
      <c r="AK158" s="44" t="str">
        <f>IF(AG158&gt;83,"1","0")</f>
        <v>0</v>
      </c>
      <c r="AL158" s="67">
        <v>51.443950880000003</v>
      </c>
      <c r="AM158" s="68">
        <v>12.766132580000001</v>
      </c>
      <c r="AN158" s="68">
        <v>3.6481610519999998</v>
      </c>
      <c r="AO158" s="69" t="s">
        <v>140</v>
      </c>
      <c r="AP158" s="69" t="s">
        <v>140</v>
      </c>
      <c r="AQ158" s="69" t="s">
        <v>140</v>
      </c>
    </row>
    <row r="159" spans="1:43" ht="15.75" x14ac:dyDescent="0.25">
      <c r="A159" s="30">
        <v>73</v>
      </c>
      <c r="B159" s="31">
        <v>19290</v>
      </c>
      <c r="C159" s="16">
        <f t="shared" si="60"/>
        <v>66.046575342465758</v>
      </c>
      <c r="D159" s="17">
        <v>115</v>
      </c>
      <c r="E159" s="17">
        <v>165</v>
      </c>
      <c r="F159" s="18">
        <f t="shared" si="82"/>
        <v>42.240587695133158</v>
      </c>
      <c r="G159" s="32">
        <v>43748</v>
      </c>
      <c r="H159" s="33" t="s">
        <v>52</v>
      </c>
      <c r="I159" s="34">
        <v>2</v>
      </c>
      <c r="J159" s="34" t="s">
        <v>54</v>
      </c>
      <c r="K159" s="34" t="str">
        <f t="shared" si="61"/>
        <v>1</v>
      </c>
      <c r="L159" s="35" t="str">
        <f t="shared" si="62"/>
        <v>1</v>
      </c>
      <c r="M159" s="36">
        <v>0</v>
      </c>
      <c r="N159" s="37" t="str">
        <f>IF(M159=0,"NA","למלא פירוט")</f>
        <v>NA</v>
      </c>
      <c r="O159" s="37" t="str">
        <f>IF(N159=1,"למלא פירוט","NA")</f>
        <v>NA</v>
      </c>
      <c r="P159" s="37" t="str">
        <f>IF(N159=1,"למלא פירוט","NA")</f>
        <v>NA</v>
      </c>
      <c r="Q159" s="37" t="str">
        <f>IF(M159=0,"NA","למלא פירוט")</f>
        <v>NA</v>
      </c>
      <c r="R159" s="38" t="str">
        <f>IF(M159=0,"NA","למלא פירוט")</f>
        <v>NA</v>
      </c>
      <c r="S159" s="39">
        <v>45046</v>
      </c>
      <c r="T159" s="40">
        <f t="shared" si="63"/>
        <v>43.266666666666666</v>
      </c>
      <c r="U159" s="41" t="b">
        <f t="shared" si="83"/>
        <v>1</v>
      </c>
      <c r="V159" s="42"/>
      <c r="W159" s="43">
        <v>45116</v>
      </c>
      <c r="X159" s="40">
        <f t="shared" si="66"/>
        <v>45.6</v>
      </c>
      <c r="Y159" s="40" t="str">
        <f t="shared" si="67"/>
        <v>1</v>
      </c>
      <c r="Z159" s="41">
        <f t="shared" si="68"/>
        <v>1</v>
      </c>
      <c r="AA159" s="41" t="str">
        <f t="shared" si="69"/>
        <v>too soon</v>
      </c>
      <c r="AB159" s="41" t="str">
        <f t="shared" si="70"/>
        <v>too soon</v>
      </c>
      <c r="AC159" s="41">
        <v>1</v>
      </c>
      <c r="AD159" s="41">
        <v>0</v>
      </c>
      <c r="AE159" s="43" t="str">
        <f>IF(AD159=1,"למלא פירוט","NA")</f>
        <v>NA</v>
      </c>
      <c r="AF159" s="40" t="str">
        <f t="shared" si="65"/>
        <v>NA</v>
      </c>
      <c r="AG159" s="40">
        <f t="shared" si="71"/>
        <v>43.266666666666666</v>
      </c>
      <c r="AH159" s="45" t="str">
        <f t="shared" si="72"/>
        <v>1</v>
      </c>
      <c r="AI159" s="41" t="str">
        <f t="shared" si="74"/>
        <v>1</v>
      </c>
      <c r="AJ159" s="41" t="s">
        <v>51</v>
      </c>
      <c r="AK159" s="44" t="s">
        <v>51</v>
      </c>
      <c r="AL159" s="67">
        <v>56.127350829999997</v>
      </c>
      <c r="AM159" s="68">
        <v>14.95770566</v>
      </c>
      <c r="AN159" s="68">
        <v>3.7006741251619899</v>
      </c>
      <c r="AO159" s="69" t="s">
        <v>139</v>
      </c>
      <c r="AP159" s="69" t="s">
        <v>140</v>
      </c>
      <c r="AQ159" s="69" t="s">
        <v>139</v>
      </c>
    </row>
    <row r="160" spans="1:43" ht="15.75" x14ac:dyDescent="0.25">
      <c r="A160" s="30">
        <v>163</v>
      </c>
      <c r="B160" s="31">
        <v>14741</v>
      </c>
      <c r="C160" s="16">
        <f t="shared" si="60"/>
        <v>73.61369863013698</v>
      </c>
      <c r="D160" s="17">
        <v>117</v>
      </c>
      <c r="E160" s="17">
        <v>155</v>
      </c>
      <c r="F160" s="18">
        <f t="shared" si="82"/>
        <v>48.699271592091563</v>
      </c>
      <c r="G160" s="32">
        <v>42002</v>
      </c>
      <c r="H160" s="33" t="s">
        <v>55</v>
      </c>
      <c r="I160" s="34">
        <v>3</v>
      </c>
      <c r="J160" s="34" t="s">
        <v>49</v>
      </c>
      <c r="K160" s="34" t="str">
        <f t="shared" si="61"/>
        <v>1</v>
      </c>
      <c r="L160" s="35" t="str">
        <f t="shared" si="62"/>
        <v>2</v>
      </c>
      <c r="M160" s="36">
        <v>1</v>
      </c>
      <c r="N160" s="37">
        <v>1</v>
      </c>
      <c r="O160" s="46" t="s">
        <v>57</v>
      </c>
      <c r="P160" s="37">
        <v>1</v>
      </c>
      <c r="Q160" s="37">
        <v>1</v>
      </c>
      <c r="R160" s="38">
        <v>1</v>
      </c>
      <c r="S160" s="39">
        <v>43391</v>
      </c>
      <c r="T160" s="40">
        <f t="shared" si="63"/>
        <v>46.3</v>
      </c>
      <c r="U160" s="41" t="b">
        <f t="shared" si="83"/>
        <v>0</v>
      </c>
      <c r="V160" s="42">
        <v>43454</v>
      </c>
      <c r="W160" s="43">
        <v>45110</v>
      </c>
      <c r="X160" s="40">
        <f t="shared" si="66"/>
        <v>48.4</v>
      </c>
      <c r="Y160" s="40" t="str">
        <f t="shared" si="67"/>
        <v>1</v>
      </c>
      <c r="Z160" s="41">
        <f t="shared" si="68"/>
        <v>1</v>
      </c>
      <c r="AA160" s="41">
        <f t="shared" si="69"/>
        <v>0</v>
      </c>
      <c r="AB160" s="41">
        <f t="shared" si="70"/>
        <v>0</v>
      </c>
      <c r="AC160" s="41">
        <v>1</v>
      </c>
      <c r="AD160" s="41">
        <v>1</v>
      </c>
      <c r="AE160" s="43">
        <v>43299</v>
      </c>
      <c r="AF160" s="40">
        <f t="shared" si="65"/>
        <v>42.633333333333333</v>
      </c>
      <c r="AG160" s="40">
        <f t="shared" si="71"/>
        <v>43.233333333333334</v>
      </c>
      <c r="AH160" s="45" t="str">
        <f t="shared" si="72"/>
        <v>1</v>
      </c>
      <c r="AI160" s="41" t="str">
        <f t="shared" si="74"/>
        <v>1</v>
      </c>
      <c r="AJ160" s="41" t="str">
        <f>IF(AG160&gt;59.9,"1","0")</f>
        <v>0</v>
      </c>
      <c r="AK160" s="44" t="str">
        <f>IF(AG160&gt;83,"1","0")</f>
        <v>0</v>
      </c>
      <c r="AL160" s="67">
        <v>62.262242739999998</v>
      </c>
      <c r="AM160" s="68">
        <v>27.873968489999999</v>
      </c>
      <c r="AN160" s="68">
        <v>6.4451634980000003</v>
      </c>
      <c r="AO160" s="69" t="s">
        <v>139</v>
      </c>
      <c r="AP160" s="69" t="s">
        <v>139</v>
      </c>
      <c r="AQ160" s="69" t="s">
        <v>139</v>
      </c>
    </row>
    <row r="161" spans="1:43" ht="15.75" x14ac:dyDescent="0.25">
      <c r="A161" s="30">
        <v>164</v>
      </c>
      <c r="B161" s="31">
        <v>11414</v>
      </c>
      <c r="C161" s="16">
        <f t="shared" si="60"/>
        <v>82.509589041095893</v>
      </c>
      <c r="D161" s="17">
        <v>55</v>
      </c>
      <c r="E161" s="17" t="s">
        <v>88</v>
      </c>
      <c r="F161" s="18">
        <f t="shared" si="82"/>
        <v>25.452357813873849</v>
      </c>
      <c r="G161" s="32">
        <v>41970</v>
      </c>
      <c r="H161" s="33" t="s">
        <v>52</v>
      </c>
      <c r="I161" s="34">
        <v>1</v>
      </c>
      <c r="J161" s="34" t="s">
        <v>49</v>
      </c>
      <c r="K161" s="34" t="str">
        <f t="shared" si="61"/>
        <v>1</v>
      </c>
      <c r="L161" s="35" t="str">
        <f t="shared" si="62"/>
        <v>1</v>
      </c>
      <c r="M161" s="36">
        <v>1</v>
      </c>
      <c r="N161" s="37">
        <v>0</v>
      </c>
      <c r="O161" s="37" t="str">
        <f>IF(N161=1,"למלא פירוט","NA")</f>
        <v>NA</v>
      </c>
      <c r="P161" s="37" t="str">
        <f>IF(N161=1,"למלא פירוט","NA")</f>
        <v>NA</v>
      </c>
      <c r="Q161" s="37">
        <v>1</v>
      </c>
      <c r="R161" s="38">
        <v>0</v>
      </c>
      <c r="S161" s="39">
        <v>44929</v>
      </c>
      <c r="T161" s="40">
        <f t="shared" si="63"/>
        <v>98.63333333333334</v>
      </c>
      <c r="U161" s="41" t="b">
        <f t="shared" si="83"/>
        <v>1</v>
      </c>
      <c r="V161" s="42"/>
      <c r="W161" s="43">
        <v>45110</v>
      </c>
      <c r="X161" s="40">
        <f t="shared" si="66"/>
        <v>104.66666666666667</v>
      </c>
      <c r="Y161" s="40" t="str">
        <f t="shared" si="67"/>
        <v>1</v>
      </c>
      <c r="Z161" s="41">
        <f t="shared" si="68"/>
        <v>1</v>
      </c>
      <c r="AA161" s="41">
        <f t="shared" si="69"/>
        <v>1</v>
      </c>
      <c r="AB161" s="41">
        <f t="shared" si="70"/>
        <v>1</v>
      </c>
      <c r="AC161" s="41">
        <v>1</v>
      </c>
      <c r="AD161" s="41">
        <v>0</v>
      </c>
      <c r="AE161" s="43" t="str">
        <f>IF(AD161=0,"NA","למלא פירוט")</f>
        <v>NA</v>
      </c>
      <c r="AF161" s="40" t="str">
        <f t="shared" si="65"/>
        <v>NA</v>
      </c>
      <c r="AG161" s="40">
        <f t="shared" si="71"/>
        <v>98.63333333333334</v>
      </c>
      <c r="AH161" s="45" t="str">
        <f t="shared" si="72"/>
        <v>1</v>
      </c>
      <c r="AI161" s="41" t="str">
        <f t="shared" si="74"/>
        <v>1</v>
      </c>
      <c r="AJ161" s="41" t="str">
        <f>IF(AG161&gt;59.9,"1","0")</f>
        <v>1</v>
      </c>
      <c r="AK161" s="44" t="str">
        <f>IF(AG161&gt;83,"1","0")</f>
        <v>1</v>
      </c>
      <c r="AL161" s="67">
        <v>63.699100039999998</v>
      </c>
      <c r="AM161" s="68">
        <v>17.054776019999998</v>
      </c>
      <c r="AN161" s="68">
        <v>3.6403244469999998</v>
      </c>
      <c r="AO161" s="69" t="s">
        <v>139</v>
      </c>
      <c r="AP161" s="69" t="s">
        <v>139</v>
      </c>
      <c r="AQ161" s="69" t="s">
        <v>140</v>
      </c>
    </row>
    <row r="162" spans="1:43" ht="15.75" x14ac:dyDescent="0.25">
      <c r="A162" s="30">
        <v>80</v>
      </c>
      <c r="B162" s="31">
        <v>19088</v>
      </c>
      <c r="C162" s="16">
        <f t="shared" si="60"/>
        <v>66.153424657534245</v>
      </c>
      <c r="D162" s="17">
        <v>100</v>
      </c>
      <c r="E162" s="17">
        <v>158</v>
      </c>
      <c r="F162" s="18">
        <f t="shared" si="82"/>
        <v>40.057683063611591</v>
      </c>
      <c r="G162" s="32">
        <v>43585</v>
      </c>
      <c r="H162" s="33" t="s">
        <v>52</v>
      </c>
      <c r="I162" s="34">
        <v>2</v>
      </c>
      <c r="J162" s="34" t="s">
        <v>54</v>
      </c>
      <c r="K162" s="34" t="str">
        <f t="shared" si="61"/>
        <v>1</v>
      </c>
      <c r="L162" s="35" t="str">
        <f t="shared" si="62"/>
        <v>1</v>
      </c>
      <c r="M162" s="36">
        <v>0</v>
      </c>
      <c r="N162" s="37" t="str">
        <f>IF(M162=0,"NA","למלא פירוט")</f>
        <v>NA</v>
      </c>
      <c r="O162" s="37" t="str">
        <f>IF(N162=1,"למלא פירוט","NA")</f>
        <v>NA</v>
      </c>
      <c r="P162" s="37" t="str">
        <f>IF(N162=1,"למלא פירוט","NA")</f>
        <v>NA</v>
      </c>
      <c r="Q162" s="37" t="str">
        <f>IF(M162=0,"NA","למלא פירוט")</f>
        <v>NA</v>
      </c>
      <c r="R162" s="38" t="str">
        <f>IF(M162=0,"NA","למלא פירוט")</f>
        <v>NA</v>
      </c>
      <c r="S162" s="39">
        <v>45095</v>
      </c>
      <c r="T162" s="40">
        <f t="shared" si="63"/>
        <v>50.333333333333336</v>
      </c>
      <c r="U162" s="41" t="b">
        <f t="shared" si="83"/>
        <v>1</v>
      </c>
      <c r="V162" s="42"/>
      <c r="W162" s="43">
        <v>45116</v>
      </c>
      <c r="X162" s="40">
        <f t="shared" si="66"/>
        <v>51.033333333333331</v>
      </c>
      <c r="Y162" s="40" t="str">
        <f t="shared" si="67"/>
        <v>1</v>
      </c>
      <c r="Z162" s="41">
        <f t="shared" si="68"/>
        <v>1</v>
      </c>
      <c r="AA162" s="41" t="str">
        <f t="shared" si="69"/>
        <v>too soon</v>
      </c>
      <c r="AB162" s="41" t="str">
        <f t="shared" si="70"/>
        <v>too soon</v>
      </c>
      <c r="AC162" s="41">
        <v>1</v>
      </c>
      <c r="AD162" s="41">
        <v>0</v>
      </c>
      <c r="AE162" s="43" t="str">
        <f>IF(AD162=1,"למלא פירוט","NA")</f>
        <v>NA</v>
      </c>
      <c r="AF162" s="40" t="str">
        <f t="shared" si="65"/>
        <v>NA</v>
      </c>
      <c r="AG162" s="40">
        <f t="shared" si="71"/>
        <v>50.333333333333336</v>
      </c>
      <c r="AH162" s="45" t="str">
        <f t="shared" si="72"/>
        <v>1</v>
      </c>
      <c r="AI162" s="41" t="str">
        <f t="shared" si="74"/>
        <v>1</v>
      </c>
      <c r="AJ162" s="41" t="s">
        <v>51</v>
      </c>
      <c r="AK162" s="44" t="s">
        <v>51</v>
      </c>
      <c r="AL162" s="67">
        <v>47.973638139999998</v>
      </c>
      <c r="AM162" s="68">
        <v>21.296610040000001</v>
      </c>
      <c r="AN162" s="68">
        <v>4.2698344536857702</v>
      </c>
      <c r="AO162" s="69" t="s">
        <v>140</v>
      </c>
      <c r="AP162" s="69" t="s">
        <v>139</v>
      </c>
      <c r="AQ162" s="69" t="s">
        <v>139</v>
      </c>
    </row>
    <row r="163" spans="1:43" ht="15.75" x14ac:dyDescent="0.25">
      <c r="A163" s="30">
        <v>166</v>
      </c>
      <c r="B163" s="31">
        <v>19445</v>
      </c>
      <c r="C163" s="16">
        <f t="shared" si="60"/>
        <v>60.728767123287675</v>
      </c>
      <c r="D163" s="17" t="s">
        <v>89</v>
      </c>
      <c r="E163" s="17" t="s">
        <v>86</v>
      </c>
      <c r="F163" s="18">
        <f t="shared" si="82"/>
        <v>41.015624999999993</v>
      </c>
      <c r="G163" s="32">
        <v>41935</v>
      </c>
      <c r="H163" s="33" t="s">
        <v>52</v>
      </c>
      <c r="I163" s="34">
        <v>1</v>
      </c>
      <c r="J163" s="34" t="s">
        <v>54</v>
      </c>
      <c r="K163" s="34" t="str">
        <f t="shared" si="61"/>
        <v>1</v>
      </c>
      <c r="L163" s="35" t="str">
        <f t="shared" si="62"/>
        <v>1</v>
      </c>
      <c r="M163" s="36">
        <v>0</v>
      </c>
      <c r="N163" s="37" t="str">
        <f>IF(M163=0,"NA","למלא פירוט")</f>
        <v>NA</v>
      </c>
      <c r="O163" s="37" t="str">
        <f>IF(N163=1,"למלא פירוט","NA")</f>
        <v>NA</v>
      </c>
      <c r="P163" s="37" t="str">
        <f>IF(N163=1,"למלא פירוט","NA")</f>
        <v>NA</v>
      </c>
      <c r="Q163" s="37" t="str">
        <f>IF(M163=0,"NA","למלא פירוט")</f>
        <v>NA</v>
      </c>
      <c r="R163" s="38" t="str">
        <f>IF(M163=0,"NA","למלא פירוט")</f>
        <v>NA</v>
      </c>
      <c r="S163" s="39">
        <v>44601</v>
      </c>
      <c r="T163" s="40">
        <f t="shared" si="63"/>
        <v>88.86666666666666</v>
      </c>
      <c r="U163" s="41" t="b">
        <f t="shared" si="83"/>
        <v>1</v>
      </c>
      <c r="V163" s="42"/>
      <c r="W163" s="43">
        <v>45109</v>
      </c>
      <c r="X163" s="40">
        <f t="shared" si="66"/>
        <v>105.8</v>
      </c>
      <c r="Y163" s="40" t="str">
        <f t="shared" si="67"/>
        <v>1</v>
      </c>
      <c r="Z163" s="41">
        <f t="shared" si="68"/>
        <v>1</v>
      </c>
      <c r="AA163" s="41">
        <f t="shared" si="69"/>
        <v>1</v>
      </c>
      <c r="AB163" s="41">
        <f t="shared" si="70"/>
        <v>1</v>
      </c>
      <c r="AC163" s="41">
        <v>1</v>
      </c>
      <c r="AD163" s="41">
        <v>0</v>
      </c>
      <c r="AE163" s="43" t="str">
        <f t="shared" ref="AE163:AE169" si="84">IF(AD163=0,"NA","למלא פירוט")</f>
        <v>NA</v>
      </c>
      <c r="AF163" s="40" t="str">
        <f t="shared" si="65"/>
        <v>NA</v>
      </c>
      <c r="AG163" s="40">
        <f t="shared" si="71"/>
        <v>88.86666666666666</v>
      </c>
      <c r="AH163" s="45" t="str">
        <f t="shared" si="72"/>
        <v>1</v>
      </c>
      <c r="AI163" s="41" t="str">
        <f t="shared" si="74"/>
        <v>1</v>
      </c>
      <c r="AJ163" s="41" t="str">
        <f t="shared" ref="AJ163:AJ198" si="85">IF(AG163&gt;59.9,"1","0")</f>
        <v>1</v>
      </c>
      <c r="AK163" s="44" t="str">
        <f t="shared" ref="AK163:AK201" si="86">IF(AG163&gt;83,"1","0")</f>
        <v>1</v>
      </c>
      <c r="AL163" s="67">
        <v>56.365254</v>
      </c>
      <c r="AM163" s="68">
        <v>14.14956289</v>
      </c>
      <c r="AN163" s="68">
        <v>3.774852251</v>
      </c>
      <c r="AO163" s="69" t="s">
        <v>139</v>
      </c>
      <c r="AP163" s="69" t="s">
        <v>140</v>
      </c>
      <c r="AQ163" s="69" t="s">
        <v>139</v>
      </c>
    </row>
    <row r="164" spans="1:43" ht="15.75" x14ac:dyDescent="0.25">
      <c r="A164" s="30">
        <v>167</v>
      </c>
      <c r="B164" s="31">
        <v>21262</v>
      </c>
      <c r="C164" s="16">
        <f t="shared" si="60"/>
        <v>55.706849315068496</v>
      </c>
      <c r="D164" s="17">
        <v>136</v>
      </c>
      <c r="E164" s="17">
        <v>168</v>
      </c>
      <c r="F164" s="18">
        <f t="shared" si="82"/>
        <v>48.185941043083908</v>
      </c>
      <c r="G164" s="32">
        <v>41893</v>
      </c>
      <c r="H164" s="33" t="s">
        <v>52</v>
      </c>
      <c r="I164" s="34">
        <v>1</v>
      </c>
      <c r="J164" s="34" t="s">
        <v>54</v>
      </c>
      <c r="K164" s="34" t="str">
        <f t="shared" si="61"/>
        <v>1</v>
      </c>
      <c r="L164" s="35" t="str">
        <f t="shared" si="62"/>
        <v>1</v>
      </c>
      <c r="M164" s="36">
        <v>0</v>
      </c>
      <c r="N164" s="37" t="str">
        <f>IF(M164=0,"NA","למלא פירוט")</f>
        <v>NA</v>
      </c>
      <c r="O164" s="37" t="str">
        <f>IF(N164=1,"למלא פירוט","NA")</f>
        <v>NA</v>
      </c>
      <c r="P164" s="37" t="str">
        <f>IF(N164=1,"למלא פירוט","NA")</f>
        <v>NA</v>
      </c>
      <c r="Q164" s="37" t="str">
        <f>IF(M164=0,"NA","למלא פירוט")</f>
        <v>NA</v>
      </c>
      <c r="R164" s="38" t="str">
        <f>IF(M164=0,"NA","למלא פירוט")</f>
        <v>NA</v>
      </c>
      <c r="S164" s="39">
        <v>45091</v>
      </c>
      <c r="T164" s="40">
        <f t="shared" si="63"/>
        <v>106.6</v>
      </c>
      <c r="U164" s="41" t="b">
        <f t="shared" si="83"/>
        <v>1</v>
      </c>
      <c r="V164" s="42"/>
      <c r="W164" s="43">
        <v>45109</v>
      </c>
      <c r="X164" s="40">
        <f t="shared" si="66"/>
        <v>107.2</v>
      </c>
      <c r="Y164" s="40" t="str">
        <f t="shared" si="67"/>
        <v>1</v>
      </c>
      <c r="Z164" s="41">
        <f t="shared" si="68"/>
        <v>1</v>
      </c>
      <c r="AA164" s="41">
        <f t="shared" si="69"/>
        <v>1</v>
      </c>
      <c r="AB164" s="41">
        <f t="shared" si="70"/>
        <v>1</v>
      </c>
      <c r="AC164" s="41">
        <v>1</v>
      </c>
      <c r="AD164" s="41">
        <v>0</v>
      </c>
      <c r="AE164" s="43" t="str">
        <f t="shared" si="84"/>
        <v>NA</v>
      </c>
      <c r="AF164" s="40" t="str">
        <f t="shared" si="65"/>
        <v>NA</v>
      </c>
      <c r="AG164" s="40">
        <f t="shared" si="71"/>
        <v>106.6</v>
      </c>
      <c r="AH164" s="45" t="str">
        <f t="shared" si="72"/>
        <v>1</v>
      </c>
      <c r="AI164" s="41" t="str">
        <f t="shared" si="74"/>
        <v>1</v>
      </c>
      <c r="AJ164" s="41" t="str">
        <f t="shared" si="85"/>
        <v>1</v>
      </c>
      <c r="AK164" s="44" t="str">
        <f t="shared" si="86"/>
        <v>1</v>
      </c>
      <c r="AL164" s="67">
        <v>61.943811969999999</v>
      </c>
      <c r="AM164" s="68">
        <v>14.1286325</v>
      </c>
      <c r="AN164" s="68">
        <v>6.1885016339999996</v>
      </c>
      <c r="AO164" s="69" t="s">
        <v>139</v>
      </c>
      <c r="AP164" s="69" t="s">
        <v>140</v>
      </c>
      <c r="AQ164" s="69" t="s">
        <v>139</v>
      </c>
    </row>
    <row r="165" spans="1:43" ht="15.75" x14ac:dyDescent="0.25">
      <c r="A165" s="30">
        <v>168</v>
      </c>
      <c r="B165" s="31">
        <v>18023</v>
      </c>
      <c r="C165" s="16">
        <f t="shared" si="60"/>
        <v>64.397260273972606</v>
      </c>
      <c r="D165" s="19" t="s">
        <v>50</v>
      </c>
      <c r="E165" s="20" t="s">
        <v>50</v>
      </c>
      <c r="F165" s="18" t="s">
        <v>50</v>
      </c>
      <c r="G165" s="32">
        <v>41871</v>
      </c>
      <c r="H165" s="33" t="s">
        <v>55</v>
      </c>
      <c r="I165" s="34">
        <v>3</v>
      </c>
      <c r="J165" s="34">
        <v>1</v>
      </c>
      <c r="K165" s="34" t="str">
        <f t="shared" si="61"/>
        <v>1</v>
      </c>
      <c r="L165" s="35" t="str">
        <f t="shared" si="62"/>
        <v>2</v>
      </c>
      <c r="M165" s="36">
        <v>1</v>
      </c>
      <c r="N165" s="37">
        <v>1</v>
      </c>
      <c r="O165" s="46" t="s">
        <v>57</v>
      </c>
      <c r="P165" s="37">
        <v>1</v>
      </c>
      <c r="Q165" s="37">
        <v>1</v>
      </c>
      <c r="R165" s="38">
        <v>0</v>
      </c>
      <c r="S165" s="39">
        <v>45104</v>
      </c>
      <c r="T165" s="40">
        <f t="shared" si="63"/>
        <v>107.76666666666667</v>
      </c>
      <c r="U165" s="41" t="b">
        <f t="shared" si="83"/>
        <v>1</v>
      </c>
      <c r="V165" s="42"/>
      <c r="W165" s="43">
        <v>45109</v>
      </c>
      <c r="X165" s="40">
        <f t="shared" si="66"/>
        <v>107.93333333333334</v>
      </c>
      <c r="Y165" s="40" t="str">
        <f t="shared" si="67"/>
        <v>1</v>
      </c>
      <c r="Z165" s="41">
        <f t="shared" si="68"/>
        <v>1</v>
      </c>
      <c r="AA165" s="41">
        <f t="shared" si="69"/>
        <v>1</v>
      </c>
      <c r="AB165" s="41">
        <f t="shared" si="70"/>
        <v>1</v>
      </c>
      <c r="AC165" s="41">
        <v>1</v>
      </c>
      <c r="AD165" s="41">
        <v>0</v>
      </c>
      <c r="AE165" s="43" t="str">
        <f t="shared" si="84"/>
        <v>NA</v>
      </c>
      <c r="AF165" s="40" t="str">
        <f t="shared" si="65"/>
        <v>NA</v>
      </c>
      <c r="AG165" s="40">
        <f t="shared" si="71"/>
        <v>107.76666666666667</v>
      </c>
      <c r="AH165" s="45" t="str">
        <f t="shared" si="72"/>
        <v>1</v>
      </c>
      <c r="AI165" s="41" t="str">
        <f t="shared" si="74"/>
        <v>1</v>
      </c>
      <c r="AJ165" s="41" t="str">
        <f t="shared" si="85"/>
        <v>1</v>
      </c>
      <c r="AK165" s="44" t="str">
        <f t="shared" si="86"/>
        <v>1</v>
      </c>
      <c r="AL165" s="67">
        <v>70.353350710000001</v>
      </c>
      <c r="AM165" s="68">
        <v>28.596166780000001</v>
      </c>
      <c r="AN165" s="68">
        <v>3.191263685</v>
      </c>
      <c r="AO165" s="69" t="s">
        <v>139</v>
      </c>
      <c r="AP165" s="69" t="s">
        <v>139</v>
      </c>
      <c r="AQ165" s="69" t="s">
        <v>140</v>
      </c>
    </row>
    <row r="166" spans="1:43" ht="15.75" x14ac:dyDescent="0.25">
      <c r="A166" s="30">
        <v>169</v>
      </c>
      <c r="B166" s="31">
        <v>22036</v>
      </c>
      <c r="C166" s="16">
        <f t="shared" si="60"/>
        <v>53.517808219178079</v>
      </c>
      <c r="D166" s="17" t="s">
        <v>90</v>
      </c>
      <c r="E166" s="17" t="s">
        <v>86</v>
      </c>
      <c r="F166" s="18">
        <f>D166/((E166/100)*(E166/100))</f>
        <v>26.171874999999996</v>
      </c>
      <c r="G166" s="32">
        <v>41855</v>
      </c>
      <c r="H166" s="33" t="s">
        <v>52</v>
      </c>
      <c r="I166" s="34">
        <v>1</v>
      </c>
      <c r="J166" s="34" t="s">
        <v>54</v>
      </c>
      <c r="K166" s="34" t="str">
        <f t="shared" si="61"/>
        <v>1</v>
      </c>
      <c r="L166" s="35" t="str">
        <f t="shared" si="62"/>
        <v>1</v>
      </c>
      <c r="M166" s="36">
        <v>0</v>
      </c>
      <c r="N166" s="37" t="str">
        <f>IF(M166=0,"NA","למלא פירוט")</f>
        <v>NA</v>
      </c>
      <c r="O166" s="37" t="str">
        <f>IF(N166=1,"למלא פירוט","NA")</f>
        <v>NA</v>
      </c>
      <c r="P166" s="37" t="str">
        <f>IF(N166=1,"למלא פירוט","NA")</f>
        <v>NA</v>
      </c>
      <c r="Q166" s="37" t="str">
        <f>IF(M166=0,"NA","למלא פירוט")</f>
        <v>NA</v>
      </c>
      <c r="R166" s="38" t="str">
        <f>IF(M166=0,"NA","למלא פירוט")</f>
        <v>NA</v>
      </c>
      <c r="S166" s="39">
        <v>45099</v>
      </c>
      <c r="T166" s="40">
        <f t="shared" si="63"/>
        <v>108.13333333333334</v>
      </c>
      <c r="U166" s="41" t="b">
        <f t="shared" si="83"/>
        <v>1</v>
      </c>
      <c r="V166" s="42"/>
      <c r="W166" s="43">
        <v>45109</v>
      </c>
      <c r="X166" s="40">
        <f t="shared" si="66"/>
        <v>108.46666666666667</v>
      </c>
      <c r="Y166" s="40" t="str">
        <f t="shared" si="67"/>
        <v>1</v>
      </c>
      <c r="Z166" s="41">
        <f t="shared" si="68"/>
        <v>1</v>
      </c>
      <c r="AA166" s="41">
        <f t="shared" si="69"/>
        <v>1</v>
      </c>
      <c r="AB166" s="41">
        <f t="shared" si="70"/>
        <v>1</v>
      </c>
      <c r="AC166" s="41">
        <v>1</v>
      </c>
      <c r="AD166" s="41">
        <v>0</v>
      </c>
      <c r="AE166" s="43" t="str">
        <f t="shared" si="84"/>
        <v>NA</v>
      </c>
      <c r="AF166" s="40" t="str">
        <f t="shared" si="65"/>
        <v>NA</v>
      </c>
      <c r="AG166" s="40">
        <f t="shared" si="71"/>
        <v>108.13333333333334</v>
      </c>
      <c r="AH166" s="45" t="str">
        <f t="shared" si="72"/>
        <v>1</v>
      </c>
      <c r="AI166" s="41" t="str">
        <f t="shared" si="74"/>
        <v>1</v>
      </c>
      <c r="AJ166" s="41" t="str">
        <f t="shared" si="85"/>
        <v>1</v>
      </c>
      <c r="AK166" s="44" t="str">
        <f t="shared" si="86"/>
        <v>1</v>
      </c>
      <c r="AL166" s="67">
        <v>54.853766710000002</v>
      </c>
      <c r="AM166" s="68">
        <v>23.460358500000002</v>
      </c>
      <c r="AN166" s="68">
        <v>2.1222568674062301</v>
      </c>
      <c r="AO166" s="69" t="s">
        <v>140</v>
      </c>
      <c r="AP166" s="69" t="s">
        <v>139</v>
      </c>
      <c r="AQ166" s="69" t="s">
        <v>140</v>
      </c>
    </row>
    <row r="167" spans="1:43" ht="15.75" x14ac:dyDescent="0.25">
      <c r="A167" s="30">
        <v>170</v>
      </c>
      <c r="B167" s="31">
        <v>17624</v>
      </c>
      <c r="C167" s="16">
        <f t="shared" si="60"/>
        <v>65.419178082191777</v>
      </c>
      <c r="D167" s="17" t="s">
        <v>81</v>
      </c>
      <c r="E167" s="17" t="s">
        <v>82</v>
      </c>
      <c r="F167" s="18">
        <f>D167/((E167/100)*(E167/100))</f>
        <v>30.119375573921033</v>
      </c>
      <c r="G167" s="32">
        <v>41849</v>
      </c>
      <c r="H167" s="33" t="s">
        <v>52</v>
      </c>
      <c r="I167" s="34">
        <v>1</v>
      </c>
      <c r="J167" s="34" t="s">
        <v>54</v>
      </c>
      <c r="K167" s="34" t="str">
        <f t="shared" si="61"/>
        <v>1</v>
      </c>
      <c r="L167" s="35" t="str">
        <f t="shared" si="62"/>
        <v>1</v>
      </c>
      <c r="M167" s="36">
        <v>0</v>
      </c>
      <c r="N167" s="37" t="str">
        <f>IF(M167=0,"NA","למלא פירוט")</f>
        <v>NA</v>
      </c>
      <c r="O167" s="37" t="str">
        <f>IF(N167=1,"למלא פירוט","NA")</f>
        <v>NA</v>
      </c>
      <c r="P167" s="37" t="str">
        <f>IF(N167=1,"למלא פירוט","NA")</f>
        <v>NA</v>
      </c>
      <c r="Q167" s="37" t="str">
        <f>IF(M167=0,"NA","למלא פירוט")</f>
        <v>NA</v>
      </c>
      <c r="R167" s="38" t="str">
        <f>IF(M167=0,"NA","למלא פירוט")</f>
        <v>NA</v>
      </c>
      <c r="S167" s="39">
        <v>45047</v>
      </c>
      <c r="T167" s="40">
        <f t="shared" si="63"/>
        <v>106.6</v>
      </c>
      <c r="U167" s="41" t="b">
        <f t="shared" si="83"/>
        <v>1</v>
      </c>
      <c r="V167" s="42"/>
      <c r="W167" s="43">
        <v>45109</v>
      </c>
      <c r="X167" s="40">
        <f t="shared" si="66"/>
        <v>108.66666666666667</v>
      </c>
      <c r="Y167" s="40" t="str">
        <f t="shared" si="67"/>
        <v>1</v>
      </c>
      <c r="Z167" s="41">
        <f t="shared" si="68"/>
        <v>1</v>
      </c>
      <c r="AA167" s="41">
        <f t="shared" si="69"/>
        <v>1</v>
      </c>
      <c r="AB167" s="41">
        <f t="shared" si="70"/>
        <v>1</v>
      </c>
      <c r="AC167" s="41">
        <v>1</v>
      </c>
      <c r="AD167" s="41">
        <v>0</v>
      </c>
      <c r="AE167" s="43" t="str">
        <f t="shared" si="84"/>
        <v>NA</v>
      </c>
      <c r="AF167" s="40" t="str">
        <f t="shared" si="65"/>
        <v>NA</v>
      </c>
      <c r="AG167" s="40">
        <f t="shared" si="71"/>
        <v>106.6</v>
      </c>
      <c r="AH167" s="45" t="str">
        <f t="shared" si="72"/>
        <v>1</v>
      </c>
      <c r="AI167" s="41" t="str">
        <f t="shared" si="74"/>
        <v>1</v>
      </c>
      <c r="AJ167" s="41" t="str">
        <f t="shared" si="85"/>
        <v>1</v>
      </c>
      <c r="AK167" s="44" t="str">
        <f t="shared" si="86"/>
        <v>1</v>
      </c>
      <c r="AL167" s="67">
        <v>51.816873389999998</v>
      </c>
      <c r="AM167" s="68">
        <v>10.21573588</v>
      </c>
      <c r="AN167" s="68">
        <v>2.8740255139999999</v>
      </c>
      <c r="AO167" s="69" t="s">
        <v>140</v>
      </c>
      <c r="AP167" s="69" t="s">
        <v>140</v>
      </c>
      <c r="AQ167" s="69" t="s">
        <v>140</v>
      </c>
    </row>
    <row r="168" spans="1:43" ht="15.75" x14ac:dyDescent="0.25">
      <c r="A168" s="30">
        <v>171</v>
      </c>
      <c r="B168" s="31">
        <v>11780</v>
      </c>
      <c r="C168" s="16">
        <f t="shared" si="60"/>
        <v>81.186301369863017</v>
      </c>
      <c r="D168" s="17" t="s">
        <v>91</v>
      </c>
      <c r="E168" s="17" t="s">
        <v>84</v>
      </c>
      <c r="F168" s="18">
        <f>D168/((E168/100)*(E168/100))</f>
        <v>41.914342325864951</v>
      </c>
      <c r="G168" s="32">
        <v>41844</v>
      </c>
      <c r="H168" s="33" t="s">
        <v>52</v>
      </c>
      <c r="I168" s="34">
        <v>1</v>
      </c>
      <c r="J168" s="34">
        <v>2</v>
      </c>
      <c r="K168" s="34" t="str">
        <f t="shared" si="61"/>
        <v>2</v>
      </c>
      <c r="L168" s="35" t="str">
        <f t="shared" si="62"/>
        <v>1</v>
      </c>
      <c r="M168" s="36">
        <v>1</v>
      </c>
      <c r="N168" s="37">
        <v>0</v>
      </c>
      <c r="O168" s="37" t="str">
        <f>IF(N168=1,"למלא פירוט","NA")</f>
        <v>NA</v>
      </c>
      <c r="P168" s="37" t="str">
        <f>IF(N168=1,"למלא פירוט","NA")</f>
        <v>NA</v>
      </c>
      <c r="Q168" s="37">
        <v>0</v>
      </c>
      <c r="R168" s="38">
        <v>0</v>
      </c>
      <c r="S168" s="39">
        <v>43406</v>
      </c>
      <c r="T168" s="40">
        <f t="shared" si="63"/>
        <v>52.06666666666667</v>
      </c>
      <c r="U168" s="41" t="b">
        <f t="shared" si="83"/>
        <v>0</v>
      </c>
      <c r="V168" s="42">
        <v>43406</v>
      </c>
      <c r="W168" s="43">
        <v>45109</v>
      </c>
      <c r="X168" s="40">
        <f t="shared" si="66"/>
        <v>52.06666666666667</v>
      </c>
      <c r="Y168" s="40" t="str">
        <f t="shared" si="67"/>
        <v>1</v>
      </c>
      <c r="Z168" s="41">
        <f t="shared" si="68"/>
        <v>1</v>
      </c>
      <c r="AA168" s="41">
        <f t="shared" si="69"/>
        <v>0</v>
      </c>
      <c r="AB168" s="41">
        <f t="shared" si="70"/>
        <v>0</v>
      </c>
      <c r="AC168" s="41">
        <v>1</v>
      </c>
      <c r="AD168" s="41">
        <v>0</v>
      </c>
      <c r="AE168" s="43" t="str">
        <f t="shared" si="84"/>
        <v>NA</v>
      </c>
      <c r="AF168" s="40" t="str">
        <f t="shared" si="65"/>
        <v>NA</v>
      </c>
      <c r="AG168" s="40">
        <f t="shared" si="71"/>
        <v>52.06666666666667</v>
      </c>
      <c r="AH168" s="45" t="str">
        <f t="shared" si="72"/>
        <v>1</v>
      </c>
      <c r="AI168" s="41" t="str">
        <f t="shared" si="74"/>
        <v>1</v>
      </c>
      <c r="AJ168" s="41" t="str">
        <f t="shared" si="85"/>
        <v>0</v>
      </c>
      <c r="AK168" s="44" t="str">
        <f t="shared" si="86"/>
        <v>0</v>
      </c>
      <c r="AL168" s="67">
        <v>65.979494410000001</v>
      </c>
      <c r="AM168" s="68">
        <v>25.038377390000001</v>
      </c>
      <c r="AN168" s="68">
        <v>7.4584596870000004</v>
      </c>
      <c r="AO168" s="69" t="s">
        <v>139</v>
      </c>
      <c r="AP168" s="69" t="s">
        <v>139</v>
      </c>
      <c r="AQ168" s="69" t="s">
        <v>139</v>
      </c>
    </row>
    <row r="169" spans="1:43" ht="15.75" x14ac:dyDescent="0.25">
      <c r="A169" s="30">
        <v>172</v>
      </c>
      <c r="B169" s="31">
        <v>20676</v>
      </c>
      <c r="C169" s="16">
        <f t="shared" si="60"/>
        <v>57.101369863013701</v>
      </c>
      <c r="D169" s="17">
        <v>140</v>
      </c>
      <c r="E169" s="17">
        <v>156</v>
      </c>
      <c r="F169" s="18">
        <f>D169/((E169/100)*(E169/100))</f>
        <v>57.527942143326754</v>
      </c>
      <c r="G169" s="32">
        <v>41821</v>
      </c>
      <c r="H169" s="33" t="s">
        <v>52</v>
      </c>
      <c r="I169" s="34">
        <v>1</v>
      </c>
      <c r="J169" s="34" t="s">
        <v>54</v>
      </c>
      <c r="K169" s="34" t="str">
        <f t="shared" si="61"/>
        <v>1</v>
      </c>
      <c r="L169" s="35" t="str">
        <f t="shared" si="62"/>
        <v>1</v>
      </c>
      <c r="M169" s="36">
        <v>0</v>
      </c>
      <c r="N169" s="37" t="str">
        <f>IF(M169=0,"NA","למלא פירוט")</f>
        <v>NA</v>
      </c>
      <c r="O169" s="37" t="str">
        <f>IF(N169=1,"למלא פירוט","NA")</f>
        <v>NA</v>
      </c>
      <c r="P169" s="37" t="str">
        <f>IF(N169=1,"למלא פירוט","NA")</f>
        <v>NA</v>
      </c>
      <c r="Q169" s="37" t="str">
        <f>IF(M169=0,"NA","למלא פירוט")</f>
        <v>NA</v>
      </c>
      <c r="R169" s="38" t="str">
        <f>IF(M169=0,"NA","למלא פירוט")</f>
        <v>NA</v>
      </c>
      <c r="S169" s="39">
        <v>43558</v>
      </c>
      <c r="T169" s="40">
        <f t="shared" si="63"/>
        <v>57.9</v>
      </c>
      <c r="U169" s="41" t="b">
        <f t="shared" si="83"/>
        <v>0</v>
      </c>
      <c r="V169" s="42">
        <v>43564</v>
      </c>
      <c r="W169" s="43">
        <v>45109</v>
      </c>
      <c r="X169" s="40">
        <f t="shared" si="66"/>
        <v>58.1</v>
      </c>
      <c r="Y169" s="40" t="str">
        <f t="shared" si="67"/>
        <v>1</v>
      </c>
      <c r="Z169" s="41">
        <f t="shared" si="68"/>
        <v>1</v>
      </c>
      <c r="AA169" s="41">
        <f t="shared" si="69"/>
        <v>0</v>
      </c>
      <c r="AB169" s="41">
        <f t="shared" si="70"/>
        <v>0</v>
      </c>
      <c r="AC169" s="41">
        <v>1</v>
      </c>
      <c r="AD169" s="41">
        <v>0</v>
      </c>
      <c r="AE169" s="43" t="str">
        <f t="shared" si="84"/>
        <v>NA</v>
      </c>
      <c r="AF169" s="40" t="str">
        <f t="shared" si="65"/>
        <v>NA</v>
      </c>
      <c r="AG169" s="40">
        <f t="shared" si="71"/>
        <v>58.1</v>
      </c>
      <c r="AH169" s="45" t="str">
        <f t="shared" si="72"/>
        <v>1</v>
      </c>
      <c r="AI169" s="41" t="str">
        <f t="shared" si="74"/>
        <v>1</v>
      </c>
      <c r="AJ169" s="41" t="str">
        <f t="shared" si="85"/>
        <v>0</v>
      </c>
      <c r="AK169" s="44" t="str">
        <f t="shared" si="86"/>
        <v>0</v>
      </c>
      <c r="AL169" s="67">
        <v>55.76616464</v>
      </c>
      <c r="AM169" s="68">
        <v>27.20366611</v>
      </c>
      <c r="AN169" s="68">
        <v>5.1623272539319203</v>
      </c>
      <c r="AO169" s="69" t="s">
        <v>139</v>
      </c>
      <c r="AP169" s="69" t="s">
        <v>139</v>
      </c>
      <c r="AQ169" s="69" t="s">
        <v>139</v>
      </c>
    </row>
    <row r="170" spans="1:43" ht="15.75" x14ac:dyDescent="0.25">
      <c r="A170" s="30">
        <v>173</v>
      </c>
      <c r="B170" s="31">
        <v>11414</v>
      </c>
      <c r="C170" s="16">
        <f t="shared" si="60"/>
        <v>82.109589041095887</v>
      </c>
      <c r="D170" s="17">
        <v>50</v>
      </c>
      <c r="E170" s="17">
        <v>167</v>
      </c>
      <c r="F170" s="18">
        <f>D170/((E170/100)*(E170/100))</f>
        <v>17.928215425436552</v>
      </c>
      <c r="G170" s="32">
        <v>41821</v>
      </c>
      <c r="H170" s="33" t="s">
        <v>55</v>
      </c>
      <c r="I170" s="34">
        <v>3</v>
      </c>
      <c r="J170" s="34" t="s">
        <v>49</v>
      </c>
      <c r="K170" s="34" t="str">
        <f t="shared" si="61"/>
        <v>1</v>
      </c>
      <c r="L170" s="35" t="str">
        <f t="shared" si="62"/>
        <v>2</v>
      </c>
      <c r="M170" s="36">
        <v>1</v>
      </c>
      <c r="N170" s="37">
        <v>1</v>
      </c>
      <c r="O170" s="46" t="s">
        <v>60</v>
      </c>
      <c r="P170" s="37">
        <v>1</v>
      </c>
      <c r="Q170" s="37">
        <v>1</v>
      </c>
      <c r="R170" s="38">
        <v>0</v>
      </c>
      <c r="S170" s="39">
        <v>43588</v>
      </c>
      <c r="T170" s="40">
        <f t="shared" si="63"/>
        <v>58.9</v>
      </c>
      <c r="U170" s="41" t="b">
        <f t="shared" si="83"/>
        <v>0</v>
      </c>
      <c r="V170" s="42">
        <v>43591</v>
      </c>
      <c r="W170" s="43">
        <v>45109</v>
      </c>
      <c r="X170" s="40">
        <f t="shared" si="66"/>
        <v>59</v>
      </c>
      <c r="Y170" s="40" t="str">
        <f t="shared" si="67"/>
        <v>1</v>
      </c>
      <c r="Z170" s="41">
        <f t="shared" si="68"/>
        <v>1</v>
      </c>
      <c r="AA170" s="41">
        <f t="shared" si="69"/>
        <v>0</v>
      </c>
      <c r="AB170" s="41">
        <f t="shared" si="70"/>
        <v>0</v>
      </c>
      <c r="AC170" s="41">
        <v>1</v>
      </c>
      <c r="AD170" s="41">
        <v>1</v>
      </c>
      <c r="AE170" s="43">
        <v>43405</v>
      </c>
      <c r="AF170" s="40">
        <f t="shared" si="65"/>
        <v>52</v>
      </c>
      <c r="AG170" s="40">
        <f t="shared" si="71"/>
        <v>52.8</v>
      </c>
      <c r="AH170" s="45" t="str">
        <f t="shared" si="72"/>
        <v>1</v>
      </c>
      <c r="AI170" s="41" t="str">
        <f t="shared" si="74"/>
        <v>1</v>
      </c>
      <c r="AJ170" s="41" t="str">
        <f t="shared" si="85"/>
        <v>0</v>
      </c>
      <c r="AK170" s="44" t="str">
        <f t="shared" si="86"/>
        <v>0</v>
      </c>
      <c r="AL170" s="67">
        <v>70.684401699999995</v>
      </c>
      <c r="AM170" s="68">
        <v>30.381426170000001</v>
      </c>
      <c r="AN170" s="68">
        <v>3.6594811690000002</v>
      </c>
      <c r="AO170" s="69" t="s">
        <v>139</v>
      </c>
      <c r="AP170" s="69" t="s">
        <v>139</v>
      </c>
      <c r="AQ170" s="69" t="s">
        <v>140</v>
      </c>
    </row>
    <row r="171" spans="1:43" ht="15.75" x14ac:dyDescent="0.25">
      <c r="A171" s="30">
        <v>174</v>
      </c>
      <c r="B171" s="31">
        <v>12785</v>
      </c>
      <c r="C171" s="16">
        <f t="shared" si="60"/>
        <v>78.369863013698634</v>
      </c>
      <c r="D171" s="17" t="s">
        <v>92</v>
      </c>
      <c r="E171" s="20" t="s">
        <v>50</v>
      </c>
      <c r="F171" s="18" t="s">
        <v>50</v>
      </c>
      <c r="G171" s="32">
        <v>41806</v>
      </c>
      <c r="H171" s="33" t="s">
        <v>52</v>
      </c>
      <c r="I171" s="34">
        <v>3</v>
      </c>
      <c r="J171" s="34" t="s">
        <v>54</v>
      </c>
      <c r="K171" s="34" t="str">
        <f t="shared" si="61"/>
        <v>1</v>
      </c>
      <c r="L171" s="35" t="str">
        <f t="shared" si="62"/>
        <v>2</v>
      </c>
      <c r="M171" s="36">
        <v>1</v>
      </c>
      <c r="N171" s="37">
        <v>0</v>
      </c>
      <c r="O171" s="37" t="str">
        <f>IF(N171=1,"למלא פירוט","NA")</f>
        <v>NA</v>
      </c>
      <c r="P171" s="37" t="str">
        <f>IF(N171=1,"למלא פירוט","NA")</f>
        <v>NA</v>
      </c>
      <c r="Q171" s="37">
        <v>1</v>
      </c>
      <c r="R171" s="38">
        <v>0</v>
      </c>
      <c r="S171" s="39">
        <v>42227</v>
      </c>
      <c r="T171" s="40">
        <f t="shared" si="63"/>
        <v>14.033333333333333</v>
      </c>
      <c r="U171" s="41" t="b">
        <f t="shared" si="83"/>
        <v>0</v>
      </c>
      <c r="V171" s="42">
        <v>42230</v>
      </c>
      <c r="W171" s="43">
        <v>45109</v>
      </c>
      <c r="X171" s="40">
        <f t="shared" si="66"/>
        <v>14.133333333333333</v>
      </c>
      <c r="Y171" s="40" t="str">
        <f t="shared" si="67"/>
        <v>1</v>
      </c>
      <c r="Z171" s="41">
        <f t="shared" si="68"/>
        <v>0</v>
      </c>
      <c r="AA171" s="41">
        <f t="shared" si="69"/>
        <v>0</v>
      </c>
      <c r="AB171" s="41">
        <f t="shared" si="70"/>
        <v>0</v>
      </c>
      <c r="AC171" s="41">
        <v>1</v>
      </c>
      <c r="AD171" s="41">
        <v>1</v>
      </c>
      <c r="AE171" s="43">
        <v>42465</v>
      </c>
      <c r="AF171" s="40">
        <f t="shared" si="65"/>
        <v>21.633333333333333</v>
      </c>
      <c r="AG171" s="40">
        <f t="shared" si="71"/>
        <v>21.966666666666665</v>
      </c>
      <c r="AH171" s="45" t="str">
        <f t="shared" si="72"/>
        <v>1</v>
      </c>
      <c r="AI171" s="41" t="str">
        <f t="shared" si="74"/>
        <v>0</v>
      </c>
      <c r="AJ171" s="41" t="str">
        <f t="shared" si="85"/>
        <v>0</v>
      </c>
      <c r="AK171" s="44" t="str">
        <f t="shared" si="86"/>
        <v>0</v>
      </c>
      <c r="AL171" s="67">
        <v>60.765771659999999</v>
      </c>
      <c r="AM171" s="68">
        <v>20.509462979999999</v>
      </c>
      <c r="AN171" s="68">
        <v>2.4854118075522198</v>
      </c>
      <c r="AO171" s="69" t="s">
        <v>139</v>
      </c>
      <c r="AP171" s="69" t="s">
        <v>139</v>
      </c>
      <c r="AQ171" s="69" t="s">
        <v>140</v>
      </c>
    </row>
    <row r="172" spans="1:43" ht="15.75" x14ac:dyDescent="0.25">
      <c r="A172" s="30">
        <v>175</v>
      </c>
      <c r="B172" s="31">
        <v>21947</v>
      </c>
      <c r="C172" s="16">
        <f t="shared" si="60"/>
        <v>53.578082191780823</v>
      </c>
      <c r="D172" s="19" t="s">
        <v>50</v>
      </c>
      <c r="E172" s="20" t="s">
        <v>50</v>
      </c>
      <c r="F172" s="18" t="s">
        <v>50</v>
      </c>
      <c r="G172" s="32">
        <v>41786</v>
      </c>
      <c r="H172" s="33" t="s">
        <v>52</v>
      </c>
      <c r="I172" s="34">
        <v>1</v>
      </c>
      <c r="J172" s="34">
        <v>2</v>
      </c>
      <c r="K172" s="34" t="str">
        <f t="shared" si="61"/>
        <v>2</v>
      </c>
      <c r="L172" s="35" t="str">
        <f t="shared" si="62"/>
        <v>1</v>
      </c>
      <c r="M172" s="36">
        <v>1</v>
      </c>
      <c r="N172" s="37">
        <v>0</v>
      </c>
      <c r="O172" s="37" t="str">
        <f>IF(N172=1,"למלא פירוט","NA")</f>
        <v>NA</v>
      </c>
      <c r="P172" s="37" t="str">
        <f>IF(N172=1,"למלא פירוט","NA")</f>
        <v>NA</v>
      </c>
      <c r="Q172" s="37">
        <v>1</v>
      </c>
      <c r="R172" s="38">
        <v>1</v>
      </c>
      <c r="S172" s="39">
        <v>45104</v>
      </c>
      <c r="T172" s="40">
        <f t="shared" si="63"/>
        <v>110.6</v>
      </c>
      <c r="U172" s="41" t="b">
        <f t="shared" si="83"/>
        <v>1</v>
      </c>
      <c r="V172" s="42"/>
      <c r="W172" s="43">
        <v>45109</v>
      </c>
      <c r="X172" s="40">
        <f t="shared" si="66"/>
        <v>110.76666666666667</v>
      </c>
      <c r="Y172" s="40" t="str">
        <f t="shared" si="67"/>
        <v>1</v>
      </c>
      <c r="Z172" s="41">
        <f t="shared" si="68"/>
        <v>1</v>
      </c>
      <c r="AA172" s="41">
        <f t="shared" si="69"/>
        <v>1</v>
      </c>
      <c r="AB172" s="41">
        <f t="shared" si="70"/>
        <v>1</v>
      </c>
      <c r="AC172" s="41">
        <v>1</v>
      </c>
      <c r="AD172" s="41">
        <v>0</v>
      </c>
      <c r="AE172" s="43" t="str">
        <f>IF(AD172=0,"NA","למלא פירוט")</f>
        <v>NA</v>
      </c>
      <c r="AF172" s="40" t="str">
        <f t="shared" si="65"/>
        <v>NA</v>
      </c>
      <c r="AG172" s="40">
        <f t="shared" si="71"/>
        <v>110.6</v>
      </c>
      <c r="AH172" s="45" t="str">
        <f t="shared" si="72"/>
        <v>1</v>
      </c>
      <c r="AI172" s="41" t="str">
        <f t="shared" si="74"/>
        <v>1</v>
      </c>
      <c r="AJ172" s="41" t="str">
        <f t="shared" si="85"/>
        <v>1</v>
      </c>
      <c r="AK172" s="44" t="str">
        <f t="shared" si="86"/>
        <v>1</v>
      </c>
      <c r="AL172" s="67">
        <v>60.47951733</v>
      </c>
      <c r="AM172" s="68">
        <v>18.884721769999999</v>
      </c>
      <c r="AN172" s="68">
        <v>5.19796323</v>
      </c>
      <c r="AO172" s="69" t="s">
        <v>139</v>
      </c>
      <c r="AP172" s="69" t="s">
        <v>139</v>
      </c>
      <c r="AQ172" s="69" t="s">
        <v>139</v>
      </c>
    </row>
    <row r="173" spans="1:43" ht="15.75" x14ac:dyDescent="0.25">
      <c r="A173" s="30">
        <v>176</v>
      </c>
      <c r="B173" s="31">
        <v>19109</v>
      </c>
      <c r="C173" s="16">
        <f t="shared" si="60"/>
        <v>61.2</v>
      </c>
      <c r="D173" s="17">
        <v>75</v>
      </c>
      <c r="E173" s="17">
        <v>158</v>
      </c>
      <c r="F173" s="18">
        <f>D173/((E173/100)*(E173/100))</f>
        <v>30.043262297708697</v>
      </c>
      <c r="G173" s="32">
        <v>41772</v>
      </c>
      <c r="H173" s="33" t="s">
        <v>55</v>
      </c>
      <c r="I173" s="34">
        <v>3</v>
      </c>
      <c r="J173" s="34" t="s">
        <v>93</v>
      </c>
      <c r="K173" s="34" t="str">
        <f t="shared" si="61"/>
        <v>4</v>
      </c>
      <c r="L173" s="35" t="str">
        <f t="shared" si="62"/>
        <v>2</v>
      </c>
      <c r="M173" s="36">
        <v>1</v>
      </c>
      <c r="N173" s="37">
        <v>1</v>
      </c>
      <c r="O173" s="46" t="s">
        <v>57</v>
      </c>
      <c r="P173" s="37">
        <v>1</v>
      </c>
      <c r="Q173" s="37">
        <v>1</v>
      </c>
      <c r="R173" s="38">
        <v>1</v>
      </c>
      <c r="S173" s="39">
        <v>43043</v>
      </c>
      <c r="T173" s="40">
        <f t="shared" si="63"/>
        <v>42.366666666666667</v>
      </c>
      <c r="U173" s="41" t="b">
        <f t="shared" si="83"/>
        <v>0</v>
      </c>
      <c r="V173" s="42">
        <v>43062</v>
      </c>
      <c r="W173" s="43">
        <v>45109</v>
      </c>
      <c r="X173" s="40">
        <f t="shared" si="66"/>
        <v>43</v>
      </c>
      <c r="Y173" s="40" t="str">
        <f t="shared" si="67"/>
        <v>1</v>
      </c>
      <c r="Z173" s="41">
        <f t="shared" si="68"/>
        <v>1</v>
      </c>
      <c r="AA173" s="41">
        <f t="shared" si="69"/>
        <v>0</v>
      </c>
      <c r="AB173" s="41">
        <f t="shared" si="70"/>
        <v>0</v>
      </c>
      <c r="AC173" s="41">
        <v>1</v>
      </c>
      <c r="AD173" s="41">
        <v>1</v>
      </c>
      <c r="AE173" s="43">
        <v>42249</v>
      </c>
      <c r="AF173" s="40">
        <f t="shared" si="65"/>
        <v>15.633333333333333</v>
      </c>
      <c r="AG173" s="40">
        <f t="shared" si="71"/>
        <v>15.9</v>
      </c>
      <c r="AH173" s="45" t="str">
        <f t="shared" si="72"/>
        <v>1</v>
      </c>
      <c r="AI173" s="41" t="str">
        <f t="shared" si="74"/>
        <v>0</v>
      </c>
      <c r="AJ173" s="41" t="str">
        <f t="shared" si="85"/>
        <v>0</v>
      </c>
      <c r="AK173" s="44" t="str">
        <f t="shared" si="86"/>
        <v>0</v>
      </c>
      <c r="AL173" s="67">
        <v>77.688980740000005</v>
      </c>
      <c r="AM173" s="68">
        <v>26.725633479999999</v>
      </c>
      <c r="AN173" s="68">
        <v>3.5930617499999999</v>
      </c>
      <c r="AO173" s="69" t="s">
        <v>139</v>
      </c>
      <c r="AP173" s="69" t="s">
        <v>139</v>
      </c>
      <c r="AQ173" s="69" t="s">
        <v>140</v>
      </c>
    </row>
    <row r="174" spans="1:43" ht="15.75" x14ac:dyDescent="0.25">
      <c r="A174" s="30">
        <v>177</v>
      </c>
      <c r="B174" s="31">
        <v>19302</v>
      </c>
      <c r="C174" s="16">
        <f t="shared" si="60"/>
        <v>60.624657534246573</v>
      </c>
      <c r="D174" s="19" t="s">
        <v>50</v>
      </c>
      <c r="E174" s="20" t="s">
        <v>50</v>
      </c>
      <c r="F174" s="18" t="s">
        <v>50</v>
      </c>
      <c r="G174" s="32">
        <v>41751</v>
      </c>
      <c r="H174" s="33" t="s">
        <v>52</v>
      </c>
      <c r="I174" s="34">
        <v>1</v>
      </c>
      <c r="J174" s="34" t="s">
        <v>54</v>
      </c>
      <c r="K174" s="34" t="str">
        <f t="shared" si="61"/>
        <v>1</v>
      </c>
      <c r="L174" s="35" t="str">
        <f t="shared" si="62"/>
        <v>1</v>
      </c>
      <c r="M174" s="36">
        <v>0</v>
      </c>
      <c r="N174" s="37" t="str">
        <f>IF(M174=0,"NA","למלא פירוט")</f>
        <v>NA</v>
      </c>
      <c r="O174" s="37" t="str">
        <f>IF(N174=1,"למלא פירוט","NA")</f>
        <v>NA</v>
      </c>
      <c r="P174" s="37" t="str">
        <f>IF(N174=1,"למלא פירוט","NA")</f>
        <v>NA</v>
      </c>
      <c r="Q174" s="37" t="str">
        <f>IF(M174=0,"NA","למלא פירוט")</f>
        <v>NA</v>
      </c>
      <c r="R174" s="38" t="str">
        <f>IF(M174=0,"NA","למלא פירוט")</f>
        <v>NA</v>
      </c>
      <c r="S174" s="39">
        <v>45047</v>
      </c>
      <c r="T174" s="40">
        <f t="shared" si="63"/>
        <v>109.86666666666666</v>
      </c>
      <c r="U174" s="41" t="b">
        <f t="shared" si="83"/>
        <v>1</v>
      </c>
      <c r="V174" s="42"/>
      <c r="W174" s="43">
        <v>45109</v>
      </c>
      <c r="X174" s="40">
        <f t="shared" si="66"/>
        <v>111.93333333333334</v>
      </c>
      <c r="Y174" s="40" t="str">
        <f t="shared" si="67"/>
        <v>1</v>
      </c>
      <c r="Z174" s="41">
        <f t="shared" si="68"/>
        <v>1</v>
      </c>
      <c r="AA174" s="41">
        <f t="shared" si="69"/>
        <v>1</v>
      </c>
      <c r="AB174" s="41">
        <f t="shared" si="70"/>
        <v>1</v>
      </c>
      <c r="AC174" s="41">
        <v>1</v>
      </c>
      <c r="AD174" s="41">
        <v>0</v>
      </c>
      <c r="AE174" s="43" t="str">
        <f>IF(AD174=0,"NA","למלא פירוט")</f>
        <v>NA</v>
      </c>
      <c r="AF174" s="40" t="str">
        <f t="shared" si="65"/>
        <v>NA</v>
      </c>
      <c r="AG174" s="40">
        <f t="shared" si="71"/>
        <v>109.86666666666666</v>
      </c>
      <c r="AH174" s="45" t="str">
        <f t="shared" si="72"/>
        <v>1</v>
      </c>
      <c r="AI174" s="41" t="str">
        <f t="shared" si="74"/>
        <v>1</v>
      </c>
      <c r="AJ174" s="41" t="str">
        <f t="shared" si="85"/>
        <v>1</v>
      </c>
      <c r="AK174" s="44" t="str">
        <f t="shared" si="86"/>
        <v>1</v>
      </c>
      <c r="AL174" s="67">
        <v>63.870487220000001</v>
      </c>
      <c r="AM174" s="68">
        <v>17.402510070000002</v>
      </c>
      <c r="AN174" s="68">
        <v>5.1272015849468904</v>
      </c>
      <c r="AO174" s="69" t="s">
        <v>139</v>
      </c>
      <c r="AP174" s="69" t="s">
        <v>139</v>
      </c>
      <c r="AQ174" s="69" t="s">
        <v>139</v>
      </c>
    </row>
    <row r="175" spans="1:43" ht="15.75" x14ac:dyDescent="0.25">
      <c r="A175" s="30">
        <v>178</v>
      </c>
      <c r="B175" s="31">
        <v>16508</v>
      </c>
      <c r="C175" s="16">
        <f t="shared" si="60"/>
        <v>68.123287671232873</v>
      </c>
      <c r="D175" s="19" t="s">
        <v>50</v>
      </c>
      <c r="E175" s="20" t="s">
        <v>50</v>
      </c>
      <c r="F175" s="18" t="s">
        <v>50</v>
      </c>
      <c r="G175" s="32">
        <v>41736</v>
      </c>
      <c r="H175" s="33" t="s">
        <v>52</v>
      </c>
      <c r="I175" s="34">
        <v>1</v>
      </c>
      <c r="J175" s="34" t="s">
        <v>54</v>
      </c>
      <c r="K175" s="34" t="str">
        <f t="shared" si="61"/>
        <v>1</v>
      </c>
      <c r="L175" s="35" t="str">
        <f t="shared" si="62"/>
        <v>1</v>
      </c>
      <c r="M175" s="36">
        <v>0</v>
      </c>
      <c r="N175" s="37" t="str">
        <f>IF(M175=0,"NA","למלא פירוט")</f>
        <v>NA</v>
      </c>
      <c r="O175" s="37" t="str">
        <f>IF(N175=1,"למלא פירוט","NA")</f>
        <v>NA</v>
      </c>
      <c r="P175" s="37" t="str">
        <f>IF(N175=1,"למלא פירוט","NA")</f>
        <v>NA</v>
      </c>
      <c r="Q175" s="37" t="str">
        <f>IF(M175=0,"NA","למלא פירוט")</f>
        <v>NA</v>
      </c>
      <c r="R175" s="38" t="str">
        <f>IF(M175=0,"NA","למלא פירוט")</f>
        <v>NA</v>
      </c>
      <c r="S175" s="39">
        <v>45103</v>
      </c>
      <c r="T175" s="40">
        <f t="shared" si="63"/>
        <v>112.23333333333333</v>
      </c>
      <c r="U175" s="41" t="b">
        <f t="shared" si="83"/>
        <v>1</v>
      </c>
      <c r="V175" s="42"/>
      <c r="W175" s="43">
        <v>45108</v>
      </c>
      <c r="X175" s="40">
        <f t="shared" si="66"/>
        <v>112.4</v>
      </c>
      <c r="Y175" s="40" t="str">
        <f t="shared" si="67"/>
        <v>1</v>
      </c>
      <c r="Z175" s="41">
        <f t="shared" si="68"/>
        <v>1</v>
      </c>
      <c r="AA175" s="41">
        <f t="shared" si="69"/>
        <v>1</v>
      </c>
      <c r="AB175" s="41">
        <f t="shared" si="70"/>
        <v>1</v>
      </c>
      <c r="AC175" s="41">
        <v>1</v>
      </c>
      <c r="AD175" s="41">
        <v>0</v>
      </c>
      <c r="AE175" s="43" t="str">
        <f>IF(AD175=0,"NA","למלא פירוט")</f>
        <v>NA</v>
      </c>
      <c r="AF175" s="40" t="str">
        <f t="shared" si="65"/>
        <v>NA</v>
      </c>
      <c r="AG175" s="40">
        <f t="shared" si="71"/>
        <v>112.23333333333333</v>
      </c>
      <c r="AH175" s="45" t="str">
        <f t="shared" si="72"/>
        <v>1</v>
      </c>
      <c r="AI175" s="41" t="str">
        <f t="shared" si="74"/>
        <v>1</v>
      </c>
      <c r="AJ175" s="41" t="str">
        <f t="shared" si="85"/>
        <v>1</v>
      </c>
      <c r="AK175" s="44" t="str">
        <f t="shared" si="86"/>
        <v>1</v>
      </c>
      <c r="AL175" s="67">
        <v>66.305870229999996</v>
      </c>
      <c r="AM175" s="68">
        <v>22.923363819999999</v>
      </c>
      <c r="AN175" s="68">
        <v>6.7189698404847098</v>
      </c>
      <c r="AO175" s="69" t="s">
        <v>139</v>
      </c>
      <c r="AP175" s="69" t="s">
        <v>139</v>
      </c>
      <c r="AQ175" s="69" t="s">
        <v>139</v>
      </c>
    </row>
    <row r="176" spans="1:43" ht="15.75" x14ac:dyDescent="0.25">
      <c r="A176" s="30">
        <v>179</v>
      </c>
      <c r="B176" s="31">
        <v>16893</v>
      </c>
      <c r="C176" s="16">
        <f t="shared" si="60"/>
        <v>67.084931506849315</v>
      </c>
      <c r="D176" s="19" t="s">
        <v>50</v>
      </c>
      <c r="E176" s="20" t="s">
        <v>50</v>
      </c>
      <c r="F176" s="18" t="s">
        <v>50</v>
      </c>
      <c r="G176" s="32">
        <v>41736</v>
      </c>
      <c r="H176" s="33" t="s">
        <v>52</v>
      </c>
      <c r="I176" s="34">
        <v>1</v>
      </c>
      <c r="J176" s="34" t="s">
        <v>54</v>
      </c>
      <c r="K176" s="34" t="str">
        <f t="shared" si="61"/>
        <v>1</v>
      </c>
      <c r="L176" s="35" t="str">
        <f t="shared" si="62"/>
        <v>1</v>
      </c>
      <c r="M176" s="36">
        <v>0</v>
      </c>
      <c r="N176" s="37" t="str">
        <f>IF(M176=0,"NA","למלא פירוט")</f>
        <v>NA</v>
      </c>
      <c r="O176" s="37" t="str">
        <f>IF(N176=1,"למלא פירוט","NA")</f>
        <v>NA</v>
      </c>
      <c r="P176" s="37" t="str">
        <f>IF(N176=1,"למלא פירוט","NA")</f>
        <v>NA</v>
      </c>
      <c r="Q176" s="37" t="str">
        <f>IF(M176=0,"NA","למלא פירוט")</f>
        <v>NA</v>
      </c>
      <c r="R176" s="38" t="str">
        <f>IF(M176=0,"NA","למלא פירוט")</f>
        <v>NA</v>
      </c>
      <c r="S176" s="39">
        <v>45020</v>
      </c>
      <c r="T176" s="40">
        <f t="shared" si="63"/>
        <v>109.46666666666667</v>
      </c>
      <c r="U176" s="41" t="b">
        <f t="shared" si="83"/>
        <v>1</v>
      </c>
      <c r="V176" s="42"/>
      <c r="W176" s="43">
        <v>45109</v>
      </c>
      <c r="X176" s="40">
        <f t="shared" si="66"/>
        <v>112.43333333333334</v>
      </c>
      <c r="Y176" s="40" t="str">
        <f t="shared" si="67"/>
        <v>1</v>
      </c>
      <c r="Z176" s="41">
        <f t="shared" si="68"/>
        <v>1</v>
      </c>
      <c r="AA176" s="41">
        <f t="shared" si="69"/>
        <v>1</v>
      </c>
      <c r="AB176" s="41">
        <f t="shared" si="70"/>
        <v>1</v>
      </c>
      <c r="AC176" s="41">
        <v>1</v>
      </c>
      <c r="AD176" s="41">
        <v>0</v>
      </c>
      <c r="AE176" s="43" t="str">
        <f>IF(AD176=0,"NA","למלא פירוט")</f>
        <v>NA</v>
      </c>
      <c r="AF176" s="40" t="str">
        <f t="shared" si="65"/>
        <v>NA</v>
      </c>
      <c r="AG176" s="40">
        <f t="shared" si="71"/>
        <v>109.46666666666667</v>
      </c>
      <c r="AH176" s="45" t="str">
        <f t="shared" si="72"/>
        <v>1</v>
      </c>
      <c r="AI176" s="41" t="str">
        <f t="shared" si="74"/>
        <v>1</v>
      </c>
      <c r="AJ176" s="41" t="str">
        <f t="shared" si="85"/>
        <v>1</v>
      </c>
      <c r="AK176" s="44" t="str">
        <f t="shared" si="86"/>
        <v>1</v>
      </c>
      <c r="AL176" s="67">
        <v>60.212093359999997</v>
      </c>
      <c r="AM176" s="68">
        <v>26.679668280000001</v>
      </c>
      <c r="AN176" s="68">
        <v>7.0342302362204698</v>
      </c>
      <c r="AO176" s="69" t="s">
        <v>139</v>
      </c>
      <c r="AP176" s="69" t="s">
        <v>139</v>
      </c>
      <c r="AQ176" s="69" t="s">
        <v>139</v>
      </c>
    </row>
    <row r="177" spans="1:43" ht="15.75" x14ac:dyDescent="0.25">
      <c r="A177" s="30">
        <v>180</v>
      </c>
      <c r="B177" s="31">
        <v>22480</v>
      </c>
      <c r="C177" s="16">
        <f t="shared" si="60"/>
        <v>51.961643835616435</v>
      </c>
      <c r="D177" s="17" t="s">
        <v>94</v>
      </c>
      <c r="E177" s="17" t="s">
        <v>95</v>
      </c>
      <c r="F177" s="18">
        <f t="shared" ref="F177:F187" si="87">D177/((E177/100)*(E177/100))</f>
        <v>36.43664485425343</v>
      </c>
      <c r="G177" s="32">
        <v>41722</v>
      </c>
      <c r="H177" s="33" t="s">
        <v>52</v>
      </c>
      <c r="I177" s="34">
        <v>1</v>
      </c>
      <c r="J177" s="34" t="s">
        <v>54</v>
      </c>
      <c r="K177" s="34" t="str">
        <f t="shared" si="61"/>
        <v>1</v>
      </c>
      <c r="L177" s="35" t="str">
        <f t="shared" si="62"/>
        <v>1</v>
      </c>
      <c r="M177" s="36">
        <v>0</v>
      </c>
      <c r="N177" s="37" t="str">
        <f>IF(M177=0,"NA","למלא פירוט")</f>
        <v>NA</v>
      </c>
      <c r="O177" s="37" t="str">
        <f>IF(N177=1,"למלא פירוט","NA")</f>
        <v>NA</v>
      </c>
      <c r="P177" s="37" t="str">
        <f>IF(N177=1,"למלא פירוט","NA")</f>
        <v>NA</v>
      </c>
      <c r="Q177" s="37" t="str">
        <f>IF(M177=0,"NA","למלא פירוט")</f>
        <v>NA</v>
      </c>
      <c r="R177" s="38" t="str">
        <f>IF(M177=0,"NA","למלא פירוט")</f>
        <v>NA</v>
      </c>
      <c r="S177" s="39">
        <v>43531</v>
      </c>
      <c r="T177" s="40">
        <f t="shared" si="63"/>
        <v>60.3</v>
      </c>
      <c r="U177" s="41" t="b">
        <f t="shared" si="83"/>
        <v>1</v>
      </c>
      <c r="V177" s="42"/>
      <c r="W177" s="43">
        <v>45109</v>
      </c>
      <c r="X177" s="40">
        <f t="shared" si="66"/>
        <v>112.9</v>
      </c>
      <c r="Y177" s="40" t="str">
        <f t="shared" si="67"/>
        <v>1</v>
      </c>
      <c r="Z177" s="41">
        <f t="shared" si="68"/>
        <v>1</v>
      </c>
      <c r="AA177" s="41">
        <f t="shared" si="69"/>
        <v>1</v>
      </c>
      <c r="AB177" s="41">
        <f t="shared" si="70"/>
        <v>1</v>
      </c>
      <c r="AC177" s="41">
        <v>1</v>
      </c>
      <c r="AD177" s="41">
        <v>0</v>
      </c>
      <c r="AE177" s="43" t="str">
        <f>IF(AD177=0,"NA","למלא פירוט")</f>
        <v>NA</v>
      </c>
      <c r="AF177" s="40" t="str">
        <f t="shared" si="65"/>
        <v>NA</v>
      </c>
      <c r="AG177" s="40">
        <f t="shared" si="71"/>
        <v>60.3</v>
      </c>
      <c r="AH177" s="45" t="str">
        <f t="shared" si="72"/>
        <v>1</v>
      </c>
      <c r="AI177" s="41" t="str">
        <f t="shared" si="74"/>
        <v>1</v>
      </c>
      <c r="AJ177" s="41" t="str">
        <f t="shared" si="85"/>
        <v>1</v>
      </c>
      <c r="AK177" s="44" t="str">
        <f t="shared" si="86"/>
        <v>0</v>
      </c>
      <c r="AL177" s="67">
        <v>51.576003880000002</v>
      </c>
      <c r="AM177" s="68">
        <v>17.631488699999998</v>
      </c>
      <c r="AN177" s="68">
        <v>3.5192846319183202</v>
      </c>
      <c r="AO177" s="69" t="s">
        <v>140</v>
      </c>
      <c r="AP177" s="69" t="s">
        <v>139</v>
      </c>
      <c r="AQ177" s="69" t="s">
        <v>140</v>
      </c>
    </row>
    <row r="178" spans="1:43" ht="15.75" x14ac:dyDescent="0.25">
      <c r="A178" s="30">
        <v>181</v>
      </c>
      <c r="B178" s="31">
        <v>16949</v>
      </c>
      <c r="C178" s="16">
        <f t="shared" si="60"/>
        <v>66.876712328767127</v>
      </c>
      <c r="D178" s="17">
        <v>60</v>
      </c>
      <c r="E178" s="17">
        <v>154</v>
      </c>
      <c r="F178" s="18">
        <f t="shared" si="87"/>
        <v>25.299375948726599</v>
      </c>
      <c r="G178" s="32">
        <v>41715</v>
      </c>
      <c r="H178" s="33" t="s">
        <v>52</v>
      </c>
      <c r="I178" s="34">
        <v>1</v>
      </c>
      <c r="J178" s="34">
        <v>2</v>
      </c>
      <c r="K178" s="34" t="str">
        <f t="shared" si="61"/>
        <v>2</v>
      </c>
      <c r="L178" s="35" t="str">
        <f t="shared" si="62"/>
        <v>1</v>
      </c>
      <c r="M178" s="36">
        <v>1</v>
      </c>
      <c r="N178" s="37">
        <v>0</v>
      </c>
      <c r="O178" s="37" t="str">
        <f>IF(N178=1,"למלא פירוט","NA")</f>
        <v>NA</v>
      </c>
      <c r="P178" s="37" t="str">
        <f>IF(N178=1,"למלא פירוט","NA")</f>
        <v>NA</v>
      </c>
      <c r="Q178" s="37">
        <v>1</v>
      </c>
      <c r="R178" s="38">
        <v>1</v>
      </c>
      <c r="S178" s="39">
        <v>42477</v>
      </c>
      <c r="T178" s="40">
        <f t="shared" si="63"/>
        <v>25.4</v>
      </c>
      <c r="U178" s="41" t="b">
        <f t="shared" si="83"/>
        <v>0</v>
      </c>
      <c r="V178" s="42">
        <v>42481</v>
      </c>
      <c r="W178" s="43">
        <v>45122</v>
      </c>
      <c r="X178" s="40">
        <f t="shared" si="66"/>
        <v>25.533333333333335</v>
      </c>
      <c r="Y178" s="40" t="str">
        <f t="shared" si="67"/>
        <v>1</v>
      </c>
      <c r="Z178" s="41">
        <f t="shared" si="68"/>
        <v>0</v>
      </c>
      <c r="AA178" s="41">
        <f t="shared" si="69"/>
        <v>0</v>
      </c>
      <c r="AB178" s="41">
        <f t="shared" si="70"/>
        <v>0</v>
      </c>
      <c r="AC178" s="41">
        <v>1</v>
      </c>
      <c r="AD178" s="41">
        <v>1</v>
      </c>
      <c r="AE178" s="43">
        <v>42299</v>
      </c>
      <c r="AF178" s="40">
        <f t="shared" si="65"/>
        <v>19.166666666666668</v>
      </c>
      <c r="AG178" s="40">
        <f t="shared" si="71"/>
        <v>19.466666666666665</v>
      </c>
      <c r="AH178" s="45" t="str">
        <f t="shared" si="72"/>
        <v>1</v>
      </c>
      <c r="AI178" s="41" t="str">
        <f t="shared" si="74"/>
        <v>0</v>
      </c>
      <c r="AJ178" s="41" t="str">
        <f t="shared" si="85"/>
        <v>0</v>
      </c>
      <c r="AK178" s="44" t="str">
        <f t="shared" si="86"/>
        <v>0</v>
      </c>
      <c r="AL178" s="67">
        <v>58.030169559999997</v>
      </c>
      <c r="AM178" s="68">
        <v>17.823553660000002</v>
      </c>
      <c r="AN178" s="68">
        <v>4.4453990481855801</v>
      </c>
      <c r="AO178" s="69" t="s">
        <v>139</v>
      </c>
      <c r="AP178" s="69" t="s">
        <v>139</v>
      </c>
      <c r="AQ178" s="69" t="s">
        <v>139</v>
      </c>
    </row>
    <row r="179" spans="1:43" ht="15.75" x14ac:dyDescent="0.25">
      <c r="A179" s="30">
        <v>182</v>
      </c>
      <c r="B179" s="31">
        <v>17612</v>
      </c>
      <c r="C179" s="16">
        <f t="shared" si="60"/>
        <v>65.06849315068493</v>
      </c>
      <c r="D179" s="17" t="s">
        <v>96</v>
      </c>
      <c r="E179" s="17" t="s">
        <v>83</v>
      </c>
      <c r="F179" s="18">
        <f t="shared" si="87"/>
        <v>26.666666666666668</v>
      </c>
      <c r="G179" s="32">
        <v>41708</v>
      </c>
      <c r="H179" s="33" t="s">
        <v>55</v>
      </c>
      <c r="I179" s="34">
        <v>3</v>
      </c>
      <c r="J179" s="34" t="s">
        <v>54</v>
      </c>
      <c r="K179" s="34" t="str">
        <f t="shared" si="61"/>
        <v>1</v>
      </c>
      <c r="L179" s="35" t="str">
        <f t="shared" si="62"/>
        <v>2</v>
      </c>
      <c r="M179" s="36">
        <v>1</v>
      </c>
      <c r="N179" s="37">
        <v>1</v>
      </c>
      <c r="O179" s="46" t="s">
        <v>57</v>
      </c>
      <c r="P179" s="37">
        <v>1</v>
      </c>
      <c r="Q179" s="37">
        <v>1</v>
      </c>
      <c r="R179" s="38">
        <v>0</v>
      </c>
      <c r="S179" s="39">
        <v>45079</v>
      </c>
      <c r="T179" s="40">
        <f t="shared" si="63"/>
        <v>112.36666666666666</v>
      </c>
      <c r="U179" s="41" t="b">
        <f t="shared" si="83"/>
        <v>1</v>
      </c>
      <c r="V179" s="42"/>
      <c r="W179" s="43">
        <v>45109</v>
      </c>
      <c r="X179" s="40">
        <f t="shared" si="66"/>
        <v>113.36666666666666</v>
      </c>
      <c r="Y179" s="40" t="str">
        <f t="shared" si="67"/>
        <v>1</v>
      </c>
      <c r="Z179" s="41">
        <f t="shared" si="68"/>
        <v>1</v>
      </c>
      <c r="AA179" s="41">
        <f t="shared" si="69"/>
        <v>1</v>
      </c>
      <c r="AB179" s="41">
        <f t="shared" si="70"/>
        <v>1</v>
      </c>
      <c r="AC179" s="41">
        <v>1</v>
      </c>
      <c r="AD179" s="41">
        <v>0</v>
      </c>
      <c r="AE179" s="43" t="str">
        <f t="shared" ref="AE179:AE184" si="88">IF(AD179=0,"NA","למלא פירוט")</f>
        <v>NA</v>
      </c>
      <c r="AF179" s="40" t="str">
        <f t="shared" si="65"/>
        <v>NA</v>
      </c>
      <c r="AG179" s="40">
        <f t="shared" si="71"/>
        <v>112.36666666666666</v>
      </c>
      <c r="AH179" s="45" t="str">
        <f t="shared" si="72"/>
        <v>1</v>
      </c>
      <c r="AI179" s="41" t="str">
        <f t="shared" si="74"/>
        <v>1</v>
      </c>
      <c r="AJ179" s="41" t="str">
        <f t="shared" si="85"/>
        <v>1</v>
      </c>
      <c r="AK179" s="44" t="str">
        <f t="shared" si="86"/>
        <v>1</v>
      </c>
      <c r="AL179" s="67">
        <v>58.54997272</v>
      </c>
      <c r="AM179" s="68">
        <v>23.16538349</v>
      </c>
      <c r="AN179" s="68">
        <v>5.3337230060924998</v>
      </c>
      <c r="AO179" s="69" t="s">
        <v>139</v>
      </c>
      <c r="AP179" s="69" t="s">
        <v>139</v>
      </c>
      <c r="AQ179" s="69" t="s">
        <v>139</v>
      </c>
    </row>
    <row r="180" spans="1:43" ht="15.75" x14ac:dyDescent="0.25">
      <c r="A180" s="30">
        <v>183</v>
      </c>
      <c r="B180" s="31">
        <v>22736</v>
      </c>
      <c r="C180" s="16">
        <f t="shared" si="60"/>
        <v>51.213698630136989</v>
      </c>
      <c r="D180" s="17">
        <v>55</v>
      </c>
      <c r="E180" s="17">
        <v>160</v>
      </c>
      <c r="F180" s="18">
        <f t="shared" si="87"/>
        <v>21.484374999999996</v>
      </c>
      <c r="G180" s="32">
        <v>41701</v>
      </c>
      <c r="H180" s="33" t="s">
        <v>52</v>
      </c>
      <c r="I180" s="34">
        <v>1</v>
      </c>
      <c r="J180" s="34" t="s">
        <v>54</v>
      </c>
      <c r="K180" s="34" t="str">
        <f t="shared" si="61"/>
        <v>1</v>
      </c>
      <c r="L180" s="35" t="str">
        <f t="shared" si="62"/>
        <v>1</v>
      </c>
      <c r="M180" s="36">
        <v>0</v>
      </c>
      <c r="N180" s="37" t="str">
        <f>IF(M180=0,"NA","למלא פירוט")</f>
        <v>NA</v>
      </c>
      <c r="O180" s="37" t="str">
        <f>IF(N180=1,"למלא פירוט","NA")</f>
        <v>NA</v>
      </c>
      <c r="P180" s="37" t="str">
        <f>IF(N180=1,"למלא פירוט","NA")</f>
        <v>NA</v>
      </c>
      <c r="Q180" s="37" t="str">
        <f>IF(M180=0,"NA","למלא פירוט")</f>
        <v>NA</v>
      </c>
      <c r="R180" s="38" t="str">
        <f>IF(M180=0,"NA","למלא פירוט")</f>
        <v>NA</v>
      </c>
      <c r="S180" s="39">
        <v>45105</v>
      </c>
      <c r="T180" s="40">
        <f t="shared" si="63"/>
        <v>113.46666666666667</v>
      </c>
      <c r="U180" s="41" t="b">
        <f t="shared" si="83"/>
        <v>1</v>
      </c>
      <c r="V180" s="42"/>
      <c r="W180" s="43">
        <v>45109</v>
      </c>
      <c r="X180" s="40">
        <f t="shared" si="66"/>
        <v>113.6</v>
      </c>
      <c r="Y180" s="40" t="str">
        <f t="shared" si="67"/>
        <v>1</v>
      </c>
      <c r="Z180" s="41">
        <f t="shared" si="68"/>
        <v>1</v>
      </c>
      <c r="AA180" s="41">
        <f t="shared" si="69"/>
        <v>1</v>
      </c>
      <c r="AB180" s="41">
        <f t="shared" si="70"/>
        <v>1</v>
      </c>
      <c r="AC180" s="41">
        <v>1</v>
      </c>
      <c r="AD180" s="41">
        <v>0</v>
      </c>
      <c r="AE180" s="43" t="str">
        <f t="shared" si="88"/>
        <v>NA</v>
      </c>
      <c r="AF180" s="40" t="str">
        <f t="shared" si="65"/>
        <v>NA</v>
      </c>
      <c r="AG180" s="40">
        <f t="shared" si="71"/>
        <v>113.46666666666667</v>
      </c>
      <c r="AH180" s="45" t="str">
        <f t="shared" si="72"/>
        <v>1</v>
      </c>
      <c r="AI180" s="41" t="str">
        <f t="shared" si="74"/>
        <v>1</v>
      </c>
      <c r="AJ180" s="41" t="str">
        <f t="shared" si="85"/>
        <v>1</v>
      </c>
      <c r="AK180" s="44" t="str">
        <f t="shared" si="86"/>
        <v>1</v>
      </c>
      <c r="AL180" s="67">
        <v>56.405672619999997</v>
      </c>
      <c r="AM180" s="68">
        <v>20.580101630000001</v>
      </c>
      <c r="AN180" s="68">
        <v>4.9328595349409499</v>
      </c>
      <c r="AO180" s="69" t="s">
        <v>139</v>
      </c>
      <c r="AP180" s="69" t="s">
        <v>139</v>
      </c>
      <c r="AQ180" s="69" t="s">
        <v>139</v>
      </c>
    </row>
    <row r="181" spans="1:43" ht="30" x14ac:dyDescent="0.25">
      <c r="A181" s="30">
        <v>184</v>
      </c>
      <c r="B181" s="31">
        <v>18410</v>
      </c>
      <c r="C181" s="16">
        <f t="shared" si="60"/>
        <v>62.876712328767127</v>
      </c>
      <c r="D181" s="17">
        <v>66</v>
      </c>
      <c r="E181" s="17" t="s">
        <v>78</v>
      </c>
      <c r="F181" s="18">
        <f t="shared" si="87"/>
        <v>26.438070821983651</v>
      </c>
      <c r="G181" s="32">
        <v>41697</v>
      </c>
      <c r="H181" s="33" t="s">
        <v>97</v>
      </c>
      <c r="I181" s="34">
        <v>3</v>
      </c>
      <c r="J181" s="34" t="s">
        <v>54</v>
      </c>
      <c r="K181" s="34" t="str">
        <f t="shared" si="61"/>
        <v>1</v>
      </c>
      <c r="L181" s="35" t="str">
        <f t="shared" si="62"/>
        <v>2</v>
      </c>
      <c r="M181" s="36">
        <v>1</v>
      </c>
      <c r="N181" s="37">
        <v>1</v>
      </c>
      <c r="O181" s="46" t="s">
        <v>57</v>
      </c>
      <c r="P181" s="37">
        <v>1</v>
      </c>
      <c r="Q181" s="37">
        <v>1</v>
      </c>
      <c r="R181" s="38">
        <v>0</v>
      </c>
      <c r="S181" s="39">
        <v>45036</v>
      </c>
      <c r="T181" s="40">
        <f t="shared" si="63"/>
        <v>111.3</v>
      </c>
      <c r="U181" s="41" t="b">
        <f t="shared" si="83"/>
        <v>1</v>
      </c>
      <c r="V181" s="42"/>
      <c r="W181" s="43">
        <v>45109</v>
      </c>
      <c r="X181" s="40">
        <f t="shared" si="66"/>
        <v>113.73333333333333</v>
      </c>
      <c r="Y181" s="40" t="str">
        <f t="shared" si="67"/>
        <v>1</v>
      </c>
      <c r="Z181" s="41">
        <f t="shared" si="68"/>
        <v>1</v>
      </c>
      <c r="AA181" s="41">
        <f t="shared" si="69"/>
        <v>1</v>
      </c>
      <c r="AB181" s="41">
        <f t="shared" si="70"/>
        <v>1</v>
      </c>
      <c r="AC181" s="41">
        <v>1</v>
      </c>
      <c r="AD181" s="41">
        <v>0</v>
      </c>
      <c r="AE181" s="43" t="str">
        <f t="shared" si="88"/>
        <v>NA</v>
      </c>
      <c r="AF181" s="40" t="str">
        <f t="shared" si="65"/>
        <v>NA</v>
      </c>
      <c r="AG181" s="40">
        <f t="shared" si="71"/>
        <v>111.3</v>
      </c>
      <c r="AH181" s="45" t="str">
        <f t="shared" si="72"/>
        <v>1</v>
      </c>
      <c r="AI181" s="41" t="str">
        <f t="shared" si="74"/>
        <v>1</v>
      </c>
      <c r="AJ181" s="41" t="str">
        <f t="shared" si="85"/>
        <v>1</v>
      </c>
      <c r="AK181" s="44" t="str">
        <f t="shared" si="86"/>
        <v>1</v>
      </c>
      <c r="AL181" s="67">
        <v>62.414461670000001</v>
      </c>
      <c r="AM181" s="68">
        <v>20.126098890000002</v>
      </c>
      <c r="AN181" s="68">
        <v>2.39294766772454</v>
      </c>
      <c r="AO181" s="69" t="s">
        <v>139</v>
      </c>
      <c r="AP181" s="69" t="s">
        <v>139</v>
      </c>
      <c r="AQ181" s="69" t="s">
        <v>140</v>
      </c>
    </row>
    <row r="182" spans="1:43" ht="15.75" x14ac:dyDescent="0.25">
      <c r="A182" s="30">
        <v>185</v>
      </c>
      <c r="B182" s="31">
        <v>22647</v>
      </c>
      <c r="C182" s="16">
        <f t="shared" si="60"/>
        <v>51.43287671232877</v>
      </c>
      <c r="D182" s="17" t="s">
        <v>98</v>
      </c>
      <c r="E182" s="17" t="s">
        <v>66</v>
      </c>
      <c r="F182" s="18">
        <f t="shared" si="87"/>
        <v>36.848072562358283</v>
      </c>
      <c r="G182" s="32">
        <v>41694</v>
      </c>
      <c r="H182" s="33" t="s">
        <v>52</v>
      </c>
      <c r="I182" s="34">
        <v>1</v>
      </c>
      <c r="J182" s="34" t="s">
        <v>54</v>
      </c>
      <c r="K182" s="34" t="str">
        <f t="shared" si="61"/>
        <v>1</v>
      </c>
      <c r="L182" s="35" t="str">
        <f t="shared" si="62"/>
        <v>1</v>
      </c>
      <c r="M182" s="36">
        <v>0</v>
      </c>
      <c r="N182" s="37" t="str">
        <f>IF(M182=0,"NA","למלא פירוט")</f>
        <v>NA</v>
      </c>
      <c r="O182" s="37" t="str">
        <f>IF(N182=1,"למלא פירוט","NA")</f>
        <v>NA</v>
      </c>
      <c r="P182" s="37" t="str">
        <f>IF(N182=1,"למלא פירוט","NA")</f>
        <v>NA</v>
      </c>
      <c r="Q182" s="37" t="str">
        <f>IF(M182=0,"NA","למלא פירוט")</f>
        <v>NA</v>
      </c>
      <c r="R182" s="38" t="str">
        <f>IF(M182=0,"NA","למלא פירוט")</f>
        <v>NA</v>
      </c>
      <c r="S182" s="39">
        <v>45090</v>
      </c>
      <c r="T182" s="40">
        <f t="shared" si="63"/>
        <v>113.2</v>
      </c>
      <c r="U182" s="41" t="b">
        <f t="shared" si="83"/>
        <v>1</v>
      </c>
      <c r="V182" s="42"/>
      <c r="W182" s="43">
        <v>45109</v>
      </c>
      <c r="X182" s="40">
        <f t="shared" si="66"/>
        <v>113.83333333333333</v>
      </c>
      <c r="Y182" s="40" t="str">
        <f t="shared" si="67"/>
        <v>1</v>
      </c>
      <c r="Z182" s="41">
        <f t="shared" si="68"/>
        <v>1</v>
      </c>
      <c r="AA182" s="41">
        <f t="shared" si="69"/>
        <v>1</v>
      </c>
      <c r="AB182" s="41">
        <f t="shared" si="70"/>
        <v>1</v>
      </c>
      <c r="AC182" s="41">
        <v>1</v>
      </c>
      <c r="AD182" s="41">
        <v>0</v>
      </c>
      <c r="AE182" s="43" t="str">
        <f t="shared" si="88"/>
        <v>NA</v>
      </c>
      <c r="AF182" s="40" t="str">
        <f t="shared" si="65"/>
        <v>NA</v>
      </c>
      <c r="AG182" s="40">
        <f t="shared" si="71"/>
        <v>113.2</v>
      </c>
      <c r="AH182" s="45" t="str">
        <f t="shared" si="72"/>
        <v>1</v>
      </c>
      <c r="AI182" s="41" t="str">
        <f t="shared" si="74"/>
        <v>1</v>
      </c>
      <c r="AJ182" s="41" t="str">
        <f t="shared" si="85"/>
        <v>1</v>
      </c>
      <c r="AK182" s="44" t="str">
        <f t="shared" si="86"/>
        <v>1</v>
      </c>
      <c r="AL182" s="67">
        <v>56.353589749999998</v>
      </c>
      <c r="AM182" s="68">
        <v>24.809914110000001</v>
      </c>
      <c r="AN182" s="68">
        <v>5.0574346126566398</v>
      </c>
      <c r="AO182" s="69" t="s">
        <v>139</v>
      </c>
      <c r="AP182" s="69" t="s">
        <v>139</v>
      </c>
      <c r="AQ182" s="69" t="s">
        <v>139</v>
      </c>
    </row>
    <row r="183" spans="1:43" ht="15.75" x14ac:dyDescent="0.25">
      <c r="A183" s="30">
        <v>186</v>
      </c>
      <c r="B183" s="31">
        <v>19462</v>
      </c>
      <c r="C183" s="16">
        <f t="shared" si="60"/>
        <v>60.010958904109586</v>
      </c>
      <c r="D183" s="17">
        <v>153</v>
      </c>
      <c r="E183" s="17">
        <v>170</v>
      </c>
      <c r="F183" s="18">
        <f t="shared" si="87"/>
        <v>52.941176470588239</v>
      </c>
      <c r="G183" s="32">
        <v>41687</v>
      </c>
      <c r="H183" s="33" t="s">
        <v>52</v>
      </c>
      <c r="I183" s="34">
        <v>1</v>
      </c>
      <c r="J183" s="34" t="s">
        <v>54</v>
      </c>
      <c r="K183" s="34" t="str">
        <f t="shared" si="61"/>
        <v>1</v>
      </c>
      <c r="L183" s="35" t="str">
        <f t="shared" si="62"/>
        <v>1</v>
      </c>
      <c r="M183" s="36">
        <v>0</v>
      </c>
      <c r="N183" s="37" t="str">
        <f>IF(M183=0,"NA","למלא פירוט")</f>
        <v>NA</v>
      </c>
      <c r="O183" s="37" t="str">
        <f>IF(N183=1,"למלא פירוט","NA")</f>
        <v>NA</v>
      </c>
      <c r="P183" s="37" t="str">
        <f>IF(N183=1,"למלא פירוט","NA")</f>
        <v>NA</v>
      </c>
      <c r="Q183" s="37" t="str">
        <f>IF(M183=0,"NA","למלא פירוט")</f>
        <v>NA</v>
      </c>
      <c r="R183" s="38" t="str">
        <f>IF(M183=0,"NA","למלא פירוט")</f>
        <v>NA</v>
      </c>
      <c r="S183" s="39">
        <v>45083</v>
      </c>
      <c r="T183" s="40">
        <f t="shared" si="63"/>
        <v>113.2</v>
      </c>
      <c r="U183" s="41" t="b">
        <f t="shared" si="83"/>
        <v>1</v>
      </c>
      <c r="V183" s="42"/>
      <c r="W183" s="43">
        <v>45109</v>
      </c>
      <c r="X183" s="40">
        <f t="shared" si="66"/>
        <v>114.06666666666666</v>
      </c>
      <c r="Y183" s="40" t="str">
        <f t="shared" si="67"/>
        <v>1</v>
      </c>
      <c r="Z183" s="41">
        <f t="shared" si="68"/>
        <v>1</v>
      </c>
      <c r="AA183" s="41">
        <f t="shared" si="69"/>
        <v>1</v>
      </c>
      <c r="AB183" s="41">
        <f t="shared" si="70"/>
        <v>1</v>
      </c>
      <c r="AC183" s="41">
        <v>1</v>
      </c>
      <c r="AD183" s="41">
        <v>0</v>
      </c>
      <c r="AE183" s="43" t="str">
        <f t="shared" si="88"/>
        <v>NA</v>
      </c>
      <c r="AF183" s="40" t="str">
        <f t="shared" si="65"/>
        <v>NA</v>
      </c>
      <c r="AG183" s="40">
        <f t="shared" si="71"/>
        <v>113.2</v>
      </c>
      <c r="AH183" s="45" t="str">
        <f t="shared" si="72"/>
        <v>1</v>
      </c>
      <c r="AI183" s="41" t="str">
        <f t="shared" si="74"/>
        <v>1</v>
      </c>
      <c r="AJ183" s="41" t="str">
        <f t="shared" si="85"/>
        <v>1</v>
      </c>
      <c r="AK183" s="44" t="str">
        <f t="shared" si="86"/>
        <v>1</v>
      </c>
      <c r="AL183" s="67">
        <v>54.78189793</v>
      </c>
      <c r="AM183" s="68">
        <v>21.680225419999999</v>
      </c>
      <c r="AN183" s="68">
        <v>2.6345746945537298</v>
      </c>
      <c r="AO183" s="69" t="s">
        <v>140</v>
      </c>
      <c r="AP183" s="69" t="s">
        <v>139</v>
      </c>
      <c r="AQ183" s="69" t="s">
        <v>140</v>
      </c>
    </row>
    <row r="184" spans="1:43" ht="15.75" x14ac:dyDescent="0.25">
      <c r="A184" s="30">
        <v>187</v>
      </c>
      <c r="B184" s="31">
        <v>18309</v>
      </c>
      <c r="C184" s="16">
        <f t="shared" si="60"/>
        <v>63.098630136986301</v>
      </c>
      <c r="D184" s="17" t="s">
        <v>99</v>
      </c>
      <c r="E184" s="17" t="s">
        <v>82</v>
      </c>
      <c r="F184" s="18">
        <f t="shared" si="87"/>
        <v>23.140495867768596</v>
      </c>
      <c r="G184" s="32">
        <v>41676</v>
      </c>
      <c r="H184" s="33" t="s">
        <v>55</v>
      </c>
      <c r="I184" s="34">
        <v>3</v>
      </c>
      <c r="J184" s="34" t="s">
        <v>49</v>
      </c>
      <c r="K184" s="34" t="str">
        <f t="shared" si="61"/>
        <v>1</v>
      </c>
      <c r="L184" s="35" t="str">
        <f t="shared" si="62"/>
        <v>2</v>
      </c>
      <c r="M184" s="36">
        <v>1</v>
      </c>
      <c r="N184" s="37">
        <v>1</v>
      </c>
      <c r="O184" s="46" t="s">
        <v>57</v>
      </c>
      <c r="P184" s="37">
        <v>1</v>
      </c>
      <c r="Q184" s="37">
        <v>1</v>
      </c>
      <c r="R184" s="38">
        <v>0</v>
      </c>
      <c r="S184" s="39">
        <v>44155</v>
      </c>
      <c r="T184" s="40">
        <f t="shared" si="63"/>
        <v>82.63333333333334</v>
      </c>
      <c r="U184" s="41" t="b">
        <f t="shared" si="83"/>
        <v>0</v>
      </c>
      <c r="V184" s="42">
        <v>44166</v>
      </c>
      <c r="W184" s="43">
        <v>45109</v>
      </c>
      <c r="X184" s="40">
        <f t="shared" si="66"/>
        <v>83</v>
      </c>
      <c r="Y184" s="40" t="str">
        <f t="shared" si="67"/>
        <v>1</v>
      </c>
      <c r="Z184" s="41">
        <f t="shared" si="68"/>
        <v>1</v>
      </c>
      <c r="AA184" s="41">
        <f t="shared" si="69"/>
        <v>1</v>
      </c>
      <c r="AB184" s="41">
        <f t="shared" si="70"/>
        <v>0</v>
      </c>
      <c r="AC184" s="41">
        <v>1</v>
      </c>
      <c r="AD184" s="41">
        <v>0</v>
      </c>
      <c r="AE184" s="43" t="str">
        <f t="shared" si="88"/>
        <v>NA</v>
      </c>
      <c r="AF184" s="40" t="str">
        <f t="shared" si="65"/>
        <v>NA</v>
      </c>
      <c r="AG184" s="40">
        <f t="shared" si="71"/>
        <v>83</v>
      </c>
      <c r="AH184" s="45" t="str">
        <f t="shared" si="72"/>
        <v>1</v>
      </c>
      <c r="AI184" s="41" t="str">
        <f t="shared" si="74"/>
        <v>1</v>
      </c>
      <c r="AJ184" s="41" t="str">
        <f t="shared" si="85"/>
        <v>1</v>
      </c>
      <c r="AK184" s="44" t="str">
        <f t="shared" si="86"/>
        <v>0</v>
      </c>
      <c r="AL184" s="67">
        <v>52.672993300000002</v>
      </c>
      <c r="AM184" s="68">
        <v>14.239383370000001</v>
      </c>
      <c r="AN184" s="68">
        <v>3.3399274124759999</v>
      </c>
      <c r="AO184" s="69" t="s">
        <v>140</v>
      </c>
      <c r="AP184" s="69" t="s">
        <v>140</v>
      </c>
      <c r="AQ184" s="69" t="s">
        <v>140</v>
      </c>
    </row>
    <row r="185" spans="1:43" ht="15.75" x14ac:dyDescent="0.25">
      <c r="A185" s="30">
        <v>188</v>
      </c>
      <c r="B185" s="31">
        <v>16612</v>
      </c>
      <c r="C185" s="16">
        <f t="shared" si="60"/>
        <v>67.654794520547952</v>
      </c>
      <c r="D185" s="17">
        <v>83</v>
      </c>
      <c r="E185" s="17" t="s">
        <v>70</v>
      </c>
      <c r="F185" s="18">
        <f t="shared" si="87"/>
        <v>34.54734651404786</v>
      </c>
      <c r="G185" s="32">
        <v>41667</v>
      </c>
      <c r="H185" s="33" t="s">
        <v>55</v>
      </c>
      <c r="I185" s="34">
        <v>3</v>
      </c>
      <c r="J185" s="34" t="s">
        <v>54</v>
      </c>
      <c r="K185" s="34" t="str">
        <f t="shared" si="61"/>
        <v>1</v>
      </c>
      <c r="L185" s="35" t="str">
        <f t="shared" si="62"/>
        <v>2</v>
      </c>
      <c r="M185" s="36">
        <v>1</v>
      </c>
      <c r="N185" s="37">
        <v>1</v>
      </c>
      <c r="O185" s="46" t="s">
        <v>60</v>
      </c>
      <c r="P185" s="37">
        <v>1</v>
      </c>
      <c r="Q185" s="37">
        <v>0</v>
      </c>
      <c r="R185" s="38">
        <v>0</v>
      </c>
      <c r="S185" s="39">
        <v>42659</v>
      </c>
      <c r="T185" s="40">
        <f t="shared" si="63"/>
        <v>33.06666666666667</v>
      </c>
      <c r="U185" s="41" t="b">
        <f t="shared" si="83"/>
        <v>0</v>
      </c>
      <c r="V185" s="42">
        <v>42659</v>
      </c>
      <c r="W185" s="43">
        <v>45122</v>
      </c>
      <c r="X185" s="40">
        <f t="shared" si="66"/>
        <v>33.06666666666667</v>
      </c>
      <c r="Y185" s="40" t="str">
        <f t="shared" si="67"/>
        <v>1</v>
      </c>
      <c r="Z185" s="41">
        <f t="shared" si="68"/>
        <v>0</v>
      </c>
      <c r="AA185" s="41">
        <f t="shared" si="69"/>
        <v>0</v>
      </c>
      <c r="AB185" s="41">
        <f t="shared" si="70"/>
        <v>0</v>
      </c>
      <c r="AC185" s="41">
        <v>1</v>
      </c>
      <c r="AD185" s="41">
        <v>1</v>
      </c>
      <c r="AE185" s="43">
        <v>42066</v>
      </c>
      <c r="AF185" s="40">
        <f t="shared" si="65"/>
        <v>13.166666666666666</v>
      </c>
      <c r="AG185" s="40">
        <f t="shared" si="71"/>
        <v>13.3</v>
      </c>
      <c r="AH185" s="45" t="str">
        <f t="shared" si="72"/>
        <v>1</v>
      </c>
      <c r="AI185" s="41" t="str">
        <f t="shared" si="74"/>
        <v>0</v>
      </c>
      <c r="AJ185" s="41" t="str">
        <f t="shared" si="85"/>
        <v>0</v>
      </c>
      <c r="AK185" s="44" t="str">
        <f t="shared" si="86"/>
        <v>0</v>
      </c>
      <c r="AL185" s="67">
        <v>56.433869569999999</v>
      </c>
      <c r="AM185" s="68">
        <v>12.7933086</v>
      </c>
      <c r="AN185" s="68">
        <v>2.9156068838352698</v>
      </c>
      <c r="AO185" s="69" t="s">
        <v>139</v>
      </c>
      <c r="AP185" s="69" t="s">
        <v>140</v>
      </c>
      <c r="AQ185" s="69" t="s">
        <v>140</v>
      </c>
    </row>
    <row r="186" spans="1:43" ht="15.75" x14ac:dyDescent="0.25">
      <c r="A186" s="30">
        <v>189</v>
      </c>
      <c r="B186" s="31">
        <v>17969</v>
      </c>
      <c r="C186" s="16">
        <f t="shared" si="60"/>
        <v>63.93150684931507</v>
      </c>
      <c r="D186" s="17">
        <v>75</v>
      </c>
      <c r="E186" s="17">
        <v>156</v>
      </c>
      <c r="F186" s="18">
        <f t="shared" si="87"/>
        <v>30.818540433925047</v>
      </c>
      <c r="G186" s="32">
        <v>41646</v>
      </c>
      <c r="H186" s="33" t="s">
        <v>55</v>
      </c>
      <c r="I186" s="34">
        <v>3</v>
      </c>
      <c r="J186" s="34">
        <v>4</v>
      </c>
      <c r="K186" s="34" t="str">
        <f t="shared" si="61"/>
        <v>4</v>
      </c>
      <c r="L186" s="35" t="str">
        <f t="shared" si="62"/>
        <v>2</v>
      </c>
      <c r="M186" s="36">
        <v>1</v>
      </c>
      <c r="N186" s="37">
        <v>1</v>
      </c>
      <c r="O186" s="46" t="s">
        <v>57</v>
      </c>
      <c r="P186" s="37">
        <v>1</v>
      </c>
      <c r="Q186" s="37">
        <v>1</v>
      </c>
      <c r="R186" s="38">
        <v>1</v>
      </c>
      <c r="S186" s="39">
        <v>44952</v>
      </c>
      <c r="T186" s="40">
        <f t="shared" si="63"/>
        <v>110.2</v>
      </c>
      <c r="U186" s="41" t="b">
        <f t="shared" si="83"/>
        <v>0</v>
      </c>
      <c r="V186" s="42">
        <v>44973</v>
      </c>
      <c r="W186" s="43">
        <v>45108</v>
      </c>
      <c r="X186" s="40">
        <f t="shared" si="66"/>
        <v>110.9</v>
      </c>
      <c r="Y186" s="40" t="str">
        <f t="shared" si="67"/>
        <v>1</v>
      </c>
      <c r="Z186" s="41">
        <f t="shared" si="68"/>
        <v>1</v>
      </c>
      <c r="AA186" s="41">
        <f t="shared" si="69"/>
        <v>1</v>
      </c>
      <c r="AB186" s="41">
        <f t="shared" si="70"/>
        <v>1</v>
      </c>
      <c r="AC186" s="41">
        <v>1</v>
      </c>
      <c r="AD186" s="41">
        <v>1</v>
      </c>
      <c r="AE186" s="43">
        <v>43634</v>
      </c>
      <c r="AF186" s="40">
        <f t="shared" si="65"/>
        <v>65.36666666666666</v>
      </c>
      <c r="AG186" s="40">
        <f t="shared" si="71"/>
        <v>66.266666666666666</v>
      </c>
      <c r="AH186" s="45" t="str">
        <f t="shared" si="72"/>
        <v>1</v>
      </c>
      <c r="AI186" s="41" t="str">
        <f t="shared" si="74"/>
        <v>1</v>
      </c>
      <c r="AJ186" s="41" t="str">
        <f t="shared" si="85"/>
        <v>1</v>
      </c>
      <c r="AK186" s="44" t="str">
        <f t="shared" si="86"/>
        <v>0</v>
      </c>
      <c r="AL186" s="67">
        <v>77.232580549999994</v>
      </c>
      <c r="AM186" s="68">
        <v>14.8123813</v>
      </c>
      <c r="AN186" s="68">
        <v>5.9635458799999999</v>
      </c>
      <c r="AO186" s="69" t="s">
        <v>139</v>
      </c>
      <c r="AP186" s="69" t="s">
        <v>140</v>
      </c>
      <c r="AQ186" s="69" t="s">
        <v>139</v>
      </c>
    </row>
    <row r="187" spans="1:43" ht="15.75" x14ac:dyDescent="0.25">
      <c r="A187" s="30">
        <v>190</v>
      </c>
      <c r="B187" s="31">
        <v>15520</v>
      </c>
      <c r="C187" s="16">
        <f t="shared" si="60"/>
        <v>70.542465753424651</v>
      </c>
      <c r="D187" s="17">
        <v>82</v>
      </c>
      <c r="E187" s="17">
        <v>157</v>
      </c>
      <c r="F187" s="18">
        <f t="shared" si="87"/>
        <v>33.267069657998292</v>
      </c>
      <c r="G187" s="32">
        <v>41645</v>
      </c>
      <c r="H187" s="33" t="s">
        <v>55</v>
      </c>
      <c r="I187" s="34">
        <v>3</v>
      </c>
      <c r="J187" s="34" t="s">
        <v>54</v>
      </c>
      <c r="K187" s="34" t="str">
        <f t="shared" si="61"/>
        <v>1</v>
      </c>
      <c r="L187" s="35" t="str">
        <f t="shared" si="62"/>
        <v>2</v>
      </c>
      <c r="M187" s="36">
        <v>1</v>
      </c>
      <c r="N187" s="37">
        <v>1</v>
      </c>
      <c r="O187" s="46" t="s">
        <v>57</v>
      </c>
      <c r="P187" s="37">
        <v>1</v>
      </c>
      <c r="Q187" s="37">
        <v>0</v>
      </c>
      <c r="R187" s="38">
        <v>0</v>
      </c>
      <c r="S187" s="39">
        <v>45035</v>
      </c>
      <c r="T187" s="40">
        <f t="shared" si="63"/>
        <v>113</v>
      </c>
      <c r="U187" s="41" t="b">
        <f t="shared" si="83"/>
        <v>1</v>
      </c>
      <c r="V187" s="42"/>
      <c r="W187" s="43">
        <v>45108</v>
      </c>
      <c r="X187" s="40">
        <f t="shared" si="66"/>
        <v>115.43333333333334</v>
      </c>
      <c r="Y187" s="40" t="str">
        <f t="shared" si="67"/>
        <v>1</v>
      </c>
      <c r="Z187" s="41">
        <f t="shared" si="68"/>
        <v>1</v>
      </c>
      <c r="AA187" s="41">
        <f t="shared" si="69"/>
        <v>1</v>
      </c>
      <c r="AB187" s="41">
        <f t="shared" si="70"/>
        <v>1</v>
      </c>
      <c r="AC187" s="41">
        <v>1</v>
      </c>
      <c r="AD187" s="41">
        <v>0</v>
      </c>
      <c r="AE187" s="43" t="str">
        <f t="shared" ref="AE187:AE198" si="89">IF(AD187=0,"NA","למלא פירוט")</f>
        <v>NA</v>
      </c>
      <c r="AF187" s="40" t="str">
        <f t="shared" si="65"/>
        <v>NA</v>
      </c>
      <c r="AG187" s="40">
        <f t="shared" si="71"/>
        <v>113</v>
      </c>
      <c r="AH187" s="45" t="str">
        <f t="shared" si="72"/>
        <v>1</v>
      </c>
      <c r="AI187" s="41" t="str">
        <f t="shared" si="74"/>
        <v>1</v>
      </c>
      <c r="AJ187" s="41" t="str">
        <f t="shared" si="85"/>
        <v>1</v>
      </c>
      <c r="AK187" s="44" t="str">
        <f t="shared" si="86"/>
        <v>1</v>
      </c>
      <c r="AL187" s="67">
        <v>51.758484279999998</v>
      </c>
      <c r="AM187" s="68">
        <v>16.491511970000001</v>
      </c>
      <c r="AN187" s="68">
        <v>3.82181876803826</v>
      </c>
      <c r="AO187" s="69" t="s">
        <v>140</v>
      </c>
      <c r="AP187" s="69" t="s">
        <v>139</v>
      </c>
      <c r="AQ187" s="69" t="s">
        <v>139</v>
      </c>
    </row>
    <row r="188" spans="1:43" ht="15.75" x14ac:dyDescent="0.25">
      <c r="A188" s="30">
        <v>191</v>
      </c>
      <c r="B188" s="31">
        <v>17157</v>
      </c>
      <c r="C188" s="16">
        <f t="shared" si="60"/>
        <v>66.07671232876713</v>
      </c>
      <c r="D188" s="19" t="s">
        <v>50</v>
      </c>
      <c r="E188" s="20" t="s">
        <v>50</v>
      </c>
      <c r="F188" s="18" t="s">
        <v>50</v>
      </c>
      <c r="G188" s="32">
        <v>41627</v>
      </c>
      <c r="H188" s="33" t="s">
        <v>52</v>
      </c>
      <c r="I188" s="34">
        <v>1</v>
      </c>
      <c r="J188" s="34" t="s">
        <v>58</v>
      </c>
      <c r="K188" s="34" t="str">
        <f t="shared" si="61"/>
        <v>3</v>
      </c>
      <c r="L188" s="35" t="str">
        <f t="shared" si="62"/>
        <v>1</v>
      </c>
      <c r="M188" s="36">
        <v>1</v>
      </c>
      <c r="N188" s="37">
        <v>0</v>
      </c>
      <c r="O188" s="37" t="str">
        <f>IF(N188=1,"למלא פירוט","NA")</f>
        <v>NA</v>
      </c>
      <c r="P188" s="37" t="str">
        <f>IF(N188=1,"למלא פירוט","NA")</f>
        <v>NA</v>
      </c>
      <c r="Q188" s="37">
        <v>0</v>
      </c>
      <c r="R188" s="38">
        <v>1</v>
      </c>
      <c r="S188" s="39">
        <v>44817</v>
      </c>
      <c r="T188" s="40">
        <f t="shared" si="63"/>
        <v>106.33333333333333</v>
      </c>
      <c r="U188" s="41" t="b">
        <f t="shared" si="83"/>
        <v>0</v>
      </c>
      <c r="V188" s="42">
        <v>44820</v>
      </c>
      <c r="W188" s="43">
        <v>45108</v>
      </c>
      <c r="X188" s="40">
        <f t="shared" si="66"/>
        <v>106.43333333333334</v>
      </c>
      <c r="Y188" s="40" t="str">
        <f t="shared" si="67"/>
        <v>1</v>
      </c>
      <c r="Z188" s="41">
        <f t="shared" si="68"/>
        <v>1</v>
      </c>
      <c r="AA188" s="41">
        <f t="shared" si="69"/>
        <v>1</v>
      </c>
      <c r="AB188" s="41">
        <f t="shared" si="70"/>
        <v>1</v>
      </c>
      <c r="AC188" s="41">
        <v>1</v>
      </c>
      <c r="AD188" s="41">
        <v>0</v>
      </c>
      <c r="AE188" s="43" t="str">
        <f t="shared" si="89"/>
        <v>NA</v>
      </c>
      <c r="AF188" s="40" t="str">
        <f t="shared" si="65"/>
        <v>NA</v>
      </c>
      <c r="AG188" s="40">
        <f t="shared" si="71"/>
        <v>106.43333333333334</v>
      </c>
      <c r="AH188" s="45" t="str">
        <f t="shared" si="72"/>
        <v>1</v>
      </c>
      <c r="AI188" s="41" t="str">
        <f t="shared" si="74"/>
        <v>1</v>
      </c>
      <c r="AJ188" s="41" t="str">
        <f t="shared" si="85"/>
        <v>1</v>
      </c>
      <c r="AK188" s="44" t="str">
        <f t="shared" si="86"/>
        <v>1</v>
      </c>
      <c r="AL188" s="67">
        <v>58.810907270000001</v>
      </c>
      <c r="AM188" s="68">
        <v>16.634602829999999</v>
      </c>
      <c r="AN188" s="68">
        <v>4.1852938404232098</v>
      </c>
      <c r="AO188" s="69" t="s">
        <v>139</v>
      </c>
      <c r="AP188" s="69" t="s">
        <v>139</v>
      </c>
      <c r="AQ188" s="69" t="s">
        <v>139</v>
      </c>
    </row>
    <row r="189" spans="1:43" ht="15.75" x14ac:dyDescent="0.25">
      <c r="A189" s="30">
        <v>192</v>
      </c>
      <c r="B189" s="31">
        <v>19109</v>
      </c>
      <c r="C189" s="16">
        <f t="shared" si="60"/>
        <v>60.8</v>
      </c>
      <c r="D189" s="17" t="s">
        <v>100</v>
      </c>
      <c r="E189" s="17" t="s">
        <v>82</v>
      </c>
      <c r="F189" s="18">
        <f>D189/((E189/100)*(E189/100))</f>
        <v>33.057851239669425</v>
      </c>
      <c r="G189" s="32">
        <v>41625</v>
      </c>
      <c r="H189" s="33" t="s">
        <v>52</v>
      </c>
      <c r="I189" s="34">
        <v>1</v>
      </c>
      <c r="J189" s="34" t="s">
        <v>54</v>
      </c>
      <c r="K189" s="34" t="str">
        <f t="shared" si="61"/>
        <v>1</v>
      </c>
      <c r="L189" s="35" t="str">
        <f t="shared" si="62"/>
        <v>1</v>
      </c>
      <c r="M189" s="36">
        <v>0</v>
      </c>
      <c r="N189" s="37" t="str">
        <f>IF(M189=0,"NA","למלא פירוט")</f>
        <v>NA</v>
      </c>
      <c r="O189" s="37" t="str">
        <f>IF(N189=1,"למלא פירוט","NA")</f>
        <v>NA</v>
      </c>
      <c r="P189" s="37" t="str">
        <f>IF(N189=1,"למלא פירוט","NA")</f>
        <v>NA</v>
      </c>
      <c r="Q189" s="37" t="str">
        <f>IF(M189=0,"NA","למלא פירוט")</f>
        <v>NA</v>
      </c>
      <c r="R189" s="38" t="str">
        <f>IF(M189=0,"NA","למלא פירוט")</f>
        <v>NA</v>
      </c>
      <c r="S189" s="39">
        <v>45071</v>
      </c>
      <c r="T189" s="40">
        <f t="shared" si="63"/>
        <v>114.86666666666666</v>
      </c>
      <c r="U189" s="41" t="b">
        <f t="shared" si="83"/>
        <v>1</v>
      </c>
      <c r="V189" s="42"/>
      <c r="W189" s="43">
        <v>45108</v>
      </c>
      <c r="X189" s="40">
        <f t="shared" si="66"/>
        <v>116.1</v>
      </c>
      <c r="Y189" s="40" t="str">
        <f t="shared" si="67"/>
        <v>1</v>
      </c>
      <c r="Z189" s="41">
        <f t="shared" si="68"/>
        <v>1</v>
      </c>
      <c r="AA189" s="41">
        <f t="shared" si="69"/>
        <v>1</v>
      </c>
      <c r="AB189" s="41">
        <f t="shared" si="70"/>
        <v>1</v>
      </c>
      <c r="AC189" s="41">
        <v>1</v>
      </c>
      <c r="AD189" s="41">
        <v>0</v>
      </c>
      <c r="AE189" s="43" t="str">
        <f t="shared" si="89"/>
        <v>NA</v>
      </c>
      <c r="AF189" s="40" t="str">
        <f t="shared" si="65"/>
        <v>NA</v>
      </c>
      <c r="AG189" s="40">
        <f t="shared" si="71"/>
        <v>114.86666666666666</v>
      </c>
      <c r="AH189" s="45" t="str">
        <f t="shared" si="72"/>
        <v>1</v>
      </c>
      <c r="AI189" s="41" t="str">
        <f t="shared" si="74"/>
        <v>1</v>
      </c>
      <c r="AJ189" s="41" t="str">
        <f t="shared" si="85"/>
        <v>1</v>
      </c>
      <c r="AK189" s="44" t="str">
        <f t="shared" si="86"/>
        <v>1</v>
      </c>
      <c r="AL189" s="67">
        <v>53.763090249999998</v>
      </c>
      <c r="AM189" s="68">
        <v>19.362154310000001</v>
      </c>
      <c r="AN189" s="68">
        <v>2.9316179971374301</v>
      </c>
      <c r="AO189" s="69" t="s">
        <v>140</v>
      </c>
      <c r="AP189" s="69" t="s">
        <v>139</v>
      </c>
      <c r="AQ189" s="69" t="s">
        <v>140</v>
      </c>
    </row>
    <row r="190" spans="1:43" ht="15.75" x14ac:dyDescent="0.25">
      <c r="A190" s="30">
        <v>193</v>
      </c>
      <c r="B190" s="31">
        <v>19929</v>
      </c>
      <c r="C190" s="16">
        <f t="shared" si="60"/>
        <v>58.487671232876714</v>
      </c>
      <c r="D190" s="17">
        <v>69</v>
      </c>
      <c r="E190" s="17">
        <v>170</v>
      </c>
      <c r="F190" s="18">
        <f>D190/((E190/100)*(E190/100))</f>
        <v>23.87543252595156</v>
      </c>
      <c r="G190" s="32">
        <v>41590</v>
      </c>
      <c r="H190" s="33" t="s">
        <v>55</v>
      </c>
      <c r="I190" s="34">
        <v>3</v>
      </c>
      <c r="J190" s="34">
        <v>3</v>
      </c>
      <c r="K190" s="34" t="str">
        <f t="shared" si="61"/>
        <v>3</v>
      </c>
      <c r="L190" s="35" t="str">
        <f t="shared" si="62"/>
        <v>2</v>
      </c>
      <c r="M190" s="36">
        <v>1</v>
      </c>
      <c r="N190" s="37">
        <v>1</v>
      </c>
      <c r="O190" s="46" t="s">
        <v>57</v>
      </c>
      <c r="P190" s="37">
        <v>1</v>
      </c>
      <c r="Q190" s="37">
        <v>1</v>
      </c>
      <c r="R190" s="38">
        <v>1</v>
      </c>
      <c r="S190" s="39">
        <v>44290</v>
      </c>
      <c r="T190" s="40">
        <f t="shared" si="63"/>
        <v>90</v>
      </c>
      <c r="U190" s="41" t="b">
        <f t="shared" si="83"/>
        <v>0</v>
      </c>
      <c r="V190" s="42">
        <v>44295</v>
      </c>
      <c r="W190" s="43">
        <v>45108</v>
      </c>
      <c r="X190" s="40">
        <f t="shared" si="66"/>
        <v>90.166666666666671</v>
      </c>
      <c r="Y190" s="40" t="str">
        <f t="shared" si="67"/>
        <v>1</v>
      </c>
      <c r="Z190" s="41">
        <f t="shared" si="68"/>
        <v>1</v>
      </c>
      <c r="AA190" s="41">
        <f t="shared" si="69"/>
        <v>1</v>
      </c>
      <c r="AB190" s="41">
        <f t="shared" si="70"/>
        <v>1</v>
      </c>
      <c r="AC190" s="41">
        <v>1</v>
      </c>
      <c r="AD190" s="41">
        <v>0</v>
      </c>
      <c r="AE190" s="43" t="str">
        <f t="shared" si="89"/>
        <v>NA</v>
      </c>
      <c r="AF190" s="40" t="str">
        <f t="shared" si="65"/>
        <v>NA</v>
      </c>
      <c r="AG190" s="40">
        <f t="shared" si="71"/>
        <v>90.166666666666671</v>
      </c>
      <c r="AH190" s="45" t="str">
        <f t="shared" si="72"/>
        <v>1</v>
      </c>
      <c r="AI190" s="41" t="str">
        <f t="shared" si="74"/>
        <v>1</v>
      </c>
      <c r="AJ190" s="41" t="str">
        <f t="shared" si="85"/>
        <v>1</v>
      </c>
      <c r="AK190" s="44" t="str">
        <f t="shared" si="86"/>
        <v>1</v>
      </c>
      <c r="AL190" s="67">
        <v>55.497024740000001</v>
      </c>
      <c r="AM190" s="68">
        <v>15.842450619999999</v>
      </c>
      <c r="AN190" s="68">
        <v>2.91620586158191</v>
      </c>
      <c r="AO190" s="69" t="s">
        <v>139</v>
      </c>
      <c r="AP190" s="69" t="s">
        <v>140</v>
      </c>
      <c r="AQ190" s="69" t="s">
        <v>140</v>
      </c>
    </row>
    <row r="191" spans="1:43" ht="15.75" x14ac:dyDescent="0.25">
      <c r="A191" s="30">
        <v>194</v>
      </c>
      <c r="B191" s="31">
        <v>16757</v>
      </c>
      <c r="C191" s="16">
        <f t="shared" si="60"/>
        <v>67.035616438356158</v>
      </c>
      <c r="D191" s="17">
        <v>50</v>
      </c>
      <c r="E191" s="17">
        <v>169</v>
      </c>
      <c r="F191" s="18">
        <f>D191/((E191/100)*(E191/100))</f>
        <v>17.506389832288786</v>
      </c>
      <c r="G191" s="32">
        <v>41582</v>
      </c>
      <c r="H191" s="33" t="s">
        <v>55</v>
      </c>
      <c r="I191" s="34">
        <v>3</v>
      </c>
      <c r="J191" s="34">
        <v>2</v>
      </c>
      <c r="K191" s="34" t="str">
        <f t="shared" si="61"/>
        <v>2</v>
      </c>
      <c r="L191" s="35" t="str">
        <f t="shared" si="62"/>
        <v>2</v>
      </c>
      <c r="M191" s="36">
        <v>1</v>
      </c>
      <c r="N191" s="37">
        <v>1</v>
      </c>
      <c r="O191" s="46" t="s">
        <v>57</v>
      </c>
      <c r="P191" s="37">
        <v>1</v>
      </c>
      <c r="Q191" s="37">
        <v>1</v>
      </c>
      <c r="R191" s="38">
        <v>0</v>
      </c>
      <c r="S191" s="39">
        <v>44699</v>
      </c>
      <c r="T191" s="40">
        <f t="shared" si="63"/>
        <v>103.9</v>
      </c>
      <c r="U191" s="41" t="b">
        <f t="shared" si="83"/>
        <v>0</v>
      </c>
      <c r="V191" s="42">
        <v>44699</v>
      </c>
      <c r="W191" s="43">
        <v>45108</v>
      </c>
      <c r="X191" s="40">
        <f t="shared" si="66"/>
        <v>103.9</v>
      </c>
      <c r="Y191" s="40" t="str">
        <f t="shared" si="67"/>
        <v>1</v>
      </c>
      <c r="Z191" s="41">
        <f t="shared" si="68"/>
        <v>1</v>
      </c>
      <c r="AA191" s="41">
        <f t="shared" si="69"/>
        <v>1</v>
      </c>
      <c r="AB191" s="41">
        <f t="shared" si="70"/>
        <v>1</v>
      </c>
      <c r="AC191" s="41">
        <v>1</v>
      </c>
      <c r="AD191" s="41">
        <v>0</v>
      </c>
      <c r="AE191" s="43" t="str">
        <f t="shared" si="89"/>
        <v>NA</v>
      </c>
      <c r="AF191" s="40" t="str">
        <f t="shared" si="65"/>
        <v>NA</v>
      </c>
      <c r="AG191" s="40">
        <f t="shared" si="71"/>
        <v>103.9</v>
      </c>
      <c r="AH191" s="45" t="str">
        <f t="shared" si="72"/>
        <v>1</v>
      </c>
      <c r="AI191" s="41" t="str">
        <f t="shared" si="74"/>
        <v>1</v>
      </c>
      <c r="AJ191" s="41" t="str">
        <f t="shared" si="85"/>
        <v>1</v>
      </c>
      <c r="AK191" s="44" t="str">
        <f t="shared" si="86"/>
        <v>1</v>
      </c>
      <c r="AL191" s="67">
        <v>54.398963899999998</v>
      </c>
      <c r="AM191" s="68">
        <v>17.20568978</v>
      </c>
      <c r="AN191" s="68">
        <v>5.4079137188687101</v>
      </c>
      <c r="AO191" s="69" t="s">
        <v>140</v>
      </c>
      <c r="AP191" s="69" t="s">
        <v>139</v>
      </c>
      <c r="AQ191" s="69" t="s">
        <v>139</v>
      </c>
    </row>
    <row r="192" spans="1:43" ht="15.75" x14ac:dyDescent="0.25">
      <c r="A192" s="30">
        <v>195</v>
      </c>
      <c r="B192" s="31">
        <v>21008</v>
      </c>
      <c r="C192" s="16">
        <f t="shared" si="60"/>
        <v>55.526027397260272</v>
      </c>
      <c r="D192" s="19" t="s">
        <v>50</v>
      </c>
      <c r="E192" s="20" t="s">
        <v>50</v>
      </c>
      <c r="F192" s="18" t="s">
        <v>50</v>
      </c>
      <c r="G192" s="32">
        <v>41571</v>
      </c>
      <c r="H192" s="33" t="s">
        <v>52</v>
      </c>
      <c r="I192" s="34">
        <v>1</v>
      </c>
      <c r="J192" s="34" t="s">
        <v>54</v>
      </c>
      <c r="K192" s="34" t="str">
        <f t="shared" si="61"/>
        <v>1</v>
      </c>
      <c r="L192" s="35" t="str">
        <f t="shared" si="62"/>
        <v>1</v>
      </c>
      <c r="M192" s="36">
        <v>0</v>
      </c>
      <c r="N192" s="37" t="str">
        <f>IF(M192=0,"NA","למלא פירוט")</f>
        <v>NA</v>
      </c>
      <c r="O192" s="37" t="str">
        <f t="shared" ref="O192:O199" si="90">IF(N192=1,"למלא פירוט","NA")</f>
        <v>NA</v>
      </c>
      <c r="P192" s="37" t="str">
        <f t="shared" ref="P192:P199" si="91">IF(N192=1,"למלא פירוט","NA")</f>
        <v>NA</v>
      </c>
      <c r="Q192" s="37" t="str">
        <f>IF(M192=0,"NA","למלא פירוט")</f>
        <v>NA</v>
      </c>
      <c r="R192" s="38" t="str">
        <f>IF(M192=0,"NA","למלא פירוט")</f>
        <v>NA</v>
      </c>
      <c r="S192" s="39">
        <v>44992</v>
      </c>
      <c r="T192" s="40">
        <f t="shared" si="63"/>
        <v>114.03333333333333</v>
      </c>
      <c r="U192" s="41" t="b">
        <f t="shared" si="83"/>
        <v>1</v>
      </c>
      <c r="V192" s="42"/>
      <c r="W192" s="43">
        <v>45108</v>
      </c>
      <c r="X192" s="40">
        <f t="shared" si="66"/>
        <v>117.9</v>
      </c>
      <c r="Y192" s="40" t="str">
        <f t="shared" si="67"/>
        <v>1</v>
      </c>
      <c r="Z192" s="41">
        <f t="shared" si="68"/>
        <v>1</v>
      </c>
      <c r="AA192" s="41">
        <f t="shared" si="69"/>
        <v>1</v>
      </c>
      <c r="AB192" s="41">
        <f t="shared" si="70"/>
        <v>1</v>
      </c>
      <c r="AC192" s="41">
        <v>1</v>
      </c>
      <c r="AD192" s="41">
        <v>0</v>
      </c>
      <c r="AE192" s="43" t="str">
        <f t="shared" si="89"/>
        <v>NA</v>
      </c>
      <c r="AF192" s="40" t="str">
        <f t="shared" si="65"/>
        <v>NA</v>
      </c>
      <c r="AG192" s="40">
        <f t="shared" si="71"/>
        <v>114.03333333333333</v>
      </c>
      <c r="AH192" s="45" t="str">
        <f t="shared" si="72"/>
        <v>1</v>
      </c>
      <c r="AI192" s="41" t="str">
        <f t="shared" si="74"/>
        <v>1</v>
      </c>
      <c r="AJ192" s="41" t="str">
        <f t="shared" si="85"/>
        <v>1</v>
      </c>
      <c r="AK192" s="44" t="str">
        <f t="shared" si="86"/>
        <v>1</v>
      </c>
      <c r="AL192" s="67">
        <v>53.216619250000001</v>
      </c>
      <c r="AM192" s="68">
        <v>15.849622200000001</v>
      </c>
      <c r="AN192" s="68">
        <v>2.6726069017938499</v>
      </c>
      <c r="AO192" s="69" t="s">
        <v>140</v>
      </c>
      <c r="AP192" s="69" t="s">
        <v>139</v>
      </c>
      <c r="AQ192" s="69" t="s">
        <v>140</v>
      </c>
    </row>
    <row r="193" spans="1:43" ht="15.75" x14ac:dyDescent="0.25">
      <c r="A193" s="30">
        <v>196</v>
      </c>
      <c r="B193" s="31">
        <v>19244</v>
      </c>
      <c r="C193" s="16">
        <f t="shared" si="60"/>
        <v>60.284931506849318</v>
      </c>
      <c r="D193" s="17" t="s">
        <v>101</v>
      </c>
      <c r="E193" s="17" t="s">
        <v>75</v>
      </c>
      <c r="F193" s="18">
        <f>D193/((E193/100)*(E193/100))</f>
        <v>39.447731755424059</v>
      </c>
      <c r="G193" s="32">
        <v>41568</v>
      </c>
      <c r="H193" s="33" t="s">
        <v>52</v>
      </c>
      <c r="I193" s="34">
        <v>1</v>
      </c>
      <c r="J193" s="34" t="s">
        <v>49</v>
      </c>
      <c r="K193" s="34" t="str">
        <f t="shared" si="61"/>
        <v>1</v>
      </c>
      <c r="L193" s="35" t="str">
        <f t="shared" si="62"/>
        <v>1</v>
      </c>
      <c r="M193" s="36">
        <v>1</v>
      </c>
      <c r="N193" s="37">
        <v>0</v>
      </c>
      <c r="O193" s="37" t="str">
        <f t="shared" si="90"/>
        <v>NA</v>
      </c>
      <c r="P193" s="37" t="str">
        <f t="shared" si="91"/>
        <v>NA</v>
      </c>
      <c r="Q193" s="37">
        <v>1</v>
      </c>
      <c r="R193" s="38">
        <v>0</v>
      </c>
      <c r="S193" s="39">
        <v>45102</v>
      </c>
      <c r="T193" s="40">
        <f t="shared" si="63"/>
        <v>117.8</v>
      </c>
      <c r="U193" s="41" t="b">
        <f t="shared" si="83"/>
        <v>1</v>
      </c>
      <c r="V193" s="42"/>
      <c r="W193" s="43">
        <v>45108</v>
      </c>
      <c r="X193" s="40">
        <f t="shared" si="66"/>
        <v>118</v>
      </c>
      <c r="Y193" s="40" t="str">
        <f t="shared" si="67"/>
        <v>1</v>
      </c>
      <c r="Z193" s="41">
        <f t="shared" si="68"/>
        <v>1</v>
      </c>
      <c r="AA193" s="41">
        <f t="shared" si="69"/>
        <v>1</v>
      </c>
      <c r="AB193" s="41">
        <f t="shared" si="70"/>
        <v>1</v>
      </c>
      <c r="AC193" s="41">
        <v>1</v>
      </c>
      <c r="AD193" s="41">
        <v>0</v>
      </c>
      <c r="AE193" s="43" t="str">
        <f t="shared" si="89"/>
        <v>NA</v>
      </c>
      <c r="AF193" s="40" t="str">
        <f t="shared" si="65"/>
        <v>NA</v>
      </c>
      <c r="AG193" s="40">
        <f t="shared" si="71"/>
        <v>117.8</v>
      </c>
      <c r="AH193" s="45" t="str">
        <f t="shared" si="72"/>
        <v>1</v>
      </c>
      <c r="AI193" s="41" t="str">
        <f t="shared" si="74"/>
        <v>1</v>
      </c>
      <c r="AJ193" s="41" t="str">
        <f t="shared" si="85"/>
        <v>1</v>
      </c>
      <c r="AK193" s="44" t="str">
        <f t="shared" si="86"/>
        <v>1</v>
      </c>
      <c r="AL193" s="67">
        <v>54.923639530000003</v>
      </c>
      <c r="AM193" s="68">
        <v>20.681623009999999</v>
      </c>
      <c r="AN193" s="68">
        <v>6.124095395046</v>
      </c>
      <c r="AO193" s="69" t="s">
        <v>140</v>
      </c>
      <c r="AP193" s="69" t="s">
        <v>139</v>
      </c>
      <c r="AQ193" s="69" t="s">
        <v>139</v>
      </c>
    </row>
    <row r="194" spans="1:43" ht="15.75" x14ac:dyDescent="0.25">
      <c r="A194" s="30">
        <v>197</v>
      </c>
      <c r="B194" s="31">
        <v>14795</v>
      </c>
      <c r="C194" s="16">
        <f t="shared" si="60"/>
        <v>72.279452054794518</v>
      </c>
      <c r="D194" s="17">
        <v>83</v>
      </c>
      <c r="E194" s="17">
        <v>165</v>
      </c>
      <c r="F194" s="18">
        <f>D194/((E194/100)*(E194/100))</f>
        <v>30.486685032139579</v>
      </c>
      <c r="G194" s="32">
        <v>41562</v>
      </c>
      <c r="H194" s="33" t="s">
        <v>52</v>
      </c>
      <c r="I194" s="34">
        <v>1</v>
      </c>
      <c r="J194" s="34">
        <v>2</v>
      </c>
      <c r="K194" s="34" t="str">
        <f t="shared" si="61"/>
        <v>2</v>
      </c>
      <c r="L194" s="35" t="str">
        <f t="shared" si="62"/>
        <v>1</v>
      </c>
      <c r="M194" s="36">
        <v>1</v>
      </c>
      <c r="N194" s="37">
        <v>0</v>
      </c>
      <c r="O194" s="37" t="str">
        <f t="shared" si="90"/>
        <v>NA</v>
      </c>
      <c r="P194" s="37" t="str">
        <f t="shared" si="91"/>
        <v>NA</v>
      </c>
      <c r="Q194" s="37">
        <v>1</v>
      </c>
      <c r="R194" s="38">
        <v>1</v>
      </c>
      <c r="S194" s="39">
        <v>44090</v>
      </c>
      <c r="T194" s="40">
        <f t="shared" si="63"/>
        <v>84.266666666666666</v>
      </c>
      <c r="U194" s="41" t="b">
        <f t="shared" si="83"/>
        <v>0</v>
      </c>
      <c r="V194" s="42">
        <v>44093</v>
      </c>
      <c r="W194" s="43">
        <v>45108</v>
      </c>
      <c r="X194" s="40">
        <f t="shared" si="66"/>
        <v>84.36666666666666</v>
      </c>
      <c r="Y194" s="40" t="str">
        <f t="shared" si="67"/>
        <v>1</v>
      </c>
      <c r="Z194" s="41">
        <f t="shared" si="68"/>
        <v>1</v>
      </c>
      <c r="AA194" s="41">
        <f t="shared" si="69"/>
        <v>1</v>
      </c>
      <c r="AB194" s="41">
        <f t="shared" si="70"/>
        <v>1</v>
      </c>
      <c r="AC194" s="41">
        <v>1</v>
      </c>
      <c r="AD194" s="41">
        <v>0</v>
      </c>
      <c r="AE194" s="43" t="str">
        <f t="shared" si="89"/>
        <v>NA</v>
      </c>
      <c r="AF194" s="40" t="str">
        <f t="shared" si="65"/>
        <v>NA</v>
      </c>
      <c r="AG194" s="40">
        <f t="shared" si="71"/>
        <v>84.36666666666666</v>
      </c>
      <c r="AH194" s="45" t="str">
        <f t="shared" si="72"/>
        <v>1</v>
      </c>
      <c r="AI194" s="41" t="str">
        <f t="shared" si="74"/>
        <v>1</v>
      </c>
      <c r="AJ194" s="41" t="str">
        <f t="shared" si="85"/>
        <v>1</v>
      </c>
      <c r="AK194" s="44" t="str">
        <f t="shared" si="86"/>
        <v>1</v>
      </c>
      <c r="AL194" s="67">
        <v>61.887470489999998</v>
      </c>
      <c r="AM194" s="68">
        <v>15.09386231</v>
      </c>
      <c r="AN194" s="68">
        <v>4.30702640186915</v>
      </c>
      <c r="AO194" s="69" t="s">
        <v>139</v>
      </c>
      <c r="AP194" s="69" t="s">
        <v>140</v>
      </c>
      <c r="AQ194" s="69" t="s">
        <v>139</v>
      </c>
    </row>
    <row r="195" spans="1:43" ht="15.75" x14ac:dyDescent="0.25">
      <c r="A195" s="30">
        <v>198</v>
      </c>
      <c r="B195" s="31">
        <v>18638</v>
      </c>
      <c r="C195" s="16">
        <f t="shared" ref="C195:C258" si="92">DAYS360(B195, G195)/365</f>
        <v>61.827397260273976</v>
      </c>
      <c r="D195" s="17">
        <v>100</v>
      </c>
      <c r="E195" s="17">
        <v>152</v>
      </c>
      <c r="F195" s="18">
        <f>D195/((E195/100)*(E195/100))</f>
        <v>43.282548476454295</v>
      </c>
      <c r="G195" s="32">
        <v>41534</v>
      </c>
      <c r="H195" s="33" t="s">
        <v>52</v>
      </c>
      <c r="I195" s="34">
        <v>1</v>
      </c>
      <c r="J195" s="34" t="s">
        <v>54</v>
      </c>
      <c r="K195" s="34" t="str">
        <f t="shared" ref="K195:K258" si="93">LEFT(J195)</f>
        <v>1</v>
      </c>
      <c r="L195" s="35" t="str">
        <f t="shared" ref="L195:L258" si="94">IF(I195=3, "2","1")</f>
        <v>1</v>
      </c>
      <c r="M195" s="36">
        <v>0</v>
      </c>
      <c r="N195" s="37" t="str">
        <f>IF(M195=0,"NA","למלא פירוט")</f>
        <v>NA</v>
      </c>
      <c r="O195" s="37" t="str">
        <f t="shared" si="90"/>
        <v>NA</v>
      </c>
      <c r="P195" s="37" t="str">
        <f t="shared" si="91"/>
        <v>NA</v>
      </c>
      <c r="Q195" s="37" t="str">
        <f>IF(M195=0,"NA","למלא פירוט")</f>
        <v>NA</v>
      </c>
      <c r="R195" s="38" t="str">
        <f>IF(M195=0,"NA","למלא פירוט")</f>
        <v>NA</v>
      </c>
      <c r="S195" s="39">
        <v>44628</v>
      </c>
      <c r="T195" s="40">
        <f t="shared" ref="T195:T258" si="95">_xlfn.DAYS(S195,G195)/30</f>
        <v>103.13333333333334</v>
      </c>
      <c r="U195" s="41" t="b">
        <f t="shared" si="83"/>
        <v>1</v>
      </c>
      <c r="V195" s="42"/>
      <c r="W195" s="43">
        <v>45108</v>
      </c>
      <c r="X195" s="40">
        <f t="shared" si="66"/>
        <v>119.13333333333334</v>
      </c>
      <c r="Y195" s="40" t="str">
        <f t="shared" si="67"/>
        <v>1</v>
      </c>
      <c r="Z195" s="41">
        <f t="shared" si="68"/>
        <v>1</v>
      </c>
      <c r="AA195" s="41">
        <f t="shared" si="69"/>
        <v>1</v>
      </c>
      <c r="AB195" s="41">
        <f t="shared" si="70"/>
        <v>1</v>
      </c>
      <c r="AC195" s="41">
        <v>1</v>
      </c>
      <c r="AD195" s="41">
        <v>0</v>
      </c>
      <c r="AE195" s="43" t="str">
        <f t="shared" si="89"/>
        <v>NA</v>
      </c>
      <c r="AF195" s="40" t="str">
        <f t="shared" ref="AF195:AF258" si="96">IF(AD195=1,DAYS360(G195,AE195)/30,"NA")</f>
        <v>NA</v>
      </c>
      <c r="AG195" s="40">
        <f t="shared" si="71"/>
        <v>103.13333333333334</v>
      </c>
      <c r="AH195" s="45" t="str">
        <f t="shared" si="72"/>
        <v>1</v>
      </c>
      <c r="AI195" s="41" t="str">
        <f t="shared" si="74"/>
        <v>1</v>
      </c>
      <c r="AJ195" s="41" t="str">
        <f t="shared" si="85"/>
        <v>1</v>
      </c>
      <c r="AK195" s="44" t="str">
        <f t="shared" si="86"/>
        <v>1</v>
      </c>
      <c r="AL195" s="67">
        <v>53.4836545</v>
      </c>
      <c r="AM195" s="68">
        <v>17.41991003</v>
      </c>
      <c r="AN195" s="68">
        <v>3.9413769065981099</v>
      </c>
      <c r="AO195" s="69" t="s">
        <v>140</v>
      </c>
      <c r="AP195" s="69" t="s">
        <v>139</v>
      </c>
      <c r="AQ195" s="69" t="s">
        <v>139</v>
      </c>
    </row>
    <row r="196" spans="1:43" ht="15.75" x14ac:dyDescent="0.25">
      <c r="A196" s="30">
        <v>199</v>
      </c>
      <c r="B196" s="31">
        <v>20108</v>
      </c>
      <c r="C196" s="16">
        <f t="shared" si="92"/>
        <v>57.832876712328769</v>
      </c>
      <c r="D196" s="19" t="s">
        <v>50</v>
      </c>
      <c r="E196" s="20" t="s">
        <v>50</v>
      </c>
      <c r="F196" s="18" t="s">
        <v>50</v>
      </c>
      <c r="G196" s="32">
        <v>41525</v>
      </c>
      <c r="H196" s="33" t="s">
        <v>52</v>
      </c>
      <c r="I196" s="34">
        <v>1</v>
      </c>
      <c r="J196" s="34" t="s">
        <v>54</v>
      </c>
      <c r="K196" s="34" t="str">
        <f t="shared" si="93"/>
        <v>1</v>
      </c>
      <c r="L196" s="35" t="str">
        <f t="shared" si="94"/>
        <v>1</v>
      </c>
      <c r="M196" s="36">
        <v>0</v>
      </c>
      <c r="N196" s="37" t="str">
        <f>IF(M196=0,"NA","למלא פירוט")</f>
        <v>NA</v>
      </c>
      <c r="O196" s="37" t="str">
        <f t="shared" si="90"/>
        <v>NA</v>
      </c>
      <c r="P196" s="37" t="str">
        <f t="shared" si="91"/>
        <v>NA</v>
      </c>
      <c r="Q196" s="37" t="str">
        <f>IF(M196=0,"NA","למלא פירוט")</f>
        <v>NA</v>
      </c>
      <c r="R196" s="38" t="str">
        <f>IF(M196=0,"NA","למלא פירוט")</f>
        <v>NA</v>
      </c>
      <c r="S196" s="39">
        <v>45039</v>
      </c>
      <c r="T196" s="40">
        <f t="shared" si="95"/>
        <v>117.13333333333334</v>
      </c>
      <c r="U196" s="41" t="b">
        <f t="shared" si="83"/>
        <v>1</v>
      </c>
      <c r="V196" s="42"/>
      <c r="W196" s="43">
        <v>45108</v>
      </c>
      <c r="X196" s="40">
        <f t="shared" ref="X196:X259" si="97">IF(U196=TRUE,_xlfn.DAYS(W196,G196)/30,_xlfn.DAYS(V196,G196)/30)</f>
        <v>119.43333333333334</v>
      </c>
      <c r="Y196" s="40" t="str">
        <f t="shared" ref="Y196:Y259" si="98">IF(X196&gt;11,"1","0")</f>
        <v>1</v>
      </c>
      <c r="Z196" s="41">
        <f t="shared" ref="Z196:Z259" si="99">IF((_xlfn.DAYS(W196,G196)/30)&lt;35.9, "too soon",IF(X196&gt;35.9,1,0))</f>
        <v>1</v>
      </c>
      <c r="AA196" s="41">
        <f t="shared" ref="AA196:AA259" si="100">IF((_xlfn.DAYS(W196,G196)/30)&lt;59.9, "too soon",IF(X196&gt;59.9,1,0))</f>
        <v>1</v>
      </c>
      <c r="AB196" s="41">
        <f t="shared" ref="AB196:AB259" si="101">IF((_xlfn.DAYS(W196,G196)/30)&lt;83, "too soon",IF(X196&gt;83,1,0))</f>
        <v>1</v>
      </c>
      <c r="AC196" s="41">
        <v>1</v>
      </c>
      <c r="AD196" s="41">
        <v>0</v>
      </c>
      <c r="AE196" s="43" t="str">
        <f t="shared" si="89"/>
        <v>NA</v>
      </c>
      <c r="AF196" s="40" t="str">
        <f t="shared" si="96"/>
        <v>NA</v>
      </c>
      <c r="AG196" s="40">
        <f t="shared" si="71"/>
        <v>117.13333333333334</v>
      </c>
      <c r="AH196" s="45" t="str">
        <f t="shared" si="72"/>
        <v>1</v>
      </c>
      <c r="AI196" s="41" t="str">
        <f t="shared" si="74"/>
        <v>1</v>
      </c>
      <c r="AJ196" s="41" t="str">
        <f t="shared" si="85"/>
        <v>1</v>
      </c>
      <c r="AK196" s="44" t="str">
        <f t="shared" si="86"/>
        <v>1</v>
      </c>
      <c r="AL196" s="67">
        <v>50.185157179999997</v>
      </c>
      <c r="AM196" s="68">
        <v>13.53443745</v>
      </c>
      <c r="AN196" s="68">
        <v>2.52156613591597</v>
      </c>
      <c r="AO196" s="69" t="s">
        <v>140</v>
      </c>
      <c r="AP196" s="69" t="s">
        <v>140</v>
      </c>
      <c r="AQ196" s="69" t="s">
        <v>140</v>
      </c>
    </row>
    <row r="197" spans="1:43" ht="15.75" x14ac:dyDescent="0.25">
      <c r="A197" s="30">
        <v>200</v>
      </c>
      <c r="B197" s="31">
        <v>23861</v>
      </c>
      <c r="C197" s="16">
        <f t="shared" si="92"/>
        <v>47.671232876712331</v>
      </c>
      <c r="D197" s="17" t="s">
        <v>102</v>
      </c>
      <c r="E197" s="20" t="s">
        <v>50</v>
      </c>
      <c r="F197" s="18" t="s">
        <v>50</v>
      </c>
      <c r="G197" s="32">
        <v>41515</v>
      </c>
      <c r="H197" s="33" t="s">
        <v>52</v>
      </c>
      <c r="I197" s="34">
        <v>1</v>
      </c>
      <c r="J197" s="34">
        <v>2</v>
      </c>
      <c r="K197" s="34" t="str">
        <f t="shared" si="93"/>
        <v>2</v>
      </c>
      <c r="L197" s="35" t="str">
        <f t="shared" si="94"/>
        <v>1</v>
      </c>
      <c r="M197" s="36">
        <v>1</v>
      </c>
      <c r="N197" s="37">
        <v>0</v>
      </c>
      <c r="O197" s="37" t="str">
        <f t="shared" si="90"/>
        <v>NA</v>
      </c>
      <c r="P197" s="37" t="str">
        <f t="shared" si="91"/>
        <v>NA</v>
      </c>
      <c r="Q197" s="37">
        <v>1</v>
      </c>
      <c r="R197" s="38">
        <v>1</v>
      </c>
      <c r="S197" s="39">
        <v>45103</v>
      </c>
      <c r="T197" s="40">
        <f t="shared" si="95"/>
        <v>119.6</v>
      </c>
      <c r="U197" s="41" t="b">
        <f t="shared" si="83"/>
        <v>1</v>
      </c>
      <c r="V197" s="42"/>
      <c r="W197" s="43">
        <v>45108</v>
      </c>
      <c r="X197" s="40">
        <f t="shared" si="97"/>
        <v>119.76666666666667</v>
      </c>
      <c r="Y197" s="40" t="str">
        <f t="shared" si="98"/>
        <v>1</v>
      </c>
      <c r="Z197" s="41">
        <f t="shared" si="99"/>
        <v>1</v>
      </c>
      <c r="AA197" s="41">
        <f t="shared" si="100"/>
        <v>1</v>
      </c>
      <c r="AB197" s="41">
        <f t="shared" si="101"/>
        <v>1</v>
      </c>
      <c r="AC197" s="41">
        <v>1</v>
      </c>
      <c r="AD197" s="41">
        <v>0</v>
      </c>
      <c r="AE197" s="43" t="str">
        <f t="shared" si="89"/>
        <v>NA</v>
      </c>
      <c r="AF197" s="40" t="str">
        <f t="shared" si="96"/>
        <v>NA</v>
      </c>
      <c r="AG197" s="40">
        <f t="shared" ref="AG197:AG260" si="102">IF(AD197=1,_xlfn.DAYS(AE197,G197)/30,IF(U197=TRUE,_xlfn.DAYS(S197,G197)/30,_xlfn.DAYS(V197,G197)/30))</f>
        <v>119.6</v>
      </c>
      <c r="AH197" s="45" t="str">
        <f t="shared" si="72"/>
        <v>1</v>
      </c>
      <c r="AI197" s="41" t="str">
        <f t="shared" si="74"/>
        <v>1</v>
      </c>
      <c r="AJ197" s="41" t="str">
        <f t="shared" si="85"/>
        <v>1</v>
      </c>
      <c r="AK197" s="44" t="str">
        <f t="shared" si="86"/>
        <v>1</v>
      </c>
      <c r="AL197" s="67">
        <v>60.088205979999998</v>
      </c>
      <c r="AM197" s="68">
        <v>17.136283079999998</v>
      </c>
      <c r="AN197" s="68">
        <v>5.86444905197623</v>
      </c>
      <c r="AO197" s="69" t="s">
        <v>139</v>
      </c>
      <c r="AP197" s="69" t="s">
        <v>139</v>
      </c>
      <c r="AQ197" s="69" t="s">
        <v>139</v>
      </c>
    </row>
    <row r="198" spans="1:43" ht="15.75" x14ac:dyDescent="0.25">
      <c r="A198" s="30">
        <v>201</v>
      </c>
      <c r="B198" s="31">
        <v>19724</v>
      </c>
      <c r="C198" s="16">
        <f t="shared" si="92"/>
        <v>58.80821917808219</v>
      </c>
      <c r="D198" s="17" t="s">
        <v>50</v>
      </c>
      <c r="E198" s="17" t="s">
        <v>50</v>
      </c>
      <c r="F198" s="18" t="s">
        <v>50</v>
      </c>
      <c r="G198" s="32">
        <v>41501</v>
      </c>
      <c r="H198" s="33" t="s">
        <v>52</v>
      </c>
      <c r="I198" s="34">
        <v>1</v>
      </c>
      <c r="J198" s="34" t="s">
        <v>54</v>
      </c>
      <c r="K198" s="34" t="str">
        <f t="shared" si="93"/>
        <v>1</v>
      </c>
      <c r="L198" s="35" t="str">
        <f t="shared" si="94"/>
        <v>1</v>
      </c>
      <c r="M198" s="36">
        <v>0</v>
      </c>
      <c r="N198" s="37" t="str">
        <f>IF(M198=0,"NA","למלא פירוט")</f>
        <v>NA</v>
      </c>
      <c r="O198" s="37" t="str">
        <f t="shared" si="90"/>
        <v>NA</v>
      </c>
      <c r="P198" s="37" t="str">
        <f t="shared" si="91"/>
        <v>NA</v>
      </c>
      <c r="Q198" s="37" t="str">
        <f>IF(M198=0,"NA","למלא פירוט")</f>
        <v>NA</v>
      </c>
      <c r="R198" s="38" t="str">
        <f>IF(M198=0,"NA","למלא פירוט")</f>
        <v>NA</v>
      </c>
      <c r="S198" s="39">
        <v>45102</v>
      </c>
      <c r="T198" s="40">
        <f t="shared" si="95"/>
        <v>120.03333333333333</v>
      </c>
      <c r="U198" s="41" t="b">
        <f t="shared" si="83"/>
        <v>1</v>
      </c>
      <c r="V198" s="42"/>
      <c r="W198" s="43">
        <v>45108</v>
      </c>
      <c r="X198" s="40">
        <f t="shared" si="97"/>
        <v>120.23333333333333</v>
      </c>
      <c r="Y198" s="40" t="str">
        <f t="shared" si="98"/>
        <v>1</v>
      </c>
      <c r="Z198" s="41">
        <f t="shared" si="99"/>
        <v>1</v>
      </c>
      <c r="AA198" s="41">
        <f t="shared" si="100"/>
        <v>1</v>
      </c>
      <c r="AB198" s="41">
        <f t="shared" si="101"/>
        <v>1</v>
      </c>
      <c r="AC198" s="41">
        <v>1</v>
      </c>
      <c r="AD198" s="41">
        <v>0</v>
      </c>
      <c r="AE198" s="43" t="str">
        <f t="shared" si="89"/>
        <v>NA</v>
      </c>
      <c r="AF198" s="40" t="str">
        <f t="shared" si="96"/>
        <v>NA</v>
      </c>
      <c r="AG198" s="40">
        <f t="shared" si="102"/>
        <v>120.03333333333333</v>
      </c>
      <c r="AH198" s="45" t="str">
        <f t="shared" ref="AH198" si="103">IF(AG198&gt;11.9,"1","0")</f>
        <v>1</v>
      </c>
      <c r="AI198" s="41" t="str">
        <f t="shared" si="74"/>
        <v>1</v>
      </c>
      <c r="AJ198" s="41" t="str">
        <f t="shared" si="85"/>
        <v>1</v>
      </c>
      <c r="AK198" s="44" t="str">
        <f t="shared" si="86"/>
        <v>1</v>
      </c>
      <c r="AL198" s="67">
        <v>54.016554429999999</v>
      </c>
      <c r="AM198" s="68">
        <v>19.809392469999999</v>
      </c>
      <c r="AN198" s="68">
        <v>4.3915004675237901</v>
      </c>
      <c r="AO198" s="69" t="s">
        <v>140</v>
      </c>
      <c r="AP198" s="69" t="s">
        <v>139</v>
      </c>
      <c r="AQ198" s="69" t="s">
        <v>139</v>
      </c>
    </row>
    <row r="199" spans="1:43" ht="15.75" x14ac:dyDescent="0.25">
      <c r="A199" s="30">
        <v>202</v>
      </c>
      <c r="B199" s="31">
        <v>18076</v>
      </c>
      <c r="C199" s="16">
        <f t="shared" si="92"/>
        <v>63.230136986301368</v>
      </c>
      <c r="D199" s="17" t="s">
        <v>103</v>
      </c>
      <c r="E199" s="17" t="s">
        <v>75</v>
      </c>
      <c r="F199" s="18">
        <f t="shared" ref="F199:F223" si="104">D199/((E199/100)*(E199/100))</f>
        <v>17.258382642998026</v>
      </c>
      <c r="G199" s="32">
        <v>41492</v>
      </c>
      <c r="H199" s="33" t="s">
        <v>52</v>
      </c>
      <c r="I199" s="34">
        <v>3</v>
      </c>
      <c r="J199" s="34">
        <v>4</v>
      </c>
      <c r="K199" s="34" t="str">
        <f t="shared" si="93"/>
        <v>4</v>
      </c>
      <c r="L199" s="35" t="str">
        <f t="shared" si="94"/>
        <v>2</v>
      </c>
      <c r="M199" s="36">
        <v>0</v>
      </c>
      <c r="N199" s="37" t="str">
        <f>IF(M199=0,"NA","למלא פירוט")</f>
        <v>NA</v>
      </c>
      <c r="O199" s="37" t="str">
        <f t="shared" si="90"/>
        <v>NA</v>
      </c>
      <c r="P199" s="37" t="str">
        <f t="shared" si="91"/>
        <v>NA</v>
      </c>
      <c r="Q199" s="37" t="str">
        <f>IF(M199=0,"NA","למלא פירוט")</f>
        <v>NA</v>
      </c>
      <c r="R199" s="38" t="str">
        <f>IF(M199=0,"NA","למלא פירוט")</f>
        <v>NA</v>
      </c>
      <c r="S199" s="39">
        <v>41575</v>
      </c>
      <c r="T199" s="40">
        <f t="shared" si="95"/>
        <v>2.7666666666666666</v>
      </c>
      <c r="U199" s="41" t="b">
        <f t="shared" si="83"/>
        <v>0</v>
      </c>
      <c r="V199" s="42">
        <v>41575</v>
      </c>
      <c r="W199" s="43">
        <v>45108</v>
      </c>
      <c r="X199" s="40">
        <f t="shared" si="97"/>
        <v>2.7666666666666666</v>
      </c>
      <c r="Y199" s="40" t="str">
        <f t="shared" si="98"/>
        <v>0</v>
      </c>
      <c r="Z199" s="41">
        <f t="shared" si="99"/>
        <v>0</v>
      </c>
      <c r="AA199" s="41">
        <f t="shared" si="100"/>
        <v>0</v>
      </c>
      <c r="AB199" s="41">
        <f t="shared" si="101"/>
        <v>0</v>
      </c>
      <c r="AC199" s="41">
        <v>0</v>
      </c>
      <c r="AD199" s="41" t="str">
        <f>IF(AC199=0,"NA","למלא פירוט")</f>
        <v>NA</v>
      </c>
      <c r="AE199" s="43" t="s">
        <v>50</v>
      </c>
      <c r="AF199" s="40" t="str">
        <f t="shared" si="96"/>
        <v>NA</v>
      </c>
      <c r="AG199" s="40">
        <f t="shared" si="102"/>
        <v>2.7666666666666666</v>
      </c>
      <c r="AH199" s="45" t="s">
        <v>50</v>
      </c>
      <c r="AI199" s="45" t="s">
        <v>50</v>
      </c>
      <c r="AJ199" s="45" t="s">
        <v>50</v>
      </c>
      <c r="AK199" s="44" t="str">
        <f t="shared" si="86"/>
        <v>0</v>
      </c>
      <c r="AL199" s="67">
        <v>63.48048052</v>
      </c>
      <c r="AM199" s="68">
        <v>14.00368115</v>
      </c>
      <c r="AN199" s="68">
        <v>5.24584663</v>
      </c>
      <c r="AO199" s="69" t="s">
        <v>139</v>
      </c>
      <c r="AP199" s="69" t="s">
        <v>140</v>
      </c>
      <c r="AQ199" s="69" t="s">
        <v>139</v>
      </c>
    </row>
    <row r="200" spans="1:43" ht="15.75" x14ac:dyDescent="0.25">
      <c r="A200" s="30">
        <v>203</v>
      </c>
      <c r="B200" s="31">
        <v>15310</v>
      </c>
      <c r="C200" s="16">
        <f t="shared" si="92"/>
        <v>70.660273972602738</v>
      </c>
      <c r="D200" s="17">
        <v>86</v>
      </c>
      <c r="E200" s="17">
        <v>162</v>
      </c>
      <c r="F200" s="18">
        <f t="shared" si="104"/>
        <v>32.769394909312595</v>
      </c>
      <c r="G200" s="32">
        <v>41476</v>
      </c>
      <c r="H200" s="33" t="s">
        <v>55</v>
      </c>
      <c r="I200" s="34">
        <v>3</v>
      </c>
      <c r="J200" s="34">
        <v>2</v>
      </c>
      <c r="K200" s="34" t="str">
        <f t="shared" si="93"/>
        <v>2</v>
      </c>
      <c r="L200" s="35" t="str">
        <f t="shared" si="94"/>
        <v>2</v>
      </c>
      <c r="M200" s="36">
        <v>1</v>
      </c>
      <c r="N200" s="37">
        <v>1</v>
      </c>
      <c r="O200" s="46" t="s">
        <v>104</v>
      </c>
      <c r="P200" s="37">
        <v>0</v>
      </c>
      <c r="Q200" s="37">
        <v>1</v>
      </c>
      <c r="R200" s="38">
        <v>1</v>
      </c>
      <c r="S200" s="39">
        <v>42769</v>
      </c>
      <c r="T200" s="40">
        <f t="shared" si="95"/>
        <v>43.1</v>
      </c>
      <c r="U200" s="41" t="b">
        <f t="shared" si="83"/>
        <v>0</v>
      </c>
      <c r="V200" s="42">
        <v>42821</v>
      </c>
      <c r="W200" s="43">
        <v>45105</v>
      </c>
      <c r="X200" s="40">
        <f t="shared" si="97"/>
        <v>44.833333333333336</v>
      </c>
      <c r="Y200" s="40" t="str">
        <f t="shared" si="98"/>
        <v>1</v>
      </c>
      <c r="Z200" s="41">
        <f t="shared" si="99"/>
        <v>1</v>
      </c>
      <c r="AA200" s="41">
        <f t="shared" si="100"/>
        <v>0</v>
      </c>
      <c r="AB200" s="41">
        <f t="shared" si="101"/>
        <v>0</v>
      </c>
      <c r="AC200" s="41">
        <v>1</v>
      </c>
      <c r="AD200" s="41">
        <v>0</v>
      </c>
      <c r="AE200" s="43" t="str">
        <f>IF(AD200=0,"NA","למלא פירוט")</f>
        <v>NA</v>
      </c>
      <c r="AF200" s="40" t="str">
        <f t="shared" si="96"/>
        <v>NA</v>
      </c>
      <c r="AG200" s="40">
        <f t="shared" si="102"/>
        <v>44.833333333333336</v>
      </c>
      <c r="AH200" s="45" t="str">
        <f t="shared" ref="AH200:AH263" si="105">IF(AG200&gt;11.9,"1","0")</f>
        <v>1</v>
      </c>
      <c r="AI200" s="41" t="str">
        <f t="shared" ref="AI200:AI263" si="106">IF(AG200&gt;35.9,"1","0")</f>
        <v>1</v>
      </c>
      <c r="AJ200" s="41" t="str">
        <f t="shared" ref="AJ200:AJ263" si="107">IF(AG200&gt;59.9,"1","0")</f>
        <v>0</v>
      </c>
      <c r="AK200" s="44" t="str">
        <f t="shared" si="86"/>
        <v>0</v>
      </c>
      <c r="AL200" s="67">
        <v>54.02445333</v>
      </c>
      <c r="AM200" s="68">
        <v>18.359133780000001</v>
      </c>
      <c r="AN200" s="68">
        <v>5.0043349725323401</v>
      </c>
      <c r="AO200" s="69" t="s">
        <v>140</v>
      </c>
      <c r="AP200" s="69" t="s">
        <v>139</v>
      </c>
      <c r="AQ200" s="69" t="s">
        <v>139</v>
      </c>
    </row>
    <row r="201" spans="1:43" ht="15.75" x14ac:dyDescent="0.25">
      <c r="A201" s="30">
        <v>204</v>
      </c>
      <c r="B201" s="31">
        <v>20866</v>
      </c>
      <c r="C201" s="16">
        <f t="shared" si="92"/>
        <v>55.608219178082194</v>
      </c>
      <c r="D201" s="17" t="s">
        <v>105</v>
      </c>
      <c r="E201" s="20" t="s">
        <v>88</v>
      </c>
      <c r="F201" s="18">
        <f t="shared" si="104"/>
        <v>25.452357813873849</v>
      </c>
      <c r="G201" s="32">
        <v>41457</v>
      </c>
      <c r="H201" s="33" t="s">
        <v>52</v>
      </c>
      <c r="I201" s="34">
        <v>1</v>
      </c>
      <c r="J201" s="34" t="s">
        <v>54</v>
      </c>
      <c r="K201" s="34" t="str">
        <f t="shared" si="93"/>
        <v>1</v>
      </c>
      <c r="L201" s="35" t="str">
        <f t="shared" si="94"/>
        <v>1</v>
      </c>
      <c r="M201" s="36">
        <v>1</v>
      </c>
      <c r="N201" s="37">
        <v>0</v>
      </c>
      <c r="O201" s="37" t="str">
        <f>IF(N201=1,"למלא פירוט","NA")</f>
        <v>NA</v>
      </c>
      <c r="P201" s="37" t="str">
        <f>IF(N201=1,"למלא פירוט","NA")</f>
        <v>NA</v>
      </c>
      <c r="Q201" s="37">
        <v>1</v>
      </c>
      <c r="R201" s="38">
        <v>0</v>
      </c>
      <c r="S201" s="39">
        <v>45054</v>
      </c>
      <c r="T201" s="40">
        <f t="shared" si="95"/>
        <v>119.9</v>
      </c>
      <c r="U201" s="41" t="b">
        <f t="shared" si="83"/>
        <v>1</v>
      </c>
      <c r="V201" s="42"/>
      <c r="W201" s="43">
        <v>45105</v>
      </c>
      <c r="X201" s="40">
        <f t="shared" si="97"/>
        <v>121.6</v>
      </c>
      <c r="Y201" s="40" t="str">
        <f t="shared" si="98"/>
        <v>1</v>
      </c>
      <c r="Z201" s="41">
        <f t="shared" si="99"/>
        <v>1</v>
      </c>
      <c r="AA201" s="41">
        <f t="shared" si="100"/>
        <v>1</v>
      </c>
      <c r="AB201" s="41">
        <f t="shared" si="101"/>
        <v>1</v>
      </c>
      <c r="AC201" s="41">
        <v>1</v>
      </c>
      <c r="AD201" s="41">
        <v>0</v>
      </c>
      <c r="AE201" s="43" t="str">
        <f>IF(AD201=0,"NA","למלא פירוט")</f>
        <v>NA</v>
      </c>
      <c r="AF201" s="40" t="str">
        <f t="shared" si="96"/>
        <v>NA</v>
      </c>
      <c r="AG201" s="40">
        <f t="shared" si="102"/>
        <v>119.9</v>
      </c>
      <c r="AH201" s="45" t="str">
        <f t="shared" si="105"/>
        <v>1</v>
      </c>
      <c r="AI201" s="41" t="str">
        <f t="shared" si="106"/>
        <v>1</v>
      </c>
      <c r="AJ201" s="41" t="str">
        <f t="shared" si="107"/>
        <v>1</v>
      </c>
      <c r="AK201" s="44" t="str">
        <f t="shared" si="86"/>
        <v>1</v>
      </c>
      <c r="AL201" s="67">
        <v>64.616544779999998</v>
      </c>
      <c r="AM201" s="68">
        <v>17.86367606</v>
      </c>
      <c r="AN201" s="68">
        <v>4.66215877437328</v>
      </c>
      <c r="AO201" s="69" t="s">
        <v>139</v>
      </c>
      <c r="AP201" s="69" t="s">
        <v>139</v>
      </c>
      <c r="AQ201" s="69" t="s">
        <v>139</v>
      </c>
    </row>
    <row r="202" spans="1:43" ht="15.75" x14ac:dyDescent="0.25">
      <c r="A202" s="30">
        <v>117</v>
      </c>
      <c r="B202" s="31">
        <v>14702</v>
      </c>
      <c r="C202" s="16">
        <f t="shared" si="92"/>
        <v>76.010958904109586</v>
      </c>
      <c r="D202" s="17">
        <v>90</v>
      </c>
      <c r="E202" s="17">
        <v>149</v>
      </c>
      <c r="F202" s="18">
        <f t="shared" si="104"/>
        <v>40.538714472321068</v>
      </c>
      <c r="G202" s="32">
        <v>42850</v>
      </c>
      <c r="H202" s="33" t="s">
        <v>52</v>
      </c>
      <c r="I202" s="34">
        <v>2</v>
      </c>
      <c r="J202" s="34" t="s">
        <v>54</v>
      </c>
      <c r="K202" s="34" t="str">
        <f t="shared" si="93"/>
        <v>1</v>
      </c>
      <c r="L202" s="35" t="str">
        <f t="shared" si="94"/>
        <v>1</v>
      </c>
      <c r="M202" s="36">
        <v>1</v>
      </c>
      <c r="N202" s="37">
        <v>0</v>
      </c>
      <c r="O202" s="37" t="str">
        <f>IF(N202=1,"למלא פירוט","NA")</f>
        <v>NA</v>
      </c>
      <c r="P202" s="37" t="str">
        <f>IF(N202=1,"למלא פירוט","NA")</f>
        <v>NA</v>
      </c>
      <c r="Q202" s="37">
        <v>1</v>
      </c>
      <c r="R202" s="38">
        <v>0</v>
      </c>
      <c r="S202" s="39">
        <v>45100</v>
      </c>
      <c r="T202" s="40">
        <f t="shared" si="95"/>
        <v>75</v>
      </c>
      <c r="U202" s="41" t="b">
        <f t="shared" si="83"/>
        <v>1</v>
      </c>
      <c r="V202" s="42"/>
      <c r="W202" s="43">
        <v>45115</v>
      </c>
      <c r="X202" s="40">
        <f t="shared" si="97"/>
        <v>75.5</v>
      </c>
      <c r="Y202" s="40" t="str">
        <f t="shared" si="98"/>
        <v>1</v>
      </c>
      <c r="Z202" s="41">
        <f t="shared" si="99"/>
        <v>1</v>
      </c>
      <c r="AA202" s="41">
        <f t="shared" si="100"/>
        <v>1</v>
      </c>
      <c r="AB202" s="41" t="str">
        <f t="shared" si="101"/>
        <v>too soon</v>
      </c>
      <c r="AC202" s="41">
        <v>1</v>
      </c>
      <c r="AD202" s="41">
        <v>0</v>
      </c>
      <c r="AE202" s="43" t="str">
        <f>IF(AD202=0,"NA","למלא פירוט")</f>
        <v>NA</v>
      </c>
      <c r="AF202" s="40" t="str">
        <f t="shared" si="96"/>
        <v>NA</v>
      </c>
      <c r="AG202" s="40">
        <f t="shared" si="102"/>
        <v>75</v>
      </c>
      <c r="AH202" s="45" t="str">
        <f t="shared" si="105"/>
        <v>1</v>
      </c>
      <c r="AI202" s="41" t="str">
        <f t="shared" si="106"/>
        <v>1</v>
      </c>
      <c r="AJ202" s="41" t="str">
        <f t="shared" si="107"/>
        <v>1</v>
      </c>
      <c r="AK202" s="44" t="s">
        <v>51</v>
      </c>
      <c r="AL202" s="67">
        <v>61.09935127</v>
      </c>
      <c r="AM202" s="68">
        <v>19.00201349</v>
      </c>
      <c r="AN202" s="68">
        <v>5.063854364</v>
      </c>
      <c r="AO202" s="69" t="s">
        <v>139</v>
      </c>
      <c r="AP202" s="69" t="s">
        <v>139</v>
      </c>
      <c r="AQ202" s="69" t="s">
        <v>139</v>
      </c>
    </row>
    <row r="203" spans="1:43" ht="15.75" x14ac:dyDescent="0.25">
      <c r="A203" s="30">
        <v>207</v>
      </c>
      <c r="B203" s="31">
        <v>19188</v>
      </c>
      <c r="C203" s="16">
        <f t="shared" si="92"/>
        <v>60.073972602739723</v>
      </c>
      <c r="D203" s="17" t="s">
        <v>106</v>
      </c>
      <c r="E203" s="17" t="s">
        <v>86</v>
      </c>
      <c r="F203" s="18">
        <f t="shared" si="104"/>
        <v>26.953124999999996</v>
      </c>
      <c r="G203" s="32">
        <v>41435</v>
      </c>
      <c r="H203" s="33" t="s">
        <v>52</v>
      </c>
      <c r="I203" s="34">
        <v>1</v>
      </c>
      <c r="J203" s="34" t="s">
        <v>54</v>
      </c>
      <c r="K203" s="34" t="str">
        <f t="shared" si="93"/>
        <v>1</v>
      </c>
      <c r="L203" s="35" t="str">
        <f t="shared" si="94"/>
        <v>1</v>
      </c>
      <c r="M203" s="36">
        <v>0</v>
      </c>
      <c r="N203" s="37" t="str">
        <f>IF(M203=0,"NA","למלא פירוט")</f>
        <v>NA</v>
      </c>
      <c r="O203" s="37" t="str">
        <f>IF(N203=1,"למלא פירוט","NA")</f>
        <v>NA</v>
      </c>
      <c r="P203" s="37" t="str">
        <f>IF(N203=1,"למלא פירוט","NA")</f>
        <v>NA</v>
      </c>
      <c r="Q203" s="37" t="str">
        <f>IF(M203=0,"NA","למלא פירוט")</f>
        <v>NA</v>
      </c>
      <c r="R203" s="38" t="str">
        <f>IF(M203=0,"NA","למלא פירוט")</f>
        <v>NA</v>
      </c>
      <c r="S203" s="39">
        <v>45090</v>
      </c>
      <c r="T203" s="40">
        <f t="shared" si="95"/>
        <v>121.83333333333333</v>
      </c>
      <c r="U203" s="41" t="b">
        <f t="shared" si="83"/>
        <v>1</v>
      </c>
      <c r="V203" s="42"/>
      <c r="W203" s="43">
        <v>45122</v>
      </c>
      <c r="X203" s="40">
        <f t="shared" si="97"/>
        <v>122.9</v>
      </c>
      <c r="Y203" s="40" t="str">
        <f t="shared" si="98"/>
        <v>1</v>
      </c>
      <c r="Z203" s="41">
        <f t="shared" si="99"/>
        <v>1</v>
      </c>
      <c r="AA203" s="41">
        <f t="shared" si="100"/>
        <v>1</v>
      </c>
      <c r="AB203" s="41">
        <f t="shared" si="101"/>
        <v>1</v>
      </c>
      <c r="AC203" s="41">
        <v>1</v>
      </c>
      <c r="AD203" s="41">
        <v>0</v>
      </c>
      <c r="AE203" s="43" t="str">
        <f>IF(AD203=0,"NA","למלא פירוט")</f>
        <v>NA</v>
      </c>
      <c r="AF203" s="40" t="str">
        <f t="shared" si="96"/>
        <v>NA</v>
      </c>
      <c r="AG203" s="40">
        <f t="shared" si="102"/>
        <v>121.83333333333333</v>
      </c>
      <c r="AH203" s="45" t="str">
        <f t="shared" si="105"/>
        <v>1</v>
      </c>
      <c r="AI203" s="41" t="str">
        <f t="shared" si="106"/>
        <v>1</v>
      </c>
      <c r="AJ203" s="41" t="str">
        <f t="shared" si="107"/>
        <v>1</v>
      </c>
      <c r="AK203" s="44" t="str">
        <f t="shared" ref="AK203:AK214" si="108">IF(AG203&gt;83,"1","0")</f>
        <v>1</v>
      </c>
      <c r="AL203" s="67">
        <v>52.083438149999999</v>
      </c>
      <c r="AM203" s="68">
        <v>16.567541769999998</v>
      </c>
      <c r="AN203" s="68">
        <v>4.9543494526047001</v>
      </c>
      <c r="AO203" s="69" t="s">
        <v>140</v>
      </c>
      <c r="AP203" s="69" t="s">
        <v>139</v>
      </c>
      <c r="AQ203" s="69" t="s">
        <v>139</v>
      </c>
    </row>
    <row r="204" spans="1:43" ht="15.75" x14ac:dyDescent="0.25">
      <c r="A204" s="30">
        <v>209</v>
      </c>
      <c r="B204" s="31">
        <v>23122</v>
      </c>
      <c r="C204" s="16">
        <f t="shared" si="92"/>
        <v>49.402739726027399</v>
      </c>
      <c r="D204" s="17" t="s">
        <v>107</v>
      </c>
      <c r="E204" s="17" t="s">
        <v>108</v>
      </c>
      <c r="F204" s="18">
        <f t="shared" si="104"/>
        <v>26.402354570637119</v>
      </c>
      <c r="G204" s="32">
        <v>41417</v>
      </c>
      <c r="H204" s="33" t="s">
        <v>52</v>
      </c>
      <c r="I204" s="34">
        <v>1</v>
      </c>
      <c r="J204" s="34">
        <v>2</v>
      </c>
      <c r="K204" s="34" t="str">
        <f t="shared" si="93"/>
        <v>2</v>
      </c>
      <c r="L204" s="35" t="str">
        <f t="shared" si="94"/>
        <v>1</v>
      </c>
      <c r="M204" s="36">
        <v>1</v>
      </c>
      <c r="N204" s="37">
        <v>0</v>
      </c>
      <c r="O204" s="37" t="str">
        <f>IF(N204=1,"למלא פירוט","NA")</f>
        <v>NA</v>
      </c>
      <c r="P204" s="37" t="str">
        <f>IF(N204=1,"למלא פירוט","NA")</f>
        <v>NA</v>
      </c>
      <c r="Q204" s="37">
        <v>1</v>
      </c>
      <c r="R204" s="38">
        <v>1</v>
      </c>
      <c r="S204" s="39">
        <v>44749</v>
      </c>
      <c r="T204" s="40">
        <f t="shared" si="95"/>
        <v>111.06666666666666</v>
      </c>
      <c r="U204" s="41" t="b">
        <f t="shared" si="83"/>
        <v>1</v>
      </c>
      <c r="V204" s="42"/>
      <c r="W204" s="43">
        <v>45105</v>
      </c>
      <c r="X204" s="40">
        <f t="shared" si="97"/>
        <v>122.93333333333334</v>
      </c>
      <c r="Y204" s="40" t="str">
        <f t="shared" si="98"/>
        <v>1</v>
      </c>
      <c r="Z204" s="41">
        <f t="shared" si="99"/>
        <v>1</v>
      </c>
      <c r="AA204" s="41">
        <f t="shared" si="100"/>
        <v>1</v>
      </c>
      <c r="AB204" s="41">
        <f t="shared" si="101"/>
        <v>1</v>
      </c>
      <c r="AC204" s="41">
        <v>1</v>
      </c>
      <c r="AD204" s="41">
        <v>0</v>
      </c>
      <c r="AE204" s="43" t="str">
        <f>IF(AD204=0,"NA","למלא פירוט")</f>
        <v>NA</v>
      </c>
      <c r="AF204" s="40" t="str">
        <f t="shared" si="96"/>
        <v>NA</v>
      </c>
      <c r="AG204" s="40">
        <f t="shared" si="102"/>
        <v>111.06666666666666</v>
      </c>
      <c r="AH204" s="45" t="str">
        <f t="shared" si="105"/>
        <v>1</v>
      </c>
      <c r="AI204" s="41" t="str">
        <f t="shared" si="106"/>
        <v>1</v>
      </c>
      <c r="AJ204" s="41" t="str">
        <f t="shared" si="107"/>
        <v>1</v>
      </c>
      <c r="AK204" s="44" t="str">
        <f t="shared" si="108"/>
        <v>1</v>
      </c>
      <c r="AL204" s="67">
        <v>51.296518399999997</v>
      </c>
      <c r="AM204" s="68">
        <v>15.916429880000001</v>
      </c>
      <c r="AN204" s="68">
        <v>2.5908449225202599</v>
      </c>
      <c r="AO204" s="69" t="s">
        <v>140</v>
      </c>
      <c r="AP204" s="69" t="s">
        <v>139</v>
      </c>
      <c r="AQ204" s="69" t="s">
        <v>140</v>
      </c>
    </row>
    <row r="205" spans="1:43" ht="15.75" x14ac:dyDescent="0.25">
      <c r="A205" s="30">
        <v>210</v>
      </c>
      <c r="B205" s="31">
        <v>19598</v>
      </c>
      <c r="C205" s="16">
        <f t="shared" si="92"/>
        <v>58.838356164383562</v>
      </c>
      <c r="D205" s="17" t="s">
        <v>109</v>
      </c>
      <c r="E205" s="17" t="s">
        <v>110</v>
      </c>
      <c r="F205" s="18">
        <f t="shared" si="104"/>
        <v>23.225431847873423</v>
      </c>
      <c r="G205" s="32">
        <v>41387</v>
      </c>
      <c r="H205" s="33" t="s">
        <v>55</v>
      </c>
      <c r="I205" s="34">
        <v>3</v>
      </c>
      <c r="J205" s="34">
        <v>3</v>
      </c>
      <c r="K205" s="34" t="str">
        <f t="shared" si="93"/>
        <v>3</v>
      </c>
      <c r="L205" s="35" t="str">
        <f t="shared" si="94"/>
        <v>2</v>
      </c>
      <c r="M205" s="36">
        <v>1</v>
      </c>
      <c r="N205" s="37">
        <v>1</v>
      </c>
      <c r="O205" s="46" t="s">
        <v>57</v>
      </c>
      <c r="P205" s="37">
        <v>1</v>
      </c>
      <c r="Q205" s="37">
        <v>1</v>
      </c>
      <c r="R205" s="38">
        <v>0</v>
      </c>
      <c r="S205" s="39">
        <v>42047</v>
      </c>
      <c r="T205" s="40">
        <f t="shared" si="95"/>
        <v>22</v>
      </c>
      <c r="U205" s="41" t="b">
        <f t="shared" si="83"/>
        <v>0</v>
      </c>
      <c r="V205" s="42">
        <v>42046</v>
      </c>
      <c r="W205" s="43">
        <v>45105</v>
      </c>
      <c r="X205" s="40">
        <f t="shared" si="97"/>
        <v>21.966666666666665</v>
      </c>
      <c r="Y205" s="40" t="str">
        <f t="shared" si="98"/>
        <v>1</v>
      </c>
      <c r="Z205" s="41">
        <f t="shared" si="99"/>
        <v>0</v>
      </c>
      <c r="AA205" s="41">
        <f t="shared" si="100"/>
        <v>0</v>
      </c>
      <c r="AB205" s="41">
        <f t="shared" si="101"/>
        <v>0</v>
      </c>
      <c r="AC205" s="41">
        <v>1</v>
      </c>
      <c r="AD205" s="41">
        <v>1</v>
      </c>
      <c r="AE205" s="43">
        <v>41788</v>
      </c>
      <c r="AF205" s="40">
        <f t="shared" si="96"/>
        <v>13.2</v>
      </c>
      <c r="AG205" s="40">
        <f t="shared" si="102"/>
        <v>13.366666666666667</v>
      </c>
      <c r="AH205" s="45" t="str">
        <f t="shared" si="105"/>
        <v>1</v>
      </c>
      <c r="AI205" s="41" t="str">
        <f t="shared" si="106"/>
        <v>0</v>
      </c>
      <c r="AJ205" s="41" t="str">
        <f t="shared" si="107"/>
        <v>0</v>
      </c>
      <c r="AK205" s="44" t="str">
        <f t="shared" si="108"/>
        <v>0</v>
      </c>
      <c r="AL205" s="67">
        <v>52.780135979999997</v>
      </c>
      <c r="AM205" s="68">
        <v>18.086963820000001</v>
      </c>
      <c r="AN205" s="68">
        <v>2.6604730512736201</v>
      </c>
      <c r="AO205" s="69" t="s">
        <v>140</v>
      </c>
      <c r="AP205" s="69" t="s">
        <v>139</v>
      </c>
      <c r="AQ205" s="69" t="s">
        <v>140</v>
      </c>
    </row>
    <row r="206" spans="1:43" ht="15.75" x14ac:dyDescent="0.25">
      <c r="A206" s="30">
        <v>211</v>
      </c>
      <c r="B206" s="31">
        <v>15067</v>
      </c>
      <c r="C206" s="16">
        <f t="shared" si="92"/>
        <v>70.915068493150685</v>
      </c>
      <c r="D206" s="17" t="s">
        <v>111</v>
      </c>
      <c r="E206" s="17" t="s">
        <v>80</v>
      </c>
      <c r="F206" s="18">
        <f t="shared" si="104"/>
        <v>28.946098855313362</v>
      </c>
      <c r="G206" s="32">
        <v>41330</v>
      </c>
      <c r="H206" s="33" t="s">
        <v>52</v>
      </c>
      <c r="I206" s="34">
        <v>1</v>
      </c>
      <c r="J206" s="34" t="s">
        <v>49</v>
      </c>
      <c r="K206" s="34" t="str">
        <f t="shared" si="93"/>
        <v>1</v>
      </c>
      <c r="L206" s="35" t="str">
        <f t="shared" si="94"/>
        <v>1</v>
      </c>
      <c r="M206" s="36">
        <v>1</v>
      </c>
      <c r="N206" s="37">
        <v>0</v>
      </c>
      <c r="O206" s="37" t="str">
        <f>IF(N206=1,"למלא פירוט","NA")</f>
        <v>NA</v>
      </c>
      <c r="P206" s="37" t="str">
        <f>IF(N206=1,"למלא פירוט","NA")</f>
        <v>NA</v>
      </c>
      <c r="Q206" s="37">
        <v>1</v>
      </c>
      <c r="R206" s="38">
        <v>0</v>
      </c>
      <c r="S206" s="39">
        <v>44731</v>
      </c>
      <c r="T206" s="40">
        <f t="shared" si="95"/>
        <v>113.36666666666666</v>
      </c>
      <c r="U206" s="41" t="b">
        <f t="shared" si="83"/>
        <v>0</v>
      </c>
      <c r="V206" s="42">
        <v>44736</v>
      </c>
      <c r="W206" s="43">
        <v>45105</v>
      </c>
      <c r="X206" s="40">
        <f t="shared" si="97"/>
        <v>113.53333333333333</v>
      </c>
      <c r="Y206" s="40" t="str">
        <f t="shared" si="98"/>
        <v>1</v>
      </c>
      <c r="Z206" s="41">
        <f t="shared" si="99"/>
        <v>1</v>
      </c>
      <c r="AA206" s="41">
        <f t="shared" si="100"/>
        <v>1</v>
      </c>
      <c r="AB206" s="41">
        <f t="shared" si="101"/>
        <v>1</v>
      </c>
      <c r="AC206" s="41">
        <v>1</v>
      </c>
      <c r="AD206" s="41">
        <v>0</v>
      </c>
      <c r="AE206" s="43" t="str">
        <f>IF(AD206=0,"NA","למלא פירוט")</f>
        <v>NA</v>
      </c>
      <c r="AF206" s="40" t="str">
        <f t="shared" si="96"/>
        <v>NA</v>
      </c>
      <c r="AG206" s="40">
        <f t="shared" si="102"/>
        <v>113.53333333333333</v>
      </c>
      <c r="AH206" s="45" t="str">
        <f t="shared" si="105"/>
        <v>1</v>
      </c>
      <c r="AI206" s="41" t="str">
        <f t="shared" si="106"/>
        <v>1</v>
      </c>
      <c r="AJ206" s="41" t="str">
        <f t="shared" si="107"/>
        <v>1</v>
      </c>
      <c r="AK206" s="44" t="str">
        <f t="shared" si="108"/>
        <v>1</v>
      </c>
      <c r="AL206" s="67">
        <v>51.815029889999998</v>
      </c>
      <c r="AM206" s="68">
        <v>16.59917256</v>
      </c>
      <c r="AN206" s="68">
        <v>2.6005917650446202</v>
      </c>
      <c r="AO206" s="69" t="s">
        <v>140</v>
      </c>
      <c r="AP206" s="69" t="s">
        <v>139</v>
      </c>
      <c r="AQ206" s="69" t="s">
        <v>140</v>
      </c>
    </row>
    <row r="207" spans="1:43" ht="15.75" x14ac:dyDescent="0.25">
      <c r="A207" s="30">
        <v>213</v>
      </c>
      <c r="B207" s="31">
        <v>9974</v>
      </c>
      <c r="C207" s="16">
        <f t="shared" si="92"/>
        <v>84.627397260273966</v>
      </c>
      <c r="D207" s="17">
        <v>63</v>
      </c>
      <c r="E207" s="17" t="s">
        <v>70</v>
      </c>
      <c r="F207" s="18">
        <f t="shared" si="104"/>
        <v>26.22268470343392</v>
      </c>
      <c r="G207" s="32">
        <v>41316</v>
      </c>
      <c r="H207" s="33" t="s">
        <v>55</v>
      </c>
      <c r="I207" s="34">
        <v>3</v>
      </c>
      <c r="J207" s="34">
        <v>3</v>
      </c>
      <c r="K207" s="34" t="str">
        <f t="shared" si="93"/>
        <v>3</v>
      </c>
      <c r="L207" s="35" t="str">
        <f t="shared" si="94"/>
        <v>2</v>
      </c>
      <c r="M207" s="36">
        <v>1</v>
      </c>
      <c r="N207" s="37">
        <v>0</v>
      </c>
      <c r="O207" s="37" t="str">
        <f>IF(N207=1,"למלא פירוט","NA")</f>
        <v>NA</v>
      </c>
      <c r="P207" s="37" t="str">
        <f>IF(N207=1,"למלא פירוט","NA")</f>
        <v>NA</v>
      </c>
      <c r="Q207" s="37">
        <v>0</v>
      </c>
      <c r="R207" s="38">
        <v>0</v>
      </c>
      <c r="S207" s="39">
        <v>41408</v>
      </c>
      <c r="T207" s="40">
        <f t="shared" si="95"/>
        <v>3.0666666666666669</v>
      </c>
      <c r="U207" s="41" t="b">
        <f t="shared" si="83"/>
        <v>0</v>
      </c>
      <c r="V207" s="42">
        <v>41435</v>
      </c>
      <c r="W207" s="43">
        <v>45122</v>
      </c>
      <c r="X207" s="40">
        <f t="shared" si="97"/>
        <v>3.9666666666666668</v>
      </c>
      <c r="Y207" s="40" t="str">
        <f t="shared" si="98"/>
        <v>0</v>
      </c>
      <c r="Z207" s="41">
        <f t="shared" si="99"/>
        <v>0</v>
      </c>
      <c r="AA207" s="41">
        <f t="shared" si="100"/>
        <v>0</v>
      </c>
      <c r="AB207" s="41">
        <f t="shared" si="101"/>
        <v>0</v>
      </c>
      <c r="AC207" s="41">
        <v>1</v>
      </c>
      <c r="AD207" s="41">
        <v>0</v>
      </c>
      <c r="AE207" s="43" t="str">
        <f>IF(AD207=0,"NA","למלא פירוט")</f>
        <v>NA</v>
      </c>
      <c r="AF207" s="40" t="str">
        <f t="shared" si="96"/>
        <v>NA</v>
      </c>
      <c r="AG207" s="40">
        <f t="shared" si="102"/>
        <v>3.9666666666666668</v>
      </c>
      <c r="AH207" s="45" t="str">
        <f t="shared" si="105"/>
        <v>0</v>
      </c>
      <c r="AI207" s="41" t="str">
        <f t="shared" si="106"/>
        <v>0</v>
      </c>
      <c r="AJ207" s="41" t="str">
        <f t="shared" si="107"/>
        <v>0</v>
      </c>
      <c r="AK207" s="44" t="str">
        <f t="shared" si="108"/>
        <v>0</v>
      </c>
      <c r="AL207" s="67">
        <v>47.445003509999999</v>
      </c>
      <c r="AM207" s="68">
        <v>15.56606365</v>
      </c>
      <c r="AN207" s="68">
        <v>1.86077736995625</v>
      </c>
      <c r="AO207" s="69" t="s">
        <v>140</v>
      </c>
      <c r="AP207" s="69" t="s">
        <v>140</v>
      </c>
      <c r="AQ207" s="69" t="s">
        <v>140</v>
      </c>
    </row>
    <row r="208" spans="1:43" ht="15.75" x14ac:dyDescent="0.25">
      <c r="A208" s="30">
        <v>214</v>
      </c>
      <c r="B208" s="31">
        <v>24175</v>
      </c>
      <c r="C208" s="16">
        <f t="shared" si="92"/>
        <v>46.243835616438353</v>
      </c>
      <c r="D208" s="17">
        <v>74</v>
      </c>
      <c r="E208" s="17" t="s">
        <v>112</v>
      </c>
      <c r="F208" s="18">
        <f t="shared" si="104"/>
        <v>25.013520822065985</v>
      </c>
      <c r="G208" s="32">
        <v>41302</v>
      </c>
      <c r="H208" s="33" t="s">
        <v>52</v>
      </c>
      <c r="I208" s="34">
        <v>1</v>
      </c>
      <c r="J208" s="34">
        <v>2</v>
      </c>
      <c r="K208" s="34" t="str">
        <f t="shared" si="93"/>
        <v>2</v>
      </c>
      <c r="L208" s="35" t="str">
        <f t="shared" si="94"/>
        <v>1</v>
      </c>
      <c r="M208" s="36">
        <v>1</v>
      </c>
      <c r="N208" s="37">
        <v>0</v>
      </c>
      <c r="O208" s="37" t="str">
        <f>IF(N208=1,"למלא פירוט","NA")</f>
        <v>NA</v>
      </c>
      <c r="P208" s="37" t="str">
        <f>IF(N208=1,"למלא פירוט","NA")</f>
        <v>NA</v>
      </c>
      <c r="Q208" s="37">
        <v>1</v>
      </c>
      <c r="R208" s="38">
        <v>1</v>
      </c>
      <c r="S208" s="39">
        <v>44999</v>
      </c>
      <c r="T208" s="40">
        <f t="shared" si="95"/>
        <v>123.23333333333333</v>
      </c>
      <c r="U208" s="41" t="b">
        <f t="shared" si="83"/>
        <v>1</v>
      </c>
      <c r="V208" s="42"/>
      <c r="W208" s="43">
        <v>45105</v>
      </c>
      <c r="X208" s="40">
        <f t="shared" si="97"/>
        <v>126.76666666666667</v>
      </c>
      <c r="Y208" s="40" t="str">
        <f t="shared" si="98"/>
        <v>1</v>
      </c>
      <c r="Z208" s="41">
        <f t="shared" si="99"/>
        <v>1</v>
      </c>
      <c r="AA208" s="41">
        <f t="shared" si="100"/>
        <v>1</v>
      </c>
      <c r="AB208" s="41">
        <f t="shared" si="101"/>
        <v>1</v>
      </c>
      <c r="AC208" s="41">
        <v>1</v>
      </c>
      <c r="AD208" s="41">
        <v>0</v>
      </c>
      <c r="AE208" s="43" t="str">
        <f>IF(AD208=0,"NA","למלא פירוט")</f>
        <v>NA</v>
      </c>
      <c r="AF208" s="40" t="str">
        <f t="shared" si="96"/>
        <v>NA</v>
      </c>
      <c r="AG208" s="40">
        <f t="shared" si="102"/>
        <v>123.23333333333333</v>
      </c>
      <c r="AH208" s="45" t="str">
        <f t="shared" si="105"/>
        <v>1</v>
      </c>
      <c r="AI208" s="41" t="str">
        <f t="shared" si="106"/>
        <v>1</v>
      </c>
      <c r="AJ208" s="41" t="str">
        <f t="shared" si="107"/>
        <v>1</v>
      </c>
      <c r="AK208" s="44" t="str">
        <f t="shared" si="108"/>
        <v>1</v>
      </c>
      <c r="AL208" s="67">
        <v>51.298021890000001</v>
      </c>
      <c r="AM208" s="68">
        <v>10.3539782</v>
      </c>
      <c r="AN208" s="68">
        <v>3.2071937909999999</v>
      </c>
      <c r="AO208" s="69" t="s">
        <v>140</v>
      </c>
      <c r="AP208" s="69" t="s">
        <v>140</v>
      </c>
      <c r="AQ208" s="69" t="s">
        <v>140</v>
      </c>
    </row>
    <row r="209" spans="1:43" ht="15.75" x14ac:dyDescent="0.25">
      <c r="A209" s="30">
        <v>215</v>
      </c>
      <c r="B209" s="31">
        <v>17112</v>
      </c>
      <c r="C209" s="16">
        <f t="shared" si="92"/>
        <v>65.30958904109589</v>
      </c>
      <c r="D209" s="17">
        <v>87</v>
      </c>
      <c r="E209" s="17" t="s">
        <v>78</v>
      </c>
      <c r="F209" s="18">
        <f t="shared" si="104"/>
        <v>34.850184265342087</v>
      </c>
      <c r="G209" s="32">
        <v>41298</v>
      </c>
      <c r="H209" s="33" t="s">
        <v>52</v>
      </c>
      <c r="I209" s="34">
        <v>1</v>
      </c>
      <c r="J209" s="34" t="s">
        <v>54</v>
      </c>
      <c r="K209" s="34" t="str">
        <f t="shared" si="93"/>
        <v>1</v>
      </c>
      <c r="L209" s="35" t="str">
        <f t="shared" si="94"/>
        <v>1</v>
      </c>
      <c r="M209" s="36">
        <v>0</v>
      </c>
      <c r="N209" s="37" t="str">
        <f>IF(M209=0,"NA","למלא פירוט")</f>
        <v>NA</v>
      </c>
      <c r="O209" s="37" t="str">
        <f>IF(N209=1,"למלא פירוט","NA")</f>
        <v>NA</v>
      </c>
      <c r="P209" s="37" t="str">
        <f>IF(N209=1,"למלא פירוט","NA")</f>
        <v>NA</v>
      </c>
      <c r="Q209" s="37" t="str">
        <f>IF(M209=0,"NA","למלא פירוט")</f>
        <v>NA</v>
      </c>
      <c r="R209" s="38" t="str">
        <f>IF(M209=0,"NA","למלא פירוט")</f>
        <v>NA</v>
      </c>
      <c r="S209" s="39">
        <v>45069</v>
      </c>
      <c r="T209" s="40">
        <f t="shared" si="95"/>
        <v>125.7</v>
      </c>
      <c r="U209" s="41" t="b">
        <f t="shared" si="83"/>
        <v>1</v>
      </c>
      <c r="V209" s="42"/>
      <c r="W209" s="43">
        <v>45105</v>
      </c>
      <c r="X209" s="40">
        <f t="shared" si="97"/>
        <v>126.9</v>
      </c>
      <c r="Y209" s="40" t="str">
        <f t="shared" si="98"/>
        <v>1</v>
      </c>
      <c r="Z209" s="41">
        <f t="shared" si="99"/>
        <v>1</v>
      </c>
      <c r="AA209" s="41">
        <f t="shared" si="100"/>
        <v>1</v>
      </c>
      <c r="AB209" s="41">
        <f t="shared" si="101"/>
        <v>1</v>
      </c>
      <c r="AC209" s="41">
        <v>1</v>
      </c>
      <c r="AD209" s="41">
        <v>0</v>
      </c>
      <c r="AE209" s="43" t="str">
        <f>IF(AD209=0,"NA","למלא פירוט")</f>
        <v>NA</v>
      </c>
      <c r="AF209" s="40" t="str">
        <f t="shared" si="96"/>
        <v>NA</v>
      </c>
      <c r="AG209" s="40">
        <f t="shared" si="102"/>
        <v>125.7</v>
      </c>
      <c r="AH209" s="45" t="str">
        <f t="shared" si="105"/>
        <v>1</v>
      </c>
      <c r="AI209" s="41" t="str">
        <f t="shared" si="106"/>
        <v>1</v>
      </c>
      <c r="AJ209" s="41" t="str">
        <f t="shared" si="107"/>
        <v>1</v>
      </c>
      <c r="AK209" s="44" t="str">
        <f t="shared" si="108"/>
        <v>1</v>
      </c>
      <c r="AL209" s="67">
        <v>52.07745791</v>
      </c>
      <c r="AM209" s="68">
        <v>9.3136777239999997</v>
      </c>
      <c r="AN209" s="68">
        <v>8.0223531660000003</v>
      </c>
      <c r="AO209" s="69" t="s">
        <v>140</v>
      </c>
      <c r="AP209" s="69" t="s">
        <v>140</v>
      </c>
      <c r="AQ209" s="69" t="s">
        <v>139</v>
      </c>
    </row>
    <row r="210" spans="1:43" ht="15.75" x14ac:dyDescent="0.25">
      <c r="A210" s="30">
        <v>216</v>
      </c>
      <c r="B210" s="31">
        <v>21024</v>
      </c>
      <c r="C210" s="16">
        <f t="shared" si="92"/>
        <v>54.684931506849317</v>
      </c>
      <c r="D210" s="17">
        <v>108</v>
      </c>
      <c r="E210" s="17" t="s">
        <v>113</v>
      </c>
      <c r="F210" s="18">
        <f t="shared" si="104"/>
        <v>37.37024221453288</v>
      </c>
      <c r="G210" s="32">
        <v>41277</v>
      </c>
      <c r="H210" s="33" t="s">
        <v>52</v>
      </c>
      <c r="I210" s="34">
        <v>1</v>
      </c>
      <c r="J210" s="34" t="s">
        <v>54</v>
      </c>
      <c r="K210" s="34" t="str">
        <f t="shared" si="93"/>
        <v>1</v>
      </c>
      <c r="L210" s="35" t="str">
        <f t="shared" si="94"/>
        <v>1</v>
      </c>
      <c r="M210" s="36">
        <v>0</v>
      </c>
      <c r="N210" s="37" t="str">
        <f>IF(M210=0,"NA","למלא פירוט")</f>
        <v>NA</v>
      </c>
      <c r="O210" s="37" t="str">
        <f>IF(N210=1,"למלא פירוט","NA")</f>
        <v>NA</v>
      </c>
      <c r="P210" s="37" t="str">
        <f>IF(N210=1,"למלא פירוט","NA")</f>
        <v>NA</v>
      </c>
      <c r="Q210" s="37" t="str">
        <f>IF(M210=0,"NA","למלא פירוט")</f>
        <v>NA</v>
      </c>
      <c r="R210" s="38" t="str">
        <f>IF(M210=0,"NA","למלא פירוט")</f>
        <v>NA</v>
      </c>
      <c r="S210" s="39">
        <v>45047</v>
      </c>
      <c r="T210" s="40">
        <f t="shared" si="95"/>
        <v>125.66666666666667</v>
      </c>
      <c r="U210" s="41" t="b">
        <f t="shared" si="83"/>
        <v>1</v>
      </c>
      <c r="V210" s="42"/>
      <c r="W210" s="43">
        <v>45105</v>
      </c>
      <c r="X210" s="40">
        <f t="shared" si="97"/>
        <v>127.6</v>
      </c>
      <c r="Y210" s="40" t="str">
        <f t="shared" si="98"/>
        <v>1</v>
      </c>
      <c r="Z210" s="41">
        <f t="shared" si="99"/>
        <v>1</v>
      </c>
      <c r="AA210" s="41">
        <f t="shared" si="100"/>
        <v>1</v>
      </c>
      <c r="AB210" s="41">
        <f t="shared" si="101"/>
        <v>1</v>
      </c>
      <c r="AC210" s="41">
        <v>1</v>
      </c>
      <c r="AD210" s="41">
        <v>0</v>
      </c>
      <c r="AE210" s="43" t="str">
        <f>IF(AD210=0,"NA","למלא פירוט")</f>
        <v>NA</v>
      </c>
      <c r="AF210" s="40" t="str">
        <f t="shared" si="96"/>
        <v>NA</v>
      </c>
      <c r="AG210" s="40">
        <f t="shared" si="102"/>
        <v>125.66666666666667</v>
      </c>
      <c r="AH210" s="45" t="str">
        <f t="shared" si="105"/>
        <v>1</v>
      </c>
      <c r="AI210" s="41" t="str">
        <f t="shared" si="106"/>
        <v>1</v>
      </c>
      <c r="AJ210" s="41" t="str">
        <f t="shared" si="107"/>
        <v>1</v>
      </c>
      <c r="AK210" s="44" t="str">
        <f t="shared" si="108"/>
        <v>1</v>
      </c>
      <c r="AL210" s="67">
        <v>67.613402480000005</v>
      </c>
      <c r="AM210" s="68">
        <v>15.81150308</v>
      </c>
      <c r="AN210" s="68">
        <v>3.393628713</v>
      </c>
      <c r="AO210" s="69" t="s">
        <v>139</v>
      </c>
      <c r="AP210" s="69" t="s">
        <v>140</v>
      </c>
      <c r="AQ210" s="69" t="s">
        <v>140</v>
      </c>
    </row>
    <row r="211" spans="1:43" ht="15.75" x14ac:dyDescent="0.25">
      <c r="A211" s="30">
        <v>217</v>
      </c>
      <c r="B211" s="31">
        <v>12481</v>
      </c>
      <c r="C211" s="16">
        <f t="shared" si="92"/>
        <v>77.728767123287668</v>
      </c>
      <c r="D211" s="17">
        <v>72</v>
      </c>
      <c r="E211" s="17" t="s">
        <v>108</v>
      </c>
      <c r="F211" s="18">
        <f t="shared" si="104"/>
        <v>31.16343490304709</v>
      </c>
      <c r="G211" s="32">
        <v>41267</v>
      </c>
      <c r="H211" s="33" t="s">
        <v>55</v>
      </c>
      <c r="I211" s="34">
        <v>3</v>
      </c>
      <c r="J211" s="34">
        <v>2</v>
      </c>
      <c r="K211" s="34" t="str">
        <f t="shared" si="93"/>
        <v>2</v>
      </c>
      <c r="L211" s="35" t="str">
        <f t="shared" si="94"/>
        <v>2</v>
      </c>
      <c r="M211" s="36">
        <v>1</v>
      </c>
      <c r="N211" s="37">
        <v>1</v>
      </c>
      <c r="O211" s="46" t="s">
        <v>57</v>
      </c>
      <c r="P211" s="37">
        <v>1</v>
      </c>
      <c r="Q211" s="37">
        <v>1</v>
      </c>
      <c r="R211" s="38">
        <v>1</v>
      </c>
      <c r="S211" s="39">
        <v>42026</v>
      </c>
      <c r="T211" s="40">
        <f t="shared" si="95"/>
        <v>25.3</v>
      </c>
      <c r="U211" s="41" t="b">
        <f t="shared" si="83"/>
        <v>0</v>
      </c>
      <c r="V211" s="42">
        <v>42240</v>
      </c>
      <c r="W211" s="43">
        <v>45105</v>
      </c>
      <c r="X211" s="40">
        <f t="shared" si="97"/>
        <v>32.43333333333333</v>
      </c>
      <c r="Y211" s="40" t="str">
        <f t="shared" si="98"/>
        <v>1</v>
      </c>
      <c r="Z211" s="41">
        <f t="shared" si="99"/>
        <v>0</v>
      </c>
      <c r="AA211" s="41">
        <f t="shared" si="100"/>
        <v>0</v>
      </c>
      <c r="AB211" s="41">
        <f t="shared" si="101"/>
        <v>0</v>
      </c>
      <c r="AC211" s="41">
        <v>1</v>
      </c>
      <c r="AD211" s="41">
        <v>1</v>
      </c>
      <c r="AE211" s="43">
        <v>41976</v>
      </c>
      <c r="AF211" s="40">
        <f t="shared" si="96"/>
        <v>23.3</v>
      </c>
      <c r="AG211" s="40">
        <f t="shared" si="102"/>
        <v>23.633333333333333</v>
      </c>
      <c r="AH211" s="45" t="str">
        <f t="shared" si="105"/>
        <v>1</v>
      </c>
      <c r="AI211" s="41" t="str">
        <f t="shared" si="106"/>
        <v>0</v>
      </c>
      <c r="AJ211" s="41" t="str">
        <f t="shared" si="107"/>
        <v>0</v>
      </c>
      <c r="AK211" s="44" t="str">
        <f t="shared" si="108"/>
        <v>0</v>
      </c>
      <c r="AL211" s="67">
        <v>64.808660000000003</v>
      </c>
      <c r="AM211" s="68">
        <v>13.56844633</v>
      </c>
      <c r="AN211" s="68">
        <v>2.9983873569999999</v>
      </c>
      <c r="AO211" s="69" t="s">
        <v>139</v>
      </c>
      <c r="AP211" s="69" t="s">
        <v>140</v>
      </c>
      <c r="AQ211" s="69" t="s">
        <v>140</v>
      </c>
    </row>
    <row r="212" spans="1:43" ht="15.75" x14ac:dyDescent="0.25">
      <c r="A212" s="30">
        <v>218</v>
      </c>
      <c r="B212" s="31">
        <v>19637</v>
      </c>
      <c r="C212" s="16">
        <f t="shared" si="92"/>
        <v>58.397260273972606</v>
      </c>
      <c r="D212" s="17">
        <v>60</v>
      </c>
      <c r="E212" s="17">
        <v>160</v>
      </c>
      <c r="F212" s="18">
        <f t="shared" si="104"/>
        <v>23.437499999999996</v>
      </c>
      <c r="G212" s="32">
        <v>41263</v>
      </c>
      <c r="H212" s="33" t="s">
        <v>55</v>
      </c>
      <c r="I212" s="34">
        <v>3</v>
      </c>
      <c r="J212" s="34" t="s">
        <v>49</v>
      </c>
      <c r="K212" s="34" t="str">
        <f t="shared" si="93"/>
        <v>1</v>
      </c>
      <c r="L212" s="35" t="str">
        <f t="shared" si="94"/>
        <v>2</v>
      </c>
      <c r="M212" s="36">
        <v>1</v>
      </c>
      <c r="N212" s="37">
        <v>1</v>
      </c>
      <c r="O212" s="46" t="s">
        <v>57</v>
      </c>
      <c r="P212" s="37">
        <v>1</v>
      </c>
      <c r="Q212" s="37">
        <v>0</v>
      </c>
      <c r="R212" s="38">
        <v>0</v>
      </c>
      <c r="S212" s="39">
        <v>42466</v>
      </c>
      <c r="T212" s="40">
        <f t="shared" si="95"/>
        <v>40.1</v>
      </c>
      <c r="U212" s="41" t="b">
        <f t="shared" si="83"/>
        <v>0</v>
      </c>
      <c r="V212" s="42">
        <v>42469</v>
      </c>
      <c r="W212" s="43">
        <v>45122</v>
      </c>
      <c r="X212" s="40">
        <f t="shared" si="97"/>
        <v>40.200000000000003</v>
      </c>
      <c r="Y212" s="40" t="str">
        <f t="shared" si="98"/>
        <v>1</v>
      </c>
      <c r="Z212" s="41">
        <f t="shared" si="99"/>
        <v>1</v>
      </c>
      <c r="AA212" s="41">
        <f t="shared" si="100"/>
        <v>0</v>
      </c>
      <c r="AB212" s="41">
        <f t="shared" si="101"/>
        <v>0</v>
      </c>
      <c r="AC212" s="41">
        <v>1</v>
      </c>
      <c r="AD212" s="41">
        <v>1</v>
      </c>
      <c r="AE212" s="43" t="s">
        <v>114</v>
      </c>
      <c r="AF212" s="40" t="s">
        <v>50</v>
      </c>
      <c r="AG212" s="40" t="s">
        <v>50</v>
      </c>
      <c r="AH212" s="45" t="str">
        <f t="shared" si="105"/>
        <v>1</v>
      </c>
      <c r="AI212" s="41" t="str">
        <f t="shared" si="106"/>
        <v>1</v>
      </c>
      <c r="AJ212" s="41" t="str">
        <f t="shared" si="107"/>
        <v>1</v>
      </c>
      <c r="AK212" s="44" t="str">
        <f t="shared" si="108"/>
        <v>1</v>
      </c>
      <c r="AL212" s="67">
        <v>54.926777299999998</v>
      </c>
      <c r="AM212" s="68">
        <v>12.47712873</v>
      </c>
      <c r="AN212" s="68">
        <v>3.8603630390000001</v>
      </c>
      <c r="AO212" s="69" t="s">
        <v>140</v>
      </c>
      <c r="AP212" s="69" t="s">
        <v>140</v>
      </c>
      <c r="AQ212" s="69" t="s">
        <v>139</v>
      </c>
    </row>
    <row r="213" spans="1:43" ht="15.75" x14ac:dyDescent="0.25">
      <c r="A213" s="30">
        <v>219</v>
      </c>
      <c r="B213" s="31">
        <v>16799</v>
      </c>
      <c r="C213" s="16">
        <f t="shared" si="92"/>
        <v>65.9945205479452</v>
      </c>
      <c r="D213" s="17">
        <v>114</v>
      </c>
      <c r="E213" s="17">
        <v>160</v>
      </c>
      <c r="F213" s="18">
        <f t="shared" si="104"/>
        <v>44.531249999999993</v>
      </c>
      <c r="G213" s="32">
        <v>41239</v>
      </c>
      <c r="H213" s="33" t="s">
        <v>52</v>
      </c>
      <c r="I213" s="34">
        <v>1</v>
      </c>
      <c r="J213" s="34" t="s">
        <v>49</v>
      </c>
      <c r="K213" s="34" t="str">
        <f t="shared" si="93"/>
        <v>1</v>
      </c>
      <c r="L213" s="35" t="str">
        <f t="shared" si="94"/>
        <v>1</v>
      </c>
      <c r="M213" s="36">
        <v>1</v>
      </c>
      <c r="N213" s="37">
        <v>0</v>
      </c>
      <c r="O213" s="37" t="str">
        <f>IF(N213=1,"למלא פירוט","NA")</f>
        <v>NA</v>
      </c>
      <c r="P213" s="37" t="str">
        <f>IF(N213=1,"למלא פירוט","NA")</f>
        <v>NA</v>
      </c>
      <c r="Q213" s="37">
        <v>1</v>
      </c>
      <c r="R213" s="38">
        <v>0</v>
      </c>
      <c r="S213" s="39">
        <v>45104</v>
      </c>
      <c r="T213" s="40">
        <f t="shared" si="95"/>
        <v>128.83333333333334</v>
      </c>
      <c r="U213" s="41" t="b">
        <f t="shared" si="83"/>
        <v>1</v>
      </c>
      <c r="V213" s="42"/>
      <c r="W213" s="43">
        <v>45105</v>
      </c>
      <c r="X213" s="40">
        <f t="shared" si="97"/>
        <v>128.86666666666667</v>
      </c>
      <c r="Y213" s="40" t="str">
        <f t="shared" si="98"/>
        <v>1</v>
      </c>
      <c r="Z213" s="41">
        <f t="shared" si="99"/>
        <v>1</v>
      </c>
      <c r="AA213" s="41">
        <f t="shared" si="100"/>
        <v>1</v>
      </c>
      <c r="AB213" s="41">
        <f t="shared" si="101"/>
        <v>1</v>
      </c>
      <c r="AC213" s="41">
        <v>1</v>
      </c>
      <c r="AD213" s="41">
        <v>0</v>
      </c>
      <c r="AE213" s="43" t="str">
        <f>IF(AD213=0,"NA","למלא פירוט")</f>
        <v>NA</v>
      </c>
      <c r="AF213" s="40" t="str">
        <f t="shared" si="96"/>
        <v>NA</v>
      </c>
      <c r="AG213" s="40">
        <f t="shared" si="102"/>
        <v>128.83333333333334</v>
      </c>
      <c r="AH213" s="45" t="str">
        <f t="shared" si="105"/>
        <v>1</v>
      </c>
      <c r="AI213" s="41" t="str">
        <f t="shared" si="106"/>
        <v>1</v>
      </c>
      <c r="AJ213" s="41" t="str">
        <f t="shared" si="107"/>
        <v>1</v>
      </c>
      <c r="AK213" s="44" t="str">
        <f t="shared" si="108"/>
        <v>1</v>
      </c>
      <c r="AL213" s="67">
        <v>56.86145071</v>
      </c>
      <c r="AM213" s="68">
        <v>15.59962722</v>
      </c>
      <c r="AN213" s="68">
        <v>4.31070237217184</v>
      </c>
      <c r="AO213" s="69" t="s">
        <v>139</v>
      </c>
      <c r="AP213" s="69" t="s">
        <v>140</v>
      </c>
      <c r="AQ213" s="69" t="s">
        <v>139</v>
      </c>
    </row>
    <row r="214" spans="1:43" ht="15.75" x14ac:dyDescent="0.25">
      <c r="A214" s="30">
        <v>220</v>
      </c>
      <c r="B214" s="31">
        <v>15067</v>
      </c>
      <c r="C214" s="16">
        <f t="shared" si="92"/>
        <v>70.654794520547952</v>
      </c>
      <c r="D214" s="17">
        <v>105</v>
      </c>
      <c r="E214" s="17">
        <v>162</v>
      </c>
      <c r="F214" s="18">
        <f t="shared" si="104"/>
        <v>40.009144947416544</v>
      </c>
      <c r="G214" s="32">
        <v>41233</v>
      </c>
      <c r="H214" s="33" t="s">
        <v>55</v>
      </c>
      <c r="I214" s="34">
        <v>3</v>
      </c>
      <c r="J214" s="34">
        <v>3</v>
      </c>
      <c r="K214" s="34" t="str">
        <f t="shared" si="93"/>
        <v>3</v>
      </c>
      <c r="L214" s="35" t="str">
        <f t="shared" si="94"/>
        <v>2</v>
      </c>
      <c r="M214" s="36">
        <v>1</v>
      </c>
      <c r="N214" s="37">
        <v>1</v>
      </c>
      <c r="O214" s="46" t="s">
        <v>57</v>
      </c>
      <c r="P214" s="37">
        <v>1</v>
      </c>
      <c r="Q214" s="37">
        <v>1</v>
      </c>
      <c r="R214" s="38">
        <v>0</v>
      </c>
      <c r="S214" s="39">
        <v>42585</v>
      </c>
      <c r="T214" s="40">
        <f t="shared" si="95"/>
        <v>45.06666666666667</v>
      </c>
      <c r="U214" s="41" t="b">
        <f t="shared" si="83"/>
        <v>0</v>
      </c>
      <c r="V214" s="42">
        <v>42620</v>
      </c>
      <c r="W214" s="43">
        <v>45122</v>
      </c>
      <c r="X214" s="40">
        <f t="shared" si="97"/>
        <v>46.233333333333334</v>
      </c>
      <c r="Y214" s="40" t="str">
        <f t="shared" si="98"/>
        <v>1</v>
      </c>
      <c r="Z214" s="41">
        <f t="shared" si="99"/>
        <v>1</v>
      </c>
      <c r="AA214" s="41">
        <f t="shared" si="100"/>
        <v>0</v>
      </c>
      <c r="AB214" s="41">
        <f t="shared" si="101"/>
        <v>0</v>
      </c>
      <c r="AC214" s="41">
        <v>1</v>
      </c>
      <c r="AD214" s="41">
        <v>1</v>
      </c>
      <c r="AE214" s="43">
        <v>42587</v>
      </c>
      <c r="AF214" s="40">
        <f t="shared" si="96"/>
        <v>44.5</v>
      </c>
      <c r="AG214" s="40">
        <f t="shared" si="102"/>
        <v>45.133333333333333</v>
      </c>
      <c r="AH214" s="45" t="str">
        <f t="shared" si="105"/>
        <v>1</v>
      </c>
      <c r="AI214" s="41" t="str">
        <f t="shared" si="106"/>
        <v>1</v>
      </c>
      <c r="AJ214" s="41" t="str">
        <f t="shared" si="107"/>
        <v>0</v>
      </c>
      <c r="AK214" s="44" t="str">
        <f t="shared" si="108"/>
        <v>0</v>
      </c>
      <c r="AL214" s="67">
        <v>49.828497800000001</v>
      </c>
      <c r="AM214" s="68">
        <v>7.9029400379999997</v>
      </c>
      <c r="AN214" s="68">
        <v>2.1918611549999998</v>
      </c>
      <c r="AO214" s="69" t="s">
        <v>140</v>
      </c>
      <c r="AP214" s="69" t="s">
        <v>140</v>
      </c>
      <c r="AQ214" s="69" t="s">
        <v>140</v>
      </c>
    </row>
    <row r="215" spans="1:43" ht="15.75" x14ac:dyDescent="0.25">
      <c r="A215" s="30">
        <v>123</v>
      </c>
      <c r="B215" s="31">
        <v>19317</v>
      </c>
      <c r="C215" s="16">
        <f t="shared" si="92"/>
        <v>63.109589041095887</v>
      </c>
      <c r="D215" s="17">
        <v>108</v>
      </c>
      <c r="E215" s="17">
        <v>70</v>
      </c>
      <c r="F215" s="18">
        <f t="shared" si="104"/>
        <v>220.40816326530614</v>
      </c>
      <c r="G215" s="32">
        <v>42688</v>
      </c>
      <c r="H215" s="33" t="s">
        <v>52</v>
      </c>
      <c r="I215" s="34">
        <v>2</v>
      </c>
      <c r="J215" s="34" t="s">
        <v>54</v>
      </c>
      <c r="K215" s="34" t="str">
        <f t="shared" si="93"/>
        <v>1</v>
      </c>
      <c r="L215" s="35" t="str">
        <f t="shared" si="94"/>
        <v>1</v>
      </c>
      <c r="M215" s="36">
        <v>1</v>
      </c>
      <c r="N215" s="37">
        <v>0</v>
      </c>
      <c r="O215" s="37" t="str">
        <f>IF(N215=1,"למלא פירוט","NA")</f>
        <v>NA</v>
      </c>
      <c r="P215" s="37" t="str">
        <f>IF(N215=1,"למלא פירוט","NA")</f>
        <v>NA</v>
      </c>
      <c r="Q215" s="37">
        <v>1</v>
      </c>
      <c r="R215" s="38">
        <v>0</v>
      </c>
      <c r="S215" s="39">
        <v>45098</v>
      </c>
      <c r="T215" s="40">
        <f t="shared" si="95"/>
        <v>80.333333333333329</v>
      </c>
      <c r="U215" s="41" t="b">
        <f t="shared" si="83"/>
        <v>1</v>
      </c>
      <c r="V215" s="42"/>
      <c r="W215" s="43">
        <v>45115</v>
      </c>
      <c r="X215" s="40">
        <f t="shared" si="97"/>
        <v>80.900000000000006</v>
      </c>
      <c r="Y215" s="40" t="str">
        <f t="shared" si="98"/>
        <v>1</v>
      </c>
      <c r="Z215" s="41">
        <f t="shared" si="99"/>
        <v>1</v>
      </c>
      <c r="AA215" s="41">
        <f t="shared" si="100"/>
        <v>1</v>
      </c>
      <c r="AB215" s="41" t="str">
        <f t="shared" si="101"/>
        <v>too soon</v>
      </c>
      <c r="AC215" s="41">
        <v>1</v>
      </c>
      <c r="AD215" s="41">
        <v>0</v>
      </c>
      <c r="AE215" s="43" t="str">
        <f>IF(AD215=0,"NA","למלא פירוט")</f>
        <v>NA</v>
      </c>
      <c r="AF215" s="40" t="str">
        <f t="shared" si="96"/>
        <v>NA</v>
      </c>
      <c r="AG215" s="40">
        <f t="shared" si="102"/>
        <v>80.333333333333329</v>
      </c>
      <c r="AH215" s="45" t="str">
        <f t="shared" si="105"/>
        <v>1</v>
      </c>
      <c r="AI215" s="41" t="str">
        <f t="shared" si="106"/>
        <v>1</v>
      </c>
      <c r="AJ215" s="41" t="str">
        <f t="shared" si="107"/>
        <v>1</v>
      </c>
      <c r="AK215" s="44" t="s">
        <v>51</v>
      </c>
      <c r="AL215" s="67">
        <v>60.722141610000001</v>
      </c>
      <c r="AM215" s="68">
        <v>17.968904269999999</v>
      </c>
      <c r="AN215" s="68">
        <v>5.9137801269999999</v>
      </c>
      <c r="AO215" s="69" t="s">
        <v>139</v>
      </c>
      <c r="AP215" s="69" t="s">
        <v>139</v>
      </c>
      <c r="AQ215" s="69" t="s">
        <v>139</v>
      </c>
    </row>
    <row r="216" spans="1:43" ht="15.75" x14ac:dyDescent="0.25">
      <c r="A216" s="30">
        <v>222</v>
      </c>
      <c r="B216" s="31">
        <v>16072</v>
      </c>
      <c r="C216" s="16">
        <f t="shared" si="92"/>
        <v>67.810958904109583</v>
      </c>
      <c r="D216" s="17">
        <v>58</v>
      </c>
      <c r="E216" s="17">
        <v>160</v>
      </c>
      <c r="F216" s="18">
        <f t="shared" si="104"/>
        <v>22.656249999999996</v>
      </c>
      <c r="G216" s="32">
        <v>41184</v>
      </c>
      <c r="H216" s="33" t="s">
        <v>55</v>
      </c>
      <c r="I216" s="34">
        <v>3</v>
      </c>
      <c r="J216" s="34" t="s">
        <v>49</v>
      </c>
      <c r="K216" s="34" t="str">
        <f t="shared" si="93"/>
        <v>1</v>
      </c>
      <c r="L216" s="35" t="str">
        <f t="shared" si="94"/>
        <v>2</v>
      </c>
      <c r="M216" s="36">
        <v>1</v>
      </c>
      <c r="N216" s="37">
        <v>1</v>
      </c>
      <c r="O216" s="46" t="s">
        <v>57</v>
      </c>
      <c r="P216" s="37">
        <v>0</v>
      </c>
      <c r="Q216" s="37">
        <v>0</v>
      </c>
      <c r="R216" s="38">
        <v>0</v>
      </c>
      <c r="S216" s="39" t="s">
        <v>115</v>
      </c>
      <c r="T216" s="40" t="s">
        <v>50</v>
      </c>
      <c r="U216" s="41" t="b">
        <f t="shared" si="83"/>
        <v>0</v>
      </c>
      <c r="V216" s="42">
        <v>41712</v>
      </c>
      <c r="W216" s="43">
        <v>45133</v>
      </c>
      <c r="X216" s="40">
        <f t="shared" si="97"/>
        <v>17.600000000000001</v>
      </c>
      <c r="Y216" s="40" t="str">
        <f t="shared" si="98"/>
        <v>1</v>
      </c>
      <c r="Z216" s="41">
        <f t="shared" si="99"/>
        <v>0</v>
      </c>
      <c r="AA216" s="41">
        <f t="shared" si="100"/>
        <v>0</v>
      </c>
      <c r="AB216" s="41">
        <f t="shared" si="101"/>
        <v>0</v>
      </c>
      <c r="AC216" s="41">
        <v>1</v>
      </c>
      <c r="AD216" s="41">
        <v>1</v>
      </c>
      <c r="AE216" s="43">
        <v>45237</v>
      </c>
      <c r="AF216" s="40">
        <f t="shared" si="96"/>
        <v>133.16666666666666</v>
      </c>
      <c r="AG216" s="40">
        <f t="shared" si="102"/>
        <v>135.1</v>
      </c>
      <c r="AH216" s="45" t="str">
        <f t="shared" si="105"/>
        <v>1</v>
      </c>
      <c r="AI216" s="41" t="str">
        <f t="shared" si="106"/>
        <v>1</v>
      </c>
      <c r="AJ216" s="41" t="str">
        <f t="shared" si="107"/>
        <v>1</v>
      </c>
      <c r="AK216" s="44" t="str">
        <f t="shared" ref="AK216:AK279" si="109">IF(AG216&gt;83,"1","0")</f>
        <v>1</v>
      </c>
      <c r="AL216" s="67">
        <v>58.210894490000001</v>
      </c>
      <c r="AM216" s="68">
        <v>14.21102125</v>
      </c>
      <c r="AN216" s="68">
        <v>4.6098846199999999</v>
      </c>
      <c r="AO216" s="69" t="s">
        <v>139</v>
      </c>
      <c r="AP216" s="69" t="s">
        <v>140</v>
      </c>
      <c r="AQ216" s="69" t="s">
        <v>139</v>
      </c>
    </row>
    <row r="217" spans="1:43" ht="15.75" x14ac:dyDescent="0.25">
      <c r="A217" s="30">
        <v>223</v>
      </c>
      <c r="B217" s="31">
        <v>11665</v>
      </c>
      <c r="C217" s="16">
        <f t="shared" si="92"/>
        <v>79.68767123287671</v>
      </c>
      <c r="D217" s="17" t="s">
        <v>116</v>
      </c>
      <c r="E217" s="17" t="s">
        <v>70</v>
      </c>
      <c r="F217" s="18">
        <f t="shared" si="104"/>
        <v>58.272632674297597</v>
      </c>
      <c r="G217" s="32">
        <v>41176</v>
      </c>
      <c r="H217" s="33" t="s">
        <v>52</v>
      </c>
      <c r="I217" s="34">
        <v>1</v>
      </c>
      <c r="J217" s="34">
        <v>2</v>
      </c>
      <c r="K217" s="34" t="str">
        <f t="shared" si="93"/>
        <v>2</v>
      </c>
      <c r="L217" s="35" t="str">
        <f t="shared" si="94"/>
        <v>1</v>
      </c>
      <c r="M217" s="36">
        <v>1</v>
      </c>
      <c r="N217" s="37">
        <v>0</v>
      </c>
      <c r="O217" s="37" t="str">
        <f>IF(N217=1,"למלא פירוט","NA")</f>
        <v>NA</v>
      </c>
      <c r="P217" s="37" t="str">
        <f>IF(N217=1,"למלא פירוט","NA")</f>
        <v>NA</v>
      </c>
      <c r="Q217" s="37">
        <v>1</v>
      </c>
      <c r="R217" s="38">
        <v>0</v>
      </c>
      <c r="S217" s="39">
        <v>43693</v>
      </c>
      <c r="T217" s="40">
        <f t="shared" si="95"/>
        <v>83.9</v>
      </c>
      <c r="U217" s="41" t="b">
        <f t="shared" si="83"/>
        <v>0</v>
      </c>
      <c r="V217" s="42">
        <v>43693</v>
      </c>
      <c r="W217" s="43">
        <v>45105</v>
      </c>
      <c r="X217" s="40">
        <f t="shared" si="97"/>
        <v>83.9</v>
      </c>
      <c r="Y217" s="40" t="str">
        <f t="shared" si="98"/>
        <v>1</v>
      </c>
      <c r="Z217" s="41">
        <f t="shared" si="99"/>
        <v>1</v>
      </c>
      <c r="AA217" s="41">
        <f t="shared" si="100"/>
        <v>1</v>
      </c>
      <c r="AB217" s="41">
        <f t="shared" si="101"/>
        <v>1</v>
      </c>
      <c r="AC217" s="41">
        <v>1</v>
      </c>
      <c r="AD217" s="41">
        <v>0</v>
      </c>
      <c r="AE217" s="43" t="str">
        <f>IF(AD217=0,"NA","למלא פירוט")</f>
        <v>NA</v>
      </c>
      <c r="AF217" s="40" t="str">
        <f t="shared" si="96"/>
        <v>NA</v>
      </c>
      <c r="AG217" s="40">
        <f t="shared" si="102"/>
        <v>83.9</v>
      </c>
      <c r="AH217" s="45" t="str">
        <f t="shared" si="105"/>
        <v>1</v>
      </c>
      <c r="AI217" s="41" t="str">
        <f t="shared" si="106"/>
        <v>1</v>
      </c>
      <c r="AJ217" s="41" t="str">
        <f t="shared" si="107"/>
        <v>1</v>
      </c>
      <c r="AK217" s="44" t="str">
        <f t="shared" si="109"/>
        <v>1</v>
      </c>
      <c r="AL217" s="67">
        <v>52.517938020000003</v>
      </c>
      <c r="AM217" s="68">
        <v>23.951475179999999</v>
      </c>
      <c r="AN217" s="68">
        <v>6.69266804089159</v>
      </c>
      <c r="AO217" s="69" t="s">
        <v>140</v>
      </c>
      <c r="AP217" s="69" t="s">
        <v>139</v>
      </c>
      <c r="AQ217" s="69" t="s">
        <v>139</v>
      </c>
    </row>
    <row r="218" spans="1:43" ht="15.75" x14ac:dyDescent="0.25">
      <c r="A218" s="30">
        <v>224</v>
      </c>
      <c r="B218" s="31">
        <v>17989</v>
      </c>
      <c r="C218" s="16">
        <f t="shared" si="92"/>
        <v>62.575342465753423</v>
      </c>
      <c r="D218" s="17">
        <v>85</v>
      </c>
      <c r="E218" s="17">
        <v>150</v>
      </c>
      <c r="F218" s="18">
        <f t="shared" si="104"/>
        <v>37.777777777777779</v>
      </c>
      <c r="G218" s="32">
        <v>41163</v>
      </c>
      <c r="H218" s="33" t="s">
        <v>52</v>
      </c>
      <c r="I218" s="34">
        <v>1</v>
      </c>
      <c r="J218" s="34" t="s">
        <v>49</v>
      </c>
      <c r="K218" s="34" t="str">
        <f t="shared" si="93"/>
        <v>1</v>
      </c>
      <c r="L218" s="35" t="str">
        <f t="shared" si="94"/>
        <v>1</v>
      </c>
      <c r="M218" s="36">
        <v>1</v>
      </c>
      <c r="N218" s="37">
        <v>0</v>
      </c>
      <c r="O218" s="37" t="str">
        <f>IF(N218=1,"למלא פירוט","NA")</f>
        <v>NA</v>
      </c>
      <c r="P218" s="37" t="str">
        <f>IF(N218=1,"למלא פירוט","NA")</f>
        <v>NA</v>
      </c>
      <c r="Q218" s="37">
        <v>1</v>
      </c>
      <c r="R218" s="38">
        <v>0</v>
      </c>
      <c r="S218" s="39" t="s">
        <v>117</v>
      </c>
      <c r="T218" s="40" t="s">
        <v>50</v>
      </c>
      <c r="U218" s="41" t="b">
        <f t="shared" ref="U218:U281" si="110">ISBLANK(V218)</f>
        <v>1</v>
      </c>
      <c r="V218" s="42"/>
      <c r="W218" s="43">
        <v>45133</v>
      </c>
      <c r="X218" s="40">
        <f t="shared" si="97"/>
        <v>132.33333333333334</v>
      </c>
      <c r="Y218" s="40" t="str">
        <f t="shared" si="98"/>
        <v>1</v>
      </c>
      <c r="Z218" s="41">
        <f t="shared" si="99"/>
        <v>1</v>
      </c>
      <c r="AA218" s="41">
        <f t="shared" si="100"/>
        <v>1</v>
      </c>
      <c r="AB218" s="41">
        <f t="shared" si="101"/>
        <v>1</v>
      </c>
      <c r="AC218" s="41">
        <v>1</v>
      </c>
      <c r="AD218" s="41">
        <v>1</v>
      </c>
      <c r="AE218" s="43">
        <v>41980</v>
      </c>
      <c r="AF218" s="40">
        <f t="shared" si="96"/>
        <v>26.866666666666667</v>
      </c>
      <c r="AG218" s="40">
        <f t="shared" si="102"/>
        <v>27.233333333333334</v>
      </c>
      <c r="AH218" s="45" t="str">
        <f t="shared" si="105"/>
        <v>1</v>
      </c>
      <c r="AI218" s="41" t="str">
        <f t="shared" si="106"/>
        <v>0</v>
      </c>
      <c r="AJ218" s="41" t="str">
        <f t="shared" si="107"/>
        <v>0</v>
      </c>
      <c r="AK218" s="44" t="str">
        <f t="shared" si="109"/>
        <v>0</v>
      </c>
      <c r="AL218" s="67">
        <v>54.145720310000002</v>
      </c>
      <c r="AM218" s="68">
        <v>8.4685586669999999</v>
      </c>
      <c r="AN218" s="68">
        <v>5.8306319090000001</v>
      </c>
      <c r="AO218" s="69" t="s">
        <v>140</v>
      </c>
      <c r="AP218" s="69" t="s">
        <v>140</v>
      </c>
      <c r="AQ218" s="69" t="s">
        <v>139</v>
      </c>
    </row>
    <row r="219" spans="1:43" ht="15.75" x14ac:dyDescent="0.25">
      <c r="A219" s="30">
        <v>225</v>
      </c>
      <c r="B219" s="31">
        <v>17270</v>
      </c>
      <c r="C219" s="16">
        <f t="shared" si="92"/>
        <v>64.391780821917806</v>
      </c>
      <c r="D219" s="17" t="s">
        <v>118</v>
      </c>
      <c r="E219" s="17" t="s">
        <v>86</v>
      </c>
      <c r="F219" s="18">
        <f t="shared" si="104"/>
        <v>29.687499999999993</v>
      </c>
      <c r="G219" s="32">
        <v>41116</v>
      </c>
      <c r="H219" s="33" t="s">
        <v>52</v>
      </c>
      <c r="I219" s="34">
        <v>1</v>
      </c>
      <c r="J219" s="34" t="s">
        <v>54</v>
      </c>
      <c r="K219" s="34" t="str">
        <f t="shared" si="93"/>
        <v>1</v>
      </c>
      <c r="L219" s="35" t="str">
        <f t="shared" si="94"/>
        <v>1</v>
      </c>
      <c r="M219" s="36">
        <v>0</v>
      </c>
      <c r="N219" s="37" t="str">
        <f>IF(M219=0,"NA","למלא פירוט")</f>
        <v>NA</v>
      </c>
      <c r="O219" s="37" t="str">
        <f>IF(N219=1,"למלא פירוט","NA")</f>
        <v>NA</v>
      </c>
      <c r="P219" s="37" t="str">
        <f>IF(N219=1,"למלא פירוט","NA")</f>
        <v>NA</v>
      </c>
      <c r="Q219" s="37" t="str">
        <f>IF(M219=0,"NA","למלא פירוט")</f>
        <v>NA</v>
      </c>
      <c r="R219" s="38" t="str">
        <f>IF(M219=0,"NA","למלא פירוט")</f>
        <v>NA</v>
      </c>
      <c r="S219" s="39">
        <v>42024</v>
      </c>
      <c r="T219" s="40">
        <f t="shared" si="95"/>
        <v>30.266666666666666</v>
      </c>
      <c r="U219" s="41" t="b">
        <f t="shared" si="110"/>
        <v>0</v>
      </c>
      <c r="V219" s="42">
        <v>42026</v>
      </c>
      <c r="W219" s="43">
        <v>45105</v>
      </c>
      <c r="X219" s="40">
        <f t="shared" si="97"/>
        <v>30.333333333333332</v>
      </c>
      <c r="Y219" s="40" t="str">
        <f t="shared" si="98"/>
        <v>1</v>
      </c>
      <c r="Z219" s="41">
        <f t="shared" si="99"/>
        <v>0</v>
      </c>
      <c r="AA219" s="41">
        <f t="shared" si="100"/>
        <v>0</v>
      </c>
      <c r="AB219" s="41">
        <f t="shared" si="101"/>
        <v>0</v>
      </c>
      <c r="AC219" s="41">
        <v>1</v>
      </c>
      <c r="AD219" s="41">
        <v>1</v>
      </c>
      <c r="AE219" s="43">
        <v>41998</v>
      </c>
      <c r="AF219" s="40">
        <f t="shared" si="96"/>
        <v>28.966666666666665</v>
      </c>
      <c r="AG219" s="40">
        <f t="shared" si="102"/>
        <v>29.4</v>
      </c>
      <c r="AH219" s="45" t="str">
        <f t="shared" si="105"/>
        <v>1</v>
      </c>
      <c r="AI219" s="41" t="str">
        <f t="shared" si="106"/>
        <v>0</v>
      </c>
      <c r="AJ219" s="41" t="str">
        <f t="shared" si="107"/>
        <v>0</v>
      </c>
      <c r="AK219" s="44" t="str">
        <f t="shared" si="109"/>
        <v>0</v>
      </c>
      <c r="AL219" s="67">
        <v>64.724575200000004</v>
      </c>
      <c r="AM219" s="68">
        <v>13.444851890000001</v>
      </c>
      <c r="AN219" s="68">
        <v>7.356031658</v>
      </c>
      <c r="AO219" s="69" t="s">
        <v>139</v>
      </c>
      <c r="AP219" s="69" t="s">
        <v>140</v>
      </c>
      <c r="AQ219" s="69" t="s">
        <v>139</v>
      </c>
    </row>
    <row r="220" spans="1:43" ht="15.75" x14ac:dyDescent="0.25">
      <c r="A220" s="30">
        <v>226</v>
      </c>
      <c r="B220" s="31">
        <v>26300</v>
      </c>
      <c r="C220" s="16">
        <f t="shared" si="92"/>
        <v>39.991780821917807</v>
      </c>
      <c r="D220" s="17">
        <v>102</v>
      </c>
      <c r="E220" s="17">
        <v>154</v>
      </c>
      <c r="F220" s="18">
        <f t="shared" si="104"/>
        <v>43.008939112835215</v>
      </c>
      <c r="G220" s="32">
        <v>41109</v>
      </c>
      <c r="H220" s="33" t="s">
        <v>52</v>
      </c>
      <c r="I220" s="34">
        <v>1</v>
      </c>
      <c r="J220" s="34" t="s">
        <v>54</v>
      </c>
      <c r="K220" s="34" t="str">
        <f t="shared" si="93"/>
        <v>1</v>
      </c>
      <c r="L220" s="35" t="str">
        <f t="shared" si="94"/>
        <v>1</v>
      </c>
      <c r="M220" s="36">
        <v>0</v>
      </c>
      <c r="N220" s="37" t="str">
        <f>IF(M220=0,"NA","למלא פירוט")</f>
        <v>NA</v>
      </c>
      <c r="O220" s="37" t="str">
        <f>IF(N220=1,"למלא פירוט","NA")</f>
        <v>NA</v>
      </c>
      <c r="P220" s="37" t="str">
        <f>IF(N220=1,"למלא פירוט","NA")</f>
        <v>NA</v>
      </c>
      <c r="Q220" s="37" t="str">
        <f>IF(M220=0,"NA","למלא פירוט")</f>
        <v>NA</v>
      </c>
      <c r="R220" s="38" t="str">
        <f>IF(M220=0,"NA","למלא פירוט")</f>
        <v>NA</v>
      </c>
      <c r="S220" s="39">
        <v>45081</v>
      </c>
      <c r="T220" s="40">
        <f t="shared" si="95"/>
        <v>132.4</v>
      </c>
      <c r="U220" s="41" t="b">
        <f t="shared" si="110"/>
        <v>1</v>
      </c>
      <c r="V220" s="42"/>
      <c r="W220" s="43">
        <v>45105</v>
      </c>
      <c r="X220" s="40">
        <f t="shared" si="97"/>
        <v>133.19999999999999</v>
      </c>
      <c r="Y220" s="40" t="str">
        <f t="shared" si="98"/>
        <v>1</v>
      </c>
      <c r="Z220" s="41">
        <f t="shared" si="99"/>
        <v>1</v>
      </c>
      <c r="AA220" s="41">
        <f t="shared" si="100"/>
        <v>1</v>
      </c>
      <c r="AB220" s="41">
        <f t="shared" si="101"/>
        <v>1</v>
      </c>
      <c r="AC220" s="41">
        <v>1</v>
      </c>
      <c r="AD220" s="41">
        <v>0</v>
      </c>
      <c r="AE220" s="43" t="str">
        <f>IF(AD220=0,"NA","למלא פירוט")</f>
        <v>NA</v>
      </c>
      <c r="AF220" s="40" t="str">
        <f t="shared" si="96"/>
        <v>NA</v>
      </c>
      <c r="AG220" s="40">
        <f t="shared" si="102"/>
        <v>132.4</v>
      </c>
      <c r="AH220" s="45" t="str">
        <f t="shared" si="105"/>
        <v>1</v>
      </c>
      <c r="AI220" s="41" t="str">
        <f t="shared" si="106"/>
        <v>1</v>
      </c>
      <c r="AJ220" s="41" t="str">
        <f t="shared" si="107"/>
        <v>1</v>
      </c>
      <c r="AK220" s="44" t="str">
        <f t="shared" si="109"/>
        <v>1</v>
      </c>
      <c r="AL220" s="67">
        <v>64.726007339999995</v>
      </c>
      <c r="AM220" s="68">
        <v>11.17923803</v>
      </c>
      <c r="AN220" s="68">
        <v>3.8172143959999998</v>
      </c>
      <c r="AO220" s="69" t="s">
        <v>139</v>
      </c>
      <c r="AP220" s="69" t="s">
        <v>140</v>
      </c>
      <c r="AQ220" s="69" t="s">
        <v>139</v>
      </c>
    </row>
    <row r="221" spans="1:43" ht="15.75" x14ac:dyDescent="0.25">
      <c r="A221" s="30">
        <v>141</v>
      </c>
      <c r="B221" s="31">
        <v>14294</v>
      </c>
      <c r="C221" s="16">
        <f t="shared" si="92"/>
        <v>75.62191780821918</v>
      </c>
      <c r="D221" s="17">
        <v>75</v>
      </c>
      <c r="E221" s="17">
        <v>165</v>
      </c>
      <c r="F221" s="18">
        <f t="shared" si="104"/>
        <v>27.548209366391188</v>
      </c>
      <c r="G221" s="32">
        <v>42297</v>
      </c>
      <c r="H221" s="33" t="s">
        <v>52</v>
      </c>
      <c r="I221" s="34">
        <v>2</v>
      </c>
      <c r="J221" s="34" t="s">
        <v>54</v>
      </c>
      <c r="K221" s="34" t="str">
        <f t="shared" si="93"/>
        <v>1</v>
      </c>
      <c r="L221" s="35" t="str">
        <f t="shared" si="94"/>
        <v>1</v>
      </c>
      <c r="M221" s="36">
        <v>1</v>
      </c>
      <c r="N221" s="37">
        <v>0</v>
      </c>
      <c r="O221" s="37" t="str">
        <f>IF(N221=1,"למלא פירוט","NA")</f>
        <v>NA</v>
      </c>
      <c r="P221" s="37" t="str">
        <f>IF(N221=1,"למלא פירוט","NA")</f>
        <v>NA</v>
      </c>
      <c r="Q221" s="37">
        <v>1</v>
      </c>
      <c r="R221" s="38">
        <v>0</v>
      </c>
      <c r="S221" s="39">
        <v>44237</v>
      </c>
      <c r="T221" s="40">
        <f t="shared" si="95"/>
        <v>64.666666666666671</v>
      </c>
      <c r="U221" s="41" t="b">
        <f t="shared" si="110"/>
        <v>1</v>
      </c>
      <c r="V221" s="42"/>
      <c r="W221" s="43">
        <v>45115</v>
      </c>
      <c r="X221" s="40">
        <f t="shared" si="97"/>
        <v>93.933333333333337</v>
      </c>
      <c r="Y221" s="40" t="str">
        <f t="shared" si="98"/>
        <v>1</v>
      </c>
      <c r="Z221" s="41">
        <f t="shared" si="99"/>
        <v>1</v>
      </c>
      <c r="AA221" s="41">
        <f t="shared" si="100"/>
        <v>1</v>
      </c>
      <c r="AB221" s="41">
        <f t="shared" si="101"/>
        <v>1</v>
      </c>
      <c r="AC221" s="41">
        <v>1</v>
      </c>
      <c r="AD221" s="41">
        <v>0</v>
      </c>
      <c r="AE221" s="43" t="str">
        <f>IF(AD221=0,"NA","למלא פירוט")</f>
        <v>NA</v>
      </c>
      <c r="AF221" s="40" t="str">
        <f t="shared" si="96"/>
        <v>NA</v>
      </c>
      <c r="AG221" s="40">
        <f t="shared" si="102"/>
        <v>64.666666666666671</v>
      </c>
      <c r="AH221" s="45" t="str">
        <f t="shared" si="105"/>
        <v>1</v>
      </c>
      <c r="AI221" s="41" t="str">
        <f t="shared" si="106"/>
        <v>1</v>
      </c>
      <c r="AJ221" s="41" t="str">
        <f t="shared" si="107"/>
        <v>1</v>
      </c>
      <c r="AK221" s="44" t="str">
        <f t="shared" si="109"/>
        <v>0</v>
      </c>
      <c r="AL221" s="67">
        <v>61.23824312</v>
      </c>
      <c r="AM221" s="68">
        <v>16.682991390000002</v>
      </c>
      <c r="AN221" s="68">
        <v>4.6156554769999998</v>
      </c>
      <c r="AO221" s="69" t="s">
        <v>139</v>
      </c>
      <c r="AP221" s="69" t="s">
        <v>139</v>
      </c>
      <c r="AQ221" s="69" t="s">
        <v>139</v>
      </c>
    </row>
    <row r="222" spans="1:43" ht="15.75" x14ac:dyDescent="0.25">
      <c r="A222" s="30">
        <v>228</v>
      </c>
      <c r="B222" s="31">
        <v>16750</v>
      </c>
      <c r="C222" s="16">
        <f t="shared" si="92"/>
        <v>65.734246575342468</v>
      </c>
      <c r="D222" s="17">
        <v>71</v>
      </c>
      <c r="E222" s="17">
        <v>156</v>
      </c>
      <c r="F222" s="18">
        <f t="shared" si="104"/>
        <v>29.174884944115711</v>
      </c>
      <c r="G222" s="32">
        <v>41092</v>
      </c>
      <c r="H222" s="33" t="s">
        <v>55</v>
      </c>
      <c r="I222" s="34">
        <v>3</v>
      </c>
      <c r="J222" s="34">
        <v>3</v>
      </c>
      <c r="K222" s="34" t="str">
        <f t="shared" si="93"/>
        <v>3</v>
      </c>
      <c r="L222" s="35" t="str">
        <f t="shared" si="94"/>
        <v>2</v>
      </c>
      <c r="M222" s="36">
        <v>1</v>
      </c>
      <c r="N222" s="37">
        <v>1</v>
      </c>
      <c r="O222" s="46" t="s">
        <v>57</v>
      </c>
      <c r="P222" s="37">
        <v>1</v>
      </c>
      <c r="Q222" s="37">
        <v>1</v>
      </c>
      <c r="R222" s="38">
        <v>1</v>
      </c>
      <c r="S222" s="39">
        <v>41830</v>
      </c>
      <c r="T222" s="40">
        <f t="shared" si="95"/>
        <v>24.6</v>
      </c>
      <c r="U222" s="41" t="b">
        <f t="shared" si="110"/>
        <v>0</v>
      </c>
      <c r="V222" s="42">
        <v>41830</v>
      </c>
      <c r="W222" s="43">
        <v>45122</v>
      </c>
      <c r="X222" s="40">
        <f t="shared" si="97"/>
        <v>24.6</v>
      </c>
      <c r="Y222" s="40" t="str">
        <f t="shared" si="98"/>
        <v>1</v>
      </c>
      <c r="Z222" s="41">
        <f t="shared" si="99"/>
        <v>0</v>
      </c>
      <c r="AA222" s="41">
        <f t="shared" si="100"/>
        <v>0</v>
      </c>
      <c r="AB222" s="41">
        <f t="shared" si="101"/>
        <v>0</v>
      </c>
      <c r="AC222" s="41">
        <v>1</v>
      </c>
      <c r="AD222" s="41">
        <v>1</v>
      </c>
      <c r="AE222" s="43">
        <v>41836</v>
      </c>
      <c r="AF222" s="40">
        <f t="shared" si="96"/>
        <v>24.466666666666665</v>
      </c>
      <c r="AG222" s="40">
        <f t="shared" si="102"/>
        <v>24.8</v>
      </c>
      <c r="AH222" s="45" t="str">
        <f t="shared" si="105"/>
        <v>1</v>
      </c>
      <c r="AI222" s="41" t="str">
        <f t="shared" si="106"/>
        <v>0</v>
      </c>
      <c r="AJ222" s="41" t="str">
        <f t="shared" si="107"/>
        <v>0</v>
      </c>
      <c r="AK222" s="44" t="str">
        <f t="shared" si="109"/>
        <v>0</v>
      </c>
      <c r="AL222" s="67">
        <v>55.452304599999998</v>
      </c>
      <c r="AM222" s="68">
        <v>14.287725719999999</v>
      </c>
      <c r="AN222" s="68">
        <v>6.3383454026366399</v>
      </c>
      <c r="AO222" s="69" t="s">
        <v>139</v>
      </c>
      <c r="AP222" s="69" t="s">
        <v>140</v>
      </c>
      <c r="AQ222" s="69" t="s">
        <v>139</v>
      </c>
    </row>
    <row r="223" spans="1:43" ht="15.75" x14ac:dyDescent="0.25">
      <c r="A223" s="30">
        <v>229</v>
      </c>
      <c r="B223" s="31">
        <v>14260</v>
      </c>
      <c r="C223" s="16">
        <f t="shared" si="92"/>
        <v>72.416438356164377</v>
      </c>
      <c r="D223" s="17" t="s">
        <v>119</v>
      </c>
      <c r="E223" s="17" t="s">
        <v>70</v>
      </c>
      <c r="F223" s="18">
        <f t="shared" si="104"/>
        <v>25.806451612903224</v>
      </c>
      <c r="G223" s="32">
        <v>41077</v>
      </c>
      <c r="H223" s="33" t="s">
        <v>55</v>
      </c>
      <c r="I223" s="34">
        <v>3</v>
      </c>
      <c r="J223" s="34">
        <v>3</v>
      </c>
      <c r="K223" s="34" t="str">
        <f t="shared" si="93"/>
        <v>3</v>
      </c>
      <c r="L223" s="35" t="str">
        <f t="shared" si="94"/>
        <v>2</v>
      </c>
      <c r="M223" s="36">
        <v>1</v>
      </c>
      <c r="N223" s="37">
        <v>1</v>
      </c>
      <c r="O223" s="46" t="s">
        <v>57</v>
      </c>
      <c r="P223" s="37">
        <v>1</v>
      </c>
      <c r="Q223" s="37">
        <v>0</v>
      </c>
      <c r="R223" s="38">
        <v>0</v>
      </c>
      <c r="S223" s="39">
        <v>42101</v>
      </c>
      <c r="T223" s="40">
        <f t="shared" si="95"/>
        <v>34.133333333333333</v>
      </c>
      <c r="U223" s="41" t="b">
        <f t="shared" si="110"/>
        <v>0</v>
      </c>
      <c r="V223" s="42">
        <v>42121</v>
      </c>
      <c r="W223" s="43">
        <v>45102</v>
      </c>
      <c r="X223" s="40">
        <f t="shared" si="97"/>
        <v>34.799999999999997</v>
      </c>
      <c r="Y223" s="40" t="str">
        <f t="shared" si="98"/>
        <v>1</v>
      </c>
      <c r="Z223" s="41">
        <f t="shared" si="99"/>
        <v>0</v>
      </c>
      <c r="AA223" s="41">
        <f t="shared" si="100"/>
        <v>0</v>
      </c>
      <c r="AB223" s="41">
        <f t="shared" si="101"/>
        <v>0</v>
      </c>
      <c r="AC223" s="41">
        <v>1</v>
      </c>
      <c r="AD223" s="41">
        <v>1</v>
      </c>
      <c r="AE223" s="43">
        <v>42557</v>
      </c>
      <c r="AF223" s="40">
        <f t="shared" si="96"/>
        <v>48.633333333333333</v>
      </c>
      <c r="AG223" s="40">
        <f t="shared" si="102"/>
        <v>49.333333333333336</v>
      </c>
      <c r="AH223" s="45" t="str">
        <f t="shared" si="105"/>
        <v>1</v>
      </c>
      <c r="AI223" s="41" t="str">
        <f t="shared" si="106"/>
        <v>1</v>
      </c>
      <c r="AJ223" s="41" t="str">
        <f t="shared" si="107"/>
        <v>0</v>
      </c>
      <c r="AK223" s="44" t="str">
        <f t="shared" si="109"/>
        <v>0</v>
      </c>
      <c r="AL223" s="67">
        <v>55.452153359999997</v>
      </c>
      <c r="AM223" s="68">
        <v>15.265378739999999</v>
      </c>
      <c r="AN223" s="68">
        <v>7.77617677496991</v>
      </c>
      <c r="AO223" s="69" t="s">
        <v>140</v>
      </c>
      <c r="AP223" s="69" t="s">
        <v>140</v>
      </c>
      <c r="AQ223" s="69" t="s">
        <v>139</v>
      </c>
    </row>
    <row r="224" spans="1:43" ht="15.75" x14ac:dyDescent="0.25">
      <c r="A224" s="30">
        <v>148</v>
      </c>
      <c r="B224" s="31">
        <v>23370</v>
      </c>
      <c r="C224" s="16">
        <f t="shared" si="92"/>
        <v>50.917808219178085</v>
      </c>
      <c r="D224" s="19" t="s">
        <v>50</v>
      </c>
      <c r="E224" s="20" t="s">
        <v>50</v>
      </c>
      <c r="F224" s="18" t="s">
        <v>50</v>
      </c>
      <c r="G224" s="32">
        <v>42226</v>
      </c>
      <c r="H224" s="33" t="s">
        <v>52</v>
      </c>
      <c r="I224" s="34">
        <v>2</v>
      </c>
      <c r="J224" s="34" t="s">
        <v>54</v>
      </c>
      <c r="K224" s="34" t="str">
        <f t="shared" si="93"/>
        <v>1</v>
      </c>
      <c r="L224" s="35" t="str">
        <f t="shared" si="94"/>
        <v>1</v>
      </c>
      <c r="M224" s="36">
        <v>1</v>
      </c>
      <c r="N224" s="37">
        <v>0</v>
      </c>
      <c r="O224" s="37" t="str">
        <f t="shared" ref="O224:O239" si="111">IF(N224=1,"למלא פירוט","NA")</f>
        <v>NA</v>
      </c>
      <c r="P224" s="37" t="str">
        <f t="shared" ref="P224:P239" si="112">IF(N224=1,"למלא פירוט","NA")</f>
        <v>NA</v>
      </c>
      <c r="Q224" s="37">
        <v>1</v>
      </c>
      <c r="R224" s="38">
        <v>0</v>
      </c>
      <c r="S224" s="39">
        <v>45109</v>
      </c>
      <c r="T224" s="40">
        <f t="shared" si="95"/>
        <v>96.1</v>
      </c>
      <c r="U224" s="41" t="b">
        <f t="shared" si="110"/>
        <v>1</v>
      </c>
      <c r="V224" s="42"/>
      <c r="W224" s="43">
        <v>45114</v>
      </c>
      <c r="X224" s="40">
        <f t="shared" si="97"/>
        <v>96.266666666666666</v>
      </c>
      <c r="Y224" s="40" t="str">
        <f t="shared" si="98"/>
        <v>1</v>
      </c>
      <c r="Z224" s="41">
        <f t="shared" si="99"/>
        <v>1</v>
      </c>
      <c r="AA224" s="41">
        <f t="shared" si="100"/>
        <v>1</v>
      </c>
      <c r="AB224" s="41">
        <f t="shared" si="101"/>
        <v>1</v>
      </c>
      <c r="AC224" s="41">
        <v>1</v>
      </c>
      <c r="AD224" s="41">
        <v>0</v>
      </c>
      <c r="AE224" s="43" t="str">
        <f t="shared" ref="AE224:AE237" si="113">IF(AD224=0,"NA","למלא פירוט")</f>
        <v>NA</v>
      </c>
      <c r="AF224" s="40" t="str">
        <f t="shared" si="96"/>
        <v>NA</v>
      </c>
      <c r="AG224" s="40">
        <f t="shared" si="102"/>
        <v>96.1</v>
      </c>
      <c r="AH224" s="45" t="str">
        <f t="shared" si="105"/>
        <v>1</v>
      </c>
      <c r="AI224" s="41" t="str">
        <f t="shared" si="106"/>
        <v>1</v>
      </c>
      <c r="AJ224" s="41" t="str">
        <f t="shared" si="107"/>
        <v>1</v>
      </c>
      <c r="AK224" s="44" t="str">
        <f t="shared" si="109"/>
        <v>1</v>
      </c>
      <c r="AL224" s="67">
        <v>62.39979305</v>
      </c>
      <c r="AM224" s="68">
        <v>25.84609201</v>
      </c>
      <c r="AN224" s="68">
        <v>4.3155280400000002</v>
      </c>
      <c r="AO224" s="69" t="s">
        <v>139</v>
      </c>
      <c r="AP224" s="69" t="s">
        <v>139</v>
      </c>
      <c r="AQ224" s="69" t="s">
        <v>139</v>
      </c>
    </row>
    <row r="225" spans="1:43" ht="15.75" x14ac:dyDescent="0.25">
      <c r="A225" s="30">
        <v>231</v>
      </c>
      <c r="B225" s="31">
        <v>18447</v>
      </c>
      <c r="C225" s="16">
        <f t="shared" si="92"/>
        <v>61.043835616438358</v>
      </c>
      <c r="D225" s="17">
        <v>105</v>
      </c>
      <c r="E225" s="17">
        <v>170</v>
      </c>
      <c r="F225" s="18">
        <f t="shared" ref="F225:F242" si="114">D225/((E225/100)*(E225/100))</f>
        <v>36.332179930795853</v>
      </c>
      <c r="G225" s="32">
        <v>41053</v>
      </c>
      <c r="H225" s="33" t="s">
        <v>52</v>
      </c>
      <c r="I225" s="34">
        <v>1</v>
      </c>
      <c r="J225" s="34" t="s">
        <v>49</v>
      </c>
      <c r="K225" s="34" t="str">
        <f t="shared" si="93"/>
        <v>1</v>
      </c>
      <c r="L225" s="35" t="str">
        <f t="shared" si="94"/>
        <v>1</v>
      </c>
      <c r="M225" s="36">
        <v>1</v>
      </c>
      <c r="N225" s="37">
        <v>0</v>
      </c>
      <c r="O225" s="37" t="str">
        <f t="shared" si="111"/>
        <v>NA</v>
      </c>
      <c r="P225" s="37" t="str">
        <f t="shared" si="112"/>
        <v>NA</v>
      </c>
      <c r="Q225" s="37">
        <v>1</v>
      </c>
      <c r="R225" s="38">
        <v>0</v>
      </c>
      <c r="S225" s="39">
        <v>45117</v>
      </c>
      <c r="T225" s="40">
        <f t="shared" si="95"/>
        <v>135.46666666666667</v>
      </c>
      <c r="U225" s="41" t="b">
        <f t="shared" si="110"/>
        <v>1</v>
      </c>
      <c r="V225" s="42"/>
      <c r="W225" s="43">
        <v>45122</v>
      </c>
      <c r="X225" s="40">
        <f t="shared" si="97"/>
        <v>135.63333333333333</v>
      </c>
      <c r="Y225" s="40" t="str">
        <f t="shared" si="98"/>
        <v>1</v>
      </c>
      <c r="Z225" s="41">
        <f t="shared" si="99"/>
        <v>1</v>
      </c>
      <c r="AA225" s="41">
        <f t="shared" si="100"/>
        <v>1</v>
      </c>
      <c r="AB225" s="41">
        <f t="shared" si="101"/>
        <v>1</v>
      </c>
      <c r="AC225" s="41">
        <v>1</v>
      </c>
      <c r="AD225" s="41">
        <v>0</v>
      </c>
      <c r="AE225" s="43" t="str">
        <f t="shared" si="113"/>
        <v>NA</v>
      </c>
      <c r="AF225" s="40" t="str">
        <f t="shared" si="96"/>
        <v>NA</v>
      </c>
      <c r="AG225" s="40">
        <f t="shared" si="102"/>
        <v>135.46666666666667</v>
      </c>
      <c r="AH225" s="45" t="str">
        <f t="shared" si="105"/>
        <v>1</v>
      </c>
      <c r="AI225" s="41" t="str">
        <f t="shared" si="106"/>
        <v>1</v>
      </c>
      <c r="AJ225" s="41" t="str">
        <f t="shared" si="107"/>
        <v>1</v>
      </c>
      <c r="AK225" s="44" t="str">
        <f t="shared" si="109"/>
        <v>1</v>
      </c>
      <c r="AL225" s="67">
        <v>52.087547999999998</v>
      </c>
      <c r="AM225" s="68">
        <v>16.427236629999999</v>
      </c>
      <c r="AN225" s="68">
        <v>5.03551058169543</v>
      </c>
      <c r="AO225" s="69" t="s">
        <v>140</v>
      </c>
      <c r="AP225" s="69" t="s">
        <v>139</v>
      </c>
      <c r="AQ225" s="69" t="s">
        <v>139</v>
      </c>
    </row>
    <row r="226" spans="1:43" ht="15.75" x14ac:dyDescent="0.25">
      <c r="A226" s="30">
        <v>232</v>
      </c>
      <c r="B226" s="31">
        <v>14444</v>
      </c>
      <c r="C226" s="16">
        <f t="shared" si="92"/>
        <v>71.824657534246569</v>
      </c>
      <c r="D226" s="17" t="s">
        <v>120</v>
      </c>
      <c r="E226" s="17" t="s">
        <v>116</v>
      </c>
      <c r="F226" s="18">
        <f t="shared" si="114"/>
        <v>36.734693877551024</v>
      </c>
      <c r="G226" s="32">
        <v>41043</v>
      </c>
      <c r="H226" s="33" t="s">
        <v>55</v>
      </c>
      <c r="I226" s="34">
        <v>3</v>
      </c>
      <c r="J226" s="34">
        <v>3</v>
      </c>
      <c r="K226" s="34" t="str">
        <f t="shared" si="93"/>
        <v>3</v>
      </c>
      <c r="L226" s="35" t="str">
        <f t="shared" si="94"/>
        <v>2</v>
      </c>
      <c r="M226" s="36">
        <v>1</v>
      </c>
      <c r="N226" s="37">
        <v>0</v>
      </c>
      <c r="O226" s="37" t="str">
        <f t="shared" si="111"/>
        <v>NA</v>
      </c>
      <c r="P226" s="37" t="str">
        <f t="shared" si="112"/>
        <v>NA</v>
      </c>
      <c r="Q226" s="37">
        <v>0</v>
      </c>
      <c r="R226" s="38">
        <v>0</v>
      </c>
      <c r="S226" s="39">
        <v>41154</v>
      </c>
      <c r="T226" s="40">
        <f t="shared" si="95"/>
        <v>3.7</v>
      </c>
      <c r="U226" s="41" t="b">
        <f t="shared" si="110"/>
        <v>0</v>
      </c>
      <c r="V226" s="42">
        <v>41177</v>
      </c>
      <c r="W226" s="43">
        <v>45102</v>
      </c>
      <c r="X226" s="40">
        <f t="shared" si="97"/>
        <v>4.4666666666666668</v>
      </c>
      <c r="Y226" s="40" t="str">
        <f t="shared" si="98"/>
        <v>0</v>
      </c>
      <c r="Z226" s="41">
        <f t="shared" si="99"/>
        <v>0</v>
      </c>
      <c r="AA226" s="41">
        <f t="shared" si="100"/>
        <v>0</v>
      </c>
      <c r="AB226" s="41">
        <f t="shared" si="101"/>
        <v>0</v>
      </c>
      <c r="AC226" s="41">
        <v>1</v>
      </c>
      <c r="AD226" s="41">
        <v>0</v>
      </c>
      <c r="AE226" s="43" t="str">
        <f t="shared" si="113"/>
        <v>NA</v>
      </c>
      <c r="AF226" s="40" t="str">
        <f t="shared" si="96"/>
        <v>NA</v>
      </c>
      <c r="AG226" s="40">
        <f t="shared" si="102"/>
        <v>4.4666666666666668</v>
      </c>
      <c r="AH226" s="45" t="str">
        <f t="shared" si="105"/>
        <v>0</v>
      </c>
      <c r="AI226" s="41" t="str">
        <f t="shared" si="106"/>
        <v>0</v>
      </c>
      <c r="AJ226" s="41" t="str">
        <f t="shared" si="107"/>
        <v>0</v>
      </c>
      <c r="AK226" s="44" t="str">
        <f t="shared" si="109"/>
        <v>0</v>
      </c>
      <c r="AL226" s="67">
        <v>50.836717880000002</v>
      </c>
      <c r="AM226" s="68">
        <v>17.677773980000001</v>
      </c>
      <c r="AN226" s="68">
        <v>3.03322303397294</v>
      </c>
      <c r="AO226" s="69" t="s">
        <v>140</v>
      </c>
      <c r="AP226" s="69" t="s">
        <v>139</v>
      </c>
      <c r="AQ226" s="69" t="s">
        <v>140</v>
      </c>
    </row>
    <row r="227" spans="1:43" ht="15.75" x14ac:dyDescent="0.25">
      <c r="A227" s="30">
        <v>233</v>
      </c>
      <c r="B227" s="31">
        <v>11982</v>
      </c>
      <c r="C227" s="16">
        <f t="shared" si="92"/>
        <v>78.465753424657535</v>
      </c>
      <c r="D227" s="17" t="s">
        <v>121</v>
      </c>
      <c r="E227" s="17" t="s">
        <v>75</v>
      </c>
      <c r="F227" s="18">
        <f t="shared" si="114"/>
        <v>42.324128862590399</v>
      </c>
      <c r="G227" s="32">
        <v>41039</v>
      </c>
      <c r="H227" s="33" t="s">
        <v>52</v>
      </c>
      <c r="I227" s="34">
        <v>1</v>
      </c>
      <c r="J227" s="34">
        <v>2</v>
      </c>
      <c r="K227" s="34" t="str">
        <f t="shared" si="93"/>
        <v>2</v>
      </c>
      <c r="L227" s="35" t="str">
        <f t="shared" si="94"/>
        <v>1</v>
      </c>
      <c r="M227" s="36">
        <v>1</v>
      </c>
      <c r="N227" s="37">
        <v>0</v>
      </c>
      <c r="O227" s="37" t="str">
        <f t="shared" si="111"/>
        <v>NA</v>
      </c>
      <c r="P227" s="37" t="str">
        <f t="shared" si="112"/>
        <v>NA</v>
      </c>
      <c r="Q227" s="37">
        <v>1</v>
      </c>
      <c r="R227" s="38">
        <v>0</v>
      </c>
      <c r="S227" s="39">
        <v>42751</v>
      </c>
      <c r="T227" s="40">
        <f t="shared" si="95"/>
        <v>57.06666666666667</v>
      </c>
      <c r="U227" s="41" t="b">
        <f t="shared" si="110"/>
        <v>0</v>
      </c>
      <c r="V227" s="42">
        <v>42768</v>
      </c>
      <c r="W227" s="43">
        <v>45122</v>
      </c>
      <c r="X227" s="40">
        <f t="shared" si="97"/>
        <v>57.633333333333333</v>
      </c>
      <c r="Y227" s="40" t="str">
        <f t="shared" si="98"/>
        <v>1</v>
      </c>
      <c r="Z227" s="41">
        <f t="shared" si="99"/>
        <v>1</v>
      </c>
      <c r="AA227" s="41">
        <f t="shared" si="100"/>
        <v>0</v>
      </c>
      <c r="AB227" s="41">
        <f t="shared" si="101"/>
        <v>0</v>
      </c>
      <c r="AC227" s="41">
        <v>1</v>
      </c>
      <c r="AD227" s="41">
        <v>0</v>
      </c>
      <c r="AE227" s="43" t="str">
        <f t="shared" si="113"/>
        <v>NA</v>
      </c>
      <c r="AF227" s="40" t="str">
        <f t="shared" si="96"/>
        <v>NA</v>
      </c>
      <c r="AG227" s="40">
        <f t="shared" si="102"/>
        <v>57.633333333333333</v>
      </c>
      <c r="AH227" s="45" t="str">
        <f t="shared" si="105"/>
        <v>1</v>
      </c>
      <c r="AI227" s="41" t="str">
        <f t="shared" si="106"/>
        <v>1</v>
      </c>
      <c r="AJ227" s="41" t="str">
        <f t="shared" si="107"/>
        <v>0</v>
      </c>
      <c r="AK227" s="44" t="str">
        <f t="shared" si="109"/>
        <v>0</v>
      </c>
      <c r="AL227" s="67">
        <v>50.975442090000001</v>
      </c>
      <c r="AM227" s="68">
        <v>12.428796609999999</v>
      </c>
      <c r="AN227" s="68">
        <v>4.8036153396203902</v>
      </c>
      <c r="AO227" s="69" t="s">
        <v>140</v>
      </c>
      <c r="AP227" s="69" t="s">
        <v>140</v>
      </c>
      <c r="AQ227" s="69" t="s">
        <v>139</v>
      </c>
    </row>
    <row r="228" spans="1:43" ht="15.75" x14ac:dyDescent="0.25">
      <c r="A228" s="30">
        <v>234</v>
      </c>
      <c r="B228" s="31">
        <v>18054</v>
      </c>
      <c r="C228" s="16">
        <f t="shared" si="92"/>
        <v>62.049315068493151</v>
      </c>
      <c r="D228" s="17" t="s">
        <v>65</v>
      </c>
      <c r="E228" s="22" t="s">
        <v>122</v>
      </c>
      <c r="F228" s="18">
        <f t="shared" si="114"/>
        <v>31.20256367009614</v>
      </c>
      <c r="G228" s="32">
        <v>41032</v>
      </c>
      <c r="H228" s="33" t="s">
        <v>52</v>
      </c>
      <c r="I228" s="34">
        <v>1</v>
      </c>
      <c r="J228" s="34" t="s">
        <v>54</v>
      </c>
      <c r="K228" s="34" t="str">
        <f t="shared" si="93"/>
        <v>1</v>
      </c>
      <c r="L228" s="35" t="str">
        <f t="shared" si="94"/>
        <v>1</v>
      </c>
      <c r="M228" s="36">
        <v>0</v>
      </c>
      <c r="N228" s="37" t="str">
        <f t="shared" ref="N228:N235" si="115">IF(M228=0,"NA","למלא פירוט")</f>
        <v>NA</v>
      </c>
      <c r="O228" s="37" t="str">
        <f t="shared" si="111"/>
        <v>NA</v>
      </c>
      <c r="P228" s="37" t="str">
        <f t="shared" si="112"/>
        <v>NA</v>
      </c>
      <c r="Q228" s="37" t="str">
        <f t="shared" ref="Q228:Q235" si="116">IF(M228=0,"NA","למלא פירוט")</f>
        <v>NA</v>
      </c>
      <c r="R228" s="38" t="str">
        <f t="shared" ref="R228:R235" si="117">IF(M228=0,"NA","למלא פירוט")</f>
        <v>NA</v>
      </c>
      <c r="S228" s="39">
        <v>45104</v>
      </c>
      <c r="T228" s="40">
        <f t="shared" si="95"/>
        <v>135.73333333333332</v>
      </c>
      <c r="U228" s="41" t="b">
        <f t="shared" si="110"/>
        <v>1</v>
      </c>
      <c r="V228" s="42"/>
      <c r="W228" s="43">
        <v>45105</v>
      </c>
      <c r="X228" s="40">
        <f t="shared" si="97"/>
        <v>135.76666666666668</v>
      </c>
      <c r="Y228" s="40" t="str">
        <f t="shared" si="98"/>
        <v>1</v>
      </c>
      <c r="Z228" s="41">
        <f t="shared" si="99"/>
        <v>1</v>
      </c>
      <c r="AA228" s="41">
        <f t="shared" si="100"/>
        <v>1</v>
      </c>
      <c r="AB228" s="41">
        <f t="shared" si="101"/>
        <v>1</v>
      </c>
      <c r="AC228" s="41">
        <v>1</v>
      </c>
      <c r="AD228" s="41">
        <v>0</v>
      </c>
      <c r="AE228" s="43" t="str">
        <f t="shared" si="113"/>
        <v>NA</v>
      </c>
      <c r="AF228" s="40" t="str">
        <f t="shared" si="96"/>
        <v>NA</v>
      </c>
      <c r="AG228" s="40">
        <f t="shared" si="102"/>
        <v>135.73333333333332</v>
      </c>
      <c r="AH228" s="45" t="str">
        <f t="shared" si="105"/>
        <v>1</v>
      </c>
      <c r="AI228" s="41" t="str">
        <f t="shared" si="106"/>
        <v>1</v>
      </c>
      <c r="AJ228" s="41" t="str">
        <f t="shared" si="107"/>
        <v>1</v>
      </c>
      <c r="AK228" s="44" t="str">
        <f t="shared" si="109"/>
        <v>1</v>
      </c>
      <c r="AL228" s="67">
        <v>53.012808659999997</v>
      </c>
      <c r="AM228" s="68">
        <v>18.957102769999999</v>
      </c>
      <c r="AN228" s="68">
        <v>7.9444049910504804</v>
      </c>
      <c r="AO228" s="69" t="s">
        <v>140</v>
      </c>
      <c r="AP228" s="69" t="s">
        <v>139</v>
      </c>
      <c r="AQ228" s="69" t="s">
        <v>139</v>
      </c>
    </row>
    <row r="229" spans="1:43" ht="15.75" x14ac:dyDescent="0.25">
      <c r="A229" s="30">
        <v>236</v>
      </c>
      <c r="B229" s="31">
        <v>22676</v>
      </c>
      <c r="C229" s="16">
        <f t="shared" si="92"/>
        <v>49.493150684931507</v>
      </c>
      <c r="D229" s="17" t="s">
        <v>109</v>
      </c>
      <c r="E229" s="17" t="s">
        <v>123</v>
      </c>
      <c r="F229" s="18">
        <f t="shared" si="114"/>
        <v>21.138855859426609</v>
      </c>
      <c r="G229" s="32">
        <v>41004</v>
      </c>
      <c r="H229" s="33" t="s">
        <v>52</v>
      </c>
      <c r="I229" s="34">
        <v>1</v>
      </c>
      <c r="J229" s="34" t="s">
        <v>54</v>
      </c>
      <c r="K229" s="34" t="str">
        <f t="shared" si="93"/>
        <v>1</v>
      </c>
      <c r="L229" s="35" t="str">
        <f t="shared" si="94"/>
        <v>1</v>
      </c>
      <c r="M229" s="36">
        <v>0</v>
      </c>
      <c r="N229" s="37" t="str">
        <f t="shared" si="115"/>
        <v>NA</v>
      </c>
      <c r="O229" s="37" t="str">
        <f t="shared" si="111"/>
        <v>NA</v>
      </c>
      <c r="P229" s="37" t="str">
        <f t="shared" si="112"/>
        <v>NA</v>
      </c>
      <c r="Q229" s="37" t="str">
        <f t="shared" si="116"/>
        <v>NA</v>
      </c>
      <c r="R229" s="38" t="str">
        <f t="shared" si="117"/>
        <v>NA</v>
      </c>
      <c r="S229" s="39">
        <v>45070</v>
      </c>
      <c r="T229" s="40">
        <f t="shared" si="95"/>
        <v>135.53333333333333</v>
      </c>
      <c r="U229" s="41" t="b">
        <f t="shared" si="110"/>
        <v>1</v>
      </c>
      <c r="V229" s="42"/>
      <c r="W229" s="43">
        <v>45105</v>
      </c>
      <c r="X229" s="40">
        <f t="shared" si="97"/>
        <v>136.69999999999999</v>
      </c>
      <c r="Y229" s="40" t="str">
        <f t="shared" si="98"/>
        <v>1</v>
      </c>
      <c r="Z229" s="41">
        <f t="shared" si="99"/>
        <v>1</v>
      </c>
      <c r="AA229" s="41">
        <f t="shared" si="100"/>
        <v>1</v>
      </c>
      <c r="AB229" s="41">
        <f t="shared" si="101"/>
        <v>1</v>
      </c>
      <c r="AC229" s="41">
        <v>1</v>
      </c>
      <c r="AD229" s="41">
        <v>0</v>
      </c>
      <c r="AE229" s="43" t="str">
        <f t="shared" si="113"/>
        <v>NA</v>
      </c>
      <c r="AF229" s="40" t="str">
        <f t="shared" si="96"/>
        <v>NA</v>
      </c>
      <c r="AG229" s="40">
        <f t="shared" si="102"/>
        <v>135.53333333333333</v>
      </c>
      <c r="AH229" s="45" t="str">
        <f t="shared" si="105"/>
        <v>1</v>
      </c>
      <c r="AI229" s="41" t="str">
        <f t="shared" si="106"/>
        <v>1</v>
      </c>
      <c r="AJ229" s="41" t="str">
        <f t="shared" si="107"/>
        <v>1</v>
      </c>
      <c r="AK229" s="44" t="str">
        <f t="shared" si="109"/>
        <v>1</v>
      </c>
      <c r="AL229" s="67">
        <v>48.548296290000003</v>
      </c>
      <c r="AM229" s="68">
        <v>12.16697819</v>
      </c>
      <c r="AN229" s="68">
        <v>1.51633728830851</v>
      </c>
      <c r="AO229" s="69" t="s">
        <v>140</v>
      </c>
      <c r="AP229" s="69" t="s">
        <v>140</v>
      </c>
      <c r="AQ229" s="69" t="s">
        <v>140</v>
      </c>
    </row>
    <row r="230" spans="1:43" ht="15.75" x14ac:dyDescent="0.25">
      <c r="A230" s="30">
        <v>237</v>
      </c>
      <c r="B230" s="31">
        <v>18264</v>
      </c>
      <c r="C230" s="16">
        <f t="shared" si="92"/>
        <v>61.38356164383562</v>
      </c>
      <c r="D230" s="17" t="s">
        <v>118</v>
      </c>
      <c r="E230" s="17" t="s">
        <v>82</v>
      </c>
      <c r="F230" s="18">
        <f t="shared" si="114"/>
        <v>27.915518824609737</v>
      </c>
      <c r="G230" s="32">
        <v>40994</v>
      </c>
      <c r="H230" s="33" t="s">
        <v>52</v>
      </c>
      <c r="I230" s="34">
        <v>1</v>
      </c>
      <c r="J230" s="34" t="s">
        <v>49</v>
      </c>
      <c r="K230" s="34" t="str">
        <f t="shared" si="93"/>
        <v>1</v>
      </c>
      <c r="L230" s="35" t="str">
        <f t="shared" si="94"/>
        <v>1</v>
      </c>
      <c r="M230" s="36">
        <v>0</v>
      </c>
      <c r="N230" s="37" t="str">
        <f t="shared" si="115"/>
        <v>NA</v>
      </c>
      <c r="O230" s="37" t="str">
        <f t="shared" si="111"/>
        <v>NA</v>
      </c>
      <c r="P230" s="37" t="str">
        <f t="shared" si="112"/>
        <v>NA</v>
      </c>
      <c r="Q230" s="37" t="str">
        <f t="shared" si="116"/>
        <v>NA</v>
      </c>
      <c r="R230" s="38" t="str">
        <f t="shared" si="117"/>
        <v>NA</v>
      </c>
      <c r="S230" s="39">
        <v>45174</v>
      </c>
      <c r="T230" s="40">
        <f t="shared" si="95"/>
        <v>139.33333333333334</v>
      </c>
      <c r="U230" s="41" t="b">
        <f t="shared" si="110"/>
        <v>1</v>
      </c>
      <c r="V230" s="42"/>
      <c r="W230" s="43">
        <v>45096</v>
      </c>
      <c r="X230" s="40">
        <f t="shared" si="97"/>
        <v>136.73333333333332</v>
      </c>
      <c r="Y230" s="40" t="str">
        <f t="shared" si="98"/>
        <v>1</v>
      </c>
      <c r="Z230" s="41">
        <f t="shared" si="99"/>
        <v>1</v>
      </c>
      <c r="AA230" s="41">
        <f t="shared" si="100"/>
        <v>1</v>
      </c>
      <c r="AB230" s="41">
        <f t="shared" si="101"/>
        <v>1</v>
      </c>
      <c r="AC230" s="41">
        <v>1</v>
      </c>
      <c r="AD230" s="41">
        <v>0</v>
      </c>
      <c r="AE230" s="43" t="str">
        <f t="shared" si="113"/>
        <v>NA</v>
      </c>
      <c r="AF230" s="40" t="str">
        <f t="shared" si="96"/>
        <v>NA</v>
      </c>
      <c r="AG230" s="40">
        <f t="shared" si="102"/>
        <v>139.33333333333334</v>
      </c>
      <c r="AH230" s="45" t="str">
        <f t="shared" si="105"/>
        <v>1</v>
      </c>
      <c r="AI230" s="41" t="str">
        <f t="shared" si="106"/>
        <v>1</v>
      </c>
      <c r="AJ230" s="41" t="str">
        <f t="shared" si="107"/>
        <v>1</v>
      </c>
      <c r="AK230" s="44" t="str">
        <f t="shared" si="109"/>
        <v>1</v>
      </c>
      <c r="AL230" s="67">
        <v>51.30108654</v>
      </c>
      <c r="AM230" s="68">
        <v>17.446287389999998</v>
      </c>
      <c r="AN230" s="68">
        <v>4.5481259190537298</v>
      </c>
      <c r="AO230" s="69" t="s">
        <v>140</v>
      </c>
      <c r="AP230" s="69" t="s">
        <v>139</v>
      </c>
      <c r="AQ230" s="69" t="s">
        <v>139</v>
      </c>
    </row>
    <row r="231" spans="1:43" ht="15.75" x14ac:dyDescent="0.25">
      <c r="A231" s="30">
        <v>238</v>
      </c>
      <c r="B231" s="31">
        <v>13712</v>
      </c>
      <c r="C231" s="16">
        <f t="shared" si="92"/>
        <v>73.652054794520552</v>
      </c>
      <c r="D231" s="17">
        <v>68</v>
      </c>
      <c r="E231" s="17">
        <v>162</v>
      </c>
      <c r="F231" s="18">
        <f t="shared" si="114"/>
        <v>25.910684346898332</v>
      </c>
      <c r="G231" s="32">
        <v>40987</v>
      </c>
      <c r="H231" s="33" t="s">
        <v>52</v>
      </c>
      <c r="I231" s="34">
        <v>1</v>
      </c>
      <c r="J231" s="34" t="s">
        <v>49</v>
      </c>
      <c r="K231" s="34" t="str">
        <f t="shared" si="93"/>
        <v>1</v>
      </c>
      <c r="L231" s="35" t="str">
        <f t="shared" si="94"/>
        <v>1</v>
      </c>
      <c r="M231" s="36">
        <v>0</v>
      </c>
      <c r="N231" s="37" t="str">
        <f t="shared" si="115"/>
        <v>NA</v>
      </c>
      <c r="O231" s="37" t="str">
        <f t="shared" si="111"/>
        <v>NA</v>
      </c>
      <c r="P231" s="37" t="str">
        <f t="shared" si="112"/>
        <v>NA</v>
      </c>
      <c r="Q231" s="37" t="str">
        <f t="shared" si="116"/>
        <v>NA</v>
      </c>
      <c r="R231" s="38" t="str">
        <f t="shared" si="117"/>
        <v>NA</v>
      </c>
      <c r="S231" s="39" t="s">
        <v>53</v>
      </c>
      <c r="T231" s="40" t="s">
        <v>50</v>
      </c>
      <c r="U231" s="41" t="b">
        <f t="shared" si="110"/>
        <v>1</v>
      </c>
      <c r="V231" s="42"/>
      <c r="W231" s="43">
        <v>45096</v>
      </c>
      <c r="X231" s="40">
        <f t="shared" si="97"/>
        <v>136.96666666666667</v>
      </c>
      <c r="Y231" s="40" t="str">
        <f t="shared" si="98"/>
        <v>1</v>
      </c>
      <c r="Z231" s="41">
        <f t="shared" si="99"/>
        <v>1</v>
      </c>
      <c r="AA231" s="41">
        <f t="shared" si="100"/>
        <v>1</v>
      </c>
      <c r="AB231" s="41">
        <f t="shared" si="101"/>
        <v>1</v>
      </c>
      <c r="AC231" s="41">
        <v>1</v>
      </c>
      <c r="AD231" s="41">
        <v>0</v>
      </c>
      <c r="AE231" s="43" t="str">
        <f t="shared" si="113"/>
        <v>NA</v>
      </c>
      <c r="AF231" s="40" t="str">
        <f t="shared" si="96"/>
        <v>NA</v>
      </c>
      <c r="AG231" s="40" t="s">
        <v>50</v>
      </c>
      <c r="AH231" s="45" t="str">
        <f t="shared" si="105"/>
        <v>1</v>
      </c>
      <c r="AI231" s="41" t="str">
        <f t="shared" si="106"/>
        <v>1</v>
      </c>
      <c r="AJ231" s="41" t="str">
        <f t="shared" si="107"/>
        <v>1</v>
      </c>
      <c r="AK231" s="44" t="str">
        <f t="shared" si="109"/>
        <v>1</v>
      </c>
      <c r="AL231" s="67">
        <v>48.705727009999997</v>
      </c>
      <c r="AM231" s="68">
        <v>15.723629109999999</v>
      </c>
      <c r="AN231" s="68">
        <v>5.9853498162993004</v>
      </c>
      <c r="AO231" s="69" t="s">
        <v>140</v>
      </c>
      <c r="AP231" s="69" t="s">
        <v>140</v>
      </c>
      <c r="AQ231" s="69" t="s">
        <v>139</v>
      </c>
    </row>
    <row r="232" spans="1:43" ht="15.75" x14ac:dyDescent="0.25">
      <c r="A232" s="30">
        <v>239</v>
      </c>
      <c r="B232" s="31">
        <v>18566</v>
      </c>
      <c r="C232" s="16">
        <f t="shared" si="92"/>
        <v>60.509589041095893</v>
      </c>
      <c r="D232" s="17" t="s">
        <v>118</v>
      </c>
      <c r="E232" s="17" t="s">
        <v>66</v>
      </c>
      <c r="F232" s="18">
        <f t="shared" si="114"/>
        <v>26.927437641723358</v>
      </c>
      <c r="G232" s="32">
        <v>40974</v>
      </c>
      <c r="H232" s="33" t="s">
        <v>52</v>
      </c>
      <c r="I232" s="34">
        <v>1</v>
      </c>
      <c r="J232" s="34" t="s">
        <v>54</v>
      </c>
      <c r="K232" s="34" t="str">
        <f t="shared" si="93"/>
        <v>1</v>
      </c>
      <c r="L232" s="35" t="str">
        <f t="shared" si="94"/>
        <v>1</v>
      </c>
      <c r="M232" s="36">
        <v>0</v>
      </c>
      <c r="N232" s="37" t="str">
        <f t="shared" si="115"/>
        <v>NA</v>
      </c>
      <c r="O232" s="37" t="str">
        <f t="shared" si="111"/>
        <v>NA</v>
      </c>
      <c r="P232" s="37" t="str">
        <f t="shared" si="112"/>
        <v>NA</v>
      </c>
      <c r="Q232" s="37" t="str">
        <f t="shared" si="116"/>
        <v>NA</v>
      </c>
      <c r="R232" s="38" t="str">
        <f t="shared" si="117"/>
        <v>NA</v>
      </c>
      <c r="S232" s="39">
        <v>45119</v>
      </c>
      <c r="T232" s="40">
        <f t="shared" si="95"/>
        <v>138.16666666666666</v>
      </c>
      <c r="U232" s="41" t="b">
        <f t="shared" si="110"/>
        <v>1</v>
      </c>
      <c r="V232" s="42"/>
      <c r="W232" s="43">
        <v>45122</v>
      </c>
      <c r="X232" s="40">
        <f t="shared" si="97"/>
        <v>138.26666666666668</v>
      </c>
      <c r="Y232" s="40" t="str">
        <f t="shared" si="98"/>
        <v>1</v>
      </c>
      <c r="Z232" s="41">
        <f t="shared" si="99"/>
        <v>1</v>
      </c>
      <c r="AA232" s="41">
        <f t="shared" si="100"/>
        <v>1</v>
      </c>
      <c r="AB232" s="41">
        <f t="shared" si="101"/>
        <v>1</v>
      </c>
      <c r="AC232" s="41">
        <v>1</v>
      </c>
      <c r="AD232" s="41">
        <v>0</v>
      </c>
      <c r="AE232" s="43" t="str">
        <f t="shared" si="113"/>
        <v>NA</v>
      </c>
      <c r="AF232" s="40" t="str">
        <f t="shared" si="96"/>
        <v>NA</v>
      </c>
      <c r="AG232" s="40">
        <f t="shared" si="102"/>
        <v>138.16666666666666</v>
      </c>
      <c r="AH232" s="45" t="str">
        <f t="shared" si="105"/>
        <v>1</v>
      </c>
      <c r="AI232" s="41" t="str">
        <f t="shared" si="106"/>
        <v>1</v>
      </c>
      <c r="AJ232" s="41" t="str">
        <f t="shared" si="107"/>
        <v>1</v>
      </c>
      <c r="AK232" s="44" t="str">
        <f t="shared" si="109"/>
        <v>1</v>
      </c>
      <c r="AL232" s="67">
        <v>56.519934069999998</v>
      </c>
      <c r="AM232" s="68">
        <v>17.7093685</v>
      </c>
      <c r="AN232" s="68">
        <v>7.5258298686799003</v>
      </c>
      <c r="AO232" s="69" t="s">
        <v>139</v>
      </c>
      <c r="AP232" s="69" t="s">
        <v>139</v>
      </c>
      <c r="AQ232" s="69" t="s">
        <v>139</v>
      </c>
    </row>
    <row r="233" spans="1:43" ht="15.75" x14ac:dyDescent="0.25">
      <c r="A233" s="30">
        <v>240</v>
      </c>
      <c r="B233" s="31">
        <v>16823</v>
      </c>
      <c r="C233" s="16">
        <f t="shared" si="92"/>
        <v>65.216438356164389</v>
      </c>
      <c r="D233" s="17">
        <v>95</v>
      </c>
      <c r="E233" s="17">
        <v>170</v>
      </c>
      <c r="F233" s="18">
        <f t="shared" si="114"/>
        <v>32.871972318339104</v>
      </c>
      <c r="G233" s="32">
        <v>40973</v>
      </c>
      <c r="H233" s="33" t="s">
        <v>52</v>
      </c>
      <c r="I233" s="34">
        <v>1</v>
      </c>
      <c r="J233" s="34" t="s">
        <v>54</v>
      </c>
      <c r="K233" s="34" t="str">
        <f t="shared" si="93"/>
        <v>1</v>
      </c>
      <c r="L233" s="35" t="str">
        <f t="shared" si="94"/>
        <v>1</v>
      </c>
      <c r="M233" s="36">
        <v>0</v>
      </c>
      <c r="N233" s="37" t="str">
        <f t="shared" si="115"/>
        <v>NA</v>
      </c>
      <c r="O233" s="37" t="str">
        <f t="shared" si="111"/>
        <v>NA</v>
      </c>
      <c r="P233" s="37" t="str">
        <f t="shared" si="112"/>
        <v>NA</v>
      </c>
      <c r="Q233" s="37" t="str">
        <f t="shared" si="116"/>
        <v>NA</v>
      </c>
      <c r="R233" s="38" t="str">
        <f t="shared" si="117"/>
        <v>NA</v>
      </c>
      <c r="S233" s="39">
        <v>45098</v>
      </c>
      <c r="T233" s="40">
        <f t="shared" si="95"/>
        <v>137.5</v>
      </c>
      <c r="U233" s="41" t="b">
        <f t="shared" si="110"/>
        <v>1</v>
      </c>
      <c r="V233" s="42"/>
      <c r="W233" s="43">
        <v>45105</v>
      </c>
      <c r="X233" s="40">
        <f t="shared" si="97"/>
        <v>137.73333333333332</v>
      </c>
      <c r="Y233" s="40" t="str">
        <f t="shared" si="98"/>
        <v>1</v>
      </c>
      <c r="Z233" s="41">
        <f t="shared" si="99"/>
        <v>1</v>
      </c>
      <c r="AA233" s="41">
        <f t="shared" si="100"/>
        <v>1</v>
      </c>
      <c r="AB233" s="41">
        <f t="shared" si="101"/>
        <v>1</v>
      </c>
      <c r="AC233" s="41">
        <v>1</v>
      </c>
      <c r="AD233" s="41">
        <v>0</v>
      </c>
      <c r="AE233" s="43" t="str">
        <f t="shared" si="113"/>
        <v>NA</v>
      </c>
      <c r="AF233" s="40" t="str">
        <f t="shared" si="96"/>
        <v>NA</v>
      </c>
      <c r="AG233" s="40">
        <f t="shared" si="102"/>
        <v>137.5</v>
      </c>
      <c r="AH233" s="45" t="str">
        <f t="shared" si="105"/>
        <v>1</v>
      </c>
      <c r="AI233" s="41" t="str">
        <f t="shared" si="106"/>
        <v>1</v>
      </c>
      <c r="AJ233" s="41" t="str">
        <f t="shared" si="107"/>
        <v>1</v>
      </c>
      <c r="AK233" s="44" t="str">
        <f t="shared" si="109"/>
        <v>1</v>
      </c>
      <c r="AL233" s="67">
        <v>50.679765789999998</v>
      </c>
      <c r="AM233" s="68">
        <v>14.95949461</v>
      </c>
      <c r="AN233" s="68">
        <v>4.5583017562367996</v>
      </c>
      <c r="AO233" s="69" t="s">
        <v>140</v>
      </c>
      <c r="AP233" s="69" t="s">
        <v>140</v>
      </c>
      <c r="AQ233" s="69" t="s">
        <v>139</v>
      </c>
    </row>
    <row r="234" spans="1:43" ht="15.75" x14ac:dyDescent="0.25">
      <c r="A234" s="30">
        <v>156</v>
      </c>
      <c r="B234" s="31">
        <v>18723</v>
      </c>
      <c r="C234" s="16">
        <f t="shared" si="92"/>
        <v>63.276712328767125</v>
      </c>
      <c r="D234" s="17">
        <v>120</v>
      </c>
      <c r="E234" s="17">
        <v>165</v>
      </c>
      <c r="F234" s="18">
        <f t="shared" si="114"/>
        <v>44.0771349862259</v>
      </c>
      <c r="G234" s="32">
        <v>42156</v>
      </c>
      <c r="H234" s="33" t="s">
        <v>52</v>
      </c>
      <c r="I234" s="34">
        <v>2</v>
      </c>
      <c r="J234" s="34" t="s">
        <v>54</v>
      </c>
      <c r="K234" s="34" t="str">
        <f t="shared" si="93"/>
        <v>1</v>
      </c>
      <c r="L234" s="35" t="str">
        <f t="shared" si="94"/>
        <v>1</v>
      </c>
      <c r="M234" s="36">
        <v>0</v>
      </c>
      <c r="N234" s="37" t="str">
        <f t="shared" si="115"/>
        <v>NA</v>
      </c>
      <c r="O234" s="37" t="str">
        <f t="shared" si="111"/>
        <v>NA</v>
      </c>
      <c r="P234" s="37" t="str">
        <f t="shared" si="112"/>
        <v>NA</v>
      </c>
      <c r="Q234" s="37" t="str">
        <f t="shared" si="116"/>
        <v>NA</v>
      </c>
      <c r="R234" s="38" t="str">
        <f t="shared" si="117"/>
        <v>NA</v>
      </c>
      <c r="S234" s="39">
        <v>45060</v>
      </c>
      <c r="T234" s="40">
        <f t="shared" si="95"/>
        <v>96.8</v>
      </c>
      <c r="U234" s="41" t="b">
        <f t="shared" si="110"/>
        <v>1</v>
      </c>
      <c r="V234" s="42"/>
      <c r="W234" s="43">
        <v>45110</v>
      </c>
      <c r="X234" s="40">
        <f t="shared" si="97"/>
        <v>98.466666666666669</v>
      </c>
      <c r="Y234" s="40" t="str">
        <f t="shared" si="98"/>
        <v>1</v>
      </c>
      <c r="Z234" s="41">
        <f t="shared" si="99"/>
        <v>1</v>
      </c>
      <c r="AA234" s="41">
        <f t="shared" si="100"/>
        <v>1</v>
      </c>
      <c r="AB234" s="41">
        <f t="shared" si="101"/>
        <v>1</v>
      </c>
      <c r="AC234" s="41">
        <v>1</v>
      </c>
      <c r="AD234" s="41">
        <v>0</v>
      </c>
      <c r="AE234" s="43" t="str">
        <f t="shared" si="113"/>
        <v>NA</v>
      </c>
      <c r="AF234" s="40" t="str">
        <f t="shared" si="96"/>
        <v>NA</v>
      </c>
      <c r="AG234" s="40">
        <f t="shared" si="102"/>
        <v>96.8</v>
      </c>
      <c r="AH234" s="45" t="str">
        <f t="shared" si="105"/>
        <v>1</v>
      </c>
      <c r="AI234" s="41" t="str">
        <f t="shared" si="106"/>
        <v>1</v>
      </c>
      <c r="AJ234" s="41" t="str">
        <f t="shared" si="107"/>
        <v>1</v>
      </c>
      <c r="AK234" s="44" t="str">
        <f t="shared" si="109"/>
        <v>1</v>
      </c>
      <c r="AL234" s="67">
        <v>61.546719950000004</v>
      </c>
      <c r="AM234" s="68">
        <v>25.041636570000001</v>
      </c>
      <c r="AN234" s="68">
        <v>4.8271780160000004</v>
      </c>
      <c r="AO234" s="69" t="s">
        <v>139</v>
      </c>
      <c r="AP234" s="69" t="s">
        <v>139</v>
      </c>
      <c r="AQ234" s="69" t="s">
        <v>139</v>
      </c>
    </row>
    <row r="235" spans="1:43" ht="15.75" x14ac:dyDescent="0.25">
      <c r="A235" s="30">
        <v>242</v>
      </c>
      <c r="B235" s="31">
        <v>19862</v>
      </c>
      <c r="C235" s="16">
        <f t="shared" si="92"/>
        <v>56.947945205479449</v>
      </c>
      <c r="D235" s="17">
        <v>78</v>
      </c>
      <c r="E235" s="17">
        <v>160</v>
      </c>
      <c r="F235" s="18">
        <f t="shared" si="114"/>
        <v>30.468749999999993</v>
      </c>
      <c r="G235" s="32">
        <v>40953</v>
      </c>
      <c r="H235" s="33" t="s">
        <v>52</v>
      </c>
      <c r="I235" s="34">
        <v>1</v>
      </c>
      <c r="J235" s="34" t="s">
        <v>54</v>
      </c>
      <c r="K235" s="34" t="str">
        <f t="shared" si="93"/>
        <v>1</v>
      </c>
      <c r="L235" s="35" t="str">
        <f t="shared" si="94"/>
        <v>1</v>
      </c>
      <c r="M235" s="36">
        <v>0</v>
      </c>
      <c r="N235" s="37" t="str">
        <f t="shared" si="115"/>
        <v>NA</v>
      </c>
      <c r="O235" s="37" t="str">
        <f t="shared" si="111"/>
        <v>NA</v>
      </c>
      <c r="P235" s="37" t="str">
        <f t="shared" si="112"/>
        <v>NA</v>
      </c>
      <c r="Q235" s="37" t="str">
        <f t="shared" si="116"/>
        <v>NA</v>
      </c>
      <c r="R235" s="38" t="str">
        <f t="shared" si="117"/>
        <v>NA</v>
      </c>
      <c r="S235" s="39">
        <v>45112</v>
      </c>
      <c r="T235" s="40">
        <f t="shared" si="95"/>
        <v>138.63333333333333</v>
      </c>
      <c r="U235" s="41" t="b">
        <f t="shared" si="110"/>
        <v>1</v>
      </c>
      <c r="V235" s="42"/>
      <c r="W235" s="43">
        <v>45122</v>
      </c>
      <c r="X235" s="40">
        <f t="shared" si="97"/>
        <v>138.96666666666667</v>
      </c>
      <c r="Y235" s="40" t="str">
        <f t="shared" si="98"/>
        <v>1</v>
      </c>
      <c r="Z235" s="41">
        <f t="shared" si="99"/>
        <v>1</v>
      </c>
      <c r="AA235" s="41">
        <f t="shared" si="100"/>
        <v>1</v>
      </c>
      <c r="AB235" s="41">
        <f t="shared" si="101"/>
        <v>1</v>
      </c>
      <c r="AC235" s="41">
        <v>1</v>
      </c>
      <c r="AD235" s="41">
        <v>0</v>
      </c>
      <c r="AE235" s="43" t="str">
        <f t="shared" si="113"/>
        <v>NA</v>
      </c>
      <c r="AF235" s="40" t="str">
        <f t="shared" si="96"/>
        <v>NA</v>
      </c>
      <c r="AG235" s="40">
        <f t="shared" si="102"/>
        <v>138.63333333333333</v>
      </c>
      <c r="AH235" s="45" t="str">
        <f t="shared" si="105"/>
        <v>1</v>
      </c>
      <c r="AI235" s="41" t="str">
        <f t="shared" si="106"/>
        <v>1</v>
      </c>
      <c r="AJ235" s="41" t="str">
        <f t="shared" si="107"/>
        <v>1</v>
      </c>
      <c r="AK235" s="44" t="str">
        <f t="shared" si="109"/>
        <v>1</v>
      </c>
      <c r="AL235" s="67">
        <v>50.158874359999999</v>
      </c>
      <c r="AM235" s="68">
        <v>18.686817260000002</v>
      </c>
      <c r="AN235" s="68">
        <v>5.2509864457831004</v>
      </c>
      <c r="AO235" s="69" t="s">
        <v>140</v>
      </c>
      <c r="AP235" s="69" t="s">
        <v>139</v>
      </c>
      <c r="AQ235" s="69" t="s">
        <v>139</v>
      </c>
    </row>
    <row r="236" spans="1:43" ht="15.75" x14ac:dyDescent="0.25">
      <c r="A236" s="30">
        <v>243</v>
      </c>
      <c r="B236" s="31">
        <v>15707</v>
      </c>
      <c r="C236" s="16">
        <f t="shared" si="92"/>
        <v>68.06575342465753</v>
      </c>
      <c r="D236" s="17" t="s">
        <v>124</v>
      </c>
      <c r="E236" s="17" t="s">
        <v>83</v>
      </c>
      <c r="F236" s="18">
        <f t="shared" si="114"/>
        <v>49.333333333333336</v>
      </c>
      <c r="G236" s="32">
        <v>40913</v>
      </c>
      <c r="H236" s="33" t="s">
        <v>52</v>
      </c>
      <c r="I236" s="34">
        <v>3</v>
      </c>
      <c r="J236" s="34">
        <v>2</v>
      </c>
      <c r="K236" s="34" t="str">
        <f t="shared" si="93"/>
        <v>2</v>
      </c>
      <c r="L236" s="35" t="str">
        <f t="shared" si="94"/>
        <v>2</v>
      </c>
      <c r="M236" s="36" t="s">
        <v>125</v>
      </c>
      <c r="N236" s="37">
        <v>0</v>
      </c>
      <c r="O236" s="37" t="str">
        <f t="shared" si="111"/>
        <v>NA</v>
      </c>
      <c r="P236" s="37" t="str">
        <f t="shared" si="112"/>
        <v>NA</v>
      </c>
      <c r="Q236" s="37">
        <v>0</v>
      </c>
      <c r="R236" s="38">
        <v>0</v>
      </c>
      <c r="S236" s="39">
        <v>41431</v>
      </c>
      <c r="T236" s="40">
        <f t="shared" si="95"/>
        <v>17.266666666666666</v>
      </c>
      <c r="U236" s="41" t="b">
        <f t="shared" si="110"/>
        <v>0</v>
      </c>
      <c r="V236" s="42">
        <v>41452</v>
      </c>
      <c r="W236" s="43">
        <v>45102</v>
      </c>
      <c r="X236" s="40">
        <f t="shared" si="97"/>
        <v>17.966666666666665</v>
      </c>
      <c r="Y236" s="40" t="str">
        <f t="shared" si="98"/>
        <v>1</v>
      </c>
      <c r="Z236" s="41">
        <f t="shared" si="99"/>
        <v>0</v>
      </c>
      <c r="AA236" s="41">
        <f t="shared" si="100"/>
        <v>0</v>
      </c>
      <c r="AB236" s="41">
        <f t="shared" si="101"/>
        <v>0</v>
      </c>
      <c r="AC236" s="41">
        <v>1</v>
      </c>
      <c r="AD236" s="41">
        <v>0</v>
      </c>
      <c r="AE236" s="43" t="str">
        <f t="shared" si="113"/>
        <v>NA</v>
      </c>
      <c r="AF236" s="40" t="str">
        <f t="shared" si="96"/>
        <v>NA</v>
      </c>
      <c r="AG236" s="40">
        <f t="shared" si="102"/>
        <v>17.966666666666665</v>
      </c>
      <c r="AH236" s="45" t="str">
        <f t="shared" si="105"/>
        <v>1</v>
      </c>
      <c r="AI236" s="41" t="str">
        <f t="shared" si="106"/>
        <v>0</v>
      </c>
      <c r="AJ236" s="41" t="str">
        <f t="shared" si="107"/>
        <v>0</v>
      </c>
      <c r="AK236" s="44" t="str">
        <f t="shared" si="109"/>
        <v>0</v>
      </c>
      <c r="AL236" s="67">
        <v>53.810381509999999</v>
      </c>
      <c r="AM236" s="68">
        <v>11.731059800000001</v>
      </c>
      <c r="AN236" s="68">
        <v>4.0538421099999997</v>
      </c>
      <c r="AO236" s="69" t="s">
        <v>140</v>
      </c>
      <c r="AP236" s="69" t="s">
        <v>140</v>
      </c>
      <c r="AQ236" s="69" t="s">
        <v>139</v>
      </c>
    </row>
    <row r="237" spans="1:43" ht="15.75" x14ac:dyDescent="0.25">
      <c r="A237" s="30">
        <v>244</v>
      </c>
      <c r="B237" s="31">
        <v>18365</v>
      </c>
      <c r="C237" s="16">
        <f t="shared" si="92"/>
        <v>60.876712328767127</v>
      </c>
      <c r="D237" s="17">
        <v>74</v>
      </c>
      <c r="E237" s="17">
        <v>163</v>
      </c>
      <c r="F237" s="18">
        <f t="shared" si="114"/>
        <v>27.852007979223909</v>
      </c>
      <c r="G237" s="32">
        <v>40910</v>
      </c>
      <c r="H237" s="33" t="s">
        <v>52</v>
      </c>
      <c r="I237" s="34">
        <v>1</v>
      </c>
      <c r="J237" s="34" t="s">
        <v>49</v>
      </c>
      <c r="K237" s="34" t="str">
        <f t="shared" si="93"/>
        <v>1</v>
      </c>
      <c r="L237" s="35" t="str">
        <f t="shared" si="94"/>
        <v>1</v>
      </c>
      <c r="M237" s="36">
        <v>0</v>
      </c>
      <c r="N237" s="37" t="str">
        <f>IF(M237=0,"NA","למלא פירוט")</f>
        <v>NA</v>
      </c>
      <c r="O237" s="37" t="str">
        <f t="shared" si="111"/>
        <v>NA</v>
      </c>
      <c r="P237" s="37" t="str">
        <f t="shared" si="112"/>
        <v>NA</v>
      </c>
      <c r="Q237" s="37" t="str">
        <f>IF(M237=0,"NA","למלא פירוט")</f>
        <v>NA</v>
      </c>
      <c r="R237" s="38" t="str">
        <f>IF(M237=0,"NA","למלא פירוט")</f>
        <v>NA</v>
      </c>
      <c r="S237" s="39">
        <v>45091</v>
      </c>
      <c r="T237" s="40">
        <f t="shared" si="95"/>
        <v>139.36666666666667</v>
      </c>
      <c r="U237" s="41" t="b">
        <f t="shared" si="110"/>
        <v>1</v>
      </c>
      <c r="V237" s="42"/>
      <c r="W237" s="43">
        <v>45096</v>
      </c>
      <c r="X237" s="40">
        <f t="shared" si="97"/>
        <v>139.53333333333333</v>
      </c>
      <c r="Y237" s="40" t="str">
        <f t="shared" si="98"/>
        <v>1</v>
      </c>
      <c r="Z237" s="41">
        <f t="shared" si="99"/>
        <v>1</v>
      </c>
      <c r="AA237" s="41">
        <f t="shared" si="100"/>
        <v>1</v>
      </c>
      <c r="AB237" s="41">
        <f t="shared" si="101"/>
        <v>1</v>
      </c>
      <c r="AC237" s="41">
        <v>1</v>
      </c>
      <c r="AD237" s="41">
        <v>0</v>
      </c>
      <c r="AE237" s="43" t="str">
        <f t="shared" si="113"/>
        <v>NA</v>
      </c>
      <c r="AF237" s="40" t="str">
        <f t="shared" si="96"/>
        <v>NA</v>
      </c>
      <c r="AG237" s="40">
        <f t="shared" si="102"/>
        <v>139.36666666666667</v>
      </c>
      <c r="AH237" s="45" t="str">
        <f t="shared" si="105"/>
        <v>1</v>
      </c>
      <c r="AI237" s="41" t="str">
        <f t="shared" si="106"/>
        <v>1</v>
      </c>
      <c r="AJ237" s="41" t="str">
        <f t="shared" si="107"/>
        <v>1</v>
      </c>
      <c r="AK237" s="44" t="str">
        <f t="shared" si="109"/>
        <v>1</v>
      </c>
      <c r="AL237" s="67">
        <v>58.504850900000001</v>
      </c>
      <c r="AM237" s="68">
        <v>20.892631990000002</v>
      </c>
      <c r="AN237" s="68">
        <v>3.4758961281708798</v>
      </c>
      <c r="AO237" s="69" t="s">
        <v>139</v>
      </c>
      <c r="AP237" s="69" t="s">
        <v>139</v>
      </c>
      <c r="AQ237" s="69" t="s">
        <v>140</v>
      </c>
    </row>
    <row r="238" spans="1:43" ht="15.75" x14ac:dyDescent="0.25">
      <c r="A238" s="30">
        <v>245</v>
      </c>
      <c r="B238" s="31">
        <v>14702</v>
      </c>
      <c r="C238" s="16">
        <f t="shared" si="92"/>
        <v>70.734246575342468</v>
      </c>
      <c r="D238" s="17" t="s">
        <v>92</v>
      </c>
      <c r="E238" s="17" t="s">
        <v>64</v>
      </c>
      <c r="F238" s="18">
        <f t="shared" si="114"/>
        <v>32.455677715120288</v>
      </c>
      <c r="G238" s="32">
        <v>40896</v>
      </c>
      <c r="H238" s="33" t="s">
        <v>52</v>
      </c>
      <c r="I238" s="34">
        <v>3</v>
      </c>
      <c r="J238" s="34" t="s">
        <v>49</v>
      </c>
      <c r="K238" s="34" t="str">
        <f t="shared" si="93"/>
        <v>1</v>
      </c>
      <c r="L238" s="35" t="str">
        <f t="shared" si="94"/>
        <v>2</v>
      </c>
      <c r="M238" s="36">
        <v>1</v>
      </c>
      <c r="N238" s="37">
        <v>0</v>
      </c>
      <c r="O238" s="37" t="str">
        <f t="shared" si="111"/>
        <v>NA</v>
      </c>
      <c r="P238" s="37" t="str">
        <f t="shared" si="112"/>
        <v>NA</v>
      </c>
      <c r="Q238" s="37">
        <v>1</v>
      </c>
      <c r="R238" s="38">
        <v>1</v>
      </c>
      <c r="S238" s="39">
        <v>42877</v>
      </c>
      <c r="T238" s="40">
        <f t="shared" si="95"/>
        <v>66.033333333333331</v>
      </c>
      <c r="U238" s="41" t="b">
        <f t="shared" si="110"/>
        <v>0</v>
      </c>
      <c r="V238" s="42">
        <v>42883</v>
      </c>
      <c r="W238" s="43">
        <v>45122</v>
      </c>
      <c r="X238" s="40">
        <f t="shared" si="97"/>
        <v>66.233333333333334</v>
      </c>
      <c r="Y238" s="40" t="str">
        <f t="shared" si="98"/>
        <v>1</v>
      </c>
      <c r="Z238" s="41">
        <f t="shared" si="99"/>
        <v>1</v>
      </c>
      <c r="AA238" s="41">
        <f t="shared" si="100"/>
        <v>1</v>
      </c>
      <c r="AB238" s="41">
        <f t="shared" si="101"/>
        <v>0</v>
      </c>
      <c r="AC238" s="41">
        <v>1</v>
      </c>
      <c r="AD238" s="41">
        <v>1</v>
      </c>
      <c r="AE238" s="43">
        <v>42682</v>
      </c>
      <c r="AF238" s="40">
        <f t="shared" si="96"/>
        <v>58.633333333333333</v>
      </c>
      <c r="AG238" s="40">
        <f t="shared" si="102"/>
        <v>59.533333333333331</v>
      </c>
      <c r="AH238" s="45" t="str">
        <f t="shared" si="105"/>
        <v>1</v>
      </c>
      <c r="AI238" s="41" t="str">
        <f t="shared" si="106"/>
        <v>1</v>
      </c>
      <c r="AJ238" s="41" t="str">
        <f t="shared" si="107"/>
        <v>0</v>
      </c>
      <c r="AK238" s="44" t="str">
        <f t="shared" si="109"/>
        <v>0</v>
      </c>
      <c r="AL238" s="67">
        <v>46.645018640000004</v>
      </c>
      <c r="AM238" s="68">
        <v>11.11976641</v>
      </c>
      <c r="AN238" s="68">
        <v>1.93563400040428</v>
      </c>
      <c r="AO238" s="69" t="s">
        <v>140</v>
      </c>
      <c r="AP238" s="69" t="s">
        <v>140</v>
      </c>
      <c r="AQ238" s="69" t="s">
        <v>140</v>
      </c>
    </row>
    <row r="239" spans="1:43" ht="15.75" x14ac:dyDescent="0.25">
      <c r="A239" s="30">
        <v>246</v>
      </c>
      <c r="B239" s="31">
        <v>18994</v>
      </c>
      <c r="C239" s="16">
        <f t="shared" si="92"/>
        <v>59.126027397260273</v>
      </c>
      <c r="D239" s="17" t="s">
        <v>119</v>
      </c>
      <c r="E239" s="17" t="s">
        <v>83</v>
      </c>
      <c r="F239" s="18">
        <f t="shared" si="114"/>
        <v>27.555555555555557</v>
      </c>
      <c r="G239" s="32">
        <v>40889</v>
      </c>
      <c r="H239" s="33" t="s">
        <v>52</v>
      </c>
      <c r="I239" s="34">
        <v>1</v>
      </c>
      <c r="J239" s="34" t="s">
        <v>54</v>
      </c>
      <c r="K239" s="34" t="str">
        <f t="shared" si="93"/>
        <v>1</v>
      </c>
      <c r="L239" s="35" t="str">
        <f t="shared" si="94"/>
        <v>1</v>
      </c>
      <c r="M239" s="36">
        <v>0</v>
      </c>
      <c r="N239" s="37" t="str">
        <f>IF(M239=0,"NA","למלא פירוט")</f>
        <v>NA</v>
      </c>
      <c r="O239" s="37" t="str">
        <f t="shared" si="111"/>
        <v>NA</v>
      </c>
      <c r="P239" s="37" t="str">
        <f t="shared" si="112"/>
        <v>NA</v>
      </c>
      <c r="Q239" s="37" t="str">
        <f>IF(M239=0,"NA","למלא פירוט")</f>
        <v>NA</v>
      </c>
      <c r="R239" s="38" t="str">
        <f>IF(M239=0,"NA","למלא פירוט")</f>
        <v>NA</v>
      </c>
      <c r="S239" s="39">
        <v>45037</v>
      </c>
      <c r="T239" s="40">
        <f t="shared" si="95"/>
        <v>138.26666666666668</v>
      </c>
      <c r="U239" s="41" t="b">
        <f t="shared" si="110"/>
        <v>1</v>
      </c>
      <c r="V239" s="42"/>
      <c r="W239" s="43">
        <v>45102</v>
      </c>
      <c r="X239" s="40">
        <f t="shared" si="97"/>
        <v>140.43333333333334</v>
      </c>
      <c r="Y239" s="40" t="str">
        <f t="shared" si="98"/>
        <v>1</v>
      </c>
      <c r="Z239" s="41">
        <f t="shared" si="99"/>
        <v>1</v>
      </c>
      <c r="AA239" s="41">
        <f t="shared" si="100"/>
        <v>1</v>
      </c>
      <c r="AB239" s="41">
        <f t="shared" si="101"/>
        <v>1</v>
      </c>
      <c r="AC239" s="41">
        <v>1</v>
      </c>
      <c r="AD239" s="41">
        <v>0</v>
      </c>
      <c r="AE239" s="43" t="str">
        <f>IF(AD239=0,"NA","למלא פירוט")</f>
        <v>NA</v>
      </c>
      <c r="AF239" s="40" t="str">
        <f t="shared" si="96"/>
        <v>NA</v>
      </c>
      <c r="AG239" s="40">
        <f t="shared" si="102"/>
        <v>138.26666666666668</v>
      </c>
      <c r="AH239" s="45" t="str">
        <f t="shared" si="105"/>
        <v>1</v>
      </c>
      <c r="AI239" s="41" t="str">
        <f t="shared" si="106"/>
        <v>1</v>
      </c>
      <c r="AJ239" s="41" t="str">
        <f t="shared" si="107"/>
        <v>1</v>
      </c>
      <c r="AK239" s="44" t="str">
        <f t="shared" si="109"/>
        <v>1</v>
      </c>
      <c r="AL239" s="67">
        <v>52.386532440000003</v>
      </c>
      <c r="AM239" s="68">
        <v>17.368417640000001</v>
      </c>
      <c r="AN239" s="68">
        <v>7.6735303833792603</v>
      </c>
      <c r="AO239" s="69" t="s">
        <v>140</v>
      </c>
      <c r="AP239" s="69" t="s">
        <v>139</v>
      </c>
      <c r="AQ239" s="69" t="s">
        <v>139</v>
      </c>
    </row>
    <row r="240" spans="1:43" ht="15.75" x14ac:dyDescent="0.25">
      <c r="A240" s="30">
        <v>247</v>
      </c>
      <c r="B240" s="31">
        <v>15342</v>
      </c>
      <c r="C240" s="16">
        <f t="shared" si="92"/>
        <v>68.978082191780828</v>
      </c>
      <c r="D240" s="17">
        <v>86</v>
      </c>
      <c r="E240" s="17">
        <v>158</v>
      </c>
      <c r="F240" s="18">
        <f t="shared" si="114"/>
        <v>34.449607434705975</v>
      </c>
      <c r="G240" s="32">
        <v>40885</v>
      </c>
      <c r="H240" s="33" t="s">
        <v>55</v>
      </c>
      <c r="I240" s="34">
        <v>3</v>
      </c>
      <c r="J240" s="34">
        <v>3</v>
      </c>
      <c r="K240" s="34" t="str">
        <f t="shared" si="93"/>
        <v>3</v>
      </c>
      <c r="L240" s="35" t="str">
        <f t="shared" si="94"/>
        <v>2</v>
      </c>
      <c r="M240" s="36">
        <v>1</v>
      </c>
      <c r="N240" s="37">
        <v>1</v>
      </c>
      <c r="O240" s="46" t="s">
        <v>57</v>
      </c>
      <c r="P240" s="37">
        <v>1</v>
      </c>
      <c r="Q240" s="37">
        <v>0</v>
      </c>
      <c r="R240" s="38">
        <v>0</v>
      </c>
      <c r="S240" s="39">
        <v>42502</v>
      </c>
      <c r="T240" s="40">
        <f t="shared" si="95"/>
        <v>53.9</v>
      </c>
      <c r="U240" s="41" t="b">
        <f t="shared" si="110"/>
        <v>0</v>
      </c>
      <c r="V240" s="42">
        <v>42501</v>
      </c>
      <c r="W240" s="43">
        <v>45102</v>
      </c>
      <c r="X240" s="40">
        <f t="shared" si="97"/>
        <v>53.866666666666667</v>
      </c>
      <c r="Y240" s="40" t="str">
        <f t="shared" si="98"/>
        <v>1</v>
      </c>
      <c r="Z240" s="41">
        <f t="shared" si="99"/>
        <v>1</v>
      </c>
      <c r="AA240" s="41">
        <f t="shared" si="100"/>
        <v>0</v>
      </c>
      <c r="AB240" s="41">
        <f t="shared" si="101"/>
        <v>0</v>
      </c>
      <c r="AC240" s="41">
        <v>1</v>
      </c>
      <c r="AD240" s="41">
        <v>1</v>
      </c>
      <c r="AE240" s="43">
        <v>42339</v>
      </c>
      <c r="AF240" s="40">
        <f t="shared" si="96"/>
        <v>47.766666666666666</v>
      </c>
      <c r="AG240" s="40">
        <f t="shared" si="102"/>
        <v>48.466666666666669</v>
      </c>
      <c r="AH240" s="45" t="str">
        <f t="shared" si="105"/>
        <v>1</v>
      </c>
      <c r="AI240" s="41" t="str">
        <f t="shared" si="106"/>
        <v>1</v>
      </c>
      <c r="AJ240" s="41" t="str">
        <f t="shared" si="107"/>
        <v>0</v>
      </c>
      <c r="AK240" s="44" t="str">
        <f t="shared" si="109"/>
        <v>0</v>
      </c>
      <c r="AL240" s="67">
        <v>61.349960889999998</v>
      </c>
      <c r="AM240" s="68">
        <v>18.998035810000001</v>
      </c>
      <c r="AN240" s="68">
        <v>3.2198961267605601</v>
      </c>
      <c r="AO240" s="69" t="s">
        <v>139</v>
      </c>
      <c r="AP240" s="69" t="s">
        <v>139</v>
      </c>
      <c r="AQ240" s="69" t="s">
        <v>140</v>
      </c>
    </row>
    <row r="241" spans="1:43" ht="15.75" x14ac:dyDescent="0.25">
      <c r="A241" s="30">
        <v>248</v>
      </c>
      <c r="B241" s="31">
        <v>18765</v>
      </c>
      <c r="C241" s="16">
        <f t="shared" si="92"/>
        <v>59.704109589041096</v>
      </c>
      <c r="D241" s="17" t="s">
        <v>126</v>
      </c>
      <c r="E241" s="17" t="s">
        <v>112</v>
      </c>
      <c r="F241" s="18">
        <f t="shared" si="114"/>
        <v>44.956733369388864</v>
      </c>
      <c r="G241" s="32">
        <v>40876</v>
      </c>
      <c r="H241" s="33" t="s">
        <v>52</v>
      </c>
      <c r="I241" s="34">
        <v>1</v>
      </c>
      <c r="J241" s="34">
        <v>2</v>
      </c>
      <c r="K241" s="34" t="str">
        <f t="shared" si="93"/>
        <v>2</v>
      </c>
      <c r="L241" s="35" t="str">
        <f t="shared" si="94"/>
        <v>1</v>
      </c>
      <c r="M241" s="36">
        <v>1</v>
      </c>
      <c r="N241" s="37">
        <v>0</v>
      </c>
      <c r="O241" s="37" t="str">
        <f>IF(N241=1,"למלא פירוט","NA")</f>
        <v>NA</v>
      </c>
      <c r="P241" s="37" t="str">
        <f>IF(N241=1,"למלא פירוט","NA")</f>
        <v>NA</v>
      </c>
      <c r="Q241" s="37">
        <v>1</v>
      </c>
      <c r="R241" s="38">
        <v>1</v>
      </c>
      <c r="S241" s="39">
        <v>41370</v>
      </c>
      <c r="T241" s="40">
        <f t="shared" si="95"/>
        <v>16.466666666666665</v>
      </c>
      <c r="U241" s="41" t="b">
        <f t="shared" si="110"/>
        <v>0</v>
      </c>
      <c r="V241" s="42">
        <v>41370</v>
      </c>
      <c r="W241" s="43">
        <v>45122</v>
      </c>
      <c r="X241" s="40">
        <f t="shared" si="97"/>
        <v>16.466666666666665</v>
      </c>
      <c r="Y241" s="40" t="str">
        <f t="shared" si="98"/>
        <v>1</v>
      </c>
      <c r="Z241" s="41">
        <f t="shared" si="99"/>
        <v>0</v>
      </c>
      <c r="AA241" s="41">
        <f t="shared" si="100"/>
        <v>0</v>
      </c>
      <c r="AB241" s="41">
        <f t="shared" si="101"/>
        <v>0</v>
      </c>
      <c r="AC241" s="41">
        <v>1</v>
      </c>
      <c r="AD241" s="41">
        <v>1</v>
      </c>
      <c r="AE241" s="43">
        <v>41357</v>
      </c>
      <c r="AF241" s="40">
        <f t="shared" si="96"/>
        <v>15.833333333333334</v>
      </c>
      <c r="AG241" s="40">
        <f t="shared" si="102"/>
        <v>16.033333333333335</v>
      </c>
      <c r="AH241" s="45" t="str">
        <f t="shared" si="105"/>
        <v>1</v>
      </c>
      <c r="AI241" s="41" t="str">
        <f t="shared" si="106"/>
        <v>0</v>
      </c>
      <c r="AJ241" s="41" t="str">
        <f t="shared" si="107"/>
        <v>0</v>
      </c>
      <c r="AK241" s="44" t="str">
        <f t="shared" si="109"/>
        <v>0</v>
      </c>
      <c r="AL241" s="67">
        <v>53.5072799</v>
      </c>
      <c r="AM241" s="68">
        <v>10.534989960000001</v>
      </c>
      <c r="AN241" s="68">
        <v>3.0743196356817499</v>
      </c>
      <c r="AO241" s="69" t="s">
        <v>140</v>
      </c>
      <c r="AP241" s="69" t="s">
        <v>140</v>
      </c>
      <c r="AQ241" s="69" t="s">
        <v>140</v>
      </c>
    </row>
    <row r="242" spans="1:43" ht="15.75" x14ac:dyDescent="0.25">
      <c r="A242" s="30">
        <v>249</v>
      </c>
      <c r="B242" s="31">
        <v>20041</v>
      </c>
      <c r="C242" s="16">
        <f t="shared" si="92"/>
        <v>56.249315068493154</v>
      </c>
      <c r="D242" s="17">
        <v>75</v>
      </c>
      <c r="E242" s="17">
        <v>157</v>
      </c>
      <c r="F242" s="18">
        <f t="shared" si="114"/>
        <v>30.427197857925268</v>
      </c>
      <c r="G242" s="32">
        <v>40871</v>
      </c>
      <c r="H242" s="33" t="s">
        <v>52</v>
      </c>
      <c r="I242" s="34">
        <v>1</v>
      </c>
      <c r="J242" s="34" t="s">
        <v>49</v>
      </c>
      <c r="K242" s="34" t="str">
        <f t="shared" si="93"/>
        <v>1</v>
      </c>
      <c r="L242" s="35" t="str">
        <f t="shared" si="94"/>
        <v>1</v>
      </c>
      <c r="M242" s="36">
        <v>1</v>
      </c>
      <c r="N242" s="37">
        <v>0</v>
      </c>
      <c r="O242" s="37" t="str">
        <f>IF(N242=1,"למלא פירוט","NA")</f>
        <v>NA</v>
      </c>
      <c r="P242" s="37" t="str">
        <f>IF(N242=1,"למלא פירוט","NA")</f>
        <v>NA</v>
      </c>
      <c r="Q242" s="37">
        <v>0</v>
      </c>
      <c r="R242" s="38">
        <v>0</v>
      </c>
      <c r="S242" s="39">
        <v>45044</v>
      </c>
      <c r="T242" s="40">
        <f t="shared" si="95"/>
        <v>139.1</v>
      </c>
      <c r="U242" s="41" t="b">
        <f t="shared" si="110"/>
        <v>1</v>
      </c>
      <c r="V242" s="42"/>
      <c r="W242" s="43">
        <v>45102</v>
      </c>
      <c r="X242" s="40">
        <f t="shared" si="97"/>
        <v>141.03333333333333</v>
      </c>
      <c r="Y242" s="40" t="str">
        <f t="shared" si="98"/>
        <v>1</v>
      </c>
      <c r="Z242" s="41">
        <f t="shared" si="99"/>
        <v>1</v>
      </c>
      <c r="AA242" s="41">
        <f t="shared" si="100"/>
        <v>1</v>
      </c>
      <c r="AB242" s="41">
        <f t="shared" si="101"/>
        <v>1</v>
      </c>
      <c r="AC242" s="41">
        <v>1</v>
      </c>
      <c r="AD242" s="41">
        <v>0</v>
      </c>
      <c r="AE242" s="43" t="str">
        <f>IF(AD242=0,"NA","למלא פירוט")</f>
        <v>NA</v>
      </c>
      <c r="AF242" s="40" t="str">
        <f t="shared" si="96"/>
        <v>NA</v>
      </c>
      <c r="AG242" s="40">
        <f t="shared" si="102"/>
        <v>139.1</v>
      </c>
      <c r="AH242" s="45" t="str">
        <f t="shared" si="105"/>
        <v>1</v>
      </c>
      <c r="AI242" s="41" t="str">
        <f t="shared" si="106"/>
        <v>1</v>
      </c>
      <c r="AJ242" s="41" t="str">
        <f t="shared" si="107"/>
        <v>1</v>
      </c>
      <c r="AK242" s="44" t="str">
        <f t="shared" si="109"/>
        <v>1</v>
      </c>
      <c r="AL242" s="67">
        <v>51.110740030000002</v>
      </c>
      <c r="AM242" s="68">
        <v>15.389419139999999</v>
      </c>
      <c r="AN242" s="68">
        <v>2.5337260577764802</v>
      </c>
      <c r="AO242" s="69" t="s">
        <v>140</v>
      </c>
      <c r="AP242" s="69" t="s">
        <v>140</v>
      </c>
      <c r="AQ242" s="69" t="s">
        <v>140</v>
      </c>
    </row>
    <row r="243" spans="1:43" ht="15.75" x14ac:dyDescent="0.25">
      <c r="A243" s="30">
        <v>250</v>
      </c>
      <c r="B243" s="31">
        <v>16803</v>
      </c>
      <c r="C243" s="16">
        <f t="shared" si="92"/>
        <v>64.835616438356169</v>
      </c>
      <c r="D243" s="17" t="s">
        <v>127</v>
      </c>
      <c r="E243" s="20" t="s">
        <v>50</v>
      </c>
      <c r="F243" s="18" t="s">
        <v>50</v>
      </c>
      <c r="G243" s="32">
        <v>40812</v>
      </c>
      <c r="H243" s="33" t="s">
        <v>52</v>
      </c>
      <c r="I243" s="34">
        <v>1</v>
      </c>
      <c r="J243" s="34" t="s">
        <v>54</v>
      </c>
      <c r="K243" s="34" t="str">
        <f t="shared" si="93"/>
        <v>1</v>
      </c>
      <c r="L243" s="35" t="str">
        <f t="shared" si="94"/>
        <v>1</v>
      </c>
      <c r="M243" s="36">
        <v>0</v>
      </c>
      <c r="N243" s="37" t="str">
        <f>IF(M243=0,"NA","למלא פירוט")</f>
        <v>NA</v>
      </c>
      <c r="O243" s="37" t="str">
        <f>IF(N243=1,"למלא פירוט","NA")</f>
        <v>NA</v>
      </c>
      <c r="P243" s="37" t="str">
        <f>IF(N243=1,"למלא פירוט","NA")</f>
        <v>NA</v>
      </c>
      <c r="Q243" s="37" t="str">
        <f>IF(M243=0,"NA","למלא פירוט")</f>
        <v>NA</v>
      </c>
      <c r="R243" s="38" t="str">
        <f>IF(M243=0,"NA","למלא פירוט")</f>
        <v>NA</v>
      </c>
      <c r="S243" s="39">
        <v>42199</v>
      </c>
      <c r="T243" s="40">
        <f t="shared" si="95"/>
        <v>46.233333333333334</v>
      </c>
      <c r="U243" s="41" t="b">
        <f t="shared" si="110"/>
        <v>0</v>
      </c>
      <c r="V243" s="42">
        <v>42202</v>
      </c>
      <c r="W243" s="43">
        <v>45102</v>
      </c>
      <c r="X243" s="40">
        <f t="shared" si="97"/>
        <v>46.333333333333336</v>
      </c>
      <c r="Y243" s="40" t="str">
        <f t="shared" si="98"/>
        <v>1</v>
      </c>
      <c r="Z243" s="41">
        <f t="shared" si="99"/>
        <v>1</v>
      </c>
      <c r="AA243" s="41">
        <f t="shared" si="100"/>
        <v>0</v>
      </c>
      <c r="AB243" s="41">
        <f t="shared" si="101"/>
        <v>0</v>
      </c>
      <c r="AC243" s="41">
        <v>1</v>
      </c>
      <c r="AD243" s="41">
        <v>0</v>
      </c>
      <c r="AE243" s="43" t="str">
        <f>IF(AD243=0,"NA","למלא פירוט")</f>
        <v>NA</v>
      </c>
      <c r="AF243" s="40" t="str">
        <f t="shared" si="96"/>
        <v>NA</v>
      </c>
      <c r="AG243" s="40">
        <f t="shared" si="102"/>
        <v>46.333333333333336</v>
      </c>
      <c r="AH243" s="45" t="str">
        <f t="shared" si="105"/>
        <v>1</v>
      </c>
      <c r="AI243" s="41" t="str">
        <f t="shared" si="106"/>
        <v>1</v>
      </c>
      <c r="AJ243" s="41" t="str">
        <f t="shared" si="107"/>
        <v>0</v>
      </c>
      <c r="AK243" s="44" t="str">
        <f t="shared" si="109"/>
        <v>0</v>
      </c>
      <c r="AL243" s="67">
        <v>54.212302110000003</v>
      </c>
      <c r="AM243" s="68">
        <v>19.12989335</v>
      </c>
      <c r="AN243" s="68">
        <v>12.577055867495201</v>
      </c>
      <c r="AO243" s="69" t="s">
        <v>140</v>
      </c>
      <c r="AP243" s="69" t="s">
        <v>139</v>
      </c>
      <c r="AQ243" s="69" t="s">
        <v>139</v>
      </c>
    </row>
    <row r="244" spans="1:43" ht="15.75" x14ac:dyDescent="0.25">
      <c r="A244" s="30">
        <v>251</v>
      </c>
      <c r="B244" s="31">
        <v>12986</v>
      </c>
      <c r="C244" s="16">
        <f t="shared" si="92"/>
        <v>75.06575342465753</v>
      </c>
      <c r="D244" s="17" t="s">
        <v>98</v>
      </c>
      <c r="E244" s="20" t="s">
        <v>50</v>
      </c>
      <c r="F244" s="18" t="s">
        <v>50</v>
      </c>
      <c r="G244" s="32">
        <v>40785</v>
      </c>
      <c r="H244" s="33" t="s">
        <v>52</v>
      </c>
      <c r="I244" s="34">
        <v>1</v>
      </c>
      <c r="J244" s="34" t="s">
        <v>54</v>
      </c>
      <c r="K244" s="34" t="str">
        <f t="shared" si="93"/>
        <v>1</v>
      </c>
      <c r="L244" s="35" t="str">
        <f t="shared" si="94"/>
        <v>1</v>
      </c>
      <c r="M244" s="36">
        <v>0</v>
      </c>
      <c r="N244" s="37" t="str">
        <f>IF(M244=0,"NA","למלא פירוט")</f>
        <v>NA</v>
      </c>
      <c r="O244" s="37" t="str">
        <f>IF(N244=1,"למלא פירוט","NA")</f>
        <v>NA</v>
      </c>
      <c r="P244" s="37" t="str">
        <f>IF(N244=1,"למלא פירוט","NA")</f>
        <v>NA</v>
      </c>
      <c r="Q244" s="37" t="str">
        <f>IF(M244=0,"NA","למלא פירוט")</f>
        <v>NA</v>
      </c>
      <c r="R244" s="38" t="str">
        <f>IF(M244=0,"NA","למלא פירוט")</f>
        <v>NA</v>
      </c>
      <c r="S244" s="39">
        <v>45113</v>
      </c>
      <c r="T244" s="40">
        <f t="shared" si="95"/>
        <v>144.26666666666668</v>
      </c>
      <c r="U244" s="41" t="b">
        <f t="shared" si="110"/>
        <v>1</v>
      </c>
      <c r="V244" s="42"/>
      <c r="W244" s="43">
        <v>45120</v>
      </c>
      <c r="X244" s="40">
        <f t="shared" si="97"/>
        <v>144.5</v>
      </c>
      <c r="Y244" s="40" t="str">
        <f t="shared" si="98"/>
        <v>1</v>
      </c>
      <c r="Z244" s="41">
        <f t="shared" si="99"/>
        <v>1</v>
      </c>
      <c r="AA244" s="41">
        <f t="shared" si="100"/>
        <v>1</v>
      </c>
      <c r="AB244" s="41">
        <f t="shared" si="101"/>
        <v>1</v>
      </c>
      <c r="AC244" s="41">
        <v>1</v>
      </c>
      <c r="AD244" s="41">
        <v>0</v>
      </c>
      <c r="AE244" s="43" t="str">
        <f>IF(AD244=0,"NA","למלא פירוט")</f>
        <v>NA</v>
      </c>
      <c r="AF244" s="40" t="str">
        <f t="shared" si="96"/>
        <v>NA</v>
      </c>
      <c r="AG244" s="40">
        <f t="shared" si="102"/>
        <v>144.26666666666668</v>
      </c>
      <c r="AH244" s="45" t="str">
        <f t="shared" si="105"/>
        <v>1</v>
      </c>
      <c r="AI244" s="41" t="str">
        <f t="shared" si="106"/>
        <v>1</v>
      </c>
      <c r="AJ244" s="41" t="str">
        <f t="shared" si="107"/>
        <v>1</v>
      </c>
      <c r="AK244" s="44" t="str">
        <f t="shared" si="109"/>
        <v>1</v>
      </c>
      <c r="AL244" s="67">
        <v>49.046957800000001</v>
      </c>
      <c r="AM244" s="68">
        <v>11.18854346</v>
      </c>
      <c r="AN244" s="68">
        <v>3.2246647248345499</v>
      </c>
      <c r="AO244" s="69" t="s">
        <v>140</v>
      </c>
      <c r="AP244" s="69" t="s">
        <v>140</v>
      </c>
      <c r="AQ244" s="69" t="s">
        <v>140</v>
      </c>
    </row>
    <row r="245" spans="1:43" ht="15.75" x14ac:dyDescent="0.25">
      <c r="A245" s="30">
        <v>252</v>
      </c>
      <c r="B245" s="31">
        <v>26285</v>
      </c>
      <c r="C245" s="16">
        <f t="shared" si="92"/>
        <v>39.098630136986301</v>
      </c>
      <c r="D245" s="17">
        <v>85</v>
      </c>
      <c r="E245" s="17">
        <v>156</v>
      </c>
      <c r="F245" s="18">
        <f>D245/((E245/100)*(E245/100))</f>
        <v>34.927679158448385</v>
      </c>
      <c r="G245" s="32">
        <v>40764</v>
      </c>
      <c r="H245" s="33" t="s">
        <v>52</v>
      </c>
      <c r="I245" s="34">
        <v>1</v>
      </c>
      <c r="J245" s="34">
        <v>3</v>
      </c>
      <c r="K245" s="34" t="str">
        <f t="shared" si="93"/>
        <v>3</v>
      </c>
      <c r="L245" s="35" t="str">
        <f t="shared" si="94"/>
        <v>1</v>
      </c>
      <c r="M245" s="36">
        <v>1</v>
      </c>
      <c r="N245" s="37">
        <v>1</v>
      </c>
      <c r="O245" s="46" t="s">
        <v>60</v>
      </c>
      <c r="P245" s="37">
        <v>1</v>
      </c>
      <c r="Q245" s="37">
        <v>0</v>
      </c>
      <c r="R245" s="38">
        <v>0</v>
      </c>
      <c r="S245" s="39">
        <v>44704</v>
      </c>
      <c r="T245" s="40">
        <f t="shared" si="95"/>
        <v>131.33333333333334</v>
      </c>
      <c r="U245" s="41" t="b">
        <f t="shared" si="110"/>
        <v>0</v>
      </c>
      <c r="V245" s="42">
        <v>44706</v>
      </c>
      <c r="W245" s="43">
        <v>45057</v>
      </c>
      <c r="X245" s="40">
        <f t="shared" si="97"/>
        <v>131.4</v>
      </c>
      <c r="Y245" s="40" t="str">
        <f t="shared" si="98"/>
        <v>1</v>
      </c>
      <c r="Z245" s="41">
        <f t="shared" si="99"/>
        <v>1</v>
      </c>
      <c r="AA245" s="41">
        <f t="shared" si="100"/>
        <v>1</v>
      </c>
      <c r="AB245" s="41">
        <f t="shared" si="101"/>
        <v>1</v>
      </c>
      <c r="AC245" s="41">
        <v>1</v>
      </c>
      <c r="AD245" s="41">
        <v>1</v>
      </c>
      <c r="AE245" s="43">
        <v>44664</v>
      </c>
      <c r="AF245" s="40" t="s">
        <v>50</v>
      </c>
      <c r="AG245" s="40">
        <f t="shared" si="102"/>
        <v>130</v>
      </c>
      <c r="AH245" s="45" t="str">
        <f t="shared" si="105"/>
        <v>1</v>
      </c>
      <c r="AI245" s="41" t="str">
        <f t="shared" si="106"/>
        <v>1</v>
      </c>
      <c r="AJ245" s="41" t="str">
        <f t="shared" si="107"/>
        <v>1</v>
      </c>
      <c r="AK245" s="44" t="str">
        <f t="shared" si="109"/>
        <v>1</v>
      </c>
      <c r="AL245" s="67">
        <v>61.704830749999999</v>
      </c>
      <c r="AM245" s="68">
        <v>11.114374209999999</v>
      </c>
      <c r="AN245" s="68">
        <v>6.4217228960000003</v>
      </c>
      <c r="AO245" s="69" t="s">
        <v>139</v>
      </c>
      <c r="AP245" s="69" t="s">
        <v>140</v>
      </c>
      <c r="AQ245" s="69" t="s">
        <v>139</v>
      </c>
    </row>
    <row r="246" spans="1:43" ht="15.75" x14ac:dyDescent="0.25">
      <c r="A246" s="30">
        <v>157</v>
      </c>
      <c r="B246" s="31">
        <v>31050</v>
      </c>
      <c r="C246" s="16">
        <f t="shared" si="92"/>
        <v>29.961643835616439</v>
      </c>
      <c r="D246" s="17" t="s">
        <v>99</v>
      </c>
      <c r="E246" s="22" t="s">
        <v>82</v>
      </c>
      <c r="F246" s="18">
        <f>D246/((E246/100)*(E246/100))</f>
        <v>23.140495867768596</v>
      </c>
      <c r="G246" s="32">
        <v>42143</v>
      </c>
      <c r="H246" s="33" t="s">
        <v>52</v>
      </c>
      <c r="I246" s="34">
        <v>2</v>
      </c>
      <c r="J246" s="34">
        <v>2</v>
      </c>
      <c r="K246" s="34" t="str">
        <f t="shared" si="93"/>
        <v>2</v>
      </c>
      <c r="L246" s="35" t="str">
        <f t="shared" si="94"/>
        <v>1</v>
      </c>
      <c r="M246" s="36">
        <v>1</v>
      </c>
      <c r="N246" s="37">
        <v>0</v>
      </c>
      <c r="O246" s="37" t="str">
        <f t="shared" ref="O246:O252" si="118">IF(N246=1,"למלא פירוט","NA")</f>
        <v>NA</v>
      </c>
      <c r="P246" s="37" t="str">
        <f t="shared" ref="P246:P252" si="119">IF(N246=1,"למלא פירוט","NA")</f>
        <v>NA</v>
      </c>
      <c r="Q246" s="37">
        <v>1</v>
      </c>
      <c r="R246" s="38">
        <v>1</v>
      </c>
      <c r="S246" s="39">
        <v>45109</v>
      </c>
      <c r="T246" s="40">
        <f t="shared" si="95"/>
        <v>98.86666666666666</v>
      </c>
      <c r="U246" s="41" t="b">
        <f t="shared" si="110"/>
        <v>1</v>
      </c>
      <c r="V246" s="42"/>
      <c r="W246" s="43">
        <v>45110</v>
      </c>
      <c r="X246" s="40">
        <f t="shared" si="97"/>
        <v>98.9</v>
      </c>
      <c r="Y246" s="40" t="str">
        <f t="shared" si="98"/>
        <v>1</v>
      </c>
      <c r="Z246" s="41">
        <f t="shared" si="99"/>
        <v>1</v>
      </c>
      <c r="AA246" s="41">
        <f t="shared" si="100"/>
        <v>1</v>
      </c>
      <c r="AB246" s="41">
        <f t="shared" si="101"/>
        <v>1</v>
      </c>
      <c r="AC246" s="41">
        <v>1</v>
      </c>
      <c r="AD246" s="41">
        <v>0</v>
      </c>
      <c r="AE246" s="43" t="str">
        <f t="shared" ref="AE246:AE253" si="120">IF(AD246=0,"NA","למלא פירוט")</f>
        <v>NA</v>
      </c>
      <c r="AF246" s="40" t="str">
        <f t="shared" si="96"/>
        <v>NA</v>
      </c>
      <c r="AG246" s="40">
        <f t="shared" si="102"/>
        <v>98.86666666666666</v>
      </c>
      <c r="AH246" s="45" t="str">
        <f t="shared" si="105"/>
        <v>1</v>
      </c>
      <c r="AI246" s="41" t="str">
        <f t="shared" si="106"/>
        <v>1</v>
      </c>
      <c r="AJ246" s="41" t="str">
        <f t="shared" si="107"/>
        <v>1</v>
      </c>
      <c r="AK246" s="44" t="str">
        <f t="shared" si="109"/>
        <v>1</v>
      </c>
      <c r="AL246" s="67">
        <v>57.838890820000003</v>
      </c>
      <c r="AM246" s="68">
        <v>12.2392117</v>
      </c>
      <c r="AN246" s="68">
        <v>7.7382040200000004</v>
      </c>
      <c r="AO246" s="69" t="s">
        <v>139</v>
      </c>
      <c r="AP246" s="69" t="s">
        <v>140</v>
      </c>
      <c r="AQ246" s="69" t="s">
        <v>139</v>
      </c>
    </row>
    <row r="247" spans="1:43" ht="15.75" x14ac:dyDescent="0.25">
      <c r="A247" s="30">
        <v>254</v>
      </c>
      <c r="B247" s="31">
        <v>20822</v>
      </c>
      <c r="C247" s="16">
        <f t="shared" si="92"/>
        <v>53.758904109589039</v>
      </c>
      <c r="D247" s="17">
        <v>110</v>
      </c>
      <c r="E247" s="17">
        <v>170</v>
      </c>
      <c r="F247" s="18">
        <f>D247/((E247/100)*(E247/100))</f>
        <v>38.062283737024224</v>
      </c>
      <c r="G247" s="32">
        <v>40728</v>
      </c>
      <c r="H247" s="33" t="s">
        <v>52</v>
      </c>
      <c r="I247" s="34">
        <v>1</v>
      </c>
      <c r="J247" s="34" t="s">
        <v>54</v>
      </c>
      <c r="K247" s="34" t="str">
        <f t="shared" si="93"/>
        <v>1</v>
      </c>
      <c r="L247" s="35" t="str">
        <f t="shared" si="94"/>
        <v>1</v>
      </c>
      <c r="M247" s="36">
        <v>1</v>
      </c>
      <c r="N247" s="37">
        <v>0</v>
      </c>
      <c r="O247" s="37" t="str">
        <f t="shared" si="118"/>
        <v>NA</v>
      </c>
      <c r="P247" s="37" t="str">
        <f t="shared" si="119"/>
        <v>NA</v>
      </c>
      <c r="Q247" s="37">
        <v>1</v>
      </c>
      <c r="R247" s="38">
        <v>0</v>
      </c>
      <c r="S247" s="39">
        <v>43119</v>
      </c>
      <c r="T247" s="40">
        <f t="shared" si="95"/>
        <v>79.7</v>
      </c>
      <c r="U247" s="41" t="b">
        <f t="shared" si="110"/>
        <v>0</v>
      </c>
      <c r="V247" s="42">
        <v>43129</v>
      </c>
      <c r="W247" s="43">
        <v>45070</v>
      </c>
      <c r="X247" s="40">
        <f t="shared" si="97"/>
        <v>80.033333333333331</v>
      </c>
      <c r="Y247" s="40" t="str">
        <f t="shared" si="98"/>
        <v>1</v>
      </c>
      <c r="Z247" s="41">
        <f t="shared" si="99"/>
        <v>1</v>
      </c>
      <c r="AA247" s="41">
        <f t="shared" si="100"/>
        <v>1</v>
      </c>
      <c r="AB247" s="41">
        <f t="shared" si="101"/>
        <v>0</v>
      </c>
      <c r="AC247" s="41">
        <v>1</v>
      </c>
      <c r="AD247" s="41">
        <v>0</v>
      </c>
      <c r="AE247" s="43" t="str">
        <f t="shared" si="120"/>
        <v>NA</v>
      </c>
      <c r="AF247" s="40" t="str">
        <f t="shared" si="96"/>
        <v>NA</v>
      </c>
      <c r="AG247" s="40">
        <f t="shared" si="102"/>
        <v>80.033333333333331</v>
      </c>
      <c r="AH247" s="45" t="str">
        <f t="shared" si="105"/>
        <v>1</v>
      </c>
      <c r="AI247" s="41" t="str">
        <f t="shared" si="106"/>
        <v>1</v>
      </c>
      <c r="AJ247" s="41" t="str">
        <f t="shared" si="107"/>
        <v>1</v>
      </c>
      <c r="AK247" s="44" t="str">
        <f t="shared" si="109"/>
        <v>0</v>
      </c>
      <c r="AL247" s="67">
        <v>52.322422979999999</v>
      </c>
      <c r="AM247" s="68">
        <v>16.195697710000001</v>
      </c>
      <c r="AN247" s="68">
        <v>6.8140973321980898</v>
      </c>
      <c r="AO247" s="69" t="s">
        <v>140</v>
      </c>
      <c r="AP247" s="69" t="s">
        <v>139</v>
      </c>
      <c r="AQ247" s="69" t="s">
        <v>139</v>
      </c>
    </row>
    <row r="248" spans="1:43" ht="15.75" x14ac:dyDescent="0.25">
      <c r="A248" s="30">
        <v>255</v>
      </c>
      <c r="B248" s="31">
        <v>20593</v>
      </c>
      <c r="C248" s="16">
        <f t="shared" si="92"/>
        <v>54.263013698630139</v>
      </c>
      <c r="D248" s="17">
        <v>88.4</v>
      </c>
      <c r="E248" s="22" t="s">
        <v>84</v>
      </c>
      <c r="F248" s="18">
        <f>D248/((E248/100)*(E248/100))</f>
        <v>33.683889650967835</v>
      </c>
      <c r="G248" s="32">
        <v>40687</v>
      </c>
      <c r="H248" s="33" t="s">
        <v>52</v>
      </c>
      <c r="I248" s="34">
        <v>1</v>
      </c>
      <c r="J248" s="34" t="s">
        <v>49</v>
      </c>
      <c r="K248" s="34" t="str">
        <f t="shared" si="93"/>
        <v>1</v>
      </c>
      <c r="L248" s="35" t="str">
        <f t="shared" si="94"/>
        <v>1</v>
      </c>
      <c r="M248" s="36">
        <v>0</v>
      </c>
      <c r="N248" s="37" t="str">
        <f>IF(M248=0,"NA","למלא פירוט")</f>
        <v>NA</v>
      </c>
      <c r="O248" s="37" t="str">
        <f t="shared" si="118"/>
        <v>NA</v>
      </c>
      <c r="P248" s="37" t="str">
        <f t="shared" si="119"/>
        <v>NA</v>
      </c>
      <c r="Q248" s="37" t="str">
        <f>IF(M248=0,"NA","למלא פירוט")</f>
        <v>NA</v>
      </c>
      <c r="R248" s="38" t="str">
        <f>IF(M248=0,"NA","למלא פירוט")</f>
        <v>NA</v>
      </c>
      <c r="S248" s="39">
        <v>41652</v>
      </c>
      <c r="T248" s="40">
        <f t="shared" si="95"/>
        <v>32.166666666666664</v>
      </c>
      <c r="U248" s="41" t="b">
        <f t="shared" si="110"/>
        <v>1</v>
      </c>
      <c r="V248" s="42"/>
      <c r="W248" s="43">
        <v>45070</v>
      </c>
      <c r="X248" s="40">
        <f t="shared" si="97"/>
        <v>146.1</v>
      </c>
      <c r="Y248" s="40" t="str">
        <f t="shared" si="98"/>
        <v>1</v>
      </c>
      <c r="Z248" s="41">
        <f t="shared" si="99"/>
        <v>1</v>
      </c>
      <c r="AA248" s="41">
        <f t="shared" si="100"/>
        <v>1</v>
      </c>
      <c r="AB248" s="41">
        <f t="shared" si="101"/>
        <v>1</v>
      </c>
      <c r="AC248" s="41">
        <v>1</v>
      </c>
      <c r="AD248" s="41">
        <v>0</v>
      </c>
      <c r="AE248" s="43" t="str">
        <f t="shared" si="120"/>
        <v>NA</v>
      </c>
      <c r="AF248" s="40" t="str">
        <f t="shared" si="96"/>
        <v>NA</v>
      </c>
      <c r="AG248" s="40">
        <f t="shared" si="102"/>
        <v>32.166666666666664</v>
      </c>
      <c r="AH248" s="45" t="str">
        <f t="shared" si="105"/>
        <v>1</v>
      </c>
      <c r="AI248" s="41" t="str">
        <f t="shared" si="106"/>
        <v>0</v>
      </c>
      <c r="AJ248" s="41" t="str">
        <f t="shared" si="107"/>
        <v>0</v>
      </c>
      <c r="AK248" s="44" t="str">
        <f t="shared" si="109"/>
        <v>0</v>
      </c>
      <c r="AL248" s="67">
        <v>65.134638580000001</v>
      </c>
      <c r="AM248" s="68">
        <v>16.29809547</v>
      </c>
      <c r="AN248" s="68">
        <v>4.4942325319999998</v>
      </c>
      <c r="AO248" s="69" t="s">
        <v>139</v>
      </c>
      <c r="AP248" s="69" t="s">
        <v>139</v>
      </c>
      <c r="AQ248" s="69" t="s">
        <v>139</v>
      </c>
    </row>
    <row r="249" spans="1:43" ht="15.75" x14ac:dyDescent="0.25">
      <c r="A249" s="30">
        <v>256</v>
      </c>
      <c r="B249" s="31">
        <v>20717</v>
      </c>
      <c r="C249" s="16">
        <f t="shared" si="92"/>
        <v>53.917808219178085</v>
      </c>
      <c r="D249" s="17" t="s">
        <v>124</v>
      </c>
      <c r="E249" s="20" t="s">
        <v>50</v>
      </c>
      <c r="F249" s="18" t="s">
        <v>50</v>
      </c>
      <c r="G249" s="32">
        <v>40682</v>
      </c>
      <c r="H249" s="33" t="s">
        <v>52</v>
      </c>
      <c r="I249" s="34">
        <v>1</v>
      </c>
      <c r="J249" s="34" t="s">
        <v>49</v>
      </c>
      <c r="K249" s="34" t="str">
        <f t="shared" si="93"/>
        <v>1</v>
      </c>
      <c r="L249" s="35" t="str">
        <f t="shared" si="94"/>
        <v>1</v>
      </c>
      <c r="M249" s="36">
        <v>1</v>
      </c>
      <c r="N249" s="37">
        <v>0</v>
      </c>
      <c r="O249" s="37" t="str">
        <f t="shared" si="118"/>
        <v>NA</v>
      </c>
      <c r="P249" s="37" t="str">
        <f t="shared" si="119"/>
        <v>NA</v>
      </c>
      <c r="Q249" s="37">
        <v>1</v>
      </c>
      <c r="R249" s="38">
        <v>0</v>
      </c>
      <c r="S249" s="39">
        <v>44945</v>
      </c>
      <c r="T249" s="40">
        <f t="shared" si="95"/>
        <v>142.1</v>
      </c>
      <c r="U249" s="41" t="b">
        <f t="shared" si="110"/>
        <v>1</v>
      </c>
      <c r="V249" s="42"/>
      <c r="W249" s="43">
        <v>45070</v>
      </c>
      <c r="X249" s="40">
        <f t="shared" si="97"/>
        <v>146.26666666666668</v>
      </c>
      <c r="Y249" s="40" t="str">
        <f t="shared" si="98"/>
        <v>1</v>
      </c>
      <c r="Z249" s="41">
        <f t="shared" si="99"/>
        <v>1</v>
      </c>
      <c r="AA249" s="41">
        <f t="shared" si="100"/>
        <v>1</v>
      </c>
      <c r="AB249" s="41">
        <f t="shared" si="101"/>
        <v>1</v>
      </c>
      <c r="AC249" s="41">
        <v>1</v>
      </c>
      <c r="AD249" s="41">
        <v>0</v>
      </c>
      <c r="AE249" s="43" t="str">
        <f t="shared" si="120"/>
        <v>NA</v>
      </c>
      <c r="AF249" s="40" t="str">
        <f t="shared" si="96"/>
        <v>NA</v>
      </c>
      <c r="AG249" s="40">
        <f t="shared" si="102"/>
        <v>142.1</v>
      </c>
      <c r="AH249" s="45" t="str">
        <f t="shared" si="105"/>
        <v>1</v>
      </c>
      <c r="AI249" s="41" t="str">
        <f t="shared" si="106"/>
        <v>1</v>
      </c>
      <c r="AJ249" s="41" t="str">
        <f t="shared" si="107"/>
        <v>1</v>
      </c>
      <c r="AK249" s="44" t="str">
        <f t="shared" si="109"/>
        <v>1</v>
      </c>
      <c r="AL249" s="67">
        <v>52.547877730000003</v>
      </c>
      <c r="AM249" s="68">
        <v>10.56443048</v>
      </c>
      <c r="AN249" s="68">
        <v>2.6202124325943599</v>
      </c>
      <c r="AO249" s="69" t="s">
        <v>140</v>
      </c>
      <c r="AP249" s="69" t="s">
        <v>140</v>
      </c>
      <c r="AQ249" s="69" t="s">
        <v>140</v>
      </c>
    </row>
    <row r="250" spans="1:43" ht="15.75" x14ac:dyDescent="0.25">
      <c r="A250" s="30">
        <v>257</v>
      </c>
      <c r="B250" s="31">
        <v>15281</v>
      </c>
      <c r="C250" s="16">
        <f t="shared" si="92"/>
        <v>68.591780821917808</v>
      </c>
      <c r="D250" s="17">
        <v>99</v>
      </c>
      <c r="E250" s="17">
        <v>150</v>
      </c>
      <c r="F250" s="18">
        <f>D250/((E250/100)*(E250/100))</f>
        <v>44</v>
      </c>
      <c r="G250" s="32">
        <v>40680</v>
      </c>
      <c r="H250" s="33" t="s">
        <v>52</v>
      </c>
      <c r="I250" s="34">
        <v>1</v>
      </c>
      <c r="J250" s="34" t="s">
        <v>54</v>
      </c>
      <c r="K250" s="34" t="str">
        <f t="shared" si="93"/>
        <v>1</v>
      </c>
      <c r="L250" s="35" t="str">
        <f t="shared" si="94"/>
        <v>1</v>
      </c>
      <c r="M250" s="36">
        <v>0</v>
      </c>
      <c r="N250" s="37" t="str">
        <f>IF(M250=0,"NA","למלא פירוט")</f>
        <v>NA</v>
      </c>
      <c r="O250" s="37" t="str">
        <f t="shared" si="118"/>
        <v>NA</v>
      </c>
      <c r="P250" s="37" t="str">
        <f t="shared" si="119"/>
        <v>NA</v>
      </c>
      <c r="Q250" s="37" t="str">
        <f>IF(M250=0,"NA","למלא פירוט")</f>
        <v>NA</v>
      </c>
      <c r="R250" s="38" t="str">
        <f>IF(M250=0,"NA","למלא פירוט")</f>
        <v>NA</v>
      </c>
      <c r="S250" s="39">
        <v>45061</v>
      </c>
      <c r="T250" s="40">
        <f t="shared" si="95"/>
        <v>146.03333333333333</v>
      </c>
      <c r="U250" s="41" t="b">
        <f t="shared" si="110"/>
        <v>1</v>
      </c>
      <c r="V250" s="42"/>
      <c r="W250" s="43">
        <v>45070</v>
      </c>
      <c r="X250" s="40">
        <f t="shared" si="97"/>
        <v>146.33333333333334</v>
      </c>
      <c r="Y250" s="40" t="str">
        <f t="shared" si="98"/>
        <v>1</v>
      </c>
      <c r="Z250" s="41">
        <f t="shared" si="99"/>
        <v>1</v>
      </c>
      <c r="AA250" s="41">
        <f t="shared" si="100"/>
        <v>1</v>
      </c>
      <c r="AB250" s="41">
        <f t="shared" si="101"/>
        <v>1</v>
      </c>
      <c r="AC250" s="41">
        <v>1</v>
      </c>
      <c r="AD250" s="41">
        <v>0</v>
      </c>
      <c r="AE250" s="43" t="str">
        <f t="shared" si="120"/>
        <v>NA</v>
      </c>
      <c r="AF250" s="40" t="str">
        <f t="shared" si="96"/>
        <v>NA</v>
      </c>
      <c r="AG250" s="40">
        <f t="shared" si="102"/>
        <v>146.03333333333333</v>
      </c>
      <c r="AH250" s="45" t="str">
        <f t="shared" si="105"/>
        <v>1</v>
      </c>
      <c r="AI250" s="41" t="str">
        <f t="shared" si="106"/>
        <v>1</v>
      </c>
      <c r="AJ250" s="41" t="str">
        <f t="shared" si="107"/>
        <v>1</v>
      </c>
      <c r="AK250" s="44" t="str">
        <f t="shared" si="109"/>
        <v>1</v>
      </c>
      <c r="AL250" s="67">
        <v>52.392369719999998</v>
      </c>
      <c r="AM250" s="68">
        <v>17.257962169999999</v>
      </c>
      <c r="AN250" s="68">
        <v>4.1968885434018102</v>
      </c>
      <c r="AO250" s="69" t="s">
        <v>140</v>
      </c>
      <c r="AP250" s="69" t="s">
        <v>139</v>
      </c>
      <c r="AQ250" s="69" t="s">
        <v>139</v>
      </c>
    </row>
    <row r="251" spans="1:43" ht="15.75" x14ac:dyDescent="0.25">
      <c r="A251" s="30">
        <v>162</v>
      </c>
      <c r="B251" s="31">
        <v>19578</v>
      </c>
      <c r="C251" s="16">
        <f t="shared" si="92"/>
        <v>60.57260273972603</v>
      </c>
      <c r="D251" s="17">
        <v>75</v>
      </c>
      <c r="E251" s="17">
        <v>158</v>
      </c>
      <c r="F251" s="18">
        <f>D251/((E251/100)*(E251/100))</f>
        <v>30.043262297708697</v>
      </c>
      <c r="G251" s="32">
        <v>42010</v>
      </c>
      <c r="H251" s="33" t="s">
        <v>52</v>
      </c>
      <c r="I251" s="34">
        <v>2</v>
      </c>
      <c r="J251" s="34" t="s">
        <v>54</v>
      </c>
      <c r="K251" s="34" t="str">
        <f t="shared" si="93"/>
        <v>1</v>
      </c>
      <c r="L251" s="35" t="str">
        <f t="shared" si="94"/>
        <v>1</v>
      </c>
      <c r="M251" s="36">
        <v>0</v>
      </c>
      <c r="N251" s="37" t="str">
        <f>IF(M251=0,"NA","למלא פירוט")</f>
        <v>NA</v>
      </c>
      <c r="O251" s="37" t="str">
        <f t="shared" si="118"/>
        <v>NA</v>
      </c>
      <c r="P251" s="37" t="str">
        <f t="shared" si="119"/>
        <v>NA</v>
      </c>
      <c r="Q251" s="37" t="str">
        <f>IF(M251=0,"NA","למלא פירוט")</f>
        <v>NA</v>
      </c>
      <c r="R251" s="38" t="str">
        <f>IF(M251=0,"NA","למלא פירוט")</f>
        <v>NA</v>
      </c>
      <c r="S251" s="39">
        <v>45067</v>
      </c>
      <c r="T251" s="40">
        <f t="shared" si="95"/>
        <v>101.9</v>
      </c>
      <c r="U251" s="41" t="b">
        <f t="shared" si="110"/>
        <v>1</v>
      </c>
      <c r="V251" s="42"/>
      <c r="W251" s="43">
        <v>45110</v>
      </c>
      <c r="X251" s="40">
        <f t="shared" si="97"/>
        <v>103.33333333333333</v>
      </c>
      <c r="Y251" s="40" t="str">
        <f t="shared" si="98"/>
        <v>1</v>
      </c>
      <c r="Z251" s="41">
        <f t="shared" si="99"/>
        <v>1</v>
      </c>
      <c r="AA251" s="41">
        <f t="shared" si="100"/>
        <v>1</v>
      </c>
      <c r="AB251" s="41">
        <f t="shared" si="101"/>
        <v>1</v>
      </c>
      <c r="AC251" s="41">
        <v>1</v>
      </c>
      <c r="AD251" s="41">
        <v>0</v>
      </c>
      <c r="AE251" s="43" t="str">
        <f t="shared" si="120"/>
        <v>NA</v>
      </c>
      <c r="AF251" s="40" t="str">
        <f t="shared" si="96"/>
        <v>NA</v>
      </c>
      <c r="AG251" s="40">
        <f t="shared" si="102"/>
        <v>101.9</v>
      </c>
      <c r="AH251" s="45" t="str">
        <f t="shared" si="105"/>
        <v>1</v>
      </c>
      <c r="AI251" s="41" t="str">
        <f t="shared" si="106"/>
        <v>1</v>
      </c>
      <c r="AJ251" s="41" t="str">
        <f t="shared" si="107"/>
        <v>1</v>
      </c>
      <c r="AK251" s="44" t="str">
        <f t="shared" si="109"/>
        <v>1</v>
      </c>
      <c r="AL251" s="67">
        <v>68.008953860000005</v>
      </c>
      <c r="AM251" s="68">
        <v>27.263478190000001</v>
      </c>
      <c r="AN251" s="68">
        <v>5.3392430869999998</v>
      </c>
      <c r="AO251" s="69" t="s">
        <v>139</v>
      </c>
      <c r="AP251" s="69" t="s">
        <v>139</v>
      </c>
      <c r="AQ251" s="69" t="s">
        <v>139</v>
      </c>
    </row>
    <row r="252" spans="1:43" ht="15.75" x14ac:dyDescent="0.25">
      <c r="A252" s="30">
        <v>259</v>
      </c>
      <c r="B252" s="31">
        <v>9803</v>
      </c>
      <c r="C252" s="16">
        <f t="shared" si="92"/>
        <v>83.287671232876718</v>
      </c>
      <c r="D252" s="17" t="s">
        <v>106</v>
      </c>
      <c r="E252" s="20" t="s">
        <v>50</v>
      </c>
      <c r="F252" s="18" t="s">
        <v>50</v>
      </c>
      <c r="G252" s="32">
        <v>40645</v>
      </c>
      <c r="H252" s="33" t="s">
        <v>52</v>
      </c>
      <c r="I252" s="34">
        <v>1</v>
      </c>
      <c r="J252" s="34" t="s">
        <v>49</v>
      </c>
      <c r="K252" s="34" t="str">
        <f t="shared" si="93"/>
        <v>1</v>
      </c>
      <c r="L252" s="35" t="str">
        <f t="shared" si="94"/>
        <v>1</v>
      </c>
      <c r="M252" s="36">
        <v>1</v>
      </c>
      <c r="N252" s="37">
        <v>0</v>
      </c>
      <c r="O252" s="37" t="str">
        <f t="shared" si="118"/>
        <v>NA</v>
      </c>
      <c r="P252" s="37" t="str">
        <f t="shared" si="119"/>
        <v>NA</v>
      </c>
      <c r="Q252" s="37">
        <v>0</v>
      </c>
      <c r="R252" s="38">
        <v>0</v>
      </c>
      <c r="S252" s="39">
        <v>41329</v>
      </c>
      <c r="T252" s="40">
        <f t="shared" si="95"/>
        <v>22.8</v>
      </c>
      <c r="U252" s="41" t="b">
        <f t="shared" si="110"/>
        <v>0</v>
      </c>
      <c r="V252" s="42">
        <v>41331</v>
      </c>
      <c r="W252" s="43">
        <v>45070</v>
      </c>
      <c r="X252" s="40">
        <f t="shared" si="97"/>
        <v>22.866666666666667</v>
      </c>
      <c r="Y252" s="40" t="str">
        <f t="shared" si="98"/>
        <v>1</v>
      </c>
      <c r="Z252" s="41">
        <f t="shared" si="99"/>
        <v>0</v>
      </c>
      <c r="AA252" s="41">
        <f t="shared" si="100"/>
        <v>0</v>
      </c>
      <c r="AB252" s="41">
        <f t="shared" si="101"/>
        <v>0</v>
      </c>
      <c r="AC252" s="41">
        <v>1</v>
      </c>
      <c r="AD252" s="41">
        <v>0</v>
      </c>
      <c r="AE252" s="43" t="str">
        <f t="shared" si="120"/>
        <v>NA</v>
      </c>
      <c r="AF252" s="40" t="str">
        <f t="shared" si="96"/>
        <v>NA</v>
      </c>
      <c r="AG252" s="40">
        <f t="shared" si="102"/>
        <v>22.866666666666667</v>
      </c>
      <c r="AH252" s="45" t="str">
        <f t="shared" si="105"/>
        <v>1</v>
      </c>
      <c r="AI252" s="41" t="str">
        <f t="shared" si="106"/>
        <v>0</v>
      </c>
      <c r="AJ252" s="41" t="str">
        <f t="shared" si="107"/>
        <v>0</v>
      </c>
      <c r="AK252" s="44" t="str">
        <f t="shared" si="109"/>
        <v>0</v>
      </c>
      <c r="AL252" s="67">
        <v>66.895536949999993</v>
      </c>
      <c r="AM252" s="68">
        <v>14.15508425</v>
      </c>
      <c r="AN252" s="68">
        <v>3.236726371</v>
      </c>
      <c r="AO252" s="69" t="s">
        <v>139</v>
      </c>
      <c r="AP252" s="69" t="s">
        <v>140</v>
      </c>
      <c r="AQ252" s="69" t="s">
        <v>140</v>
      </c>
    </row>
    <row r="253" spans="1:43" ht="15.75" x14ac:dyDescent="0.25">
      <c r="A253" s="30">
        <v>260</v>
      </c>
      <c r="B253" s="31">
        <v>13121</v>
      </c>
      <c r="C253" s="16">
        <f t="shared" si="92"/>
        <v>74.268493150684932</v>
      </c>
      <c r="D253" s="17" t="s">
        <v>128</v>
      </c>
      <c r="E253" s="20" t="s">
        <v>50</v>
      </c>
      <c r="F253" s="18" t="s">
        <v>50</v>
      </c>
      <c r="G253" s="32">
        <v>40623</v>
      </c>
      <c r="H253" s="33" t="s">
        <v>55</v>
      </c>
      <c r="I253" s="34">
        <v>3</v>
      </c>
      <c r="J253" s="34" t="s">
        <v>54</v>
      </c>
      <c r="K253" s="34" t="str">
        <f t="shared" si="93"/>
        <v>1</v>
      </c>
      <c r="L253" s="35" t="str">
        <f t="shared" si="94"/>
        <v>2</v>
      </c>
      <c r="M253" s="36">
        <v>1</v>
      </c>
      <c r="N253" s="37">
        <v>1</v>
      </c>
      <c r="O253" s="46" t="s">
        <v>57</v>
      </c>
      <c r="P253" s="37">
        <v>1</v>
      </c>
      <c r="Q253" s="37">
        <v>1</v>
      </c>
      <c r="R253" s="38">
        <v>0</v>
      </c>
      <c r="S253" s="39">
        <v>44908</v>
      </c>
      <c r="T253" s="40">
        <f t="shared" si="95"/>
        <v>142.83333333333334</v>
      </c>
      <c r="U253" s="41" t="b">
        <f t="shared" si="110"/>
        <v>1</v>
      </c>
      <c r="V253" s="42"/>
      <c r="W253" s="43">
        <v>45071</v>
      </c>
      <c r="X253" s="40">
        <f t="shared" si="97"/>
        <v>148.26666666666668</v>
      </c>
      <c r="Y253" s="40" t="str">
        <f t="shared" si="98"/>
        <v>1</v>
      </c>
      <c r="Z253" s="41">
        <f t="shared" si="99"/>
        <v>1</v>
      </c>
      <c r="AA253" s="41">
        <f t="shared" si="100"/>
        <v>1</v>
      </c>
      <c r="AB253" s="41">
        <f t="shared" si="101"/>
        <v>1</v>
      </c>
      <c r="AC253" s="41">
        <v>1</v>
      </c>
      <c r="AD253" s="41">
        <v>0</v>
      </c>
      <c r="AE253" s="43" t="str">
        <f t="shared" si="120"/>
        <v>NA</v>
      </c>
      <c r="AF253" s="40" t="str">
        <f t="shared" si="96"/>
        <v>NA</v>
      </c>
      <c r="AG253" s="40">
        <f t="shared" si="102"/>
        <v>142.83333333333334</v>
      </c>
      <c r="AH253" s="45" t="str">
        <f t="shared" si="105"/>
        <v>1</v>
      </c>
      <c r="AI253" s="41" t="str">
        <f t="shared" si="106"/>
        <v>1</v>
      </c>
      <c r="AJ253" s="41" t="str">
        <f t="shared" si="107"/>
        <v>1</v>
      </c>
      <c r="AK253" s="44" t="str">
        <f t="shared" si="109"/>
        <v>1</v>
      </c>
      <c r="AL253" s="67">
        <v>57.616589429999998</v>
      </c>
      <c r="AM253" s="68">
        <v>10.48660469</v>
      </c>
      <c r="AN253" s="68">
        <v>3.396658709</v>
      </c>
      <c r="AO253" s="69" t="s">
        <v>139</v>
      </c>
      <c r="AP253" s="69" t="s">
        <v>140</v>
      </c>
      <c r="AQ253" s="69" t="s">
        <v>140</v>
      </c>
    </row>
    <row r="254" spans="1:43" ht="15.75" x14ac:dyDescent="0.25">
      <c r="A254" s="30">
        <v>261</v>
      </c>
      <c r="B254" s="31">
        <v>17047</v>
      </c>
      <c r="C254" s="16">
        <f t="shared" si="92"/>
        <v>63.638356164383559</v>
      </c>
      <c r="D254" s="17" t="s">
        <v>81</v>
      </c>
      <c r="E254" s="20" t="s">
        <v>50</v>
      </c>
      <c r="F254" s="18" t="s">
        <v>50</v>
      </c>
      <c r="G254" s="32">
        <v>40612</v>
      </c>
      <c r="H254" s="33" t="s">
        <v>52</v>
      </c>
      <c r="I254" s="34">
        <v>1</v>
      </c>
      <c r="J254" s="34" t="s">
        <v>54</v>
      </c>
      <c r="K254" s="34" t="str">
        <f t="shared" si="93"/>
        <v>1</v>
      </c>
      <c r="L254" s="35" t="str">
        <f t="shared" si="94"/>
        <v>1</v>
      </c>
      <c r="M254" s="36">
        <v>0</v>
      </c>
      <c r="N254" s="37" t="str">
        <f>IF(M254=0,"NA","למלא פירוט")</f>
        <v>NA</v>
      </c>
      <c r="O254" s="37" t="str">
        <f t="shared" ref="O254:O259" si="121">IF(N254=1,"למלא פירוט","NA")</f>
        <v>NA</v>
      </c>
      <c r="P254" s="37" t="str">
        <f t="shared" ref="P254:P260" si="122">IF(N254=1,"למלא פירוט","NA")</f>
        <v>NA</v>
      </c>
      <c r="Q254" s="37" t="str">
        <f>IF(M254=0,"NA","למלא פירוט")</f>
        <v>NA</v>
      </c>
      <c r="R254" s="38" t="str">
        <f>IF(M254=0,"NA","למלא פירוט")</f>
        <v>NA</v>
      </c>
      <c r="S254" s="39">
        <v>45109</v>
      </c>
      <c r="T254" s="40">
        <f t="shared" si="95"/>
        <v>149.9</v>
      </c>
      <c r="U254" s="41" t="b">
        <f t="shared" si="110"/>
        <v>1</v>
      </c>
      <c r="V254" s="42"/>
      <c r="W254" s="43">
        <v>45120</v>
      </c>
      <c r="X254" s="40">
        <f t="shared" si="97"/>
        <v>150.26666666666668</v>
      </c>
      <c r="Y254" s="40" t="str">
        <f t="shared" si="98"/>
        <v>1</v>
      </c>
      <c r="Z254" s="41">
        <f t="shared" si="99"/>
        <v>1</v>
      </c>
      <c r="AA254" s="41">
        <f t="shared" si="100"/>
        <v>1</v>
      </c>
      <c r="AB254" s="41">
        <f t="shared" si="101"/>
        <v>1</v>
      </c>
      <c r="AC254" s="41">
        <v>1</v>
      </c>
      <c r="AD254" s="41">
        <v>1</v>
      </c>
      <c r="AE254" s="43">
        <v>40953</v>
      </c>
      <c r="AF254" s="40">
        <f t="shared" si="96"/>
        <v>11.133333333333333</v>
      </c>
      <c r="AG254" s="40">
        <f t="shared" si="102"/>
        <v>11.366666666666667</v>
      </c>
      <c r="AH254" s="45" t="str">
        <f t="shared" si="105"/>
        <v>0</v>
      </c>
      <c r="AI254" s="41" t="str">
        <f t="shared" si="106"/>
        <v>0</v>
      </c>
      <c r="AJ254" s="41" t="str">
        <f t="shared" si="107"/>
        <v>0</v>
      </c>
      <c r="AK254" s="44" t="str">
        <f t="shared" si="109"/>
        <v>0</v>
      </c>
      <c r="AL254" s="67">
        <v>51.566999160000002</v>
      </c>
      <c r="AM254" s="68">
        <v>14.680191150000001</v>
      </c>
      <c r="AN254" s="68">
        <v>4.5939441746640801</v>
      </c>
      <c r="AO254" s="69" t="s">
        <v>140</v>
      </c>
      <c r="AP254" s="69" t="s">
        <v>140</v>
      </c>
      <c r="AQ254" s="69" t="s">
        <v>139</v>
      </c>
    </row>
    <row r="255" spans="1:43" ht="15.75" x14ac:dyDescent="0.25">
      <c r="A255" s="30">
        <v>262</v>
      </c>
      <c r="B255" s="31">
        <v>20416</v>
      </c>
      <c r="C255" s="16">
        <f t="shared" si="92"/>
        <v>54.520547945205479</v>
      </c>
      <c r="D255" s="17" t="s">
        <v>81</v>
      </c>
      <c r="E255" s="17" t="s">
        <v>129</v>
      </c>
      <c r="F255" s="18">
        <f t="shared" ref="F255:F260" si="123">D255/((E255/100)*(E255/100))</f>
        <v>28.042816593139772</v>
      </c>
      <c r="G255" s="32">
        <v>40605</v>
      </c>
      <c r="H255" s="33" t="s">
        <v>52</v>
      </c>
      <c r="I255" s="34">
        <v>1</v>
      </c>
      <c r="J255" s="34" t="s">
        <v>54</v>
      </c>
      <c r="K255" s="34" t="str">
        <f t="shared" si="93"/>
        <v>1</v>
      </c>
      <c r="L255" s="35" t="str">
        <f t="shared" si="94"/>
        <v>1</v>
      </c>
      <c r="M255" s="36">
        <v>0</v>
      </c>
      <c r="N255" s="37" t="str">
        <f>IF(M255=0,"NA","למלא פירוט")</f>
        <v>NA</v>
      </c>
      <c r="O255" s="37" t="str">
        <f t="shared" si="121"/>
        <v>NA</v>
      </c>
      <c r="P255" s="37" t="str">
        <f t="shared" si="122"/>
        <v>NA</v>
      </c>
      <c r="Q255" s="37" t="str">
        <f>IF(M255=0,"NA","למלא פירוט")</f>
        <v>NA</v>
      </c>
      <c r="R255" s="38" t="str">
        <f>IF(M255=0,"NA","למלא פירוט")</f>
        <v>NA</v>
      </c>
      <c r="S255" s="39">
        <v>45174</v>
      </c>
      <c r="T255" s="40">
        <f t="shared" si="95"/>
        <v>152.30000000000001</v>
      </c>
      <c r="U255" s="41" t="b">
        <f t="shared" si="110"/>
        <v>1</v>
      </c>
      <c r="V255" s="42"/>
      <c r="W255" s="43">
        <v>45057</v>
      </c>
      <c r="X255" s="40">
        <f t="shared" si="97"/>
        <v>148.4</v>
      </c>
      <c r="Y255" s="40" t="str">
        <f t="shared" si="98"/>
        <v>1</v>
      </c>
      <c r="Z255" s="41">
        <f t="shared" si="99"/>
        <v>1</v>
      </c>
      <c r="AA255" s="41">
        <f t="shared" si="100"/>
        <v>1</v>
      </c>
      <c r="AB255" s="41">
        <f t="shared" si="101"/>
        <v>1</v>
      </c>
      <c r="AC255" s="41">
        <v>1</v>
      </c>
      <c r="AD255" s="41">
        <v>0</v>
      </c>
      <c r="AE255" s="43" t="str">
        <f t="shared" ref="AE255:AE262" si="124">IF(AD255=0,"NA","למלא פירוט")</f>
        <v>NA</v>
      </c>
      <c r="AF255" s="40" t="str">
        <f t="shared" si="96"/>
        <v>NA</v>
      </c>
      <c r="AG255" s="40">
        <f t="shared" si="102"/>
        <v>152.30000000000001</v>
      </c>
      <c r="AH255" s="45" t="str">
        <f t="shared" si="105"/>
        <v>1</v>
      </c>
      <c r="AI255" s="41" t="str">
        <f t="shared" si="106"/>
        <v>1</v>
      </c>
      <c r="AJ255" s="41" t="str">
        <f t="shared" si="107"/>
        <v>1</v>
      </c>
      <c r="AK255" s="44" t="str">
        <f t="shared" si="109"/>
        <v>1</v>
      </c>
      <c r="AL255" s="67">
        <v>52.11860239</v>
      </c>
      <c r="AM255" s="68">
        <v>22.90988136</v>
      </c>
      <c r="AN255" s="68">
        <v>3.83878236695793</v>
      </c>
      <c r="AO255" s="69" t="s">
        <v>140</v>
      </c>
      <c r="AP255" s="69" t="s">
        <v>139</v>
      </c>
      <c r="AQ255" s="69" t="s">
        <v>139</v>
      </c>
    </row>
    <row r="256" spans="1:43" ht="15.75" x14ac:dyDescent="0.25">
      <c r="A256" s="30">
        <v>263</v>
      </c>
      <c r="B256" s="31">
        <v>15067</v>
      </c>
      <c r="C256" s="16">
        <f t="shared" si="92"/>
        <v>68.950684931506856</v>
      </c>
      <c r="D256" s="17" t="s">
        <v>92</v>
      </c>
      <c r="E256" s="17" t="s">
        <v>86</v>
      </c>
      <c r="F256" s="18">
        <f t="shared" si="123"/>
        <v>31.249999999999993</v>
      </c>
      <c r="G256" s="32">
        <v>40602</v>
      </c>
      <c r="H256" s="33" t="s">
        <v>52</v>
      </c>
      <c r="I256" s="34">
        <v>1</v>
      </c>
      <c r="J256" s="34" t="s">
        <v>71</v>
      </c>
      <c r="K256" s="34" t="str">
        <f t="shared" si="93"/>
        <v>1</v>
      </c>
      <c r="L256" s="35" t="str">
        <f t="shared" si="94"/>
        <v>1</v>
      </c>
      <c r="M256" s="36">
        <v>1</v>
      </c>
      <c r="N256" s="37">
        <v>0</v>
      </c>
      <c r="O256" s="37" t="str">
        <f t="shared" si="121"/>
        <v>NA</v>
      </c>
      <c r="P256" s="37" t="str">
        <f t="shared" si="122"/>
        <v>NA</v>
      </c>
      <c r="Q256" s="37">
        <v>1</v>
      </c>
      <c r="R256" s="38">
        <v>0</v>
      </c>
      <c r="S256" s="39">
        <v>45143</v>
      </c>
      <c r="T256" s="40">
        <f t="shared" si="95"/>
        <v>151.36666666666667</v>
      </c>
      <c r="U256" s="41" t="b">
        <f t="shared" si="110"/>
        <v>1</v>
      </c>
      <c r="V256" s="42"/>
      <c r="W256" s="43">
        <v>45057</v>
      </c>
      <c r="X256" s="40">
        <f t="shared" si="97"/>
        <v>148.5</v>
      </c>
      <c r="Y256" s="40" t="str">
        <f t="shared" si="98"/>
        <v>1</v>
      </c>
      <c r="Z256" s="41">
        <f t="shared" si="99"/>
        <v>1</v>
      </c>
      <c r="AA256" s="41">
        <f t="shared" si="100"/>
        <v>1</v>
      </c>
      <c r="AB256" s="41">
        <f t="shared" si="101"/>
        <v>1</v>
      </c>
      <c r="AC256" s="41">
        <v>1</v>
      </c>
      <c r="AD256" s="41">
        <v>0</v>
      </c>
      <c r="AE256" s="43" t="str">
        <f t="shared" si="124"/>
        <v>NA</v>
      </c>
      <c r="AF256" s="40" t="str">
        <f t="shared" si="96"/>
        <v>NA</v>
      </c>
      <c r="AG256" s="40">
        <f t="shared" si="102"/>
        <v>151.36666666666667</v>
      </c>
      <c r="AH256" s="45" t="str">
        <f t="shared" si="105"/>
        <v>1</v>
      </c>
      <c r="AI256" s="41" t="str">
        <f t="shared" si="106"/>
        <v>1</v>
      </c>
      <c r="AJ256" s="41" t="str">
        <f t="shared" si="107"/>
        <v>1</v>
      </c>
      <c r="AK256" s="44" t="str">
        <f t="shared" si="109"/>
        <v>1</v>
      </c>
      <c r="AL256" s="67">
        <v>60.388860649999998</v>
      </c>
      <c r="AM256" s="68">
        <v>15.76915069</v>
      </c>
      <c r="AN256" s="68">
        <v>2.7940856394984301</v>
      </c>
      <c r="AO256" s="69" t="s">
        <v>139</v>
      </c>
      <c r="AP256" s="69" t="s">
        <v>140</v>
      </c>
      <c r="AQ256" s="69" t="s">
        <v>140</v>
      </c>
    </row>
    <row r="257" spans="1:43" ht="15.75" x14ac:dyDescent="0.25">
      <c r="A257" s="30">
        <v>165</v>
      </c>
      <c r="B257" s="31">
        <v>16528</v>
      </c>
      <c r="C257" s="16">
        <f t="shared" si="92"/>
        <v>68.635616438356166</v>
      </c>
      <c r="D257" s="17">
        <v>90</v>
      </c>
      <c r="E257" s="17">
        <v>157</v>
      </c>
      <c r="F257" s="18">
        <f t="shared" si="123"/>
        <v>36.51263742951032</v>
      </c>
      <c r="G257" s="32">
        <v>41946</v>
      </c>
      <c r="H257" s="33" t="s">
        <v>52</v>
      </c>
      <c r="I257" s="34">
        <v>2</v>
      </c>
      <c r="J257" s="34">
        <v>2</v>
      </c>
      <c r="K257" s="34" t="str">
        <f t="shared" si="93"/>
        <v>2</v>
      </c>
      <c r="L257" s="35" t="str">
        <f t="shared" si="94"/>
        <v>1</v>
      </c>
      <c r="M257" s="36">
        <v>1</v>
      </c>
      <c r="N257" s="37">
        <v>0</v>
      </c>
      <c r="O257" s="37" t="str">
        <f t="shared" si="121"/>
        <v>NA</v>
      </c>
      <c r="P257" s="37" t="str">
        <f t="shared" si="122"/>
        <v>NA</v>
      </c>
      <c r="Q257" s="37">
        <v>1</v>
      </c>
      <c r="R257" s="38">
        <v>1</v>
      </c>
      <c r="S257" s="39">
        <v>43041</v>
      </c>
      <c r="T257" s="40">
        <f t="shared" si="95"/>
        <v>36.5</v>
      </c>
      <c r="U257" s="41" t="b">
        <f t="shared" si="110"/>
        <v>0</v>
      </c>
      <c r="V257" s="42">
        <v>43052</v>
      </c>
      <c r="W257" s="43">
        <v>45110</v>
      </c>
      <c r="X257" s="40">
        <f t="shared" si="97"/>
        <v>36.866666666666667</v>
      </c>
      <c r="Y257" s="40" t="str">
        <f t="shared" si="98"/>
        <v>1</v>
      </c>
      <c r="Z257" s="41">
        <f t="shared" si="99"/>
        <v>1</v>
      </c>
      <c r="AA257" s="41">
        <f t="shared" si="100"/>
        <v>0</v>
      </c>
      <c r="AB257" s="41">
        <f t="shared" si="101"/>
        <v>0</v>
      </c>
      <c r="AC257" s="41">
        <v>1</v>
      </c>
      <c r="AD257" s="41">
        <v>0</v>
      </c>
      <c r="AE257" s="43" t="str">
        <f t="shared" si="124"/>
        <v>NA</v>
      </c>
      <c r="AF257" s="40" t="str">
        <f t="shared" si="96"/>
        <v>NA</v>
      </c>
      <c r="AG257" s="40">
        <f t="shared" si="102"/>
        <v>36.866666666666667</v>
      </c>
      <c r="AH257" s="45" t="str">
        <f t="shared" si="105"/>
        <v>1</v>
      </c>
      <c r="AI257" s="41" t="str">
        <f t="shared" si="106"/>
        <v>1</v>
      </c>
      <c r="AJ257" s="41" t="str">
        <f t="shared" si="107"/>
        <v>0</v>
      </c>
      <c r="AK257" s="44" t="str">
        <f t="shared" si="109"/>
        <v>0</v>
      </c>
      <c r="AL257" s="67">
        <v>62.82449158</v>
      </c>
      <c r="AM257" s="68">
        <v>24.074313979999999</v>
      </c>
      <c r="AN257" s="68">
        <v>5.8473914450000004</v>
      </c>
      <c r="AO257" s="69" t="s">
        <v>139</v>
      </c>
      <c r="AP257" s="69" t="s">
        <v>139</v>
      </c>
      <c r="AQ257" s="69" t="s">
        <v>139</v>
      </c>
    </row>
    <row r="258" spans="1:43" ht="15.75" x14ac:dyDescent="0.25">
      <c r="A258" s="30">
        <v>265</v>
      </c>
      <c r="B258" s="31">
        <v>18865</v>
      </c>
      <c r="C258" s="16">
        <f t="shared" si="92"/>
        <v>58.682191780821917</v>
      </c>
      <c r="D258" s="17">
        <v>140</v>
      </c>
      <c r="E258" s="17">
        <v>170</v>
      </c>
      <c r="F258" s="18">
        <f t="shared" si="123"/>
        <v>48.44290657439447</v>
      </c>
      <c r="G258" s="32">
        <v>40598</v>
      </c>
      <c r="H258" s="33" t="s">
        <v>52</v>
      </c>
      <c r="I258" s="34">
        <v>1</v>
      </c>
      <c r="J258" s="34" t="s">
        <v>130</v>
      </c>
      <c r="K258" s="34" t="str">
        <f t="shared" si="93"/>
        <v>2</v>
      </c>
      <c r="L258" s="35" t="str">
        <f t="shared" si="94"/>
        <v>1</v>
      </c>
      <c r="M258" s="36">
        <v>1</v>
      </c>
      <c r="N258" s="37">
        <v>0</v>
      </c>
      <c r="O258" s="37" t="str">
        <f t="shared" si="121"/>
        <v>NA</v>
      </c>
      <c r="P258" s="37" t="str">
        <f t="shared" si="122"/>
        <v>NA</v>
      </c>
      <c r="Q258" s="37">
        <v>1</v>
      </c>
      <c r="R258" s="38">
        <v>0</v>
      </c>
      <c r="S258" s="39">
        <v>44868</v>
      </c>
      <c r="T258" s="40">
        <f t="shared" si="95"/>
        <v>142.33333333333334</v>
      </c>
      <c r="U258" s="41" t="b">
        <f t="shared" si="110"/>
        <v>1</v>
      </c>
      <c r="V258" s="42"/>
      <c r="W258" s="43">
        <v>45120</v>
      </c>
      <c r="X258" s="40">
        <f t="shared" si="97"/>
        <v>150.73333333333332</v>
      </c>
      <c r="Y258" s="40" t="str">
        <f t="shared" si="98"/>
        <v>1</v>
      </c>
      <c r="Z258" s="41">
        <f t="shared" si="99"/>
        <v>1</v>
      </c>
      <c r="AA258" s="41">
        <f t="shared" si="100"/>
        <v>1</v>
      </c>
      <c r="AB258" s="41">
        <f t="shared" si="101"/>
        <v>1</v>
      </c>
      <c r="AC258" s="41">
        <v>1</v>
      </c>
      <c r="AD258" s="41">
        <v>0</v>
      </c>
      <c r="AE258" s="43" t="str">
        <f t="shared" si="124"/>
        <v>NA</v>
      </c>
      <c r="AF258" s="40" t="str">
        <f t="shared" si="96"/>
        <v>NA</v>
      </c>
      <c r="AG258" s="40">
        <f t="shared" si="102"/>
        <v>142.33333333333334</v>
      </c>
      <c r="AH258" s="45" t="str">
        <f t="shared" si="105"/>
        <v>1</v>
      </c>
      <c r="AI258" s="41" t="str">
        <f t="shared" si="106"/>
        <v>1</v>
      </c>
      <c r="AJ258" s="41" t="str">
        <f t="shared" si="107"/>
        <v>1</v>
      </c>
      <c r="AK258" s="44" t="str">
        <f t="shared" si="109"/>
        <v>1</v>
      </c>
      <c r="AL258" s="67">
        <v>49.710240480000003</v>
      </c>
      <c r="AM258" s="68">
        <v>16.519474469999999</v>
      </c>
      <c r="AN258" s="68">
        <v>2.9320345947472402</v>
      </c>
      <c r="AO258" s="69" t="s">
        <v>140</v>
      </c>
      <c r="AP258" s="69" t="s">
        <v>139</v>
      </c>
      <c r="AQ258" s="69" t="s">
        <v>140</v>
      </c>
    </row>
    <row r="259" spans="1:43" ht="15.75" x14ac:dyDescent="0.25">
      <c r="A259" s="30">
        <v>266</v>
      </c>
      <c r="B259" s="31">
        <v>15797</v>
      </c>
      <c r="C259" s="16">
        <f t="shared" ref="C259:C271" si="125">DAYS360(B259, G259)/365</f>
        <v>66.947945205479456</v>
      </c>
      <c r="D259" s="17">
        <v>101</v>
      </c>
      <c r="E259" s="17">
        <v>160</v>
      </c>
      <c r="F259" s="18">
        <f t="shared" si="123"/>
        <v>39.453124999999993</v>
      </c>
      <c r="G259" s="32">
        <v>40591</v>
      </c>
      <c r="H259" s="33" t="s">
        <v>52</v>
      </c>
      <c r="I259" s="34">
        <v>1</v>
      </c>
      <c r="J259" s="34" t="s">
        <v>71</v>
      </c>
      <c r="K259" s="34" t="str">
        <f t="shared" ref="K259:K282" si="126">LEFT(J259)</f>
        <v>1</v>
      </c>
      <c r="L259" s="35" t="str">
        <f t="shared" ref="L259:L282" si="127">IF(I259=3, "2","1")</f>
        <v>1</v>
      </c>
      <c r="M259" s="36">
        <v>1</v>
      </c>
      <c r="N259" s="37">
        <v>0</v>
      </c>
      <c r="O259" s="37" t="str">
        <f t="shared" si="121"/>
        <v>NA</v>
      </c>
      <c r="P259" s="37" t="str">
        <f t="shared" si="122"/>
        <v>NA</v>
      </c>
      <c r="Q259" s="37">
        <v>1</v>
      </c>
      <c r="R259" s="38">
        <v>0</v>
      </c>
      <c r="S259" s="39">
        <v>43191</v>
      </c>
      <c r="T259" s="40">
        <f t="shared" ref="T259:T282" si="128">_xlfn.DAYS(S259,G259)/30</f>
        <v>86.666666666666671</v>
      </c>
      <c r="U259" s="41" t="b">
        <f t="shared" si="110"/>
        <v>0</v>
      </c>
      <c r="V259" s="42">
        <v>43195</v>
      </c>
      <c r="W259" s="43">
        <v>45096</v>
      </c>
      <c r="X259" s="40">
        <f t="shared" si="97"/>
        <v>86.8</v>
      </c>
      <c r="Y259" s="40" t="str">
        <f t="shared" si="98"/>
        <v>1</v>
      </c>
      <c r="Z259" s="41">
        <f t="shared" si="99"/>
        <v>1</v>
      </c>
      <c r="AA259" s="41">
        <f t="shared" si="100"/>
        <v>1</v>
      </c>
      <c r="AB259" s="41">
        <f t="shared" si="101"/>
        <v>1</v>
      </c>
      <c r="AC259" s="41">
        <v>1</v>
      </c>
      <c r="AD259" s="41">
        <v>0</v>
      </c>
      <c r="AE259" s="43" t="str">
        <f t="shared" si="124"/>
        <v>NA</v>
      </c>
      <c r="AF259" s="40" t="str">
        <f t="shared" ref="AF259:AF282" si="129">IF(AD259=1,DAYS360(G259,AE259)/30,"NA")</f>
        <v>NA</v>
      </c>
      <c r="AG259" s="40">
        <f t="shared" si="102"/>
        <v>86.8</v>
      </c>
      <c r="AH259" s="45" t="str">
        <f t="shared" si="105"/>
        <v>1</v>
      </c>
      <c r="AI259" s="41" t="str">
        <f t="shared" si="106"/>
        <v>1</v>
      </c>
      <c r="AJ259" s="41" t="str">
        <f t="shared" si="107"/>
        <v>1</v>
      </c>
      <c r="AK259" s="44" t="str">
        <f t="shared" si="109"/>
        <v>1</v>
      </c>
      <c r="AL259" s="67">
        <v>48.033761409999997</v>
      </c>
      <c r="AM259" s="68">
        <v>14.20193678</v>
      </c>
      <c r="AN259" s="68">
        <v>2.5885248841400599</v>
      </c>
      <c r="AO259" s="69" t="s">
        <v>140</v>
      </c>
      <c r="AP259" s="69" t="s">
        <v>140</v>
      </c>
      <c r="AQ259" s="69" t="s">
        <v>140</v>
      </c>
    </row>
    <row r="260" spans="1:43" ht="15.75" x14ac:dyDescent="0.25">
      <c r="A260" s="30">
        <v>267</v>
      </c>
      <c r="B260" s="31">
        <v>21936</v>
      </c>
      <c r="C260" s="16">
        <f t="shared" si="125"/>
        <v>50.353424657534248</v>
      </c>
      <c r="D260" s="17">
        <v>125</v>
      </c>
      <c r="E260" s="17">
        <v>170</v>
      </c>
      <c r="F260" s="18">
        <f t="shared" si="123"/>
        <v>43.252595155709351</v>
      </c>
      <c r="G260" s="32">
        <v>40584</v>
      </c>
      <c r="H260" s="33" t="s">
        <v>52</v>
      </c>
      <c r="I260" s="34">
        <v>1</v>
      </c>
      <c r="J260" s="34" t="s">
        <v>54</v>
      </c>
      <c r="K260" s="34" t="str">
        <f t="shared" si="126"/>
        <v>1</v>
      </c>
      <c r="L260" s="35" t="str">
        <f t="shared" si="127"/>
        <v>1</v>
      </c>
      <c r="M260" s="36">
        <v>0</v>
      </c>
      <c r="N260" s="37" t="s">
        <v>50</v>
      </c>
      <c r="O260" s="46" t="s">
        <v>104</v>
      </c>
      <c r="P260" s="37" t="str">
        <f t="shared" si="122"/>
        <v>NA</v>
      </c>
      <c r="Q260" s="37" t="str">
        <f>IF(M260=0,"NA","למלא פירוט")</f>
        <v>NA</v>
      </c>
      <c r="R260" s="38" t="str">
        <f>IF(M260=0,"NA","למלא פירוט")</f>
        <v>NA</v>
      </c>
      <c r="S260" s="39">
        <v>45096</v>
      </c>
      <c r="T260" s="40">
        <f t="shared" si="128"/>
        <v>150.4</v>
      </c>
      <c r="U260" s="41" t="b">
        <f t="shared" si="110"/>
        <v>1</v>
      </c>
      <c r="V260" s="42"/>
      <c r="W260" s="43">
        <v>45121</v>
      </c>
      <c r="X260" s="40">
        <f t="shared" ref="X260:X282" si="130">IF(U260=TRUE,_xlfn.DAYS(W260,G260)/30,_xlfn.DAYS(V260,G260)/30)</f>
        <v>151.23333333333332</v>
      </c>
      <c r="Y260" s="40" t="str">
        <f t="shared" ref="Y260:Y282" si="131">IF(X260&gt;11,"1","0")</f>
        <v>1</v>
      </c>
      <c r="Z260" s="41">
        <f t="shared" ref="Z260:Z282" si="132">IF((_xlfn.DAYS(W260,G260)/30)&lt;35.9, "too soon",IF(X260&gt;35.9,1,0))</f>
        <v>1</v>
      </c>
      <c r="AA260" s="41">
        <f t="shared" ref="AA260:AA282" si="133">IF((_xlfn.DAYS(W260,G260)/30)&lt;59.9, "too soon",IF(X260&gt;59.9,1,0))</f>
        <v>1</v>
      </c>
      <c r="AB260" s="41">
        <f t="shared" ref="AB260:AB282" si="134">IF((_xlfn.DAYS(W260,G260)/30)&lt;83, "too soon",IF(X260&gt;83,1,0))</f>
        <v>1</v>
      </c>
      <c r="AC260" s="41">
        <v>1</v>
      </c>
      <c r="AD260" s="41">
        <v>0</v>
      </c>
      <c r="AE260" s="43" t="str">
        <f t="shared" si="124"/>
        <v>NA</v>
      </c>
      <c r="AF260" s="40" t="str">
        <f t="shared" si="129"/>
        <v>NA</v>
      </c>
      <c r="AG260" s="40">
        <f t="shared" si="102"/>
        <v>150.4</v>
      </c>
      <c r="AH260" s="45" t="str">
        <f t="shared" si="105"/>
        <v>1</v>
      </c>
      <c r="AI260" s="41" t="str">
        <f t="shared" si="106"/>
        <v>1</v>
      </c>
      <c r="AJ260" s="41" t="str">
        <f t="shared" si="107"/>
        <v>1</v>
      </c>
      <c r="AK260" s="44" t="str">
        <f t="shared" si="109"/>
        <v>1</v>
      </c>
      <c r="AL260" s="67">
        <v>57.90628281</v>
      </c>
      <c r="AM260" s="68">
        <v>13.87777681</v>
      </c>
      <c r="AN260" s="68">
        <v>5.0708471980000001</v>
      </c>
      <c r="AO260" s="69" t="s">
        <v>139</v>
      </c>
      <c r="AP260" s="69" t="s">
        <v>140</v>
      </c>
      <c r="AQ260" s="69" t="s">
        <v>139</v>
      </c>
    </row>
    <row r="261" spans="1:43" ht="15.75" x14ac:dyDescent="0.25">
      <c r="A261" s="30">
        <v>268</v>
      </c>
      <c r="B261" s="31">
        <v>16676</v>
      </c>
      <c r="C261" s="16">
        <f t="shared" si="125"/>
        <v>64.550684931506851</v>
      </c>
      <c r="D261" s="17">
        <v>93</v>
      </c>
      <c r="E261" s="20" t="s">
        <v>50</v>
      </c>
      <c r="F261" s="18" t="s">
        <v>50</v>
      </c>
      <c r="G261" s="32">
        <v>40582</v>
      </c>
      <c r="H261" s="33" t="s">
        <v>55</v>
      </c>
      <c r="I261" s="34">
        <v>3</v>
      </c>
      <c r="J261" s="34">
        <v>2</v>
      </c>
      <c r="K261" s="34" t="str">
        <f t="shared" si="126"/>
        <v>2</v>
      </c>
      <c r="L261" s="35" t="str">
        <f t="shared" si="127"/>
        <v>2</v>
      </c>
      <c r="M261" s="36">
        <v>1</v>
      </c>
      <c r="N261" s="37">
        <v>1</v>
      </c>
      <c r="O261" s="46" t="s">
        <v>57</v>
      </c>
      <c r="P261" s="37">
        <v>1</v>
      </c>
      <c r="Q261" s="37">
        <v>1</v>
      </c>
      <c r="R261" s="38">
        <v>1</v>
      </c>
      <c r="S261" s="39">
        <v>45066</v>
      </c>
      <c r="T261" s="40">
        <f t="shared" si="128"/>
        <v>149.46666666666667</v>
      </c>
      <c r="U261" s="41" t="b">
        <f t="shared" si="110"/>
        <v>1</v>
      </c>
      <c r="V261" s="42"/>
      <c r="W261" s="43">
        <v>45071</v>
      </c>
      <c r="X261" s="40">
        <f t="shared" si="130"/>
        <v>149.63333333333333</v>
      </c>
      <c r="Y261" s="40" t="str">
        <f t="shared" si="131"/>
        <v>1</v>
      </c>
      <c r="Z261" s="41">
        <f t="shared" si="132"/>
        <v>1</v>
      </c>
      <c r="AA261" s="41">
        <f t="shared" si="133"/>
        <v>1</v>
      </c>
      <c r="AB261" s="41">
        <f t="shared" si="134"/>
        <v>1</v>
      </c>
      <c r="AC261" s="41">
        <v>1</v>
      </c>
      <c r="AD261" s="41">
        <v>0</v>
      </c>
      <c r="AE261" s="43" t="str">
        <f t="shared" si="124"/>
        <v>NA</v>
      </c>
      <c r="AF261" s="40" t="str">
        <f t="shared" si="129"/>
        <v>NA</v>
      </c>
      <c r="AG261" s="40">
        <f t="shared" ref="AG261:AG282" si="135">IF(AD261=1,_xlfn.DAYS(AE261,G261)/30,IF(U261=TRUE,_xlfn.DAYS(S261,G261)/30,_xlfn.DAYS(V261,G261)/30))</f>
        <v>149.46666666666667</v>
      </c>
      <c r="AH261" s="45" t="str">
        <f t="shared" si="105"/>
        <v>1</v>
      </c>
      <c r="AI261" s="41" t="str">
        <f t="shared" si="106"/>
        <v>1</v>
      </c>
      <c r="AJ261" s="41" t="str">
        <f t="shared" si="107"/>
        <v>1</v>
      </c>
      <c r="AK261" s="44" t="str">
        <f t="shared" si="109"/>
        <v>1</v>
      </c>
      <c r="AL261" s="67">
        <v>59.098557970000002</v>
      </c>
      <c r="AM261" s="68">
        <v>16.623644509999998</v>
      </c>
      <c r="AN261" s="68">
        <v>5.7403017779587104</v>
      </c>
      <c r="AO261" s="69" t="s">
        <v>139</v>
      </c>
      <c r="AP261" s="69" t="s">
        <v>139</v>
      </c>
      <c r="AQ261" s="69" t="s">
        <v>139</v>
      </c>
    </row>
    <row r="262" spans="1:43" ht="15.75" x14ac:dyDescent="0.25">
      <c r="A262" s="30">
        <v>269</v>
      </c>
      <c r="B262" s="31">
        <v>19043</v>
      </c>
      <c r="C262" s="16">
        <f t="shared" si="125"/>
        <v>58.142465753424659</v>
      </c>
      <c r="D262" s="23">
        <v>127</v>
      </c>
      <c r="E262" s="17" t="s">
        <v>82</v>
      </c>
      <c r="F262" s="18">
        <f>D262/((E262/100)*(E262/100))</f>
        <v>46.648301193755742</v>
      </c>
      <c r="G262" s="32">
        <v>40575</v>
      </c>
      <c r="H262" s="33" t="s">
        <v>52</v>
      </c>
      <c r="I262" s="34">
        <v>1</v>
      </c>
      <c r="J262" s="34" t="s">
        <v>49</v>
      </c>
      <c r="K262" s="34" t="str">
        <f t="shared" si="126"/>
        <v>1</v>
      </c>
      <c r="L262" s="35" t="str">
        <f t="shared" si="127"/>
        <v>1</v>
      </c>
      <c r="M262" s="36">
        <v>0</v>
      </c>
      <c r="N262" s="37" t="str">
        <f>IF(M262=0,"NA","למלא פירוט")</f>
        <v>NA</v>
      </c>
      <c r="O262" s="37" t="str">
        <f>IF(N262=1,"למלא פירוט","NA")</f>
        <v>NA</v>
      </c>
      <c r="P262" s="37" t="str">
        <f>IF(N262=1,"למלא פירוט","NA")</f>
        <v>NA</v>
      </c>
      <c r="Q262" s="37" t="str">
        <f>IF(M262=0,"NA","למלא פירוט")</f>
        <v>NA</v>
      </c>
      <c r="R262" s="38" t="str">
        <f>IF(M262=0,"NA","למלא פירוט")</f>
        <v>NA</v>
      </c>
      <c r="S262" s="39">
        <v>45051</v>
      </c>
      <c r="T262" s="40">
        <f t="shared" si="128"/>
        <v>149.19999999999999</v>
      </c>
      <c r="U262" s="41" t="b">
        <f t="shared" si="110"/>
        <v>1</v>
      </c>
      <c r="V262" s="42"/>
      <c r="W262" s="43">
        <v>45057</v>
      </c>
      <c r="X262" s="40">
        <f t="shared" si="130"/>
        <v>149.4</v>
      </c>
      <c r="Y262" s="40" t="str">
        <f t="shared" si="131"/>
        <v>1</v>
      </c>
      <c r="Z262" s="41">
        <f t="shared" si="132"/>
        <v>1</v>
      </c>
      <c r="AA262" s="41">
        <f t="shared" si="133"/>
        <v>1</v>
      </c>
      <c r="AB262" s="41">
        <f t="shared" si="134"/>
        <v>1</v>
      </c>
      <c r="AC262" s="41">
        <v>1</v>
      </c>
      <c r="AD262" s="41">
        <v>0</v>
      </c>
      <c r="AE262" s="43" t="str">
        <f t="shared" si="124"/>
        <v>NA</v>
      </c>
      <c r="AF262" s="40" t="str">
        <f t="shared" si="129"/>
        <v>NA</v>
      </c>
      <c r="AG262" s="40">
        <f t="shared" si="135"/>
        <v>149.19999999999999</v>
      </c>
      <c r="AH262" s="45" t="str">
        <f t="shared" si="105"/>
        <v>1</v>
      </c>
      <c r="AI262" s="41" t="str">
        <f t="shared" si="106"/>
        <v>1</v>
      </c>
      <c r="AJ262" s="41" t="str">
        <f t="shared" si="107"/>
        <v>1</v>
      </c>
      <c r="AK262" s="44" t="str">
        <f t="shared" si="109"/>
        <v>1</v>
      </c>
      <c r="AL262" s="67">
        <v>58.53938291</v>
      </c>
      <c r="AM262" s="68">
        <v>13.480580509999999</v>
      </c>
      <c r="AN262" s="68">
        <v>2.9870623283806701</v>
      </c>
      <c r="AO262" s="69" t="s">
        <v>139</v>
      </c>
      <c r="AP262" s="69" t="s">
        <v>140</v>
      </c>
      <c r="AQ262" s="69" t="s">
        <v>140</v>
      </c>
    </row>
    <row r="263" spans="1:43" ht="15.75" x14ac:dyDescent="0.25">
      <c r="A263" s="30">
        <v>270</v>
      </c>
      <c r="B263" s="31">
        <v>22553</v>
      </c>
      <c r="C263" s="16">
        <f t="shared" si="125"/>
        <v>48.646575342465752</v>
      </c>
      <c r="D263" s="17" t="s">
        <v>131</v>
      </c>
      <c r="E263" s="17" t="s">
        <v>78</v>
      </c>
      <c r="F263" s="18">
        <f>D263/((E263/100)*(E263/100))</f>
        <v>35.651337926614318</v>
      </c>
      <c r="G263" s="32">
        <v>40568</v>
      </c>
      <c r="H263" s="33" t="s">
        <v>52</v>
      </c>
      <c r="I263" s="34">
        <v>1</v>
      </c>
      <c r="J263" s="34">
        <v>3</v>
      </c>
      <c r="K263" s="34" t="str">
        <f t="shared" si="126"/>
        <v>3</v>
      </c>
      <c r="L263" s="35" t="str">
        <f t="shared" si="127"/>
        <v>1</v>
      </c>
      <c r="M263" s="36">
        <v>1</v>
      </c>
      <c r="N263" s="37">
        <v>1</v>
      </c>
      <c r="O263" s="46" t="s">
        <v>60</v>
      </c>
      <c r="P263" s="37">
        <v>1</v>
      </c>
      <c r="Q263" s="37">
        <v>1</v>
      </c>
      <c r="R263" s="38">
        <v>1</v>
      </c>
      <c r="S263" s="39">
        <v>41813</v>
      </c>
      <c r="T263" s="40">
        <f t="shared" si="128"/>
        <v>41.5</v>
      </c>
      <c r="U263" s="41" t="b">
        <f t="shared" si="110"/>
        <v>0</v>
      </c>
      <c r="V263" s="42">
        <v>41813</v>
      </c>
      <c r="W263" s="43">
        <v>45122</v>
      </c>
      <c r="X263" s="40">
        <f t="shared" si="130"/>
        <v>41.5</v>
      </c>
      <c r="Y263" s="40" t="str">
        <f t="shared" si="131"/>
        <v>1</v>
      </c>
      <c r="Z263" s="41">
        <f t="shared" si="132"/>
        <v>1</v>
      </c>
      <c r="AA263" s="41">
        <f t="shared" si="133"/>
        <v>0</v>
      </c>
      <c r="AB263" s="41">
        <f t="shared" si="134"/>
        <v>0</v>
      </c>
      <c r="AC263" s="41">
        <v>1</v>
      </c>
      <c r="AD263" s="41">
        <v>1</v>
      </c>
      <c r="AE263" s="43">
        <v>41087</v>
      </c>
      <c r="AF263" s="40">
        <f t="shared" si="129"/>
        <v>17.066666666666666</v>
      </c>
      <c r="AG263" s="40">
        <f t="shared" si="135"/>
        <v>17.3</v>
      </c>
      <c r="AH263" s="45" t="str">
        <f t="shared" si="105"/>
        <v>1</v>
      </c>
      <c r="AI263" s="41" t="str">
        <f t="shared" si="106"/>
        <v>0</v>
      </c>
      <c r="AJ263" s="41" t="str">
        <f t="shared" si="107"/>
        <v>0</v>
      </c>
      <c r="AK263" s="44" t="str">
        <f t="shared" si="109"/>
        <v>0</v>
      </c>
      <c r="AL263" s="67">
        <v>49.335124989999997</v>
      </c>
      <c r="AM263" s="68">
        <v>13.992656719999999</v>
      </c>
      <c r="AN263" s="68">
        <v>2.86972669003505</v>
      </c>
      <c r="AO263" s="69" t="s">
        <v>140</v>
      </c>
      <c r="AP263" s="69" t="s">
        <v>140</v>
      </c>
      <c r="AQ263" s="69" t="s">
        <v>140</v>
      </c>
    </row>
    <row r="264" spans="1:43" ht="15.75" x14ac:dyDescent="0.25">
      <c r="A264" s="30">
        <v>271</v>
      </c>
      <c r="B264" s="31">
        <v>9133</v>
      </c>
      <c r="C264" s="16">
        <f t="shared" si="125"/>
        <v>84.884931506849313</v>
      </c>
      <c r="D264" s="17" t="s">
        <v>132</v>
      </c>
      <c r="E264" s="20" t="s">
        <v>50</v>
      </c>
      <c r="F264" s="18" t="s">
        <v>50</v>
      </c>
      <c r="G264" s="32">
        <v>40567</v>
      </c>
      <c r="H264" s="33" t="s">
        <v>52</v>
      </c>
      <c r="I264" s="34">
        <v>3</v>
      </c>
      <c r="J264" s="34" t="s">
        <v>74</v>
      </c>
      <c r="K264" s="34" t="str">
        <f t="shared" si="126"/>
        <v>2</v>
      </c>
      <c r="L264" s="35" t="str">
        <f t="shared" si="127"/>
        <v>2</v>
      </c>
      <c r="M264" s="36">
        <v>1</v>
      </c>
      <c r="N264" s="37">
        <v>0</v>
      </c>
      <c r="O264" s="37" t="str">
        <f t="shared" ref="O264:O277" si="136">IF(N264=1,"למלא פירוט","NA")</f>
        <v>NA</v>
      </c>
      <c r="P264" s="37" t="str">
        <f t="shared" ref="P264:P282" si="137">IF(N264=1,"למלא פירוט","NA")</f>
        <v>NA</v>
      </c>
      <c r="Q264" s="37">
        <v>1</v>
      </c>
      <c r="R264" s="38">
        <v>0</v>
      </c>
      <c r="S264" s="39">
        <v>41201</v>
      </c>
      <c r="T264" s="40">
        <f t="shared" si="128"/>
        <v>21.133333333333333</v>
      </c>
      <c r="U264" s="41" t="b">
        <f t="shared" si="110"/>
        <v>0</v>
      </c>
      <c r="V264" s="42">
        <v>41203</v>
      </c>
      <c r="W264" s="43">
        <v>45102</v>
      </c>
      <c r="X264" s="40">
        <f t="shared" si="130"/>
        <v>21.2</v>
      </c>
      <c r="Y264" s="40" t="str">
        <f t="shared" si="131"/>
        <v>1</v>
      </c>
      <c r="Z264" s="41">
        <f t="shared" si="132"/>
        <v>0</v>
      </c>
      <c r="AA264" s="41">
        <f t="shared" si="133"/>
        <v>0</v>
      </c>
      <c r="AB264" s="41">
        <f t="shared" si="134"/>
        <v>0</v>
      </c>
      <c r="AC264" s="41">
        <v>1</v>
      </c>
      <c r="AD264" s="41">
        <v>0</v>
      </c>
      <c r="AE264" s="43" t="str">
        <f t="shared" ref="AE264:AE271" si="138">IF(AD264=0,"NA","למלא פירוט")</f>
        <v>NA</v>
      </c>
      <c r="AF264" s="40" t="str">
        <f t="shared" si="129"/>
        <v>NA</v>
      </c>
      <c r="AG264" s="40">
        <f t="shared" si="135"/>
        <v>21.2</v>
      </c>
      <c r="AH264" s="45" t="str">
        <f t="shared" ref="AH264:AH282" si="139">IF(AG264&gt;11.9,"1","0")</f>
        <v>1</v>
      </c>
      <c r="AI264" s="41" t="str">
        <f t="shared" ref="AI264:AI282" si="140">IF(AG264&gt;35.9,"1","0")</f>
        <v>0</v>
      </c>
      <c r="AJ264" s="41" t="str">
        <f t="shared" ref="AJ264:AJ282" si="141">IF(AG264&gt;59.9,"1","0")</f>
        <v>0</v>
      </c>
      <c r="AK264" s="44" t="str">
        <f t="shared" si="109"/>
        <v>0</v>
      </c>
      <c r="AL264" s="67">
        <v>49.106425170000001</v>
      </c>
      <c r="AM264" s="68">
        <v>12.045454599999999</v>
      </c>
      <c r="AN264" s="68">
        <v>2.7901243236279201</v>
      </c>
      <c r="AO264" s="69" t="s">
        <v>140</v>
      </c>
      <c r="AP264" s="69" t="s">
        <v>140</v>
      </c>
      <c r="AQ264" s="69" t="s">
        <v>140</v>
      </c>
    </row>
    <row r="265" spans="1:43" ht="15.75" x14ac:dyDescent="0.25">
      <c r="A265" s="30">
        <v>205</v>
      </c>
      <c r="B265" s="31">
        <v>19785</v>
      </c>
      <c r="C265" s="16">
        <f t="shared" si="125"/>
        <v>58.517808219178079</v>
      </c>
      <c r="D265" s="17" t="s">
        <v>133</v>
      </c>
      <c r="E265" s="17" t="s">
        <v>84</v>
      </c>
      <c r="F265" s="18">
        <f>D265/((E265/100)*(E265/100))</f>
        <v>34.674592287761008</v>
      </c>
      <c r="G265" s="32">
        <v>41456</v>
      </c>
      <c r="H265" s="33" t="s">
        <v>52</v>
      </c>
      <c r="I265" s="34">
        <v>2</v>
      </c>
      <c r="J265" s="34" t="s">
        <v>54</v>
      </c>
      <c r="K265" s="34" t="str">
        <f t="shared" si="126"/>
        <v>1</v>
      </c>
      <c r="L265" s="35" t="str">
        <f t="shared" si="127"/>
        <v>1</v>
      </c>
      <c r="M265" s="36">
        <v>1</v>
      </c>
      <c r="N265" s="37">
        <v>0</v>
      </c>
      <c r="O265" s="37" t="str">
        <f t="shared" si="136"/>
        <v>NA</v>
      </c>
      <c r="P265" s="37" t="str">
        <f t="shared" si="137"/>
        <v>NA</v>
      </c>
      <c r="Q265" s="37">
        <v>1</v>
      </c>
      <c r="R265" s="38">
        <v>0</v>
      </c>
      <c r="S265" s="39">
        <v>45097</v>
      </c>
      <c r="T265" s="40">
        <f t="shared" si="128"/>
        <v>121.36666666666666</v>
      </c>
      <c r="U265" s="41" t="b">
        <f t="shared" si="110"/>
        <v>1</v>
      </c>
      <c r="V265" s="42"/>
      <c r="W265" s="43">
        <v>45122</v>
      </c>
      <c r="X265" s="40">
        <f t="shared" si="130"/>
        <v>122.2</v>
      </c>
      <c r="Y265" s="40" t="str">
        <f t="shared" si="131"/>
        <v>1</v>
      </c>
      <c r="Z265" s="41">
        <f t="shared" si="132"/>
        <v>1</v>
      </c>
      <c r="AA265" s="41">
        <f t="shared" si="133"/>
        <v>1</v>
      </c>
      <c r="AB265" s="41">
        <f t="shared" si="134"/>
        <v>1</v>
      </c>
      <c r="AC265" s="41">
        <v>1</v>
      </c>
      <c r="AD265" s="41">
        <v>0</v>
      </c>
      <c r="AE265" s="43" t="str">
        <f t="shared" si="138"/>
        <v>NA</v>
      </c>
      <c r="AF265" s="40" t="str">
        <f t="shared" si="129"/>
        <v>NA</v>
      </c>
      <c r="AG265" s="40">
        <f t="shared" si="135"/>
        <v>121.36666666666666</v>
      </c>
      <c r="AH265" s="45" t="str">
        <f t="shared" si="139"/>
        <v>1</v>
      </c>
      <c r="AI265" s="41" t="str">
        <f t="shared" si="140"/>
        <v>1</v>
      </c>
      <c r="AJ265" s="41" t="str">
        <f t="shared" si="141"/>
        <v>1</v>
      </c>
      <c r="AK265" s="44" t="str">
        <f t="shared" si="109"/>
        <v>1</v>
      </c>
      <c r="AL265" s="67">
        <v>61.778710869999998</v>
      </c>
      <c r="AM265" s="68">
        <v>20.423581670000001</v>
      </c>
      <c r="AN265" s="68">
        <v>5.21628145523505</v>
      </c>
      <c r="AO265" s="69" t="s">
        <v>139</v>
      </c>
      <c r="AP265" s="69" t="s">
        <v>139</v>
      </c>
      <c r="AQ265" s="69" t="s">
        <v>139</v>
      </c>
    </row>
    <row r="266" spans="1:43" ht="15.75" x14ac:dyDescent="0.25">
      <c r="A266" s="30">
        <v>273</v>
      </c>
      <c r="B266" s="31">
        <v>15797</v>
      </c>
      <c r="C266" s="16">
        <f t="shared" si="125"/>
        <v>66.854794520547941</v>
      </c>
      <c r="D266" s="17">
        <v>77</v>
      </c>
      <c r="E266" s="17">
        <v>161</v>
      </c>
      <c r="F266" s="18">
        <f>D266/((E266/100)*(E266/100))</f>
        <v>29.705644072373747</v>
      </c>
      <c r="G266" s="32">
        <v>40556</v>
      </c>
      <c r="H266" s="33" t="s">
        <v>52</v>
      </c>
      <c r="I266" s="34">
        <v>1</v>
      </c>
      <c r="J266" s="34" t="s">
        <v>49</v>
      </c>
      <c r="K266" s="34" t="str">
        <f t="shared" si="126"/>
        <v>1</v>
      </c>
      <c r="L266" s="35" t="str">
        <f t="shared" si="127"/>
        <v>1</v>
      </c>
      <c r="M266" s="36">
        <v>0</v>
      </c>
      <c r="N266" s="37" t="str">
        <f>IF(M266=0,"NA","למלא פירוט")</f>
        <v>NA</v>
      </c>
      <c r="O266" s="37" t="str">
        <f t="shared" si="136"/>
        <v>NA</v>
      </c>
      <c r="P266" s="37" t="str">
        <f t="shared" si="137"/>
        <v>NA</v>
      </c>
      <c r="Q266" s="37" t="str">
        <f>IF(M266=0,"NA","למלא פירוט")</f>
        <v>NA</v>
      </c>
      <c r="R266" s="38" t="str">
        <f>IF(M266=0,"NA","למלא פירוט")</f>
        <v>NA</v>
      </c>
      <c r="S266" s="39">
        <v>45100</v>
      </c>
      <c r="T266" s="40">
        <f t="shared" si="128"/>
        <v>151.46666666666667</v>
      </c>
      <c r="U266" s="41" t="b">
        <f t="shared" si="110"/>
        <v>1</v>
      </c>
      <c r="V266" s="42"/>
      <c r="W266" s="43">
        <v>45105</v>
      </c>
      <c r="X266" s="40">
        <f t="shared" si="130"/>
        <v>151.63333333333333</v>
      </c>
      <c r="Y266" s="40" t="str">
        <f t="shared" si="131"/>
        <v>1</v>
      </c>
      <c r="Z266" s="41">
        <f t="shared" si="132"/>
        <v>1</v>
      </c>
      <c r="AA266" s="41">
        <f t="shared" si="133"/>
        <v>1</v>
      </c>
      <c r="AB266" s="41">
        <f t="shared" si="134"/>
        <v>1</v>
      </c>
      <c r="AC266" s="41">
        <v>1</v>
      </c>
      <c r="AD266" s="41">
        <v>0</v>
      </c>
      <c r="AE266" s="43" t="str">
        <f t="shared" si="138"/>
        <v>NA</v>
      </c>
      <c r="AF266" s="40" t="str">
        <f t="shared" si="129"/>
        <v>NA</v>
      </c>
      <c r="AG266" s="40">
        <f t="shared" si="135"/>
        <v>151.46666666666667</v>
      </c>
      <c r="AH266" s="45" t="str">
        <f t="shared" si="139"/>
        <v>1</v>
      </c>
      <c r="AI266" s="41" t="str">
        <f t="shared" si="140"/>
        <v>1</v>
      </c>
      <c r="AJ266" s="41" t="str">
        <f t="shared" si="141"/>
        <v>1</v>
      </c>
      <c r="AK266" s="44" t="str">
        <f t="shared" si="109"/>
        <v>1</v>
      </c>
      <c r="AL266" s="67">
        <v>61.454229460000001</v>
      </c>
      <c r="AM266" s="68">
        <v>16.537004069999998</v>
      </c>
      <c r="AN266" s="68">
        <v>2.719469133</v>
      </c>
      <c r="AO266" s="69" t="s">
        <v>139</v>
      </c>
      <c r="AP266" s="69" t="s">
        <v>139</v>
      </c>
      <c r="AQ266" s="69" t="s">
        <v>140</v>
      </c>
    </row>
    <row r="267" spans="1:43" ht="15.75" x14ac:dyDescent="0.25">
      <c r="A267" s="30">
        <v>253</v>
      </c>
      <c r="B267" s="31">
        <v>20078</v>
      </c>
      <c r="C267" s="16">
        <f t="shared" si="125"/>
        <v>55.857534246575341</v>
      </c>
      <c r="D267" s="17" t="s">
        <v>106</v>
      </c>
      <c r="E267" s="17" t="s">
        <v>86</v>
      </c>
      <c r="F267" s="18">
        <f>D267/((E267/100)*(E267/100))</f>
        <v>26.953124999999996</v>
      </c>
      <c r="G267" s="32">
        <v>40763</v>
      </c>
      <c r="H267" s="33" t="s">
        <v>52</v>
      </c>
      <c r="I267" s="34">
        <v>2</v>
      </c>
      <c r="J267" s="34" t="s">
        <v>49</v>
      </c>
      <c r="K267" s="34" t="str">
        <f t="shared" si="126"/>
        <v>1</v>
      </c>
      <c r="L267" s="35" t="str">
        <f t="shared" si="127"/>
        <v>1</v>
      </c>
      <c r="M267" s="36">
        <v>1</v>
      </c>
      <c r="N267" s="37">
        <v>0</v>
      </c>
      <c r="O267" s="37" t="str">
        <f t="shared" si="136"/>
        <v>NA</v>
      </c>
      <c r="P267" s="37" t="str">
        <f t="shared" si="137"/>
        <v>NA</v>
      </c>
      <c r="Q267" s="37">
        <v>1</v>
      </c>
      <c r="R267" s="38">
        <v>0</v>
      </c>
      <c r="S267" s="39">
        <v>45006</v>
      </c>
      <c r="T267" s="40">
        <f t="shared" si="128"/>
        <v>141.43333333333334</v>
      </c>
      <c r="U267" s="41" t="b">
        <f t="shared" si="110"/>
        <v>1</v>
      </c>
      <c r="V267" s="42"/>
      <c r="W267" s="43">
        <v>45096</v>
      </c>
      <c r="X267" s="40">
        <f t="shared" si="130"/>
        <v>144.43333333333334</v>
      </c>
      <c r="Y267" s="40" t="str">
        <f t="shared" si="131"/>
        <v>1</v>
      </c>
      <c r="Z267" s="41">
        <f t="shared" si="132"/>
        <v>1</v>
      </c>
      <c r="AA267" s="41">
        <f t="shared" si="133"/>
        <v>1</v>
      </c>
      <c r="AB267" s="41">
        <f t="shared" si="134"/>
        <v>1</v>
      </c>
      <c r="AC267" s="41">
        <v>1</v>
      </c>
      <c r="AD267" s="41">
        <v>0</v>
      </c>
      <c r="AE267" s="43" t="str">
        <f t="shared" si="138"/>
        <v>NA</v>
      </c>
      <c r="AF267" s="40" t="str">
        <f t="shared" si="129"/>
        <v>NA</v>
      </c>
      <c r="AG267" s="40">
        <f t="shared" si="135"/>
        <v>141.43333333333334</v>
      </c>
      <c r="AH267" s="45" t="str">
        <f t="shared" si="139"/>
        <v>1</v>
      </c>
      <c r="AI267" s="41" t="str">
        <f t="shared" si="140"/>
        <v>1</v>
      </c>
      <c r="AJ267" s="41" t="str">
        <f t="shared" si="141"/>
        <v>1</v>
      </c>
      <c r="AK267" s="44" t="str">
        <f t="shared" si="109"/>
        <v>1</v>
      </c>
      <c r="AL267" s="67">
        <v>52.957787009999997</v>
      </c>
      <c r="AM267" s="68">
        <v>17.072446509999999</v>
      </c>
      <c r="AN267" s="68">
        <v>5.9011378216745003</v>
      </c>
      <c r="AO267" s="69" t="s">
        <v>140</v>
      </c>
      <c r="AP267" s="69" t="s">
        <v>139</v>
      </c>
      <c r="AQ267" s="69" t="s">
        <v>139</v>
      </c>
    </row>
    <row r="268" spans="1:43" ht="15.75" x14ac:dyDescent="0.25">
      <c r="A268" s="30">
        <v>275</v>
      </c>
      <c r="B268" s="31">
        <v>14062</v>
      </c>
      <c r="C268" s="16">
        <f t="shared" si="125"/>
        <v>71.512328767123293</v>
      </c>
      <c r="D268" s="19" t="s">
        <v>111</v>
      </c>
      <c r="E268" s="20" t="s">
        <v>50</v>
      </c>
      <c r="F268" s="18" t="s">
        <v>50</v>
      </c>
      <c r="G268" s="32">
        <v>40546</v>
      </c>
      <c r="H268" s="33" t="s">
        <v>52</v>
      </c>
      <c r="I268" s="34">
        <v>1</v>
      </c>
      <c r="J268" s="34" t="s">
        <v>71</v>
      </c>
      <c r="K268" s="34" t="str">
        <f t="shared" si="126"/>
        <v>1</v>
      </c>
      <c r="L268" s="35" t="str">
        <f t="shared" si="127"/>
        <v>1</v>
      </c>
      <c r="M268" s="36">
        <v>1</v>
      </c>
      <c r="N268" s="37">
        <v>0</v>
      </c>
      <c r="O268" s="37" t="str">
        <f t="shared" si="136"/>
        <v>NA</v>
      </c>
      <c r="P268" s="37" t="str">
        <f t="shared" si="137"/>
        <v>NA</v>
      </c>
      <c r="Q268" s="37">
        <v>1</v>
      </c>
      <c r="R268" s="38">
        <v>0</v>
      </c>
      <c r="S268" s="39">
        <v>45037</v>
      </c>
      <c r="T268" s="40">
        <f t="shared" si="128"/>
        <v>149.69999999999999</v>
      </c>
      <c r="U268" s="41" t="b">
        <f t="shared" si="110"/>
        <v>1</v>
      </c>
      <c r="V268" s="42"/>
      <c r="W268" s="43">
        <v>45054</v>
      </c>
      <c r="X268" s="40">
        <f t="shared" si="130"/>
        <v>150.26666666666668</v>
      </c>
      <c r="Y268" s="40" t="str">
        <f t="shared" si="131"/>
        <v>1</v>
      </c>
      <c r="Z268" s="41">
        <f t="shared" si="132"/>
        <v>1</v>
      </c>
      <c r="AA268" s="41">
        <f t="shared" si="133"/>
        <v>1</v>
      </c>
      <c r="AB268" s="41">
        <f t="shared" si="134"/>
        <v>1</v>
      </c>
      <c r="AC268" s="41">
        <v>1</v>
      </c>
      <c r="AD268" s="41">
        <v>0</v>
      </c>
      <c r="AE268" s="43" t="str">
        <f t="shared" si="138"/>
        <v>NA</v>
      </c>
      <c r="AF268" s="40" t="str">
        <f t="shared" si="129"/>
        <v>NA</v>
      </c>
      <c r="AG268" s="40">
        <f t="shared" si="135"/>
        <v>149.69999999999999</v>
      </c>
      <c r="AH268" s="45" t="str">
        <f t="shared" si="139"/>
        <v>1</v>
      </c>
      <c r="AI268" s="41" t="str">
        <f t="shared" si="140"/>
        <v>1</v>
      </c>
      <c r="AJ268" s="41" t="str">
        <f t="shared" si="141"/>
        <v>1</v>
      </c>
      <c r="AK268" s="44" t="str">
        <f t="shared" si="109"/>
        <v>1</v>
      </c>
      <c r="AL268" s="67">
        <v>67.757996829999996</v>
      </c>
      <c r="AM268" s="68">
        <v>15.765601220000001</v>
      </c>
      <c r="AN268" s="68">
        <v>3.6115163259999998</v>
      </c>
      <c r="AO268" s="69" t="s">
        <v>139</v>
      </c>
      <c r="AP268" s="69" t="s">
        <v>140</v>
      </c>
      <c r="AQ268" s="69" t="s">
        <v>140</v>
      </c>
    </row>
    <row r="269" spans="1:43" ht="15.75" x14ac:dyDescent="0.25">
      <c r="A269" s="30">
        <v>276</v>
      </c>
      <c r="B269" s="31">
        <v>18527</v>
      </c>
      <c r="C269" s="16">
        <f t="shared" si="125"/>
        <v>59.38356164383562</v>
      </c>
      <c r="D269" s="19" t="s">
        <v>134</v>
      </c>
      <c r="E269" s="20" t="s">
        <v>50</v>
      </c>
      <c r="F269" s="18" t="s">
        <v>50</v>
      </c>
      <c r="G269" s="32">
        <v>40518</v>
      </c>
      <c r="H269" s="33" t="s">
        <v>52</v>
      </c>
      <c r="I269" s="34">
        <v>1</v>
      </c>
      <c r="J269" s="34" t="s">
        <v>54</v>
      </c>
      <c r="K269" s="34" t="str">
        <f t="shared" si="126"/>
        <v>1</v>
      </c>
      <c r="L269" s="35" t="str">
        <f t="shared" si="127"/>
        <v>1</v>
      </c>
      <c r="M269" s="36">
        <v>0</v>
      </c>
      <c r="N269" s="37" t="str">
        <f>IF(M269=0,"NA","למלא פירוט")</f>
        <v>NA</v>
      </c>
      <c r="O269" s="37" t="str">
        <f t="shared" si="136"/>
        <v>NA</v>
      </c>
      <c r="P269" s="37" t="str">
        <f t="shared" si="137"/>
        <v>NA</v>
      </c>
      <c r="Q269" s="37" t="str">
        <f>IF(M269=0,"NA","למלא פירוט")</f>
        <v>NA</v>
      </c>
      <c r="R269" s="38" t="str">
        <f>IF(M269=0,"NA","למלא פירוט")</f>
        <v>NA</v>
      </c>
      <c r="S269" s="39">
        <v>45113</v>
      </c>
      <c r="T269" s="40">
        <f t="shared" si="128"/>
        <v>153.16666666666666</v>
      </c>
      <c r="U269" s="41" t="b">
        <f t="shared" si="110"/>
        <v>1</v>
      </c>
      <c r="V269" s="42"/>
      <c r="W269" s="43">
        <v>45121</v>
      </c>
      <c r="X269" s="40">
        <f t="shared" si="130"/>
        <v>153.43333333333334</v>
      </c>
      <c r="Y269" s="40" t="str">
        <f t="shared" si="131"/>
        <v>1</v>
      </c>
      <c r="Z269" s="41">
        <f t="shared" si="132"/>
        <v>1</v>
      </c>
      <c r="AA269" s="41">
        <f t="shared" si="133"/>
        <v>1</v>
      </c>
      <c r="AB269" s="41">
        <f t="shared" si="134"/>
        <v>1</v>
      </c>
      <c r="AC269" s="41">
        <v>1</v>
      </c>
      <c r="AD269" s="41">
        <v>0</v>
      </c>
      <c r="AE269" s="43" t="str">
        <f t="shared" si="138"/>
        <v>NA</v>
      </c>
      <c r="AF269" s="40" t="str">
        <f t="shared" si="129"/>
        <v>NA</v>
      </c>
      <c r="AG269" s="40">
        <f t="shared" si="135"/>
        <v>153.16666666666666</v>
      </c>
      <c r="AH269" s="45" t="str">
        <f t="shared" si="139"/>
        <v>1</v>
      </c>
      <c r="AI269" s="41" t="str">
        <f t="shared" si="140"/>
        <v>1</v>
      </c>
      <c r="AJ269" s="41" t="str">
        <f t="shared" si="141"/>
        <v>1</v>
      </c>
      <c r="AK269" s="44" t="str">
        <f t="shared" si="109"/>
        <v>1</v>
      </c>
      <c r="AL269" s="67">
        <v>52.788357560000001</v>
      </c>
      <c r="AM269" s="68">
        <v>19.94007105</v>
      </c>
      <c r="AN269" s="68">
        <v>3.7751327628361802</v>
      </c>
      <c r="AO269" s="69" t="s">
        <v>140</v>
      </c>
      <c r="AP269" s="69" t="s">
        <v>139</v>
      </c>
      <c r="AQ269" s="69" t="s">
        <v>139</v>
      </c>
    </row>
    <row r="270" spans="1:43" ht="15.75" x14ac:dyDescent="0.25">
      <c r="A270" s="30">
        <v>277</v>
      </c>
      <c r="B270" s="31">
        <v>18653</v>
      </c>
      <c r="C270" s="16">
        <f t="shared" si="125"/>
        <v>59.005479452054793</v>
      </c>
      <c r="D270" s="17">
        <v>173</v>
      </c>
      <c r="E270" s="17">
        <v>167</v>
      </c>
      <c r="F270" s="18">
        <f>D270/((E270/100)*(E270/100))</f>
        <v>62.031625372010474</v>
      </c>
      <c r="G270" s="32">
        <v>40504</v>
      </c>
      <c r="H270" s="33" t="s">
        <v>52</v>
      </c>
      <c r="I270" s="34">
        <v>1</v>
      </c>
      <c r="J270" s="34" t="s">
        <v>49</v>
      </c>
      <c r="K270" s="34" t="str">
        <f t="shared" si="126"/>
        <v>1</v>
      </c>
      <c r="L270" s="35" t="str">
        <f t="shared" si="127"/>
        <v>1</v>
      </c>
      <c r="M270" s="36">
        <v>0</v>
      </c>
      <c r="N270" s="37" t="str">
        <f>IF(M270=0,"NA","למלא פירוט")</f>
        <v>NA</v>
      </c>
      <c r="O270" s="37" t="str">
        <f t="shared" si="136"/>
        <v>NA</v>
      </c>
      <c r="P270" s="37" t="str">
        <f t="shared" si="137"/>
        <v>NA</v>
      </c>
      <c r="Q270" s="37" t="str">
        <f>IF(M270=0,"NA","למלא פירוט")</f>
        <v>NA</v>
      </c>
      <c r="R270" s="38" t="str">
        <f>IF(M270=0,"NA","למלא פירוט")</f>
        <v>NA</v>
      </c>
      <c r="S270" s="39">
        <v>45117</v>
      </c>
      <c r="T270" s="40">
        <f t="shared" si="128"/>
        <v>153.76666666666668</v>
      </c>
      <c r="U270" s="41" t="b">
        <f t="shared" si="110"/>
        <v>1</v>
      </c>
      <c r="V270" s="42"/>
      <c r="W270" s="43">
        <v>45054</v>
      </c>
      <c r="X270" s="40">
        <f t="shared" si="130"/>
        <v>151.66666666666666</v>
      </c>
      <c r="Y270" s="40" t="str">
        <f t="shared" si="131"/>
        <v>1</v>
      </c>
      <c r="Z270" s="41">
        <f t="shared" si="132"/>
        <v>1</v>
      </c>
      <c r="AA270" s="41">
        <f t="shared" si="133"/>
        <v>1</v>
      </c>
      <c r="AB270" s="41">
        <f t="shared" si="134"/>
        <v>1</v>
      </c>
      <c r="AC270" s="41">
        <v>1</v>
      </c>
      <c r="AD270" s="41">
        <v>0</v>
      </c>
      <c r="AE270" s="43" t="str">
        <f t="shared" si="138"/>
        <v>NA</v>
      </c>
      <c r="AF270" s="40" t="str">
        <f t="shared" si="129"/>
        <v>NA</v>
      </c>
      <c r="AG270" s="40">
        <f t="shared" si="135"/>
        <v>153.76666666666668</v>
      </c>
      <c r="AH270" s="45" t="str">
        <f t="shared" si="139"/>
        <v>1</v>
      </c>
      <c r="AI270" s="41" t="str">
        <f t="shared" si="140"/>
        <v>1</v>
      </c>
      <c r="AJ270" s="41" t="str">
        <f t="shared" si="141"/>
        <v>1</v>
      </c>
      <c r="AK270" s="44" t="str">
        <f t="shared" si="109"/>
        <v>1</v>
      </c>
      <c r="AL270" s="67">
        <v>52.780960440000001</v>
      </c>
      <c r="AM270" s="68">
        <v>17.562397000000001</v>
      </c>
      <c r="AN270" s="68">
        <v>6.0995734910855699</v>
      </c>
      <c r="AO270" s="69" t="s">
        <v>140</v>
      </c>
      <c r="AP270" s="69" t="s">
        <v>139</v>
      </c>
      <c r="AQ270" s="69" t="s">
        <v>139</v>
      </c>
    </row>
    <row r="271" spans="1:43" ht="15.75" x14ac:dyDescent="0.25">
      <c r="A271" s="30">
        <v>278</v>
      </c>
      <c r="B271" s="31">
        <v>20307</v>
      </c>
      <c r="C271" s="16">
        <f t="shared" si="125"/>
        <v>54.4986301369863</v>
      </c>
      <c r="D271" s="19" t="s">
        <v>102</v>
      </c>
      <c r="E271" s="20" t="s">
        <v>50</v>
      </c>
      <c r="F271" s="18" t="s">
        <v>50</v>
      </c>
      <c r="G271" s="32">
        <v>40490</v>
      </c>
      <c r="H271" s="33" t="s">
        <v>52</v>
      </c>
      <c r="I271" s="34">
        <v>1</v>
      </c>
      <c r="J271" s="34" t="s">
        <v>49</v>
      </c>
      <c r="K271" s="34" t="str">
        <f t="shared" si="126"/>
        <v>1</v>
      </c>
      <c r="L271" s="35" t="str">
        <f t="shared" si="127"/>
        <v>1</v>
      </c>
      <c r="M271" s="36">
        <v>1</v>
      </c>
      <c r="N271" s="37">
        <v>0</v>
      </c>
      <c r="O271" s="37" t="str">
        <f t="shared" si="136"/>
        <v>NA</v>
      </c>
      <c r="P271" s="37" t="str">
        <f t="shared" si="137"/>
        <v>NA</v>
      </c>
      <c r="Q271" s="37">
        <v>1</v>
      </c>
      <c r="R271" s="38">
        <v>0</v>
      </c>
      <c r="S271" s="39">
        <v>44961</v>
      </c>
      <c r="T271" s="40">
        <f t="shared" si="128"/>
        <v>149.03333333333333</v>
      </c>
      <c r="U271" s="41" t="b">
        <f t="shared" si="110"/>
        <v>1</v>
      </c>
      <c r="V271" s="42"/>
      <c r="W271" s="43">
        <v>45054</v>
      </c>
      <c r="X271" s="40">
        <f t="shared" si="130"/>
        <v>152.13333333333333</v>
      </c>
      <c r="Y271" s="40" t="str">
        <f t="shared" si="131"/>
        <v>1</v>
      </c>
      <c r="Z271" s="41">
        <f t="shared" si="132"/>
        <v>1</v>
      </c>
      <c r="AA271" s="41">
        <f t="shared" si="133"/>
        <v>1</v>
      </c>
      <c r="AB271" s="41">
        <f t="shared" si="134"/>
        <v>1</v>
      </c>
      <c r="AC271" s="41">
        <v>1</v>
      </c>
      <c r="AD271" s="41">
        <v>0</v>
      </c>
      <c r="AE271" s="43" t="str">
        <f t="shared" si="138"/>
        <v>NA</v>
      </c>
      <c r="AF271" s="40" t="str">
        <f t="shared" si="129"/>
        <v>NA</v>
      </c>
      <c r="AG271" s="40">
        <f t="shared" si="135"/>
        <v>149.03333333333333</v>
      </c>
      <c r="AH271" s="45" t="str">
        <f t="shared" si="139"/>
        <v>1</v>
      </c>
      <c r="AI271" s="41" t="str">
        <f t="shared" si="140"/>
        <v>1</v>
      </c>
      <c r="AJ271" s="41" t="str">
        <f t="shared" si="141"/>
        <v>1</v>
      </c>
      <c r="AK271" s="44" t="str">
        <f t="shared" si="109"/>
        <v>1</v>
      </c>
      <c r="AL271" s="67">
        <v>60.915072199999997</v>
      </c>
      <c r="AM271" s="68">
        <v>22.382094800000001</v>
      </c>
      <c r="AN271" s="68">
        <v>6.5807343636961901</v>
      </c>
      <c r="AO271" s="69" t="s">
        <v>139</v>
      </c>
      <c r="AP271" s="69" t="s">
        <v>139</v>
      </c>
      <c r="AQ271" s="69" t="s">
        <v>139</v>
      </c>
    </row>
    <row r="272" spans="1:43" ht="15.75" x14ac:dyDescent="0.25">
      <c r="A272" s="30">
        <v>272</v>
      </c>
      <c r="B272" s="31">
        <v>21553</v>
      </c>
      <c r="C272" s="16">
        <v>52</v>
      </c>
      <c r="D272" s="17" t="s">
        <v>135</v>
      </c>
      <c r="E272" s="20" t="s">
        <v>50</v>
      </c>
      <c r="F272" s="18" t="s">
        <v>50</v>
      </c>
      <c r="G272" s="32">
        <v>40560</v>
      </c>
      <c r="H272" s="33" t="s">
        <v>52</v>
      </c>
      <c r="I272" s="34">
        <v>2</v>
      </c>
      <c r="J272" s="34" t="s">
        <v>74</v>
      </c>
      <c r="K272" s="34" t="str">
        <f t="shared" si="126"/>
        <v>2</v>
      </c>
      <c r="L272" s="35" t="str">
        <f t="shared" si="127"/>
        <v>1</v>
      </c>
      <c r="M272" s="36">
        <v>1</v>
      </c>
      <c r="N272" s="37">
        <v>0</v>
      </c>
      <c r="O272" s="37" t="str">
        <f t="shared" si="136"/>
        <v>NA</v>
      </c>
      <c r="P272" s="37" t="str">
        <f t="shared" si="137"/>
        <v>NA</v>
      </c>
      <c r="Q272" s="37">
        <v>1</v>
      </c>
      <c r="R272" s="38">
        <v>1</v>
      </c>
      <c r="S272" s="39">
        <v>41511</v>
      </c>
      <c r="T272" s="40">
        <f t="shared" si="128"/>
        <v>31.7</v>
      </c>
      <c r="U272" s="41" t="b">
        <f t="shared" si="110"/>
        <v>0</v>
      </c>
      <c r="V272" s="42">
        <v>41496</v>
      </c>
      <c r="W272" s="43">
        <v>45102</v>
      </c>
      <c r="X272" s="40">
        <f t="shared" si="130"/>
        <v>31.2</v>
      </c>
      <c r="Y272" s="40" t="str">
        <f t="shared" si="131"/>
        <v>1</v>
      </c>
      <c r="Z272" s="41">
        <f t="shared" si="132"/>
        <v>0</v>
      </c>
      <c r="AA272" s="41">
        <f t="shared" si="133"/>
        <v>0</v>
      </c>
      <c r="AB272" s="41">
        <f t="shared" si="134"/>
        <v>0</v>
      </c>
      <c r="AC272" s="41">
        <v>1</v>
      </c>
      <c r="AD272" s="41">
        <v>1</v>
      </c>
      <c r="AE272" s="43">
        <v>41280</v>
      </c>
      <c r="AF272" s="40">
        <f t="shared" si="129"/>
        <v>23.633333333333333</v>
      </c>
      <c r="AG272" s="40">
        <f t="shared" si="135"/>
        <v>24</v>
      </c>
      <c r="AH272" s="45" t="str">
        <f t="shared" si="139"/>
        <v>1</v>
      </c>
      <c r="AI272" s="41" t="str">
        <f t="shared" si="140"/>
        <v>0</v>
      </c>
      <c r="AJ272" s="41" t="str">
        <f t="shared" si="141"/>
        <v>0</v>
      </c>
      <c r="AK272" s="44" t="str">
        <f t="shared" si="109"/>
        <v>0</v>
      </c>
      <c r="AL272" s="67">
        <v>51.78026071</v>
      </c>
      <c r="AM272" s="68">
        <v>22.268342189999998</v>
      </c>
      <c r="AN272" s="68">
        <v>6.5682465213152401</v>
      </c>
      <c r="AO272" s="69" t="s">
        <v>140</v>
      </c>
      <c r="AP272" s="69" t="s">
        <v>139</v>
      </c>
      <c r="AQ272" s="69" t="s">
        <v>139</v>
      </c>
    </row>
    <row r="273" spans="1:43" ht="15.75" x14ac:dyDescent="0.25">
      <c r="A273" s="30">
        <v>280</v>
      </c>
      <c r="B273" s="31">
        <v>16577</v>
      </c>
      <c r="C273" s="16">
        <f t="shared" ref="C273:C282" si="142">DAYS360(B273, G273)/365</f>
        <v>64.293150684931504</v>
      </c>
      <c r="D273" s="19" t="s">
        <v>63</v>
      </c>
      <c r="E273" s="20" t="s">
        <v>50</v>
      </c>
      <c r="F273" s="18" t="s">
        <v>50</v>
      </c>
      <c r="G273" s="32">
        <v>40386</v>
      </c>
      <c r="H273" s="33" t="s">
        <v>55</v>
      </c>
      <c r="I273" s="34">
        <v>3</v>
      </c>
      <c r="J273" s="34" t="s">
        <v>49</v>
      </c>
      <c r="K273" s="34" t="str">
        <f t="shared" si="126"/>
        <v>1</v>
      </c>
      <c r="L273" s="35" t="str">
        <f t="shared" si="127"/>
        <v>2</v>
      </c>
      <c r="M273" s="36">
        <v>1</v>
      </c>
      <c r="N273" s="37">
        <v>0</v>
      </c>
      <c r="O273" s="37" t="str">
        <f t="shared" si="136"/>
        <v>NA</v>
      </c>
      <c r="P273" s="37" t="str">
        <f t="shared" si="137"/>
        <v>NA</v>
      </c>
      <c r="Q273" s="37">
        <v>1</v>
      </c>
      <c r="R273" s="38">
        <v>1</v>
      </c>
      <c r="S273" s="39">
        <v>40952</v>
      </c>
      <c r="T273" s="40">
        <f t="shared" si="128"/>
        <v>18.866666666666667</v>
      </c>
      <c r="U273" s="41" t="b">
        <f t="shared" si="110"/>
        <v>0</v>
      </c>
      <c r="V273" s="42">
        <v>40981</v>
      </c>
      <c r="W273" s="43">
        <v>45121</v>
      </c>
      <c r="X273" s="40">
        <f t="shared" si="130"/>
        <v>19.833333333333332</v>
      </c>
      <c r="Y273" s="40" t="str">
        <f t="shared" si="131"/>
        <v>1</v>
      </c>
      <c r="Z273" s="41">
        <f t="shared" si="132"/>
        <v>0</v>
      </c>
      <c r="AA273" s="41">
        <f t="shared" si="133"/>
        <v>0</v>
      </c>
      <c r="AB273" s="41">
        <f t="shared" si="134"/>
        <v>0</v>
      </c>
      <c r="AC273" s="41">
        <v>1</v>
      </c>
      <c r="AD273" s="41">
        <v>0</v>
      </c>
      <c r="AE273" s="43" t="str">
        <f t="shared" ref="AE273:AE280" si="143">IF(AD273=0,"NA","למלא פירוט")</f>
        <v>NA</v>
      </c>
      <c r="AF273" s="40" t="str">
        <f t="shared" si="129"/>
        <v>NA</v>
      </c>
      <c r="AG273" s="40">
        <f t="shared" si="135"/>
        <v>19.833333333333332</v>
      </c>
      <c r="AH273" s="45" t="str">
        <f t="shared" si="139"/>
        <v>1</v>
      </c>
      <c r="AI273" s="41" t="str">
        <f t="shared" si="140"/>
        <v>0</v>
      </c>
      <c r="AJ273" s="41" t="str">
        <f t="shared" si="141"/>
        <v>0</v>
      </c>
      <c r="AK273" s="44" t="str">
        <f t="shared" si="109"/>
        <v>0</v>
      </c>
      <c r="AL273" s="67">
        <v>57.309493750000001</v>
      </c>
      <c r="AM273" s="68">
        <v>20.519746820000002</v>
      </c>
      <c r="AN273" s="68">
        <v>5.3725868855558199</v>
      </c>
      <c r="AO273" s="69" t="s">
        <v>139</v>
      </c>
      <c r="AP273" s="69" t="s">
        <v>139</v>
      </c>
      <c r="AQ273" s="69" t="s">
        <v>139</v>
      </c>
    </row>
    <row r="274" spans="1:43" ht="15.75" x14ac:dyDescent="0.25">
      <c r="A274" s="30">
        <v>279</v>
      </c>
      <c r="B274" s="31">
        <v>16883</v>
      </c>
      <c r="C274" s="16">
        <f t="shared" si="142"/>
        <v>63.4986301369863</v>
      </c>
      <c r="D274" s="19" t="s">
        <v>109</v>
      </c>
      <c r="E274" s="20" t="s">
        <v>50</v>
      </c>
      <c r="F274" s="18" t="s">
        <v>50</v>
      </c>
      <c r="G274" s="32">
        <v>40399</v>
      </c>
      <c r="H274" s="33" t="s">
        <v>52</v>
      </c>
      <c r="I274" s="34">
        <v>2</v>
      </c>
      <c r="J274" s="34" t="s">
        <v>49</v>
      </c>
      <c r="K274" s="34" t="str">
        <f t="shared" si="126"/>
        <v>1</v>
      </c>
      <c r="L274" s="35" t="str">
        <f t="shared" si="127"/>
        <v>1</v>
      </c>
      <c r="M274" s="36">
        <v>1</v>
      </c>
      <c r="N274" s="37">
        <v>0</v>
      </c>
      <c r="O274" s="37" t="str">
        <f t="shared" si="136"/>
        <v>NA</v>
      </c>
      <c r="P274" s="37" t="str">
        <f t="shared" si="137"/>
        <v>NA</v>
      </c>
      <c r="Q274" s="37">
        <v>1</v>
      </c>
      <c r="R274" s="38">
        <v>0</v>
      </c>
      <c r="S274" s="39">
        <v>45111</v>
      </c>
      <c r="T274" s="40">
        <f t="shared" si="128"/>
        <v>157.06666666666666</v>
      </c>
      <c r="U274" s="41" t="b">
        <f t="shared" si="110"/>
        <v>1</v>
      </c>
      <c r="V274" s="42"/>
      <c r="W274" s="43">
        <v>45121</v>
      </c>
      <c r="X274" s="40">
        <f t="shared" si="130"/>
        <v>157.4</v>
      </c>
      <c r="Y274" s="40" t="str">
        <f t="shared" si="131"/>
        <v>1</v>
      </c>
      <c r="Z274" s="41">
        <f t="shared" si="132"/>
        <v>1</v>
      </c>
      <c r="AA274" s="41">
        <f t="shared" si="133"/>
        <v>1</v>
      </c>
      <c r="AB274" s="41">
        <f t="shared" si="134"/>
        <v>1</v>
      </c>
      <c r="AC274" s="41">
        <v>1</v>
      </c>
      <c r="AD274" s="41">
        <v>0</v>
      </c>
      <c r="AE274" s="43" t="str">
        <f t="shared" si="143"/>
        <v>NA</v>
      </c>
      <c r="AF274" s="40" t="str">
        <f t="shared" si="129"/>
        <v>NA</v>
      </c>
      <c r="AG274" s="40">
        <f t="shared" si="135"/>
        <v>157.06666666666666</v>
      </c>
      <c r="AH274" s="45" t="str">
        <f t="shared" si="139"/>
        <v>1</v>
      </c>
      <c r="AI274" s="41" t="str">
        <f t="shared" si="140"/>
        <v>1</v>
      </c>
      <c r="AJ274" s="41" t="str">
        <f t="shared" si="141"/>
        <v>1</v>
      </c>
      <c r="AK274" s="44" t="str">
        <f t="shared" si="109"/>
        <v>1</v>
      </c>
      <c r="AL274" s="67">
        <v>53.7466115</v>
      </c>
      <c r="AM274" s="68">
        <v>25.060180150000001</v>
      </c>
      <c r="AN274" s="68">
        <v>6.0223218774592597</v>
      </c>
      <c r="AO274" s="69" t="s">
        <v>140</v>
      </c>
      <c r="AP274" s="69" t="s">
        <v>139</v>
      </c>
      <c r="AQ274" s="69" t="s">
        <v>139</v>
      </c>
    </row>
    <row r="275" spans="1:43" ht="15.75" x14ac:dyDescent="0.25">
      <c r="A275" s="30">
        <v>282</v>
      </c>
      <c r="B275" s="31">
        <v>15284</v>
      </c>
      <c r="C275" s="16">
        <f t="shared" si="142"/>
        <v>67.728767123287668</v>
      </c>
      <c r="D275" s="17" t="s">
        <v>136</v>
      </c>
      <c r="E275" s="20" t="s">
        <v>50</v>
      </c>
      <c r="F275" s="18" t="s">
        <v>50</v>
      </c>
      <c r="G275" s="32">
        <v>40364</v>
      </c>
      <c r="H275" s="33" t="s">
        <v>52</v>
      </c>
      <c r="I275" s="34">
        <v>1</v>
      </c>
      <c r="J275" s="34" t="s">
        <v>49</v>
      </c>
      <c r="K275" s="34" t="str">
        <f t="shared" si="126"/>
        <v>1</v>
      </c>
      <c r="L275" s="35" t="str">
        <f t="shared" si="127"/>
        <v>1</v>
      </c>
      <c r="M275" s="36">
        <v>0</v>
      </c>
      <c r="N275" s="37" t="str">
        <f>IF(M275=0,"NA","למלא פירוט")</f>
        <v>NA</v>
      </c>
      <c r="O275" s="37" t="str">
        <f t="shared" si="136"/>
        <v>NA</v>
      </c>
      <c r="P275" s="37" t="str">
        <f t="shared" si="137"/>
        <v>NA</v>
      </c>
      <c r="Q275" s="37" t="s">
        <v>50</v>
      </c>
      <c r="R275" s="38" t="s">
        <v>50</v>
      </c>
      <c r="S275" s="39">
        <v>45077</v>
      </c>
      <c r="T275" s="40">
        <f t="shared" si="128"/>
        <v>157.1</v>
      </c>
      <c r="U275" s="41" t="b">
        <f t="shared" si="110"/>
        <v>1</v>
      </c>
      <c r="V275" s="42"/>
      <c r="W275" s="43">
        <v>45102</v>
      </c>
      <c r="X275" s="40">
        <f t="shared" si="130"/>
        <v>157.93333333333334</v>
      </c>
      <c r="Y275" s="40" t="str">
        <f t="shared" si="131"/>
        <v>1</v>
      </c>
      <c r="Z275" s="41">
        <f t="shared" si="132"/>
        <v>1</v>
      </c>
      <c r="AA275" s="41">
        <f t="shared" si="133"/>
        <v>1</v>
      </c>
      <c r="AB275" s="41">
        <f t="shared" si="134"/>
        <v>1</v>
      </c>
      <c r="AC275" s="41">
        <v>1</v>
      </c>
      <c r="AD275" s="41">
        <v>0</v>
      </c>
      <c r="AE275" s="43" t="str">
        <f t="shared" si="143"/>
        <v>NA</v>
      </c>
      <c r="AF275" s="40" t="str">
        <f t="shared" si="129"/>
        <v>NA</v>
      </c>
      <c r="AG275" s="40">
        <f t="shared" si="135"/>
        <v>157.1</v>
      </c>
      <c r="AH275" s="45" t="str">
        <f t="shared" si="139"/>
        <v>1</v>
      </c>
      <c r="AI275" s="41" t="str">
        <f t="shared" si="140"/>
        <v>1</v>
      </c>
      <c r="AJ275" s="41" t="str">
        <f t="shared" si="141"/>
        <v>1</v>
      </c>
      <c r="AK275" s="44" t="str">
        <f t="shared" si="109"/>
        <v>1</v>
      </c>
      <c r="AL275" s="67">
        <v>59.694986270000001</v>
      </c>
      <c r="AM275" s="68">
        <v>13.50947603</v>
      </c>
      <c r="AN275" s="68">
        <v>6.6427885330000001</v>
      </c>
      <c r="AO275" s="69" t="s">
        <v>139</v>
      </c>
      <c r="AP275" s="69" t="s">
        <v>140</v>
      </c>
      <c r="AQ275" s="69" t="s">
        <v>139</v>
      </c>
    </row>
    <row r="276" spans="1:43" ht="15.75" x14ac:dyDescent="0.25">
      <c r="A276" s="30">
        <v>283</v>
      </c>
      <c r="B276" s="31">
        <v>16539</v>
      </c>
      <c r="C276" s="16">
        <f t="shared" si="142"/>
        <v>64.424657534246577</v>
      </c>
      <c r="D276" s="17" t="s">
        <v>137</v>
      </c>
      <c r="E276" s="20" t="s">
        <v>50</v>
      </c>
      <c r="F276" s="18" t="s">
        <v>50</v>
      </c>
      <c r="G276" s="32">
        <v>40397</v>
      </c>
      <c r="H276" s="33" t="s">
        <v>52</v>
      </c>
      <c r="I276" s="34">
        <v>1</v>
      </c>
      <c r="J276" s="34" t="s">
        <v>54</v>
      </c>
      <c r="K276" s="34" t="str">
        <f t="shared" si="126"/>
        <v>1</v>
      </c>
      <c r="L276" s="35" t="str">
        <f t="shared" si="127"/>
        <v>1</v>
      </c>
      <c r="M276" s="36">
        <v>0</v>
      </c>
      <c r="N276" s="37" t="str">
        <f>IF(M276=0,"NA","למלא פירוט")</f>
        <v>NA</v>
      </c>
      <c r="O276" s="37" t="str">
        <f t="shared" si="136"/>
        <v>NA</v>
      </c>
      <c r="P276" s="37" t="str">
        <f t="shared" si="137"/>
        <v>NA</v>
      </c>
      <c r="Q276" s="37" t="str">
        <f>IF(M276=0,"NA","למלא פירוט")</f>
        <v>NA</v>
      </c>
      <c r="R276" s="38" t="str">
        <f>IF(M276=0,"NA","למלא פירוט")</f>
        <v>NA</v>
      </c>
      <c r="S276" s="39">
        <v>44220</v>
      </c>
      <c r="T276" s="40">
        <f t="shared" si="128"/>
        <v>127.43333333333334</v>
      </c>
      <c r="U276" s="41" t="b">
        <f t="shared" si="110"/>
        <v>0</v>
      </c>
      <c r="V276" s="42">
        <v>44225</v>
      </c>
      <c r="W276" s="43">
        <v>45053</v>
      </c>
      <c r="X276" s="40">
        <f t="shared" si="130"/>
        <v>127.6</v>
      </c>
      <c r="Y276" s="40" t="str">
        <f t="shared" si="131"/>
        <v>1</v>
      </c>
      <c r="Z276" s="41">
        <f t="shared" si="132"/>
        <v>1</v>
      </c>
      <c r="AA276" s="41">
        <f t="shared" si="133"/>
        <v>1</v>
      </c>
      <c r="AB276" s="41">
        <f t="shared" si="134"/>
        <v>1</v>
      </c>
      <c r="AC276" s="41">
        <v>1</v>
      </c>
      <c r="AD276" s="41">
        <v>0</v>
      </c>
      <c r="AE276" s="43" t="str">
        <f t="shared" si="143"/>
        <v>NA</v>
      </c>
      <c r="AF276" s="40" t="str">
        <f t="shared" si="129"/>
        <v>NA</v>
      </c>
      <c r="AG276" s="40">
        <f t="shared" si="135"/>
        <v>127.6</v>
      </c>
      <c r="AH276" s="45" t="str">
        <f t="shared" si="139"/>
        <v>1</v>
      </c>
      <c r="AI276" s="41" t="str">
        <f t="shared" si="140"/>
        <v>1</v>
      </c>
      <c r="AJ276" s="41" t="str">
        <f t="shared" si="141"/>
        <v>1</v>
      </c>
      <c r="AK276" s="44" t="str">
        <f t="shared" si="109"/>
        <v>1</v>
      </c>
      <c r="AL276" s="67">
        <v>57.29749932</v>
      </c>
      <c r="AM276" s="68">
        <v>15.085594840000001</v>
      </c>
      <c r="AN276" s="68">
        <v>2.8024999027591999</v>
      </c>
      <c r="AO276" s="69" t="s">
        <v>139</v>
      </c>
      <c r="AP276" s="69" t="s">
        <v>140</v>
      </c>
      <c r="AQ276" s="69" t="s">
        <v>140</v>
      </c>
    </row>
    <row r="277" spans="1:43" ht="15.75" x14ac:dyDescent="0.25">
      <c r="A277" s="30">
        <v>284</v>
      </c>
      <c r="B277" s="31">
        <v>12785</v>
      </c>
      <c r="C277" s="16">
        <f t="shared" si="142"/>
        <v>74.460273972602735</v>
      </c>
      <c r="D277" s="17">
        <v>88</v>
      </c>
      <c r="E277" s="17">
        <v>150</v>
      </c>
      <c r="F277" s="18">
        <f>D277/((E277/100)*(E277/100))</f>
        <v>39.111111111111114</v>
      </c>
      <c r="G277" s="32">
        <v>40358</v>
      </c>
      <c r="H277" s="33" t="s">
        <v>52</v>
      </c>
      <c r="I277" s="34">
        <v>1</v>
      </c>
      <c r="J277" s="34" t="s">
        <v>74</v>
      </c>
      <c r="K277" s="34" t="str">
        <f t="shared" si="126"/>
        <v>2</v>
      </c>
      <c r="L277" s="35" t="str">
        <f t="shared" si="127"/>
        <v>1</v>
      </c>
      <c r="M277" s="36">
        <v>1</v>
      </c>
      <c r="N277" s="37">
        <v>0</v>
      </c>
      <c r="O277" s="37" t="str">
        <f t="shared" si="136"/>
        <v>NA</v>
      </c>
      <c r="P277" s="37" t="str">
        <f t="shared" si="137"/>
        <v>NA</v>
      </c>
      <c r="Q277" s="37">
        <v>1</v>
      </c>
      <c r="R277" s="38">
        <v>0</v>
      </c>
      <c r="S277" s="39">
        <v>42496</v>
      </c>
      <c r="T277" s="40">
        <f t="shared" si="128"/>
        <v>71.266666666666666</v>
      </c>
      <c r="U277" s="41" t="b">
        <f t="shared" si="110"/>
        <v>0</v>
      </c>
      <c r="V277" s="42">
        <v>42527</v>
      </c>
      <c r="W277" s="43">
        <v>45048</v>
      </c>
      <c r="X277" s="40">
        <f t="shared" si="130"/>
        <v>72.3</v>
      </c>
      <c r="Y277" s="40" t="str">
        <f t="shared" si="131"/>
        <v>1</v>
      </c>
      <c r="Z277" s="41">
        <f t="shared" si="132"/>
        <v>1</v>
      </c>
      <c r="AA277" s="41">
        <f t="shared" si="133"/>
        <v>1</v>
      </c>
      <c r="AB277" s="41">
        <f t="shared" si="134"/>
        <v>0</v>
      </c>
      <c r="AC277" s="41">
        <v>1</v>
      </c>
      <c r="AD277" s="41">
        <v>0</v>
      </c>
      <c r="AE277" s="43" t="str">
        <f t="shared" si="143"/>
        <v>NA</v>
      </c>
      <c r="AF277" s="40" t="str">
        <f t="shared" si="129"/>
        <v>NA</v>
      </c>
      <c r="AG277" s="40">
        <f t="shared" si="135"/>
        <v>72.3</v>
      </c>
      <c r="AH277" s="45" t="str">
        <f t="shared" si="139"/>
        <v>1</v>
      </c>
      <c r="AI277" s="41" t="str">
        <f t="shared" si="140"/>
        <v>1</v>
      </c>
      <c r="AJ277" s="41" t="str">
        <f t="shared" si="141"/>
        <v>1</v>
      </c>
      <c r="AK277" s="44" t="str">
        <f t="shared" si="109"/>
        <v>0</v>
      </c>
      <c r="AL277" s="67">
        <v>52.348441110000003</v>
      </c>
      <c r="AM277" s="68">
        <v>17.116714720000001</v>
      </c>
      <c r="AN277" s="68">
        <v>4.1580477020231701</v>
      </c>
      <c r="AO277" s="69" t="s">
        <v>140</v>
      </c>
      <c r="AP277" s="69" t="s">
        <v>139</v>
      </c>
      <c r="AQ277" s="69" t="s">
        <v>139</v>
      </c>
    </row>
    <row r="278" spans="1:43" ht="15.75" x14ac:dyDescent="0.25">
      <c r="A278" s="30">
        <v>285</v>
      </c>
      <c r="B278" s="31">
        <v>16163</v>
      </c>
      <c r="C278" s="16">
        <f t="shared" si="142"/>
        <v>65.295890410958904</v>
      </c>
      <c r="D278" s="17" t="s">
        <v>128</v>
      </c>
      <c r="E278" s="17" t="s">
        <v>84</v>
      </c>
      <c r="F278" s="18">
        <f>D278/((E278/100)*(E278/100))</f>
        <v>24.767565919829291</v>
      </c>
      <c r="G278" s="32">
        <v>40343</v>
      </c>
      <c r="H278" s="33" t="s">
        <v>52</v>
      </c>
      <c r="I278" s="34">
        <v>1</v>
      </c>
      <c r="J278" s="34" t="s">
        <v>49</v>
      </c>
      <c r="K278" s="34" t="str">
        <f t="shared" si="126"/>
        <v>1</v>
      </c>
      <c r="L278" s="35" t="str">
        <f t="shared" si="127"/>
        <v>1</v>
      </c>
      <c r="M278" s="36">
        <v>1</v>
      </c>
      <c r="N278" s="37">
        <v>0</v>
      </c>
      <c r="O278" s="37" t="s">
        <v>50</v>
      </c>
      <c r="P278" s="37" t="str">
        <f t="shared" si="137"/>
        <v>NA</v>
      </c>
      <c r="Q278" s="37">
        <v>1</v>
      </c>
      <c r="R278" s="38">
        <v>0</v>
      </c>
      <c r="S278" s="39">
        <v>44924</v>
      </c>
      <c r="T278" s="40">
        <f t="shared" si="128"/>
        <v>152.69999999999999</v>
      </c>
      <c r="U278" s="41" t="b">
        <f t="shared" si="110"/>
        <v>1</v>
      </c>
      <c r="V278" s="42"/>
      <c r="W278" s="43">
        <v>45048</v>
      </c>
      <c r="X278" s="40">
        <f t="shared" si="130"/>
        <v>156.83333333333334</v>
      </c>
      <c r="Y278" s="40" t="str">
        <f t="shared" si="131"/>
        <v>1</v>
      </c>
      <c r="Z278" s="41">
        <f t="shared" si="132"/>
        <v>1</v>
      </c>
      <c r="AA278" s="41">
        <f t="shared" si="133"/>
        <v>1</v>
      </c>
      <c r="AB278" s="41">
        <f t="shared" si="134"/>
        <v>1</v>
      </c>
      <c r="AC278" s="41">
        <v>1</v>
      </c>
      <c r="AD278" s="41">
        <v>0</v>
      </c>
      <c r="AE278" s="43" t="str">
        <f t="shared" si="143"/>
        <v>NA</v>
      </c>
      <c r="AF278" s="40" t="str">
        <f t="shared" si="129"/>
        <v>NA</v>
      </c>
      <c r="AG278" s="40">
        <f t="shared" si="135"/>
        <v>152.69999999999999</v>
      </c>
      <c r="AH278" s="45" t="str">
        <f t="shared" si="139"/>
        <v>1</v>
      </c>
      <c r="AI278" s="41" t="str">
        <f t="shared" si="140"/>
        <v>1</v>
      </c>
      <c r="AJ278" s="41" t="str">
        <f t="shared" si="141"/>
        <v>1</v>
      </c>
      <c r="AK278" s="44" t="str">
        <f t="shared" si="109"/>
        <v>1</v>
      </c>
      <c r="AL278" s="67">
        <v>47.791766420000002</v>
      </c>
      <c r="AM278" s="68">
        <v>13.20582452</v>
      </c>
      <c r="AN278" s="68">
        <v>2.3804606214484298</v>
      </c>
      <c r="AO278" s="69" t="s">
        <v>140</v>
      </c>
      <c r="AP278" s="69" t="s">
        <v>140</v>
      </c>
      <c r="AQ278" s="69" t="s">
        <v>140</v>
      </c>
    </row>
    <row r="279" spans="1:43" ht="15.75" x14ac:dyDescent="0.25">
      <c r="A279" s="30">
        <v>286</v>
      </c>
      <c r="B279" s="31">
        <v>22431</v>
      </c>
      <c r="C279" s="16">
        <f t="shared" si="142"/>
        <v>48.178082191780824</v>
      </c>
      <c r="D279" s="17">
        <v>78.5</v>
      </c>
      <c r="E279" s="17">
        <v>163</v>
      </c>
      <c r="F279" s="18">
        <f>D279/((E279/100)*(E279/100))</f>
        <v>29.545711167149687</v>
      </c>
      <c r="G279" s="32">
        <v>40273</v>
      </c>
      <c r="H279" s="33" t="s">
        <v>52</v>
      </c>
      <c r="I279" s="34">
        <v>1</v>
      </c>
      <c r="J279" s="34" t="s">
        <v>130</v>
      </c>
      <c r="K279" s="34" t="str">
        <f t="shared" si="126"/>
        <v>2</v>
      </c>
      <c r="L279" s="35" t="str">
        <f t="shared" si="127"/>
        <v>1</v>
      </c>
      <c r="M279" s="36">
        <v>1</v>
      </c>
      <c r="N279" s="37">
        <v>0</v>
      </c>
      <c r="O279" s="37" t="str">
        <f>IF(N279=1,"למלא פירוט","NA")</f>
        <v>NA</v>
      </c>
      <c r="P279" s="37" t="str">
        <f t="shared" si="137"/>
        <v>NA</v>
      </c>
      <c r="Q279" s="37">
        <v>1</v>
      </c>
      <c r="R279" s="38">
        <v>1</v>
      </c>
      <c r="S279" s="39">
        <v>44990</v>
      </c>
      <c r="T279" s="40">
        <f t="shared" si="128"/>
        <v>157.23333333333332</v>
      </c>
      <c r="U279" s="41" t="b">
        <f t="shared" si="110"/>
        <v>1</v>
      </c>
      <c r="V279" s="42"/>
      <c r="W279" s="43">
        <v>45048</v>
      </c>
      <c r="X279" s="40">
        <f t="shared" si="130"/>
        <v>159.16666666666666</v>
      </c>
      <c r="Y279" s="40" t="str">
        <f t="shared" si="131"/>
        <v>1</v>
      </c>
      <c r="Z279" s="41">
        <f t="shared" si="132"/>
        <v>1</v>
      </c>
      <c r="AA279" s="41">
        <f t="shared" si="133"/>
        <v>1</v>
      </c>
      <c r="AB279" s="41">
        <f t="shared" si="134"/>
        <v>1</v>
      </c>
      <c r="AC279" s="41">
        <v>1</v>
      </c>
      <c r="AD279" s="41">
        <v>0</v>
      </c>
      <c r="AE279" s="43" t="str">
        <f t="shared" si="143"/>
        <v>NA</v>
      </c>
      <c r="AF279" s="40" t="str">
        <f t="shared" si="129"/>
        <v>NA</v>
      </c>
      <c r="AG279" s="40">
        <f t="shared" si="135"/>
        <v>157.23333333333332</v>
      </c>
      <c r="AH279" s="45" t="str">
        <f t="shared" si="139"/>
        <v>1</v>
      </c>
      <c r="AI279" s="41" t="str">
        <f t="shared" si="140"/>
        <v>1</v>
      </c>
      <c r="AJ279" s="41" t="str">
        <f t="shared" si="141"/>
        <v>1</v>
      </c>
      <c r="AK279" s="44" t="str">
        <f t="shared" si="109"/>
        <v>1</v>
      </c>
      <c r="AL279" s="67">
        <v>62.886240829999998</v>
      </c>
      <c r="AM279" s="68">
        <v>14.247271810000001</v>
      </c>
      <c r="AN279" s="68">
        <v>5.76684139924751</v>
      </c>
      <c r="AO279" s="69" t="s">
        <v>139</v>
      </c>
      <c r="AP279" s="69" t="s">
        <v>140</v>
      </c>
      <c r="AQ279" s="69" t="s">
        <v>139</v>
      </c>
    </row>
    <row r="280" spans="1:43" ht="15.75" x14ac:dyDescent="0.25">
      <c r="A280" s="30">
        <v>287</v>
      </c>
      <c r="B280" s="31">
        <v>20034</v>
      </c>
      <c r="C280" s="16">
        <f t="shared" si="142"/>
        <v>54.673972602739724</v>
      </c>
      <c r="D280" s="17">
        <v>93</v>
      </c>
      <c r="E280" s="17">
        <v>158</v>
      </c>
      <c r="F280" s="18">
        <f>D280/((E280/100)*(E280/100))</f>
        <v>37.25364524915878</v>
      </c>
      <c r="G280" s="32">
        <v>40280</v>
      </c>
      <c r="H280" s="33" t="s">
        <v>52</v>
      </c>
      <c r="I280" s="34">
        <v>1</v>
      </c>
      <c r="J280" s="34" t="s">
        <v>54</v>
      </c>
      <c r="K280" s="34" t="str">
        <f t="shared" si="126"/>
        <v>1</v>
      </c>
      <c r="L280" s="35" t="str">
        <f t="shared" si="127"/>
        <v>1</v>
      </c>
      <c r="M280" s="36">
        <v>0</v>
      </c>
      <c r="N280" s="37" t="str">
        <f>IF(M280=0,"NA","למלא פירוט")</f>
        <v>NA</v>
      </c>
      <c r="O280" s="37" t="str">
        <f>IF(N280=1,"למלא פירוט","NA")</f>
        <v>NA</v>
      </c>
      <c r="P280" s="37" t="str">
        <f t="shared" si="137"/>
        <v>NA</v>
      </c>
      <c r="Q280" s="37" t="str">
        <f>IF(M280=0,"NA","למלא פירוט")</f>
        <v>NA</v>
      </c>
      <c r="R280" s="38" t="str">
        <f>IF(M280=0,"NA","למלא פירוט")</f>
        <v>NA</v>
      </c>
      <c r="S280" s="39">
        <v>45033</v>
      </c>
      <c r="T280" s="40">
        <f t="shared" si="128"/>
        <v>158.43333333333334</v>
      </c>
      <c r="U280" s="41" t="b">
        <f t="shared" si="110"/>
        <v>1</v>
      </c>
      <c r="V280" s="42"/>
      <c r="W280" s="43">
        <v>45048</v>
      </c>
      <c r="X280" s="40">
        <f t="shared" si="130"/>
        <v>158.93333333333334</v>
      </c>
      <c r="Y280" s="40" t="str">
        <f t="shared" si="131"/>
        <v>1</v>
      </c>
      <c r="Z280" s="41">
        <f t="shared" si="132"/>
        <v>1</v>
      </c>
      <c r="AA280" s="41">
        <f t="shared" si="133"/>
        <v>1</v>
      </c>
      <c r="AB280" s="41">
        <f t="shared" si="134"/>
        <v>1</v>
      </c>
      <c r="AC280" s="41">
        <v>1</v>
      </c>
      <c r="AD280" s="41">
        <v>0</v>
      </c>
      <c r="AE280" s="43" t="str">
        <f t="shared" si="143"/>
        <v>NA</v>
      </c>
      <c r="AF280" s="40" t="str">
        <f t="shared" si="129"/>
        <v>NA</v>
      </c>
      <c r="AG280" s="40">
        <f t="shared" si="135"/>
        <v>158.43333333333334</v>
      </c>
      <c r="AH280" s="45" t="str">
        <f t="shared" si="139"/>
        <v>1</v>
      </c>
      <c r="AI280" s="41" t="str">
        <f t="shared" si="140"/>
        <v>1</v>
      </c>
      <c r="AJ280" s="41" t="str">
        <f t="shared" si="141"/>
        <v>1</v>
      </c>
      <c r="AK280" s="44" t="str">
        <f t="shared" ref="AK280:AK282" si="144">IF(AG280&gt;83,"1","0")</f>
        <v>1</v>
      </c>
      <c r="AL280" s="67">
        <v>56.684638909999997</v>
      </c>
      <c r="AM280" s="68">
        <v>13.504409559999999</v>
      </c>
      <c r="AN280" s="68">
        <v>6.4856951986131</v>
      </c>
      <c r="AO280" s="69" t="s">
        <v>139</v>
      </c>
      <c r="AP280" s="69" t="s">
        <v>140</v>
      </c>
      <c r="AQ280" s="69" t="s">
        <v>139</v>
      </c>
    </row>
    <row r="281" spans="1:43" ht="15.75" x14ac:dyDescent="0.25">
      <c r="A281" s="30">
        <v>288</v>
      </c>
      <c r="B281" s="31">
        <v>18886</v>
      </c>
      <c r="C281" s="16">
        <f t="shared" si="142"/>
        <v>57.663013698630138</v>
      </c>
      <c r="D281" s="17">
        <v>163</v>
      </c>
      <c r="E281" s="17">
        <v>165</v>
      </c>
      <c r="F281" s="18">
        <f>D281/((E281/100)*(E281/100))</f>
        <v>59.871441689623516</v>
      </c>
      <c r="G281" s="32">
        <v>40239</v>
      </c>
      <c r="H281" s="33" t="s">
        <v>52</v>
      </c>
      <c r="I281" s="34">
        <v>1</v>
      </c>
      <c r="J281" s="34" t="s">
        <v>49</v>
      </c>
      <c r="K281" s="34" t="str">
        <f t="shared" si="126"/>
        <v>1</v>
      </c>
      <c r="L281" s="35" t="str">
        <f t="shared" si="127"/>
        <v>1</v>
      </c>
      <c r="M281" s="36">
        <v>0</v>
      </c>
      <c r="N281" s="37" t="str">
        <f>IF(M281=0,"NA","למלא פירוט")</f>
        <v>NA</v>
      </c>
      <c r="O281" s="37" t="str">
        <f>IF(N281=1,"למלא פירוט","NA")</f>
        <v>NA</v>
      </c>
      <c r="P281" s="37" t="str">
        <f t="shared" si="137"/>
        <v>NA</v>
      </c>
      <c r="Q281" s="37" t="str">
        <f>IF(M281=0,"NA","למלא פירוט")</f>
        <v>NA</v>
      </c>
      <c r="R281" s="38" t="str">
        <f>IF(M281=0,"NA","למלא פירוט")</f>
        <v>NA</v>
      </c>
      <c r="S281" s="39">
        <v>43418</v>
      </c>
      <c r="T281" s="40">
        <f t="shared" si="128"/>
        <v>105.96666666666667</v>
      </c>
      <c r="U281" s="41" t="b">
        <f t="shared" si="110"/>
        <v>0</v>
      </c>
      <c r="V281" s="42">
        <v>43403</v>
      </c>
      <c r="W281" s="43">
        <v>45048</v>
      </c>
      <c r="X281" s="40">
        <f t="shared" si="130"/>
        <v>105.46666666666667</v>
      </c>
      <c r="Y281" s="40" t="str">
        <f t="shared" si="131"/>
        <v>1</v>
      </c>
      <c r="Z281" s="41">
        <f t="shared" si="132"/>
        <v>1</v>
      </c>
      <c r="AA281" s="41">
        <f t="shared" si="133"/>
        <v>1</v>
      </c>
      <c r="AB281" s="41">
        <f t="shared" si="134"/>
        <v>1</v>
      </c>
      <c r="AC281" s="41">
        <v>1</v>
      </c>
      <c r="AD281" s="41">
        <v>0</v>
      </c>
      <c r="AE281" s="43" t="s">
        <v>138</v>
      </c>
      <c r="AF281" s="40" t="str">
        <f t="shared" si="129"/>
        <v>NA</v>
      </c>
      <c r="AG281" s="40">
        <f t="shared" si="135"/>
        <v>105.46666666666667</v>
      </c>
      <c r="AH281" s="45" t="str">
        <f t="shared" si="139"/>
        <v>1</v>
      </c>
      <c r="AI281" s="41" t="str">
        <f t="shared" si="140"/>
        <v>1</v>
      </c>
      <c r="AJ281" s="41" t="str">
        <f t="shared" si="141"/>
        <v>1</v>
      </c>
      <c r="AK281" s="44" t="str">
        <f t="shared" si="144"/>
        <v>1</v>
      </c>
      <c r="AL281" s="67">
        <v>50.013055940000001</v>
      </c>
      <c r="AM281" s="68">
        <v>14.34294002</v>
      </c>
      <c r="AN281" s="68">
        <v>2.8501769545045299</v>
      </c>
      <c r="AO281" s="69" t="s">
        <v>140</v>
      </c>
      <c r="AP281" s="69" t="s">
        <v>140</v>
      </c>
      <c r="AQ281" s="69" t="s">
        <v>140</v>
      </c>
    </row>
    <row r="282" spans="1:43" ht="16.5" thickBot="1" x14ac:dyDescent="0.3">
      <c r="A282" s="48">
        <v>281</v>
      </c>
      <c r="B282" s="49">
        <v>16893</v>
      </c>
      <c r="C282" s="24">
        <f t="shared" si="142"/>
        <v>63.419178082191777</v>
      </c>
      <c r="D282" s="25" t="s">
        <v>50</v>
      </c>
      <c r="E282" s="26" t="s">
        <v>50</v>
      </c>
      <c r="F282" s="27" t="s">
        <v>50</v>
      </c>
      <c r="G282" s="50">
        <v>40378</v>
      </c>
      <c r="H282" s="51" t="s">
        <v>52</v>
      </c>
      <c r="I282" s="52">
        <v>2</v>
      </c>
      <c r="J282" s="52">
        <v>2</v>
      </c>
      <c r="K282" s="52" t="str">
        <f t="shared" si="126"/>
        <v>2</v>
      </c>
      <c r="L282" s="53" t="str">
        <f t="shared" si="127"/>
        <v>1</v>
      </c>
      <c r="M282" s="54">
        <v>1</v>
      </c>
      <c r="N282" s="55">
        <v>0</v>
      </c>
      <c r="O282" s="55" t="str">
        <f>IF(N282=1,"למלא פירוט","NA")</f>
        <v>NA</v>
      </c>
      <c r="P282" s="55" t="str">
        <f t="shared" si="137"/>
        <v>NA</v>
      </c>
      <c r="Q282" s="55">
        <v>1</v>
      </c>
      <c r="R282" s="56">
        <v>1</v>
      </c>
      <c r="S282" s="57">
        <v>45112</v>
      </c>
      <c r="T282" s="58">
        <f t="shared" si="128"/>
        <v>157.80000000000001</v>
      </c>
      <c r="U282" s="59" t="b">
        <f t="shared" ref="U282" si="145">ISBLANK(V282)</f>
        <v>1</v>
      </c>
      <c r="V282" s="60"/>
      <c r="W282" s="61">
        <v>45054</v>
      </c>
      <c r="X282" s="58">
        <f t="shared" si="130"/>
        <v>155.86666666666667</v>
      </c>
      <c r="Y282" s="58" t="str">
        <f t="shared" si="131"/>
        <v>1</v>
      </c>
      <c r="Z282" s="59">
        <f t="shared" si="132"/>
        <v>1</v>
      </c>
      <c r="AA282" s="59">
        <f t="shared" si="133"/>
        <v>1</v>
      </c>
      <c r="AB282" s="59">
        <f t="shared" si="134"/>
        <v>1</v>
      </c>
      <c r="AC282" s="59">
        <v>1</v>
      </c>
      <c r="AD282" s="59">
        <v>0</v>
      </c>
      <c r="AE282" s="61" t="str">
        <f>IF(AD282=0,"NA","למלא פירוט")</f>
        <v>NA</v>
      </c>
      <c r="AF282" s="58" t="str">
        <f t="shared" si="129"/>
        <v>NA</v>
      </c>
      <c r="AG282" s="58">
        <f t="shared" si="135"/>
        <v>157.80000000000001</v>
      </c>
      <c r="AH282" s="62" t="str">
        <f t="shared" si="139"/>
        <v>1</v>
      </c>
      <c r="AI282" s="59" t="str">
        <f t="shared" si="140"/>
        <v>1</v>
      </c>
      <c r="AJ282" s="59" t="str">
        <f t="shared" si="141"/>
        <v>1</v>
      </c>
      <c r="AK282" s="63" t="str">
        <f t="shared" si="144"/>
        <v>1</v>
      </c>
      <c r="AL282" s="70">
        <v>58.467273069999997</v>
      </c>
      <c r="AM282" s="71">
        <v>22.085102020000001</v>
      </c>
      <c r="AN282" s="71">
        <v>5.7449094670001699</v>
      </c>
      <c r="AO282" s="72" t="s">
        <v>139</v>
      </c>
      <c r="AP282" s="72" t="s">
        <v>139</v>
      </c>
      <c r="AQ282" s="72" t="s">
        <v>139</v>
      </c>
    </row>
  </sheetData>
  <mergeCells count="5">
    <mergeCell ref="B1:F1"/>
    <mergeCell ref="H1:L1"/>
    <mergeCell ref="M1:R1"/>
    <mergeCell ref="S1:AK1"/>
    <mergeCell ref="AL1:A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Brown</dc:creator>
  <cp:lastModifiedBy>Sara Meril</cp:lastModifiedBy>
  <dcterms:created xsi:type="dcterms:W3CDTF">2023-09-13T15:02:11Z</dcterms:created>
  <dcterms:modified xsi:type="dcterms:W3CDTF">2023-09-13T16:24:00Z</dcterms:modified>
</cp:coreProperties>
</file>