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unoz\OneDrive - Universität Zürich UZH\03_GBADs_Project\01_Systematic Literature Review\08_SLR-Data analysis\"/>
    </mc:Choice>
  </mc:AlternateContent>
  <xr:revisionPtr revIDLastSave="0" documentId="13_ncr:1_{6672EAD9-2EA1-468D-BF27-E15C42DF89CA}" xr6:coauthVersionLast="47" xr6:coauthVersionMax="47" xr10:uidLastSave="{00000000-0000-0000-0000-000000000000}"/>
  <bookViews>
    <workbookView xWindow="-108" yWindow="-108" windowWidth="23256" windowHeight="12576" activeTab="4" xr2:uid="{7808F577-D9F7-4C25-901D-DBAF0DE9130D}"/>
  </bookViews>
  <sheets>
    <sheet name="Info" sheetId="1" r:id="rId1"/>
    <sheet name="dat-1" sheetId="9" r:id="rId2"/>
    <sheet name="dat-2-comparator" sheetId="3" r:id="rId3"/>
    <sheet name="price-estimation" sheetId="5" r:id="rId4"/>
    <sheet name="econ-mortality-analysis" sheetId="11" r:id="rId5"/>
    <sheet name="WB_CPI" sheetId="6" r:id="rId6"/>
    <sheet name="WB_ER" sheetId="7" r:id="rId7"/>
    <sheet name="WB_PPP" sheetId="8" r:id="rId8"/>
  </sheets>
  <definedNames>
    <definedName name="_xlnm._FilterDatabase" localSheetId="1" hidden="1">'dat-1'!$A$1:$AG$79</definedName>
    <definedName name="_xlnm._FilterDatabase" localSheetId="2" hidden="1">'dat-2-comparator'!$A$1:$AH$1</definedName>
    <definedName name="_xlnm._FilterDatabase" localSheetId="4" hidden="1">'econ-mortality-analysis'!$A$1:$T$129</definedName>
    <definedName name="_xlnm._FilterDatabase" localSheetId="3" hidden="1">'price-estimation'!$A$1:$AG$120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9" i="11" l="1"/>
  <c r="I128" i="11"/>
  <c r="I99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55" i="11"/>
  <c r="I44" i="11"/>
  <c r="I38" i="11"/>
  <c r="I14" i="11"/>
  <c r="I10" i="11"/>
  <c r="I2" i="11"/>
  <c r="H129" i="11"/>
  <c r="H128" i="11"/>
  <c r="H99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55" i="11"/>
  <c r="H44" i="11"/>
  <c r="H38" i="11"/>
  <c r="H14" i="11"/>
  <c r="H10" i="11"/>
  <c r="H2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8" i="11"/>
  <c r="I97" i="11"/>
  <c r="I96" i="11"/>
  <c r="I95" i="11"/>
  <c r="I94" i="11"/>
  <c r="I93" i="11"/>
  <c r="I92" i="11"/>
  <c r="I91" i="11"/>
  <c r="I90" i="11"/>
  <c r="I89" i="11"/>
  <c r="I88" i="11"/>
  <c r="I62" i="11"/>
  <c r="I61" i="11"/>
  <c r="I60" i="11"/>
  <c r="I59" i="11"/>
  <c r="I58" i="11"/>
  <c r="I57" i="11"/>
  <c r="I56" i="11"/>
  <c r="I54" i="11"/>
  <c r="I53" i="11"/>
  <c r="I52" i="11"/>
  <c r="I51" i="11"/>
  <c r="I50" i="11"/>
  <c r="I49" i="11"/>
  <c r="I48" i="11"/>
  <c r="I47" i="11"/>
  <c r="I46" i="11"/>
  <c r="I45" i="11"/>
  <c r="I43" i="11"/>
  <c r="I42" i="11"/>
  <c r="I41" i="11"/>
  <c r="I40" i="11"/>
  <c r="I39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3" i="11"/>
  <c r="I12" i="11"/>
  <c r="I11" i="11"/>
  <c r="I9" i="11"/>
  <c r="I8" i="11"/>
  <c r="I7" i="11"/>
  <c r="I6" i="11"/>
  <c r="I5" i="11"/>
  <c r="I4" i="11"/>
  <c r="I3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8" i="11"/>
  <c r="H97" i="11"/>
  <c r="H96" i="11"/>
  <c r="H95" i="11"/>
  <c r="H94" i="11"/>
  <c r="H93" i="11"/>
  <c r="H92" i="11"/>
  <c r="H91" i="11"/>
  <c r="H90" i="11"/>
  <c r="H89" i="11"/>
  <c r="H88" i="11"/>
  <c r="H62" i="11"/>
  <c r="H61" i="11"/>
  <c r="H60" i="11"/>
  <c r="H59" i="11"/>
  <c r="H58" i="11"/>
  <c r="H57" i="11"/>
  <c r="H56" i="11"/>
  <c r="H54" i="11"/>
  <c r="H53" i="11"/>
  <c r="H52" i="11"/>
  <c r="H51" i="11"/>
  <c r="H50" i="11"/>
  <c r="H49" i="11"/>
  <c r="H48" i="11"/>
  <c r="H47" i="11"/>
  <c r="H46" i="11"/>
  <c r="H45" i="11"/>
  <c r="H43" i="11"/>
  <c r="H42" i="11"/>
  <c r="H41" i="11"/>
  <c r="H40" i="11"/>
  <c r="H39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3" i="11"/>
  <c r="H12" i="11"/>
  <c r="H11" i="11"/>
  <c r="H9" i="11"/>
  <c r="H8" i="11"/>
  <c r="H7" i="11"/>
  <c r="H6" i="11"/>
  <c r="H5" i="11"/>
  <c r="H4" i="11"/>
  <c r="H3" i="11"/>
  <c r="J2" i="11"/>
  <c r="K2" i="11"/>
  <c r="AF118" i="5"/>
  <c r="AF114" i="5"/>
  <c r="AF110" i="5"/>
  <c r="AF106" i="5"/>
  <c r="AF102" i="5"/>
  <c r="AF98" i="5"/>
  <c r="AF94" i="5"/>
  <c r="AF90" i="5"/>
  <c r="AF86" i="5"/>
  <c r="AF82" i="5"/>
  <c r="AF78" i="5"/>
  <c r="AF74" i="5"/>
  <c r="AF70" i="5"/>
  <c r="AF66" i="5"/>
  <c r="AF63" i="5"/>
  <c r="AF57" i="5"/>
  <c r="AF53" i="5"/>
  <c r="AF49" i="5"/>
  <c r="AF46" i="5"/>
  <c r="AF42" i="5"/>
  <c r="AF38" i="5"/>
  <c r="AF34" i="5"/>
  <c r="AF30" i="5"/>
  <c r="AF26" i="5"/>
  <c r="AF22" i="5"/>
  <c r="AF18" i="5"/>
  <c r="AF14" i="5"/>
  <c r="AF11" i="5"/>
  <c r="AF7" i="5"/>
  <c r="AF3" i="5"/>
  <c r="K8" i="11"/>
  <c r="S126" i="11" l="1"/>
  <c r="S125" i="11"/>
  <c r="S124" i="11"/>
  <c r="S123" i="11"/>
  <c r="S122" i="11"/>
  <c r="S121" i="11"/>
  <c r="S120" i="11"/>
  <c r="S119" i="11"/>
  <c r="S118" i="11"/>
  <c r="S117" i="11"/>
  <c r="S116" i="11"/>
  <c r="S115" i="11"/>
  <c r="S114" i="11"/>
  <c r="S113" i="11"/>
  <c r="S112" i="11"/>
  <c r="S111" i="11"/>
  <c r="S110" i="11"/>
  <c r="S109" i="11"/>
  <c r="S108" i="11"/>
  <c r="S107" i="11"/>
  <c r="S106" i="11"/>
  <c r="S105" i="11"/>
  <c r="S104" i="11"/>
  <c r="R126" i="11"/>
  <c r="R125" i="11"/>
  <c r="R124" i="11"/>
  <c r="R123" i="11"/>
  <c r="R122" i="11"/>
  <c r="R121" i="11"/>
  <c r="R120" i="11"/>
  <c r="R119" i="11"/>
  <c r="R118" i="11"/>
  <c r="R117" i="11"/>
  <c r="R116" i="11"/>
  <c r="R115" i="11"/>
  <c r="R114" i="11"/>
  <c r="R113" i="11"/>
  <c r="R112" i="11"/>
  <c r="R111" i="11"/>
  <c r="R110" i="11"/>
  <c r="R109" i="11"/>
  <c r="R108" i="11"/>
  <c r="R107" i="11"/>
  <c r="R106" i="11"/>
  <c r="R105" i="11"/>
  <c r="R104" i="11"/>
  <c r="S103" i="11"/>
  <c r="R103" i="11"/>
  <c r="S56" i="11"/>
  <c r="S29" i="11"/>
  <c r="S28" i="11"/>
  <c r="R56" i="11"/>
  <c r="R29" i="11"/>
  <c r="R28" i="11"/>
  <c r="S27" i="11"/>
  <c r="R27" i="11"/>
  <c r="S57" i="11"/>
  <c r="R57" i="11"/>
  <c r="S44" i="11"/>
  <c r="Q44" i="11" s="1"/>
  <c r="R44" i="11"/>
  <c r="S50" i="11"/>
  <c r="S24" i="11"/>
  <c r="S23" i="11"/>
  <c r="R50" i="11"/>
  <c r="R24" i="11"/>
  <c r="R23" i="11"/>
  <c r="S22" i="11"/>
  <c r="R22" i="11"/>
  <c r="S55" i="11"/>
  <c r="R55" i="11"/>
  <c r="S49" i="11"/>
  <c r="Q49" i="11" s="1"/>
  <c r="R49" i="11"/>
  <c r="S43" i="11"/>
  <c r="Q43" i="11" s="1"/>
  <c r="R43" i="11"/>
  <c r="S48" i="11"/>
  <c r="Q48" i="11" s="1"/>
  <c r="R48" i="11"/>
  <c r="S39" i="11"/>
  <c r="R39" i="11"/>
  <c r="S90" i="11"/>
  <c r="S89" i="11"/>
  <c r="R90" i="11"/>
  <c r="R89" i="11"/>
  <c r="S88" i="11"/>
  <c r="R88" i="11"/>
  <c r="S97" i="11"/>
  <c r="S54" i="11"/>
  <c r="R97" i="11"/>
  <c r="R54" i="11"/>
  <c r="S53" i="11"/>
  <c r="R53" i="11"/>
  <c r="S2" i="11"/>
  <c r="R2" i="11"/>
  <c r="S52" i="11"/>
  <c r="R52" i="11"/>
  <c r="S35" i="11"/>
  <c r="R35" i="11"/>
  <c r="S99" i="11"/>
  <c r="S62" i="11"/>
  <c r="S61" i="11"/>
  <c r="S60" i="11"/>
  <c r="S59" i="11"/>
  <c r="S38" i="11"/>
  <c r="S34" i="11"/>
  <c r="S33" i="11"/>
  <c r="S32" i="11"/>
  <c r="S31" i="11"/>
  <c r="S30" i="11"/>
  <c r="S21" i="11"/>
  <c r="S20" i="11"/>
  <c r="S11" i="11"/>
  <c r="R99" i="11"/>
  <c r="R62" i="11"/>
  <c r="R61" i="11"/>
  <c r="R60" i="11"/>
  <c r="R59" i="11"/>
  <c r="R38" i="11"/>
  <c r="R34" i="11"/>
  <c r="R33" i="11"/>
  <c r="R32" i="11"/>
  <c r="R31" i="11"/>
  <c r="R30" i="11"/>
  <c r="R21" i="11"/>
  <c r="R20" i="11"/>
  <c r="R11" i="11"/>
  <c r="S10" i="11"/>
  <c r="R10" i="11"/>
  <c r="S42" i="11"/>
  <c r="Q42" i="11" s="1"/>
  <c r="R42" i="11"/>
  <c r="S47" i="11"/>
  <c r="Q47" i="11" s="1"/>
  <c r="S46" i="11"/>
  <c r="Q46" i="11" s="1"/>
  <c r="R47" i="11"/>
  <c r="R46" i="11"/>
  <c r="S45" i="11"/>
  <c r="Q45" i="11" s="1"/>
  <c r="R45" i="11"/>
  <c r="S102" i="11"/>
  <c r="S101" i="11"/>
  <c r="R102" i="11"/>
  <c r="R101" i="11"/>
  <c r="S100" i="11"/>
  <c r="R100" i="11"/>
  <c r="R98" i="11"/>
  <c r="R58" i="11"/>
  <c r="R51" i="11"/>
  <c r="S98" i="11"/>
  <c r="S58" i="11"/>
  <c r="S51" i="11"/>
  <c r="S9" i="11"/>
  <c r="R9" i="11"/>
  <c r="S129" i="11"/>
  <c r="S95" i="11"/>
  <c r="R129" i="11"/>
  <c r="R95" i="11"/>
  <c r="S94" i="11"/>
  <c r="R94" i="11"/>
  <c r="AD97" i="5"/>
  <c r="AA100" i="5"/>
  <c r="AA98" i="5"/>
  <c r="AA97" i="5"/>
  <c r="Q100" i="5"/>
  <c r="W100" i="5"/>
  <c r="Z100" i="5" s="1"/>
  <c r="AB100" i="5" s="1"/>
  <c r="S100" i="5"/>
  <c r="W98" i="5"/>
  <c r="Z98" i="5" s="1"/>
  <c r="AB98" i="5" s="1"/>
  <c r="W97" i="5"/>
  <c r="Z97" i="5" s="1"/>
  <c r="AB97" i="5" s="1"/>
  <c r="AD117" i="5"/>
  <c r="AA120" i="5"/>
  <c r="AA118" i="5"/>
  <c r="AA117" i="5"/>
  <c r="Z120" i="5"/>
  <c r="AB120" i="5" s="1"/>
  <c r="Z118" i="5"/>
  <c r="AB118" i="5" s="1"/>
  <c r="Z117" i="5"/>
  <c r="AB117" i="5" s="1"/>
  <c r="W120" i="5"/>
  <c r="W118" i="5"/>
  <c r="W117" i="5"/>
  <c r="AD113" i="5"/>
  <c r="AA115" i="5"/>
  <c r="AB115" i="5" s="1"/>
  <c r="AA114" i="5"/>
  <c r="AB114" i="5" s="1"/>
  <c r="AA116" i="5"/>
  <c r="AA113" i="5"/>
  <c r="W116" i="5"/>
  <c r="Z116" i="5" s="1"/>
  <c r="AB116" i="5" s="1"/>
  <c r="W115" i="5"/>
  <c r="W114" i="5"/>
  <c r="W113" i="5"/>
  <c r="Z113" i="5" s="1"/>
  <c r="AB113" i="5" s="1"/>
  <c r="AD109" i="5"/>
  <c r="AA110" i="5"/>
  <c r="AA109" i="5"/>
  <c r="W110" i="5"/>
  <c r="Z110" i="5" s="1"/>
  <c r="AB110" i="5" s="1"/>
  <c r="W109" i="5"/>
  <c r="Z109" i="5" s="1"/>
  <c r="AB109" i="5" s="1"/>
  <c r="AA108" i="5"/>
  <c r="AA106" i="5"/>
  <c r="AA105" i="5"/>
  <c r="AD105" i="5"/>
  <c r="W108" i="5"/>
  <c r="Z108" i="5" s="1"/>
  <c r="AB108" i="5" s="1"/>
  <c r="W106" i="5"/>
  <c r="Z106" i="5" s="1"/>
  <c r="AB106" i="5" s="1"/>
  <c r="W105" i="5"/>
  <c r="AB105" i="5" s="1"/>
  <c r="AD101" i="5"/>
  <c r="AA103" i="5"/>
  <c r="AA102" i="5"/>
  <c r="AA101" i="5"/>
  <c r="W103" i="5"/>
  <c r="Z103" i="5" s="1"/>
  <c r="AB103" i="5" s="1"/>
  <c r="W102" i="5"/>
  <c r="Z102" i="5" s="1"/>
  <c r="AB102" i="5" s="1"/>
  <c r="W101" i="5"/>
  <c r="Z101" i="5" s="1"/>
  <c r="AB101" i="5" s="1"/>
  <c r="AD93" i="5"/>
  <c r="AA94" i="5"/>
  <c r="AA96" i="5"/>
  <c r="AA93" i="5"/>
  <c r="Z96" i="5"/>
  <c r="AB96" i="5" s="1"/>
  <c r="Z94" i="5"/>
  <c r="AB94" i="5" s="1"/>
  <c r="Z93" i="5"/>
  <c r="AB93" i="5" s="1"/>
  <c r="W96" i="5"/>
  <c r="W94" i="5"/>
  <c r="W93" i="5"/>
  <c r="AD89" i="5"/>
  <c r="AA92" i="5"/>
  <c r="AA90" i="5"/>
  <c r="AA89" i="5"/>
  <c r="Z92" i="5"/>
  <c r="AB92" i="5" s="1"/>
  <c r="W92" i="5"/>
  <c r="W90" i="5"/>
  <c r="Z90" i="5" s="1"/>
  <c r="AB90" i="5" s="1"/>
  <c r="W89" i="5"/>
  <c r="Z89" i="5" s="1"/>
  <c r="AB89" i="5" s="1"/>
  <c r="AD85" i="5"/>
  <c r="AB87" i="5"/>
  <c r="AA87" i="5"/>
  <c r="AA86" i="5"/>
  <c r="AA85" i="5"/>
  <c r="W87" i="5"/>
  <c r="W86" i="5"/>
  <c r="Z86" i="5" s="1"/>
  <c r="AB86" i="5" s="1"/>
  <c r="W85" i="5"/>
  <c r="AB85" i="5" s="1"/>
  <c r="AF85" i="5" s="1"/>
  <c r="AD81" i="5"/>
  <c r="AB81" i="5"/>
  <c r="AA82" i="5"/>
  <c r="AA84" i="5"/>
  <c r="AA81" i="5"/>
  <c r="Z81" i="5"/>
  <c r="T84" i="5"/>
  <c r="S84" i="5"/>
  <c r="W82" i="5"/>
  <c r="Z82" i="5" s="1"/>
  <c r="AB82" i="5" s="1"/>
  <c r="W81" i="5"/>
  <c r="Q84" i="5"/>
  <c r="W84" i="5" s="1"/>
  <c r="Z84" i="5" s="1"/>
  <c r="AB84" i="5" s="1"/>
  <c r="AD77" i="5"/>
  <c r="AB77" i="5"/>
  <c r="Z79" i="5"/>
  <c r="AB79" i="5" s="1"/>
  <c r="Z77" i="5"/>
  <c r="AA80" i="5"/>
  <c r="AA79" i="5"/>
  <c r="AA78" i="5"/>
  <c r="AA77" i="5"/>
  <c r="S80" i="5"/>
  <c r="S78" i="5"/>
  <c r="T80" i="5"/>
  <c r="T78" i="5"/>
  <c r="Q80" i="5"/>
  <c r="W80" i="5" s="1"/>
  <c r="Z80" i="5" s="1"/>
  <c r="AB80" i="5" s="1"/>
  <c r="Q78" i="5"/>
  <c r="W78" i="5" s="1"/>
  <c r="Z78" i="5" s="1"/>
  <c r="AB78" i="5" s="1"/>
  <c r="W79" i="5"/>
  <c r="W77" i="5"/>
  <c r="AD73" i="5"/>
  <c r="AA74" i="5"/>
  <c r="AA76" i="5"/>
  <c r="AA73" i="5"/>
  <c r="W76" i="5"/>
  <c r="Z76" i="5" s="1"/>
  <c r="AB76" i="5" s="1"/>
  <c r="W74" i="5"/>
  <c r="Z74" i="5" s="1"/>
  <c r="W73" i="5"/>
  <c r="Z73" i="5" s="1"/>
  <c r="AB73" i="5" s="1"/>
  <c r="AD69" i="5"/>
  <c r="AA72" i="5"/>
  <c r="AA71" i="5"/>
  <c r="AA70" i="5"/>
  <c r="AA69" i="5"/>
  <c r="S72" i="5"/>
  <c r="S71" i="5"/>
  <c r="Q72" i="5"/>
  <c r="W70" i="5"/>
  <c r="Z70" i="5" s="1"/>
  <c r="Q71" i="5"/>
  <c r="W71" i="5" s="1"/>
  <c r="Z71" i="5" s="1"/>
  <c r="W69" i="5"/>
  <c r="Z69" i="5" s="1"/>
  <c r="AB69" i="5" s="1"/>
  <c r="AD65" i="5"/>
  <c r="W66" i="5"/>
  <c r="Z66" i="5" s="1"/>
  <c r="AB66" i="5" s="1"/>
  <c r="AA66" i="5"/>
  <c r="AA65" i="5"/>
  <c r="S65" i="5"/>
  <c r="Q65" i="5"/>
  <c r="AD62" i="5"/>
  <c r="AA64" i="5"/>
  <c r="AA63" i="5"/>
  <c r="AA62" i="5"/>
  <c r="W63" i="5"/>
  <c r="Z63" i="5" s="1"/>
  <c r="S64" i="5"/>
  <c r="S62" i="5"/>
  <c r="Q64" i="5"/>
  <c r="Q62" i="5"/>
  <c r="AD56" i="5"/>
  <c r="AA59" i="5"/>
  <c r="AA58" i="5"/>
  <c r="AA57" i="5"/>
  <c r="AA56" i="5"/>
  <c r="W59" i="5"/>
  <c r="Z59" i="5" s="1"/>
  <c r="W58" i="5"/>
  <c r="Z58" i="5" s="1"/>
  <c r="W57" i="5"/>
  <c r="Z57" i="5" s="1"/>
  <c r="W56" i="5"/>
  <c r="Z56" i="5" s="1"/>
  <c r="AD52" i="5"/>
  <c r="AA53" i="5"/>
  <c r="AA52" i="5"/>
  <c r="T53" i="5"/>
  <c r="T52" i="5"/>
  <c r="Q53" i="5"/>
  <c r="Q52" i="5"/>
  <c r="AA50" i="5"/>
  <c r="W50" i="5"/>
  <c r="Z50" i="5" s="1"/>
  <c r="AD48" i="5"/>
  <c r="AA51" i="5"/>
  <c r="AA49" i="5"/>
  <c r="AA48" i="5"/>
  <c r="W51" i="5"/>
  <c r="Z51" i="5" s="1"/>
  <c r="W49" i="5"/>
  <c r="Z49" i="5" s="1"/>
  <c r="W48" i="5"/>
  <c r="Z48" i="5" s="1"/>
  <c r="AD45" i="5"/>
  <c r="AA47" i="5"/>
  <c r="AA46" i="5"/>
  <c r="AA45" i="5"/>
  <c r="W46" i="5"/>
  <c r="Z46" i="5" s="1"/>
  <c r="W45" i="5"/>
  <c r="Z45" i="5" s="1"/>
  <c r="W47" i="5"/>
  <c r="Z47" i="5" s="1"/>
  <c r="AD41" i="5"/>
  <c r="AA42" i="5"/>
  <c r="AA41" i="5"/>
  <c r="T42" i="5"/>
  <c r="S42" i="5"/>
  <c r="T41" i="5"/>
  <c r="S41" i="5"/>
  <c r="Q42" i="5"/>
  <c r="Q41" i="5"/>
  <c r="T37" i="5"/>
  <c r="Q37" i="5"/>
  <c r="AD37" i="5"/>
  <c r="AA38" i="5"/>
  <c r="AA37" i="5"/>
  <c r="W38" i="5"/>
  <c r="AD33" i="5"/>
  <c r="AA36" i="5"/>
  <c r="AA34" i="5"/>
  <c r="AA33" i="5"/>
  <c r="W36" i="5"/>
  <c r="W34" i="5"/>
  <c r="W33" i="5"/>
  <c r="Z33" i="5" s="1"/>
  <c r="AD29" i="5"/>
  <c r="AA32" i="5"/>
  <c r="AA31" i="5"/>
  <c r="AA30" i="5"/>
  <c r="AA29" i="5"/>
  <c r="W32" i="5"/>
  <c r="Z32" i="5" s="1"/>
  <c r="W31" i="5"/>
  <c r="Z31" i="5" s="1"/>
  <c r="W30" i="5"/>
  <c r="Z30" i="5" s="1"/>
  <c r="W29" i="5"/>
  <c r="Z29" i="5" s="1"/>
  <c r="AD25" i="5"/>
  <c r="AA28" i="5"/>
  <c r="AA26" i="5"/>
  <c r="AA25" i="5"/>
  <c r="W28" i="5"/>
  <c r="Z28" i="5" s="1"/>
  <c r="W26" i="5"/>
  <c r="Z26" i="5" s="1"/>
  <c r="W25" i="5"/>
  <c r="Z25" i="5" s="1"/>
  <c r="AD21" i="5"/>
  <c r="AA24" i="5"/>
  <c r="AA23" i="5"/>
  <c r="AA22" i="5"/>
  <c r="AA21" i="5"/>
  <c r="W24" i="5"/>
  <c r="Z24" i="5" s="1"/>
  <c r="W23" i="5"/>
  <c r="Z23" i="5" s="1"/>
  <c r="W22" i="5"/>
  <c r="W21" i="5"/>
  <c r="Z21" i="5" s="1"/>
  <c r="AD17" i="5"/>
  <c r="AA20" i="5"/>
  <c r="AA18" i="5"/>
  <c r="AA17" i="5"/>
  <c r="T20" i="5"/>
  <c r="S20" i="5"/>
  <c r="Q20" i="5"/>
  <c r="W18" i="5"/>
  <c r="Z18" i="5" s="1"/>
  <c r="W17" i="5"/>
  <c r="Z17" i="5" s="1"/>
  <c r="J12" i="11"/>
  <c r="AD13" i="5"/>
  <c r="AA16" i="5"/>
  <c r="AA14" i="5"/>
  <c r="AA13" i="5"/>
  <c r="T13" i="5"/>
  <c r="Q13" i="5"/>
  <c r="W14" i="5"/>
  <c r="Z14" i="5" s="1"/>
  <c r="W16" i="5"/>
  <c r="Z16" i="5" s="1"/>
  <c r="AD10" i="5"/>
  <c r="AA12" i="5"/>
  <c r="AA11" i="5"/>
  <c r="AA10" i="5"/>
  <c r="W12" i="5"/>
  <c r="Z12" i="5" s="1"/>
  <c r="W11" i="5"/>
  <c r="Z11" i="5" s="1"/>
  <c r="T10" i="5"/>
  <c r="S10" i="5"/>
  <c r="Q10" i="5"/>
  <c r="AD6" i="5"/>
  <c r="AA8" i="5"/>
  <c r="AA7" i="5"/>
  <c r="AA6" i="5"/>
  <c r="T7" i="5"/>
  <c r="S7" i="5"/>
  <c r="T8" i="5"/>
  <c r="T6" i="5"/>
  <c r="S8" i="5"/>
  <c r="S6" i="5"/>
  <c r="Q8" i="5"/>
  <c r="Q7" i="5"/>
  <c r="Q6" i="5"/>
  <c r="K129" i="11"/>
  <c r="J129" i="11"/>
  <c r="K128" i="11"/>
  <c r="J128" i="11"/>
  <c r="K127" i="11"/>
  <c r="J127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K103" i="11"/>
  <c r="J103" i="11"/>
  <c r="K102" i="11"/>
  <c r="K101" i="11"/>
  <c r="J102" i="11"/>
  <c r="J101" i="11"/>
  <c r="K100" i="11"/>
  <c r="J100" i="11"/>
  <c r="K99" i="11"/>
  <c r="J99" i="11"/>
  <c r="J98" i="11"/>
  <c r="K98" i="11"/>
  <c r="J97" i="11"/>
  <c r="K97" i="11"/>
  <c r="K96" i="11"/>
  <c r="J96" i="11"/>
  <c r="J95" i="11"/>
  <c r="K95" i="11"/>
  <c r="K94" i="11"/>
  <c r="J94" i="11"/>
  <c r="K92" i="11"/>
  <c r="K93" i="11"/>
  <c r="J93" i="11"/>
  <c r="F91" i="11"/>
  <c r="K91" i="11"/>
  <c r="F92" i="11"/>
  <c r="J90" i="11"/>
  <c r="J89" i="11"/>
  <c r="J88" i="11"/>
  <c r="K90" i="11"/>
  <c r="K89" i="11"/>
  <c r="K88" i="11"/>
  <c r="J87" i="11"/>
  <c r="K87" i="11"/>
  <c r="J86" i="11"/>
  <c r="K86" i="11"/>
  <c r="J85" i="11"/>
  <c r="K85" i="11"/>
  <c r="J84" i="11"/>
  <c r="K84" i="11"/>
  <c r="J83" i="11"/>
  <c r="K83" i="11"/>
  <c r="J82" i="11"/>
  <c r="K82" i="11"/>
  <c r="J81" i="11"/>
  <c r="K81" i="11"/>
  <c r="J80" i="11"/>
  <c r="K80" i="11"/>
  <c r="J79" i="11"/>
  <c r="K79" i="11"/>
  <c r="J78" i="11"/>
  <c r="K78" i="11"/>
  <c r="J77" i="11"/>
  <c r="K77" i="11"/>
  <c r="J76" i="11"/>
  <c r="K76" i="11"/>
  <c r="K75" i="11"/>
  <c r="J75" i="11"/>
  <c r="J74" i="11"/>
  <c r="K74" i="11"/>
  <c r="J73" i="11"/>
  <c r="K73" i="11"/>
  <c r="J72" i="11"/>
  <c r="K72" i="11"/>
  <c r="J71" i="11"/>
  <c r="K71" i="11"/>
  <c r="J70" i="11"/>
  <c r="K70" i="11"/>
  <c r="J69" i="11"/>
  <c r="K69" i="11"/>
  <c r="J68" i="11"/>
  <c r="K68" i="11"/>
  <c r="J67" i="11"/>
  <c r="K67" i="11"/>
  <c r="J66" i="11"/>
  <c r="K66" i="11"/>
  <c r="J65" i="11"/>
  <c r="K65" i="11"/>
  <c r="J64" i="11"/>
  <c r="K64" i="11"/>
  <c r="J63" i="11"/>
  <c r="K63" i="11"/>
  <c r="J61" i="11"/>
  <c r="J62" i="11"/>
  <c r="K62" i="11"/>
  <c r="K61" i="11"/>
  <c r="K60" i="11"/>
  <c r="K59" i="11"/>
  <c r="F60" i="11"/>
  <c r="F59" i="11"/>
  <c r="K58" i="11"/>
  <c r="J58" i="11"/>
  <c r="J57" i="11"/>
  <c r="K57" i="11"/>
  <c r="J56" i="11"/>
  <c r="K56" i="11"/>
  <c r="J55" i="11"/>
  <c r="K55" i="11"/>
  <c r="J54" i="11"/>
  <c r="K54" i="11"/>
  <c r="K53" i="11"/>
  <c r="J53" i="11"/>
  <c r="K52" i="11"/>
  <c r="J52" i="11"/>
  <c r="K51" i="11"/>
  <c r="J51" i="11"/>
  <c r="K50" i="11"/>
  <c r="J50" i="11"/>
  <c r="J49" i="11"/>
  <c r="K49" i="11"/>
  <c r="J48" i="11"/>
  <c r="K48" i="11"/>
  <c r="J46" i="11"/>
  <c r="J47" i="11"/>
  <c r="K47" i="11"/>
  <c r="K46" i="11"/>
  <c r="K45" i="11"/>
  <c r="F45" i="11"/>
  <c r="J44" i="11"/>
  <c r="K44" i="11"/>
  <c r="J43" i="11"/>
  <c r="K43" i="11"/>
  <c r="J42" i="11"/>
  <c r="K42" i="11"/>
  <c r="J41" i="11"/>
  <c r="K41" i="11"/>
  <c r="J40" i="11"/>
  <c r="K40" i="11"/>
  <c r="J39" i="11"/>
  <c r="K39" i="11"/>
  <c r="J38" i="11"/>
  <c r="K38" i="11"/>
  <c r="K37" i="11"/>
  <c r="J37" i="11"/>
  <c r="K36" i="11"/>
  <c r="J36" i="11"/>
  <c r="J35" i="11"/>
  <c r="K35" i="11"/>
  <c r="J34" i="11"/>
  <c r="K34" i="11"/>
  <c r="J33" i="11"/>
  <c r="K33" i="11"/>
  <c r="J32" i="11"/>
  <c r="K32" i="11"/>
  <c r="J31" i="11"/>
  <c r="K31" i="11"/>
  <c r="J30" i="11"/>
  <c r="K30" i="11"/>
  <c r="J28" i="11"/>
  <c r="K29" i="11"/>
  <c r="K28" i="11"/>
  <c r="K27" i="11"/>
  <c r="F29" i="11"/>
  <c r="F27" i="11"/>
  <c r="J26" i="11"/>
  <c r="K26" i="11"/>
  <c r="J25" i="11"/>
  <c r="K25" i="11"/>
  <c r="J24" i="11"/>
  <c r="K24" i="11"/>
  <c r="J23" i="11"/>
  <c r="K23" i="11"/>
  <c r="J22" i="11"/>
  <c r="K22" i="11"/>
  <c r="K21" i="11"/>
  <c r="J21" i="11"/>
  <c r="J20" i="11"/>
  <c r="K20" i="11"/>
  <c r="K19" i="11"/>
  <c r="J18" i="11"/>
  <c r="J19" i="11"/>
  <c r="K18" i="11"/>
  <c r="K17" i="11"/>
  <c r="F17" i="11"/>
  <c r="K16" i="11"/>
  <c r="F16" i="11"/>
  <c r="K15" i="11"/>
  <c r="J15" i="11"/>
  <c r="J14" i="11"/>
  <c r="K14" i="11"/>
  <c r="J13" i="11"/>
  <c r="K13" i="11"/>
  <c r="K12" i="11"/>
  <c r="J11" i="11"/>
  <c r="K11" i="11"/>
  <c r="J10" i="11"/>
  <c r="K10" i="11"/>
  <c r="K9" i="11"/>
  <c r="J9" i="11"/>
  <c r="K4" i="11"/>
  <c r="K5" i="11"/>
  <c r="K6" i="11"/>
  <c r="K7" i="11"/>
  <c r="K3" i="11"/>
  <c r="J4" i="11"/>
  <c r="J5" i="11"/>
  <c r="J3" i="11"/>
  <c r="AD2" i="5"/>
  <c r="F8" i="11"/>
  <c r="F7" i="11"/>
  <c r="F6" i="11"/>
  <c r="AA5" i="5"/>
  <c r="AA3" i="5"/>
  <c r="AA2" i="5"/>
  <c r="W5" i="5"/>
  <c r="Z5" i="5" s="1"/>
  <c r="W3" i="5"/>
  <c r="Z3" i="5" s="1"/>
  <c r="W2" i="5"/>
  <c r="Z2" i="5" s="1"/>
  <c r="AG15" i="3"/>
  <c r="AG28" i="3"/>
  <c r="P25" i="3"/>
  <c r="V27" i="3"/>
  <c r="AA17" i="3"/>
  <c r="P27" i="3"/>
  <c r="AG26" i="3"/>
  <c r="P16" i="3"/>
  <c r="P15" i="3"/>
  <c r="AG5" i="3"/>
  <c r="AA5" i="3"/>
  <c r="Q120" i="11" l="1"/>
  <c r="Q31" i="11"/>
  <c r="Q34" i="11"/>
  <c r="Q108" i="11"/>
  <c r="Q54" i="11"/>
  <c r="Q35" i="11"/>
  <c r="Q88" i="11"/>
  <c r="Q103" i="11"/>
  <c r="Q94" i="11"/>
  <c r="Q100" i="11"/>
  <c r="Q2" i="11"/>
  <c r="Q27" i="11"/>
  <c r="Q110" i="11"/>
  <c r="Q122" i="11"/>
  <c r="J91" i="11"/>
  <c r="Q114" i="11"/>
  <c r="Q126" i="11"/>
  <c r="Q33" i="11"/>
  <c r="Q89" i="11"/>
  <c r="Q23" i="11"/>
  <c r="Q28" i="11"/>
  <c r="Q61" i="11"/>
  <c r="Q58" i="11"/>
  <c r="Q52" i="11"/>
  <c r="Q57" i="11"/>
  <c r="Q104" i="11"/>
  <c r="Q116" i="11"/>
  <c r="J60" i="11"/>
  <c r="Q95" i="11"/>
  <c r="Q22" i="11"/>
  <c r="Q60" i="11"/>
  <c r="Q21" i="11"/>
  <c r="J27" i="11"/>
  <c r="J45" i="11"/>
  <c r="J92" i="11"/>
  <c r="Q53" i="11"/>
  <c r="Q29" i="11"/>
  <c r="J8" i="11"/>
  <c r="J6" i="11"/>
  <c r="J29" i="11"/>
  <c r="Q11" i="11"/>
  <c r="Q62" i="11"/>
  <c r="Q56" i="11"/>
  <c r="J7" i="11"/>
  <c r="J16" i="11"/>
  <c r="Q20" i="11"/>
  <c r="Q99" i="11"/>
  <c r="J17" i="11"/>
  <c r="J59" i="11"/>
  <c r="Q125" i="11"/>
  <c r="Q115" i="11"/>
  <c r="Q112" i="11"/>
  <c r="Q124" i="11"/>
  <c r="Q50" i="11"/>
  <c r="Q24" i="11"/>
  <c r="Q55" i="11"/>
  <c r="Q39" i="11"/>
  <c r="Q90" i="11"/>
  <c r="Q59" i="11"/>
  <c r="Q10" i="11"/>
  <c r="Q101" i="11"/>
  <c r="Q105" i="11"/>
  <c r="Q117" i="11"/>
  <c r="Q106" i="11"/>
  <c r="Q118" i="11"/>
  <c r="Q9" i="11"/>
  <c r="Q102" i="11"/>
  <c r="Q32" i="11"/>
  <c r="Q107" i="11"/>
  <c r="Q119" i="11"/>
  <c r="Q109" i="11"/>
  <c r="Q121" i="11"/>
  <c r="Q111" i="11"/>
  <c r="Q123" i="11"/>
  <c r="Q51" i="11"/>
  <c r="Q113" i="11"/>
  <c r="Q98" i="11"/>
  <c r="Q38" i="11"/>
  <c r="Q129" i="11"/>
  <c r="Q30" i="11"/>
  <c r="Q97" i="11"/>
  <c r="AF101" i="5"/>
  <c r="AF97" i="5"/>
  <c r="AF93" i="5"/>
  <c r="AF109" i="5"/>
  <c r="AF89" i="5"/>
  <c r="AF77" i="5"/>
  <c r="AF105" i="5"/>
  <c r="AF113" i="5"/>
  <c r="AF117" i="5"/>
  <c r="AF69" i="5"/>
  <c r="AF81" i="5"/>
  <c r="AB47" i="5"/>
  <c r="AB34" i="5"/>
  <c r="AF33" i="5" s="1"/>
  <c r="AB57" i="5"/>
  <c r="W64" i="5"/>
  <c r="Z64" i="5" s="1"/>
  <c r="AB64" i="5" s="1"/>
  <c r="AB45" i="5"/>
  <c r="W52" i="5"/>
  <c r="Z52" i="5" s="1"/>
  <c r="AB52" i="5" s="1"/>
  <c r="W53" i="5"/>
  <c r="Z53" i="5" s="1"/>
  <c r="AB53" i="5" s="1"/>
  <c r="AB71" i="5"/>
  <c r="AB48" i="5"/>
  <c r="AB25" i="5"/>
  <c r="AB49" i="5"/>
  <c r="AF48" i="5" s="1"/>
  <c r="W72" i="5"/>
  <c r="Z72" i="5" s="1"/>
  <c r="AB72" i="5" s="1"/>
  <c r="AB51" i="5"/>
  <c r="W65" i="5"/>
  <c r="AB65" i="5" s="1"/>
  <c r="AB46" i="5"/>
  <c r="AB58" i="5"/>
  <c r="AB36" i="5"/>
  <c r="AB59" i="5"/>
  <c r="AB33" i="5"/>
  <c r="AB74" i="5"/>
  <c r="AF73" i="5" s="1"/>
  <c r="W41" i="5"/>
  <c r="Z41" i="5" s="1"/>
  <c r="AB41" i="5" s="1"/>
  <c r="AB70" i="5"/>
  <c r="AB38" i="5"/>
  <c r="AB56" i="5"/>
  <c r="AF56" i="5" s="1"/>
  <c r="W37" i="5"/>
  <c r="Z37" i="5" s="1"/>
  <c r="AB37" i="5" s="1"/>
  <c r="AB63" i="5"/>
  <c r="AB32" i="5"/>
  <c r="W42" i="5"/>
  <c r="Z42" i="5" s="1"/>
  <c r="AB42" i="5" s="1"/>
  <c r="W62" i="5"/>
  <c r="Z62" i="5" s="1"/>
  <c r="AB62" i="5" s="1"/>
  <c r="AF62" i="5" s="1"/>
  <c r="AB50" i="5"/>
  <c r="AB29" i="5"/>
  <c r="AB30" i="5"/>
  <c r="AB31" i="5"/>
  <c r="AB26" i="5"/>
  <c r="AF25" i="5" s="1"/>
  <c r="AB28" i="5"/>
  <c r="AB21" i="5"/>
  <c r="AB22" i="5"/>
  <c r="AB23" i="5"/>
  <c r="AB11" i="5"/>
  <c r="AB24" i="5"/>
  <c r="AB17" i="5"/>
  <c r="AB14" i="5"/>
  <c r="W10" i="5"/>
  <c r="Z10" i="5" s="1"/>
  <c r="AB10" i="5" s="1"/>
  <c r="AB18" i="5"/>
  <c r="W20" i="5"/>
  <c r="Z20" i="5" s="1"/>
  <c r="AB20" i="5" s="1"/>
  <c r="W6" i="5"/>
  <c r="Z6" i="5" s="1"/>
  <c r="AB6" i="5" s="1"/>
  <c r="W13" i="5"/>
  <c r="Z13" i="5" s="1"/>
  <c r="AB13" i="5" s="1"/>
  <c r="AB16" i="5"/>
  <c r="AB2" i="5"/>
  <c r="AB3" i="5"/>
  <c r="AB12" i="5"/>
  <c r="AB5" i="5"/>
  <c r="W7" i="5"/>
  <c r="Z7" i="5" s="1"/>
  <c r="AB7" i="5" s="1"/>
  <c r="W8" i="5"/>
  <c r="Z8" i="5" s="1"/>
  <c r="AB8" i="5" s="1"/>
  <c r="AF45" i="5" l="1"/>
  <c r="AF65" i="5"/>
  <c r="AF52" i="5"/>
  <c r="AF37" i="5"/>
  <c r="AF41" i="5"/>
  <c r="AF29" i="5"/>
  <c r="AF21" i="5"/>
  <c r="R83" i="11" s="1"/>
  <c r="Q83" i="11" s="1"/>
  <c r="AF10" i="5"/>
  <c r="R128" i="11" s="1"/>
  <c r="AF13" i="5"/>
  <c r="R127" i="11" s="1"/>
  <c r="AF17" i="5"/>
  <c r="S83" i="11"/>
  <c r="S128" i="11"/>
  <c r="AF2" i="5"/>
  <c r="S64" i="11" s="1"/>
  <c r="Q64" i="11" s="1"/>
  <c r="S127" i="11"/>
  <c r="S3" i="11"/>
  <c r="Q3" i="11" s="1"/>
  <c r="R63" i="11"/>
  <c r="Q63" i="11" s="1"/>
  <c r="R79" i="11"/>
  <c r="AF6" i="5"/>
  <c r="R40" i="11" s="1"/>
  <c r="S40" i="11"/>
  <c r="R13" i="11"/>
  <c r="Q127" i="11" l="1"/>
  <c r="R68" i="11"/>
  <c r="R84" i="11"/>
  <c r="R14" i="11"/>
  <c r="R72" i="11"/>
  <c r="Q72" i="11" s="1"/>
  <c r="R12" i="11"/>
  <c r="R26" i="11"/>
  <c r="R67" i="11"/>
  <c r="Q67" i="11" s="1"/>
  <c r="R25" i="11"/>
  <c r="S13" i="11"/>
  <c r="Q13" i="11" s="1"/>
  <c r="S74" i="11"/>
  <c r="S26" i="11"/>
  <c r="S86" i="11"/>
  <c r="Q40" i="11"/>
  <c r="S73" i="11"/>
  <c r="R73" i="11"/>
  <c r="Q73" i="11" s="1"/>
  <c r="R3" i="11"/>
  <c r="R8" i="11"/>
  <c r="R80" i="11"/>
  <c r="Q80" i="11" s="1"/>
  <c r="R85" i="11"/>
  <c r="R5" i="11"/>
  <c r="R64" i="11"/>
  <c r="R69" i="11"/>
  <c r="R74" i="11"/>
  <c r="Q74" i="11" s="1"/>
  <c r="R65" i="11"/>
  <c r="R86" i="11"/>
  <c r="Q86" i="11" s="1"/>
  <c r="R77" i="11"/>
  <c r="Q77" i="11" s="1"/>
  <c r="R70" i="11"/>
  <c r="R76" i="11"/>
  <c r="Q76" i="11" s="1"/>
  <c r="R78" i="11"/>
  <c r="Q78" i="11" s="1"/>
  <c r="R81" i="11"/>
  <c r="Q81" i="11" s="1"/>
  <c r="R75" i="11"/>
  <c r="R66" i="11"/>
  <c r="Q66" i="11" s="1"/>
  <c r="R82" i="11"/>
  <c r="Q82" i="11" s="1"/>
  <c r="R71" i="11"/>
  <c r="S71" i="11"/>
  <c r="S12" i="11"/>
  <c r="R87" i="11"/>
  <c r="S14" i="11"/>
  <c r="S16" i="11"/>
  <c r="S25" i="11"/>
  <c r="S78" i="11"/>
  <c r="R18" i="11"/>
  <c r="S67" i="11"/>
  <c r="S68" i="11"/>
  <c r="Q68" i="11" s="1"/>
  <c r="R6" i="11"/>
  <c r="R91" i="11"/>
  <c r="S70" i="11"/>
  <c r="Q70" i="11" s="1"/>
  <c r="S79" i="11"/>
  <c r="Q79" i="11" s="1"/>
  <c r="S85" i="11"/>
  <c r="Q85" i="11" s="1"/>
  <c r="S63" i="11"/>
  <c r="S80" i="11"/>
  <c r="S4" i="11"/>
  <c r="Q4" i="11" s="1"/>
  <c r="S93" i="11"/>
  <c r="S75" i="11"/>
  <c r="S69" i="11"/>
  <c r="Q69" i="11" s="1"/>
  <c r="S17" i="11"/>
  <c r="S87" i="11"/>
  <c r="S81" i="11"/>
  <c r="S76" i="11"/>
  <c r="S82" i="11"/>
  <c r="S65" i="11"/>
  <c r="S72" i="11"/>
  <c r="S66" i="11"/>
  <c r="S84" i="11"/>
  <c r="Q84" i="11" s="1"/>
  <c r="S18" i="11"/>
  <c r="S19" i="11"/>
  <c r="S36" i="11"/>
  <c r="S37" i="11"/>
  <c r="S91" i="11"/>
  <c r="S92" i="11"/>
  <c r="S5" i="11"/>
  <c r="Q5" i="11" s="1"/>
  <c r="S6" i="11"/>
  <c r="Q6" i="11" s="1"/>
  <c r="S15" i="11"/>
  <c r="S41" i="11"/>
  <c r="Q41" i="11" s="1"/>
  <c r="S7" i="11"/>
  <c r="Q7" i="11" s="1"/>
  <c r="S77" i="11"/>
  <c r="R37" i="11"/>
  <c r="R17" i="11"/>
  <c r="R15" i="11"/>
  <c r="R96" i="11"/>
  <c r="R92" i="11"/>
  <c r="R36" i="11"/>
  <c r="R16" i="11"/>
  <c r="R19" i="11"/>
  <c r="S8" i="11"/>
  <c r="Q87" i="11" s="1"/>
  <c r="R41" i="11"/>
  <c r="S96" i="11"/>
  <c r="R93" i="11"/>
  <c r="R7" i="11"/>
  <c r="R4" i="11"/>
  <c r="Q128" i="11"/>
  <c r="Q75" i="11" l="1"/>
  <c r="Q71" i="11"/>
  <c r="Q12" i="11"/>
  <c r="Q65" i="11"/>
  <c r="Q16" i="11"/>
  <c r="Q26" i="11"/>
  <c r="Q91" i="11"/>
  <c r="Q93" i="11"/>
  <c r="Q14" i="11"/>
  <c r="Q17" i="11"/>
  <c r="Q18" i="11"/>
  <c r="Q37" i="11"/>
  <c r="Q25" i="11"/>
  <c r="Q36" i="11"/>
  <c r="Q92" i="11"/>
  <c r="Q15" i="11"/>
  <c r="Q19" i="11"/>
  <c r="Q96" i="11"/>
  <c r="Q8" i="11"/>
</calcChain>
</file>

<file path=xl/sharedStrings.xml><?xml version="1.0" encoding="utf-8"?>
<sst xmlns="http://schemas.openxmlformats.org/spreadsheetml/2006/main" count="7567" uniqueCount="1414">
  <si>
    <t>Economic impact of chicken diseases and other causes of morbidity or mortality in backyard farms in low-income and middle-income countries: A systematic review and meta-analysis</t>
  </si>
  <si>
    <t xml:space="preserve">Contact: Violeta Muñoz, violetamunozgomez@uzh.ch  </t>
  </si>
  <si>
    <t>Spreadsheet</t>
  </si>
  <si>
    <t>Meaning</t>
  </si>
  <si>
    <t>Colour-coding</t>
  </si>
  <si>
    <t>LRCHBK1</t>
  </si>
  <si>
    <t>LRCHBK2</t>
  </si>
  <si>
    <t>LRCHBK3</t>
  </si>
  <si>
    <t>LRCHBK4</t>
  </si>
  <si>
    <t>LRCHBK5</t>
  </si>
  <si>
    <t>LRCHBK6</t>
  </si>
  <si>
    <t>LRCHBK7</t>
  </si>
  <si>
    <t>LRCHBK8</t>
  </si>
  <si>
    <t>LRCHBK9</t>
  </si>
  <si>
    <t>LRCHBK10</t>
  </si>
  <si>
    <t>LRCHBK11</t>
  </si>
  <si>
    <t>LRCHBK12</t>
  </si>
  <si>
    <t>LRCHBK13</t>
  </si>
  <si>
    <t>LRCHBK14</t>
  </si>
  <si>
    <t>LRCHBK15</t>
  </si>
  <si>
    <t>LRCHBK16</t>
  </si>
  <si>
    <t>LRCHBK17</t>
  </si>
  <si>
    <t>LRCHBK18</t>
  </si>
  <si>
    <t>LRCHBK19</t>
  </si>
  <si>
    <t>LRCHBK20</t>
  </si>
  <si>
    <t>LRCHBK21</t>
  </si>
  <si>
    <t>LRCHBK22</t>
  </si>
  <si>
    <t>LRCHBK23</t>
  </si>
  <si>
    <t>LRCHBK24</t>
  </si>
  <si>
    <t>LRCHBK25</t>
  </si>
  <si>
    <t>LRCHBK26</t>
  </si>
  <si>
    <t>LRCHBK27</t>
  </si>
  <si>
    <t>LRCHBK28</t>
  </si>
  <si>
    <t>LRCHBK29</t>
  </si>
  <si>
    <t>LRCHBK30</t>
  </si>
  <si>
    <t>LRCHBK31</t>
  </si>
  <si>
    <t>LRCHBK32</t>
  </si>
  <si>
    <t>LRCHBK33</t>
  </si>
  <si>
    <t>LRCHBK34</t>
  </si>
  <si>
    <t>LRCHBK35</t>
  </si>
  <si>
    <t>LRCHBK36</t>
  </si>
  <si>
    <t>LRCHBK37</t>
  </si>
  <si>
    <t>LRCHBK38</t>
  </si>
  <si>
    <t>LRCHBK39</t>
  </si>
  <si>
    <t>LRCHBK40</t>
  </si>
  <si>
    <t>LRCHBK41</t>
  </si>
  <si>
    <t>LRCHBK42</t>
  </si>
  <si>
    <t>LRCHBK43</t>
  </si>
  <si>
    <t>LRCHBK44</t>
  </si>
  <si>
    <t>LRCHBK45</t>
  </si>
  <si>
    <t>LRCHBK46</t>
  </si>
  <si>
    <t>LRCHBK47</t>
  </si>
  <si>
    <t>LRCHBK48</t>
  </si>
  <si>
    <t>LRCHBK49</t>
  </si>
  <si>
    <t>LRCHBK50</t>
  </si>
  <si>
    <t>LRCHBK51</t>
  </si>
  <si>
    <t>LRCHBK52</t>
  </si>
  <si>
    <t>LRCHBK53</t>
  </si>
  <si>
    <t>LRCHBK54</t>
  </si>
  <si>
    <t>LRCHBK55</t>
  </si>
  <si>
    <t>LRCHBK56</t>
  </si>
  <si>
    <t>LRCHBK57</t>
  </si>
  <si>
    <t>LRCHBK58</t>
  </si>
  <si>
    <t>LRCHBK59</t>
  </si>
  <si>
    <t>LRCHBK60</t>
  </si>
  <si>
    <t>LRCHBK61</t>
  </si>
  <si>
    <t>LRCHBK62</t>
  </si>
  <si>
    <t>LRCHBK63</t>
  </si>
  <si>
    <t>LRCHBK64</t>
  </si>
  <si>
    <t>LRCHBK65</t>
  </si>
  <si>
    <t>LRCHBK66</t>
  </si>
  <si>
    <t>LRCHBK67</t>
  </si>
  <si>
    <t>LRCHBK68</t>
  </si>
  <si>
    <t>LRCHBK69</t>
  </si>
  <si>
    <t>LRCHBK70</t>
  </si>
  <si>
    <t>LRCHBK71</t>
  </si>
  <si>
    <t>LRCHBK72</t>
  </si>
  <si>
    <t>LRCHBK73</t>
  </si>
  <si>
    <t>LRCHBK74</t>
  </si>
  <si>
    <t>LRCHBK75</t>
  </si>
  <si>
    <t>LRCHBK76</t>
  </si>
  <si>
    <t>LRCHBK77</t>
  </si>
  <si>
    <t>ID</t>
  </si>
  <si>
    <t>source</t>
  </si>
  <si>
    <t>author_name</t>
  </si>
  <si>
    <t>publication</t>
  </si>
  <si>
    <t>study_language</t>
  </si>
  <si>
    <t>URL</t>
  </si>
  <si>
    <t>country</t>
  </si>
  <si>
    <t>impact_reported</t>
  </si>
  <si>
    <t>data_quantified</t>
  </si>
  <si>
    <t>n_households</t>
  </si>
  <si>
    <t>n_chickens</t>
  </si>
  <si>
    <t>production_purpose</t>
  </si>
  <si>
    <t>comparator</t>
  </si>
  <si>
    <t>research_question</t>
  </si>
  <si>
    <t>study_population_1</t>
  </si>
  <si>
    <t>study_population_2</t>
  </si>
  <si>
    <t>study_population_3</t>
  </si>
  <si>
    <t>exposure</t>
  </si>
  <si>
    <t>outcome_1</t>
  </si>
  <si>
    <t>outcome_2</t>
  </si>
  <si>
    <t>stats_1</t>
  </si>
  <si>
    <t>stats_2</t>
  </si>
  <si>
    <t>results</t>
  </si>
  <si>
    <t>discussion_1</t>
  </si>
  <si>
    <t>discussion_2</t>
  </si>
  <si>
    <t>conflict</t>
  </si>
  <si>
    <t>study_population</t>
  </si>
  <si>
    <t>outcome_definition</t>
  </si>
  <si>
    <t>outcome_measurement</t>
  </si>
  <si>
    <t>stats_appropriate</t>
  </si>
  <si>
    <t>Medline-OVID</t>
  </si>
  <si>
    <t>Skallerup</t>
  </si>
  <si>
    <t>english</t>
  </si>
  <si>
    <t>https://doi.org/10.1016/j.prevetmed.2005.02.003</t>
  </si>
  <si>
    <t>Nicaragua</t>
  </si>
  <si>
    <t>yes</t>
  </si>
  <si>
    <t>productivity</t>
  </si>
  <si>
    <t>farm_outputs</t>
  </si>
  <si>
    <t>data_weeks</t>
  </si>
  <si>
    <t>dual</t>
  </si>
  <si>
    <t>strong</t>
  </si>
  <si>
    <t>summary key characteristics study</t>
  </si>
  <si>
    <t xml:space="preserve">critical appraisal </t>
  </si>
  <si>
    <t>risk of bias</t>
  </si>
  <si>
    <t>dat-1</t>
  </si>
  <si>
    <t>publication_year</t>
  </si>
  <si>
    <t>impact</t>
  </si>
  <si>
    <t>reported</t>
  </si>
  <si>
    <t>infectious</t>
  </si>
  <si>
    <t>condition</t>
  </si>
  <si>
    <t>parasite</t>
  </si>
  <si>
    <t>etiology</t>
  </si>
  <si>
    <t>prevalence</t>
  </si>
  <si>
    <t>prev_sample</t>
  </si>
  <si>
    <t>time_frame_weeks</t>
  </si>
  <si>
    <t>mortality_deaths_number</t>
  </si>
  <si>
    <t>mortality_sample</t>
  </si>
  <si>
    <t>time_weeks</t>
  </si>
  <si>
    <t>egg_infected_production</t>
  </si>
  <si>
    <t>egg_inf_nhens</t>
  </si>
  <si>
    <t>egg_inf_weeks</t>
  </si>
  <si>
    <t>egg_%impact</t>
  </si>
  <si>
    <t>LW_inf_nchickens</t>
  </si>
  <si>
    <t>LW_inf</t>
  </si>
  <si>
    <t>LW_inf_week</t>
  </si>
  <si>
    <t>LW_free</t>
  </si>
  <si>
    <t>LW_%impact</t>
  </si>
  <si>
    <t>TWG_nchickens</t>
  </si>
  <si>
    <t>TWG_infected</t>
  </si>
  <si>
    <t>TWG_inf_weeks</t>
  </si>
  <si>
    <t>TWG_free</t>
  </si>
  <si>
    <t>TWG_free_week</t>
  </si>
  <si>
    <t>TWG_%impact</t>
  </si>
  <si>
    <t>note</t>
  </si>
  <si>
    <t>Cestodes</t>
  </si>
  <si>
    <t>68 treated; 65 untreated</t>
  </si>
  <si>
    <t>584±0,182</t>
  </si>
  <si>
    <t>651 ± 0,167</t>
  </si>
  <si>
    <t>weight gain healthy 0.651 kg; weight gain infected 0.584 kg ; no significant difference</t>
  </si>
  <si>
    <t>Pubmed</t>
  </si>
  <si>
    <t>Annand</t>
  </si>
  <si>
    <t>https://onlinelibrary.wiley.com/doi/epdf/10.1111/tbed.13673</t>
  </si>
  <si>
    <t>Lao PDF</t>
  </si>
  <si>
    <t>no</t>
  </si>
  <si>
    <t>mortality</t>
  </si>
  <si>
    <t>Lao PDR</t>
  </si>
  <si>
    <t>product</t>
  </si>
  <si>
    <t>price_LCU_min</t>
  </si>
  <si>
    <t>price_LCU_max</t>
  </si>
  <si>
    <t>currency_name</t>
  </si>
  <si>
    <t>currency_code</t>
  </si>
  <si>
    <t>year</t>
  </si>
  <si>
    <t>ref_1</t>
  </si>
  <si>
    <t>comment</t>
  </si>
  <si>
    <t>chicken_weight_max</t>
  </si>
  <si>
    <t>chicken_weight_kg_min</t>
  </si>
  <si>
    <t>ref_2</t>
  </si>
  <si>
    <t>price_lit_foreign_currency</t>
  </si>
  <si>
    <t>exchange_rate_LCU</t>
  </si>
  <si>
    <t>price_lit_LCU</t>
  </si>
  <si>
    <t>time_period</t>
  </si>
  <si>
    <t>current_value_LCU</t>
  </si>
  <si>
    <t>exchange_rate</t>
  </si>
  <si>
    <t>current_value_USD</t>
  </si>
  <si>
    <t>price_paper_USD</t>
  </si>
  <si>
    <t>comments</t>
  </si>
  <si>
    <t>Biswas</t>
  </si>
  <si>
    <t>https://doi.org/10.1016/j.prevetmed.2007.08.001</t>
  </si>
  <si>
    <t>Bangladesh</t>
  </si>
  <si>
    <t>eggs</t>
  </si>
  <si>
    <t>WoS</t>
  </si>
  <si>
    <t>Hernandez-Divers</t>
  </si>
  <si>
    <t>https://doi.org/10.1647/2005-015R.1</t>
  </si>
  <si>
    <t>Ecuador</t>
  </si>
  <si>
    <t>Haunshi</t>
  </si>
  <si>
    <t>https://krishi.icar.gov.in/jspui/bitstream/123456789/48570/1/IJASc%202007.pdf</t>
  </si>
  <si>
    <t>India</t>
  </si>
  <si>
    <t>mortality and productivity</t>
  </si>
  <si>
    <t>CABI</t>
  </si>
  <si>
    <t>Katoch</t>
  </si>
  <si>
    <t>https://link.springer.com/content/pdf/10.1007/s12639-011-0090-z.pdf</t>
  </si>
  <si>
    <t>NA</t>
  </si>
  <si>
    <t>Kondombo</t>
  </si>
  <si>
    <t>https://link.springer.com/article/10.1023/A:1027336610764</t>
  </si>
  <si>
    <t>Burkina Faso</t>
  </si>
  <si>
    <t>31,3 ± 8,3</t>
  </si>
  <si>
    <t>weak</t>
  </si>
  <si>
    <t>Liu</t>
  </si>
  <si>
    <t>https://www.ncbi.nlm.nih.gov/pmc/articles/PMC6327192/pdf/kjp-56-6-597.pdf</t>
  </si>
  <si>
    <t>China</t>
  </si>
  <si>
    <t>&gt;500</t>
  </si>
  <si>
    <t>https://doi.org/10.1016/j.prevetmed.2006.05.001</t>
  </si>
  <si>
    <t>Agricola</t>
  </si>
  <si>
    <t>Kumaresan</t>
  </si>
  <si>
    <t>https://link.springer.com/article/10.1007/s11250-007-9097-y</t>
  </si>
  <si>
    <t>Other-reference list</t>
  </si>
  <si>
    <t>Padhi</t>
  </si>
  <si>
    <t>https://krishi.icar.gov.in/jspui/bitstream/123456789/60237/1/3-jpstArticle_1.pdf</t>
  </si>
  <si>
    <t>Scopus</t>
  </si>
  <si>
    <t>Alfred</t>
  </si>
  <si>
    <t>http://lrrd.cipav.org.co/lrrd24/7/alfr24124.htm</t>
  </si>
  <si>
    <t>Tanzania</t>
  </si>
  <si>
    <t>Brazil</t>
  </si>
  <si>
    <t>unclear</t>
  </si>
  <si>
    <t>Hien</t>
  </si>
  <si>
    <t>https://scialert.net/abstract/?doi=ijps.2011.189.196</t>
  </si>
  <si>
    <t>Semakula</t>
  </si>
  <si>
    <t>https://www.researchgate.net/publication/297763762_Infectious_causes_of_mortality_in_smallholder_mature_scavenging_chicken_in_Central_Uganda</t>
  </si>
  <si>
    <t>Uganda</t>
  </si>
  <si>
    <t>Sarma</t>
  </si>
  <si>
    <t xml:space="preserve">https://arccjournals.com/journal/indian-journal-of-animal-research/B-3391 </t>
  </si>
  <si>
    <t>Banja</t>
  </si>
  <si>
    <t xml:space="preserve">https://lrrd.cipav.org.co/lrrd29/5/anan29087.html </t>
  </si>
  <si>
    <t>Conroy</t>
  </si>
  <si>
    <t>https://lrrd.cipav.org.co/lrrd17/6/conr17070.htm</t>
  </si>
  <si>
    <t>Khadda</t>
  </si>
  <si>
    <t>https://arccjournals.com/journal/indian-journal-of-animal-research/B-3063</t>
  </si>
  <si>
    <t>Karo-Karo</t>
  </si>
  <si>
    <t>Barman</t>
  </si>
  <si>
    <t>https://pubmed.ncbi.nlm.nih.gov/31500141/</t>
  </si>
  <si>
    <t>Indonesia</t>
  </si>
  <si>
    <t>https://www.banglajol.info/index.php/BVET/article/view/7555</t>
  </si>
  <si>
    <t>Google Scholar</t>
  </si>
  <si>
    <t>Samal</t>
  </si>
  <si>
    <t>https://www.thepharmajournal.com/archives/2017/vol6issue11/PartL/6-11-126-624.pdf</t>
  </si>
  <si>
    <t>Akanbi</t>
  </si>
  <si>
    <t>https://www.iosrjournals.org/iosr-javs/papers/vol7-issue9/Version-2/D07922327.pdf</t>
  </si>
  <si>
    <t>Nigeria</t>
  </si>
  <si>
    <t>Wilson</t>
  </si>
  <si>
    <t>https://doi.org/10.1016/j.parint.2020.102098</t>
  </si>
  <si>
    <t>Rahman</t>
  </si>
  <si>
    <t>http://lrrd.cipav.org.co/lrrd9/3/bang931.htm</t>
  </si>
  <si>
    <t>Ethiopia</t>
  </si>
  <si>
    <t>Nchinda</t>
  </si>
  <si>
    <t>Haiti</t>
  </si>
  <si>
    <t>farm_inputs&amp;outputs</t>
  </si>
  <si>
    <t>https://www.fao.org/3/aq622e/aq622e.pdf</t>
  </si>
  <si>
    <t>Janvier</t>
  </si>
  <si>
    <t>http://41.89.96.81/handle/123456789/1407</t>
  </si>
  <si>
    <t>Rwanda</t>
  </si>
  <si>
    <t>Choe-ngern</t>
  </si>
  <si>
    <t>thai</t>
  </si>
  <si>
    <t>in pdf</t>
  </si>
  <si>
    <t>Thailand</t>
  </si>
  <si>
    <t>CIRAD</t>
  </si>
  <si>
    <t>Mourad</t>
  </si>
  <si>
    <t>french</t>
  </si>
  <si>
    <t>https://doi.org/10.19182/remvt.9566</t>
  </si>
  <si>
    <t>Sadef</t>
  </si>
  <si>
    <t>AGRIS</t>
  </si>
  <si>
    <t>Nahimara</t>
  </si>
  <si>
    <t>Mwalusanya</t>
  </si>
  <si>
    <t>https://tar.sljol.info/articles/abstract/10.4038/tar.v26i3.8108/</t>
  </si>
  <si>
    <t>Pakistan</t>
  </si>
  <si>
    <t>Senegal</t>
  </si>
  <si>
    <t>https://pubmed.ncbi.nlm.nih.gov/12379059/#:~:text=The%20mean%20growth%20rates%20to,three%20laying%20cycles%20per%20year.</t>
  </si>
  <si>
    <t>https://revues.cirad.fr/index.php/REMVT/article/view/31393/31172</t>
  </si>
  <si>
    <t>Azzam</t>
  </si>
  <si>
    <t>Danho</t>
  </si>
  <si>
    <t>Koko</t>
  </si>
  <si>
    <t>Khalafall</t>
  </si>
  <si>
    <t>https://www-pub.iaea.org/MTCD/Publications/PDF/te_1489_web.pdf</t>
  </si>
  <si>
    <t>Egypt</t>
  </si>
  <si>
    <t>Ivory coast</t>
  </si>
  <si>
    <t>Madagascar</t>
  </si>
  <si>
    <t>Sudan</t>
  </si>
  <si>
    <t>Bessell</t>
  </si>
  <si>
    <t>Nguyen</t>
  </si>
  <si>
    <t>Tiensin</t>
  </si>
  <si>
    <t>https://www.sciencedirect.com/science/article/pii/S0167587719301692#sec0080</t>
  </si>
  <si>
    <t>https://pubmed.ncbi.nlm.nih.gov/31267344/</t>
  </si>
  <si>
    <t>https://pubmed.ncbi.nlm.nih.gov/16318716/</t>
  </si>
  <si>
    <t>Vietnam</t>
  </si>
  <si>
    <t>Cambodia</t>
  </si>
  <si>
    <t>farm_outpus</t>
  </si>
  <si>
    <t>Other-Organization</t>
  </si>
  <si>
    <t>Geerlings</t>
  </si>
  <si>
    <t>https://www.researchgate.net/publication/239882444_Highly_Pathogenic_Avian_Influenza_A_Rapid_Assessment_of_the_Socio-Economic_Impact_on_Vulnerable_Households_in_Egypt?channel=doi&amp;linkId=0deec51c30f6a44119000000&amp;showFulltext=true</t>
  </si>
  <si>
    <t>Dana</t>
  </si>
  <si>
    <t>http://arccarticles.s3.amazonaws.com/webArticle/articles/341011.pdf</t>
  </si>
  <si>
    <t>Du</t>
  </si>
  <si>
    <t>CNKI</t>
  </si>
  <si>
    <t>Hu</t>
  </si>
  <si>
    <t>chinese</t>
  </si>
  <si>
    <t>Feng</t>
  </si>
  <si>
    <t>Ding</t>
  </si>
  <si>
    <t>Xu</t>
  </si>
  <si>
    <t>Zhang</t>
  </si>
  <si>
    <t>Chen</t>
  </si>
  <si>
    <t>Huang</t>
  </si>
  <si>
    <t>Shao</t>
  </si>
  <si>
    <t>Wang</t>
  </si>
  <si>
    <t>Xiong</t>
  </si>
  <si>
    <t>Jiao</t>
  </si>
  <si>
    <t>Yu</t>
  </si>
  <si>
    <t>Tang</t>
  </si>
  <si>
    <t>Yang</t>
  </si>
  <si>
    <t>Zuo</t>
  </si>
  <si>
    <t>Meng</t>
  </si>
  <si>
    <t>Sun</t>
  </si>
  <si>
    <t>Rodriguez</t>
  </si>
  <si>
    <t>Bell</t>
  </si>
  <si>
    <t>Barua</t>
  </si>
  <si>
    <t>Maminiaina</t>
  </si>
  <si>
    <t>Moharam</t>
  </si>
  <si>
    <t>Vijayalingam</t>
  </si>
  <si>
    <t>Assefa</t>
  </si>
  <si>
    <t>Van</t>
  </si>
  <si>
    <t>Kye</t>
  </si>
  <si>
    <t>You</t>
  </si>
  <si>
    <t>Bhuiyan</t>
  </si>
  <si>
    <t>LRCHBK78</t>
  </si>
  <si>
    <t>Li</t>
  </si>
  <si>
    <t>https://link.springer.com/content/pdf/10.1007/BF02633012.pdf</t>
  </si>
  <si>
    <t>https://www.tandfonline.com/doi/pdf/10.1080/03079450500178972?needAccess=true</t>
  </si>
  <si>
    <t>https://www.sciencedirect.com/science/article/abs/pii/0167587795004947</t>
  </si>
  <si>
    <t>https://www.banglajol.info/index.php/BJM/article/view/873</t>
  </si>
  <si>
    <t>https://pubmed.ncbi.nlm.nih.gov/18293617/</t>
  </si>
  <si>
    <t>https://www.tandfonline.com/doi/full/10.1080/03079457.2019.1612852</t>
  </si>
  <si>
    <t>https://www.entomoljournal.com/archives/2019/vol7issue2/PartP/7-2-187-317.pdf</t>
  </si>
  <si>
    <t>https://archive.conscientiabeam.com/index.php/68/article/view/92</t>
  </si>
  <si>
    <t>https://www.sciencedirect.com/science/article/pii/S0032579119441928</t>
  </si>
  <si>
    <t xml:space="preserve">https://pubmed.ncbi.nlm.nih.gov/24046415/ </t>
  </si>
  <si>
    <t xml:space="preserve">https://onlinelibrary.wiley.com/doi/full/10.1111/j.1477-9552.2007.00099.x </t>
  </si>
  <si>
    <t>http://www.lrrd.org/lrrd16/10/bhui16083.htm</t>
  </si>
  <si>
    <t>Mexico</t>
  </si>
  <si>
    <t>Cameroon</t>
  </si>
  <si>
    <t>meat</t>
  </si>
  <si>
    <t>https://chn.oversea.cnki.net/KCMS/detail/detail.aspx?dbcode=CJFD&amp;dbname=CJFDLAST2017&amp;filename=NSGJ201720067</t>
  </si>
  <si>
    <t>https://xueshu.baidu.com/usercenter/paper/show?paperid=fc800ca22de83aa67589404880566166&amp;site=xueshu_se</t>
  </si>
  <si>
    <t>https://chn.oversea.cnki.net/KCMS/detail/detail.aspx??sfield=fn&amp;QueryID=9&amp;CurRec=18&amp;recid=&amp;FileName=COOK201109036&amp;DbName=CJFD2011&amp;DbCode=CJFD&amp;yx=&amp;pr=&amp;URLID=</t>
  </si>
  <si>
    <t>https://chn.oversea.cnki.net/KCMS/detail/detail.aspx??sfield=fn&amp;QueryID=3&amp;CurRec=1&amp;recid=&amp;FileName=YQYF200703027&amp;DbName=CJFD2007&amp;DbCode=CJFD&amp;yx=&amp;pr=&amp;URLID=</t>
  </si>
  <si>
    <t>https://chn.oversea.cnki.net/KCMS/detail/detail.aspx?dbcode=CJFD&amp;dbname=CJFD2004&amp;filename=LNXM200406023&amp;uniplatform=OVERSEAS_CHS&amp;v=hPqVyteKPSp6k8s7i1AlGkrE4JIC-vHaBs_AcSf9RsV9DRJRkc5IzirlIjylda5u</t>
  </si>
  <si>
    <t>https://chn.oversea.cnki.net/KCMS/detail/detail.aspx??sfield=fn&amp;QueryID=0&amp;CurRec=2&amp;recid=&amp;FileName=TJXM901.023&amp;DbName=CJFD9899&amp;DbCode=CJFD&amp;yx=&amp;pr=&amp;URLID=</t>
  </si>
  <si>
    <t>https://chn.oversea.cnki.net/KCMS/detail/detail.aspx??sfield=fn&amp;QueryID=0&amp;CurRec=2&amp;recid=&amp;FileName=JLXS199102016&amp;DbName=CJFD9093&amp;DbCode=CJFD&amp;yx=&amp;pr=&amp;URLID=</t>
  </si>
  <si>
    <t>https://chn.oversea.cnki.net/KCMS/detail/detail.aspx?dbcode=CJFD&amp;dbname=CJFD9093&amp;filename=GXMS199206035&amp;uniplatform=OVERSEA&amp;v=WWEZtWxQXOCXXPEckL9wZRG5hnU3ZJOtWJji57VhLEoOli97iB54-VdJfBXp8Rys</t>
  </si>
  <si>
    <t>https://chn.oversea.cnki.net/KCMS/detail/detail.aspx?dbcode=CJFD&amp;dbname=CJFDLAST2020&amp;filename=YZCL202010041&amp;uniplatform=OVERSEAS_CHS&amp;v=ze-Cizx1TwvSHxWxg-osD1LEJ72JrQdNibo-jhtvRakH3cSCgFhzGoQ8fA01Uy3m</t>
  </si>
  <si>
    <t>https://chn.oversea.cnki.net/KCMS/detail/detail.aspx??sfield=fn&amp;QueryID=0&amp;CurRec=1&amp;recid=&amp;FileName=HXMY201808016&amp;DbName=CJFDLAST2018&amp;DbCode=CJFD&amp;yx=&amp;pr=&amp;URLID=</t>
  </si>
  <si>
    <t>https://chn.oversea.cnki.net/KCMS/detail/detail.aspx?dbcode=CJFD&amp;dbname=CJFDLAST2016&amp;filename=ANHE201613180&amp;uniplatform=OVERSEAS_CHS&amp;v=HUUJ-FbMO2ZLOkXXKSEZJcpBI4WaYXVCwMfP_VIYzYd4ZYQfju13mBgGIHXGuNp_</t>
  </si>
  <si>
    <t xml:space="preserve">https://chn.oversea.cnki.net/KCMS/detail/detail.aspx??sfield=fn&amp;QueryID=0&amp;CurRec=1&amp;recid=&amp;FileName=ZXWA201603208&amp;DbName=CJFDLAST2016&amp;DbCode=CJFD&amp;yx=&amp;pr=&amp;URLID= </t>
  </si>
  <si>
    <t>https://chn.oversea.cnki.net/KCMS/detail/detail.aspx?dbcode=CJFD&amp;dbname=CJFDLAST2016&amp;filename=COOK201601019&amp;uniplatform=OVERSEAS_CHS&amp;v=BqP881qPJkglYB7i6hdTQ4Z3B7N7zrmKCzrlM9EnEn8vk0ZjaZ6kNIecke65_Uz3</t>
  </si>
  <si>
    <t>https://chn.oversea.cnki.net/KCMS/detail/detail.aspx?dbcode=CJFD&amp;dbname=CJFDLAST2016&amp;filename=ZGJQ201522019&amp;uniplatform=OVERSEA&amp;v=bdt_RfO8sH5FO1hn_dOZzA2V4D8FeWHB2dO0kWZBl5hHRb8pajM01zo6xciv0KdM</t>
  </si>
  <si>
    <t>https://chn.oversea.cnki.net/KCMS/detail/detail.aspx?dbcode=CJFD&amp;dbname=CJFD2014&amp;filename=HLCM201406085&amp;uniplatform=OVERSEAS_CHS&amp;v=a3zjNOHQ7TK1fCXqk72IR2kcKtMAouGe27pO01OY4o30TulWwPFeHNTA3MFlaMmw</t>
  </si>
  <si>
    <t>https://wenku.baidu.com/view/3611d0b8d2f34693daef5ef7ba0d4a7303766c40.html?_wkts_=1682337123123&amp;bdQuery=%E4%B8%80%E8%B5%B7%E9%B8%A1%E4%BC%A0%E6%9F%93%E6%80%A7%E6%B3%95%E6%B0%8F%E5%9B%8A%E7%97%85%E7%9A%84%E8%AF%8A%E6%B2%BB%E4%BD%93%E4%BC%9A+%E9%BB%84%E8%89%B3%E5%BA%AD%2C%E5%94%90%E6%98%8E%E5%86%9B+%28%E9%99%95%E8%A5%BF%E7%9C%81%E5%8D%97%E9%83%91%E5%8E%BF%E7%A6%8F%E6%88%90%E9%95%87%E5%85%BD%E5%8C%BB%E7%AB%99%2C%E5%8D%97%E9%83%91</t>
  </si>
  <si>
    <t>https://wenku.baidu.com/view/aa7862d5cc22bcd126ff0ce9.html?_wkts_=1682337214094&amp;bdQuery=%E4%B8%80%E4%BE%8B%E9%B8%A1%E7%BB%84%E7%BB%87%E6%BB%B4%E8%99%AB%E7%97%85%E7%9A%84%E8%AF%8A%E6%96%AD+%E4%BA%8E%E4%BC%8F%E5%9B%BD</t>
  </si>
  <si>
    <t>https://chn.oversea.cnki.net/KCMS/detail/detail.aspx?dbcode=CJFD&amp;dbname=CJFD8589&amp;filename=XJNX198605023&amp;uniplatform=OVERSEAS_CHS&amp;v=YKupksYqgZYxJUCbtLwZT7rkewRhrmanX78ePpLjulMQ_881QJGxyouDR8MgwicZ</t>
  </si>
  <si>
    <t>https://chn.oversea.cnki.net/KCMS/detail/detail.aspx?dbcode=CJFD&amp;dbname=CJFD2012&amp;filename=ZSZZ201205020&amp;uniplatform=OVERSEAS_CHS&amp;v=SOgEvhkkpeup4BDzAuzpAVK8C8dsxOkCVZgGvXS4UQGGuPimdbTGbBILqkkXM51v</t>
  </si>
  <si>
    <t>https://chn.oversea.cnki.net/KCMS/detail/detail.aspx?dbcode=CJFD&amp;dbname=CJFD2013&amp;filename=HLCM201302120&amp;uniplatform=OVERSEAS_CHS&amp;v=zvTt5D5tQ1R8scggdi1LdYZ-boZ5_InBWPUQqab5KY-ez309_rR0dn_ojxfn-oiF</t>
  </si>
  <si>
    <t>https://chn.oversea.cnki.net/KCMS/detail/detail.aspx?dbcode=CJFD&amp;dbname=CJFD2004&amp;filename=QYKJ200406025&amp;uniplatform=OVERSEAS_CHS&amp;v=hRqPhsv195ZBSiPRJ18XsBhcHYyv-qtB7-VAHycGteA0EgewusnqYPk6cFNgKcZE</t>
  </si>
  <si>
    <t>http://vip.hnadl.cn/article/detail.aspx?id=10388386</t>
  </si>
  <si>
    <t>https://xueshu.baidu.com/usercenter/paper/show?paperid=893ddf391afeb47604bc847ce79772c4&amp;site=xueshu_se</t>
  </si>
  <si>
    <t>http://www.cqvip.com/Main/Detail.aspx?id=299008</t>
  </si>
  <si>
    <t>https://www.cnki.net/KCMS/detail/detail.aspx?dbcode=CMFD&amp;dbname=CMFD2009&amp;filename=2009090983.nh&amp;uniplatform=OVERSEA&amp;v=gAICFJLwtpLIBVgdnmd-xsXi9FunrrXJ5kzPvF7B3VFymrkTC9v9d1wXSaxMNuTX</t>
  </si>
  <si>
    <t>several groups depending on disease combination</t>
  </si>
  <si>
    <t>ascaridia galli</t>
  </si>
  <si>
    <t>heterakis gallinarum</t>
  </si>
  <si>
    <t>category</t>
  </si>
  <si>
    <t>subgroup</t>
  </si>
  <si>
    <t>deaths_number</t>
  </si>
  <si>
    <t>sample</t>
  </si>
  <si>
    <t>weeks</t>
  </si>
  <si>
    <t>info_country</t>
  </si>
  <si>
    <t>price_used_econ</t>
  </si>
  <si>
    <t>priceUSD_chicken</t>
  </si>
  <si>
    <t>priceUSD_layer</t>
  </si>
  <si>
    <t>Raillietina tetragona</t>
  </si>
  <si>
    <t>Raillietina cesticillus</t>
  </si>
  <si>
    <t>Raillietina echonobothrida</t>
  </si>
  <si>
    <t>Amoebotaenia cuneata</t>
  </si>
  <si>
    <t>Capillaria spp</t>
  </si>
  <si>
    <t>Cheilospirura hamulosa</t>
  </si>
  <si>
    <t>50 chickens treated and 50 chickens untreated; all 40-day old (beginning study)</t>
  </si>
  <si>
    <t>50 chickens treated and 50 chickens untreated; all 40 days old (at the beginning of the study)</t>
  </si>
  <si>
    <t>mix</t>
  </si>
  <si>
    <t>predation</t>
  </si>
  <si>
    <t>new castle disease</t>
  </si>
  <si>
    <t>new castle disease virus</t>
  </si>
  <si>
    <t>(predation deaths) unvaccinated: 43 chickens; vaccinated: 34 chickens; Note: this could be analysed all together</t>
  </si>
  <si>
    <t>(newcastle disease deaths) unvaccinated: 52 chickens; vaccinated:10 chickens</t>
  </si>
  <si>
    <t>unvaccinated: 241 chickens; vaccinated: 206 chickens</t>
  </si>
  <si>
    <t>mortality_week</t>
  </si>
  <si>
    <t>uvc: 0,74
vc: 0,687</t>
  </si>
  <si>
    <t>uvc:0,89
vc: 0,20</t>
  </si>
  <si>
    <t>infectious bursal disease</t>
  </si>
  <si>
    <t>infectious bursal disease virus</t>
  </si>
  <si>
    <t>1337 (unvaccinated)</t>
  </si>
  <si>
    <t>1648 (vaccinated)</t>
  </si>
  <si>
    <t>cheilospirura hamulosa</t>
  </si>
  <si>
    <t>raillietina tetragona</t>
  </si>
  <si>
    <t>raillietina cesticillus</t>
  </si>
  <si>
    <t>raillietina echinobothrida</t>
  </si>
  <si>
    <t>hymenolepis spp</t>
  </si>
  <si>
    <t>echinostomatidae</t>
  </si>
  <si>
    <t>eimeria spp</t>
  </si>
  <si>
    <t>not reported-only mortality rate (%) reported</t>
  </si>
  <si>
    <t>10 chickens treated and 10 chickens untreated</t>
  </si>
  <si>
    <t>NA (58% WG)</t>
  </si>
  <si>
    <t>NA (99,8% WG)</t>
  </si>
  <si>
    <t>survey on 7 farms without reporting farm sizes. Assuming same farm size when calculating the average mortality; there is much information missing (see NA), only % reported on weight gain in infected and treated/healthy chickens</t>
  </si>
  <si>
    <t>egg_free_production</t>
  </si>
  <si>
    <t>egg_free_week</t>
  </si>
  <si>
    <t>36,5 % of hens lay eggs</t>
  </si>
  <si>
    <t>virus</t>
  </si>
  <si>
    <t>avian influenza virus</t>
  </si>
  <si>
    <t>avian influenza virus H5N1</t>
  </si>
  <si>
    <t>nutritional</t>
  </si>
  <si>
    <t>non-infectious</t>
  </si>
  <si>
    <t>vitamin A deficiency</t>
  </si>
  <si>
    <t>600 chicks day-old (300 treated and 300 untreated group) at the beginning</t>
  </si>
  <si>
    <t>53±17</t>
  </si>
  <si>
    <t>91±8</t>
  </si>
  <si>
    <t>DOC broiler</t>
  </si>
  <si>
    <t>broiler chicken</t>
  </si>
  <si>
    <t>DOC layer</t>
  </si>
  <si>
    <t>layer hen-spent</t>
  </si>
  <si>
    <t>layer hen-not found</t>
  </si>
  <si>
    <t>DOC broiler-Ghana</t>
  </si>
  <si>
    <t>broiler chicken (poulet du Faso, crossbred)</t>
  </si>
  <si>
    <t>poulet du Faso (egg laying)</t>
  </si>
  <si>
    <t>"slaughtered chicken"</t>
  </si>
  <si>
    <t>layer hen</t>
  </si>
  <si>
    <t>local chicken</t>
  </si>
  <si>
    <t>DOC layer-not found</t>
  </si>
  <si>
    <t>broiler chicken- "pollo en pie"</t>
  </si>
  <si>
    <t>layer hen- "gallina de descarte"</t>
  </si>
  <si>
    <t>chicken (fattened)</t>
  </si>
  <si>
    <t>layer hen-"end of lay hen"</t>
  </si>
  <si>
    <t>Guinea</t>
  </si>
  <si>
    <t>chicken</t>
  </si>
  <si>
    <t>DOC broiler-"pollito BB"-Dominican republic</t>
  </si>
  <si>
    <t>broiler-Dominican republic</t>
  </si>
  <si>
    <t>layer hen-"spent hen"</t>
  </si>
  <si>
    <t>Iraq</t>
  </si>
  <si>
    <t>broiler</t>
  </si>
  <si>
    <t>cockerel</t>
  </si>
  <si>
    <t>DOC</t>
  </si>
  <si>
    <t>DOC broiler-Zimbabwe</t>
  </si>
  <si>
    <t>DOC layer-"pollita"</t>
  </si>
  <si>
    <t>layer hen-"pollona"</t>
  </si>
  <si>
    <t>broiler chicken-"pollo en pie"</t>
  </si>
  <si>
    <t>layer hen-"gallina de descarte"</t>
  </si>
  <si>
    <t>layer hen-India</t>
  </si>
  <si>
    <t>chicken local breed</t>
  </si>
  <si>
    <t>layer hen-"aged out"</t>
  </si>
  <si>
    <t>South Africa</t>
  </si>
  <si>
    <t>layer hen (spent layer hen)</t>
  </si>
  <si>
    <t>Sri Lanka</t>
  </si>
  <si>
    <t>layer hen (spent hen)</t>
  </si>
  <si>
    <t>exotic off-layer</t>
  </si>
  <si>
    <t>bangladeshi taka</t>
  </si>
  <si>
    <t>BDT</t>
  </si>
  <si>
    <t>The Poultry site</t>
  </si>
  <si>
    <t>ref_1_link</t>
  </si>
  <si>
    <t>https://www.thepoultrysite.com/news/2008/09/price-of-dayold-broiler-chick-leaps#:~:text=The%20price%20of%20a%20day%2Dold%20broiler%20chick%20now%20stands,over%20BDT40%2C%20according%20to%20operators.</t>
  </si>
  <si>
    <t>-</t>
  </si>
  <si>
    <t>RVO-2020</t>
  </si>
  <si>
    <t>https://www.rvo.nl/sites/default/files/2020/12/Poultry%20sector%20study%20Bangladesh.pdf</t>
  </si>
  <si>
    <t>Hennessey-2021</t>
  </si>
  <si>
    <t>https://www.sciencedirect.com/science/article/pii/S0167587721001112</t>
  </si>
  <si>
    <t>retail price/kg</t>
  </si>
  <si>
    <t>market price/kg</t>
  </si>
  <si>
    <t>https://www.researchgate.net/publication/279059348_Comparative_performance_of_Sonali_chickens_commercial_broilers_layers_and_local_non-descript_Deshi_chickens_in_selected_areas_of_Bangladesh</t>
  </si>
  <si>
    <t>2008-2020</t>
  </si>
  <si>
    <t>2019-2020</t>
  </si>
  <si>
    <t>2021-2020</t>
  </si>
  <si>
    <t>Country Name</t>
  </si>
  <si>
    <t>Country Code</t>
  </si>
  <si>
    <t>Indicator Name</t>
  </si>
  <si>
    <t>Indicator Code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</si>
  <si>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</si>
  <si>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</si>
  <si>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</si>
  <si>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</si>
  <si>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</si>
  <si>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</si>
  <si>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</si>
  <si>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</si>
  <si>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</si>
  <si>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</si>
  <si>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</si>
  <si>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</si>
  <si>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</si>
  <si>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</si>
  <si>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</si>
  <si>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</si>
  <si>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</si>
  <si>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</si>
  <si>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</si>
  <si>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</si>
  <si>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</si>
  <si>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</si>
  <si>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</si>
  <si>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</si>
  <si>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</si>
  <si>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</si>
  <si>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</si>
  <si>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</si>
  <si>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</si>
  <si>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</si>
  <si>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</si>
  <si>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</si>
  <si>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</si>
  <si>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</si>
  <si>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</si>
  <si>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</si>
  <si>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</si>
  <si>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</si>
  <si>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</si>
  <si>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</si>
  <si>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</si>
  <si>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</si>
  <si>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</si>
  <si>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</si>
  <si>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</si>
  <si>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</si>
  <si>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</si>
  <si>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</si>
  <si>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</si>
  <si>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</si>
  <si>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</si>
  <si>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</si>
  <si>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</si>
  <si>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</si>
  <si>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</si>
  <si>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</si>
  <si>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</si>
  <si>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</si>
  <si>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</si>
  <si>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</si>
  <si>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</si>
  <si>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</si>
  <si>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Aruba</t>
  </si>
  <si>
    <t>ABW</t>
  </si>
  <si>
    <t>Consumer price index (2010 = 100)</t>
  </si>
  <si>
    <t>FP.CPI.TOTL</t>
  </si>
  <si>
    <t>Africa Eastern and Southern</t>
  </si>
  <si>
    <t>AFE</t>
  </si>
  <si>
    <t>Afghanistan</t>
  </si>
  <si>
    <t>AFG</t>
  </si>
  <si>
    <t>Africa Western and Central</t>
  </si>
  <si>
    <t>AFW</t>
  </si>
  <si>
    <t>Angola</t>
  </si>
  <si>
    <t>AGO</t>
  </si>
  <si>
    <t>Albania</t>
  </si>
  <si>
    <t>ALB</t>
  </si>
  <si>
    <t>Andorra</t>
  </si>
  <si>
    <t>AND</t>
  </si>
  <si>
    <t>Arab World</t>
  </si>
  <si>
    <t>ARB</t>
  </si>
  <si>
    <t>United Arab Emirates</t>
  </si>
  <si>
    <t>ARE</t>
  </si>
  <si>
    <t>Argentina</t>
  </si>
  <si>
    <t>ARG</t>
  </si>
  <si>
    <t>Armenia</t>
  </si>
  <si>
    <t>ARM</t>
  </si>
  <si>
    <t>American Samoa</t>
  </si>
  <si>
    <t>ASM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</si>
  <si>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</si>
  <si>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</si>
  <si>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</si>
  <si>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</si>
  <si>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</si>
  <si>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</si>
  <si>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</si>
  <si>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</si>
  <si>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</si>
  <si>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</si>
  <si>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</si>
  <si>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</si>
  <si>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</si>
  <si>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</si>
  <si>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BFA</t>
  </si>
  <si>
    <t>BGD</t>
  </si>
  <si>
    <t>Bulgaria</t>
  </si>
  <si>
    <t>BGR</t>
  </si>
  <si>
    <t>Bahrain</t>
  </si>
  <si>
    <t>BHR</t>
  </si>
  <si>
    <t>Bahamas, The</t>
  </si>
  <si>
    <t>BHS</t>
  </si>
  <si>
    <t>Bosnia and Herzegovina</t>
  </si>
  <si>
    <t>BIH</t>
  </si>
  <si>
    <t>Belarus</t>
  </si>
  <si>
    <t>BLR</t>
  </si>
  <si>
    <t>Belize</t>
  </si>
  <si>
    <t>BLZ</t>
  </si>
  <si>
    <t>Bermuda</t>
  </si>
  <si>
    <t>BMU</t>
  </si>
  <si>
    <t>Bolivia</t>
  </si>
  <si>
    <t>BOL</t>
  </si>
  <si>
    <t>BRA</t>
  </si>
  <si>
    <t>Barbados</t>
  </si>
  <si>
    <t>BRB</t>
  </si>
  <si>
    <t>Brunei Darussalam</t>
  </si>
  <si>
    <t>BRN</t>
  </si>
  <si>
    <t>Bhutan</t>
  </si>
  <si>
    <t>BTN</t>
  </si>
  <si>
    <t>Botswana</t>
  </si>
  <si>
    <t>BWA</t>
  </si>
  <si>
    <t>Central African Republic</t>
  </si>
  <si>
    <t>CAF</t>
  </si>
  <si>
    <t>Canada</t>
  </si>
  <si>
    <t>CAN</t>
  </si>
  <si>
    <t>Central Europe and the Baltics</t>
  </si>
  <si>
    <t>CEB</t>
  </si>
  <si>
    <t>Switzerland</t>
  </si>
  <si>
    <t>CHE</t>
  </si>
  <si>
    <t>Channel Islands</t>
  </si>
  <si>
    <t>CHI</t>
  </si>
  <si>
    <t>Chile</t>
  </si>
  <si>
    <t>CHL</t>
  </si>
  <si>
    <t>CHN</t>
  </si>
  <si>
    <t>Cote d'Ivoire</t>
  </si>
  <si>
    <t>CIV</t>
  </si>
  <si>
    <t>CMR</t>
  </si>
  <si>
    <t>Congo, Dem. Rep.</t>
  </si>
  <si>
    <t>COD</t>
  </si>
  <si>
    <t>Congo, Rep.</t>
  </si>
  <si>
    <t>COG</t>
  </si>
  <si>
    <t>Colombia</t>
  </si>
  <si>
    <t>COL</t>
  </si>
  <si>
    <t>Comoros</t>
  </si>
  <si>
    <t>COM</t>
  </si>
  <si>
    <t>Cabo Verde</t>
  </si>
  <si>
    <t>CPV</t>
  </si>
  <si>
    <t>Costa Rica</t>
  </si>
  <si>
    <t>CRI</t>
  </si>
  <si>
    <t>Caribbean small states</t>
  </si>
  <si>
    <t>CSS</t>
  </si>
  <si>
    <t>Cuba</t>
  </si>
  <si>
    <t>CUB</t>
  </si>
  <si>
    <t>Curacao</t>
  </si>
  <si>
    <t>CUW</t>
  </si>
  <si>
    <t>Cayman Islands</t>
  </si>
  <si>
    <t>CYM</t>
  </si>
  <si>
    <t>Cyprus</t>
  </si>
  <si>
    <t>CYP</t>
  </si>
  <si>
    <t>Czechia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</si>
  <si>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</si>
  <si>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</si>
  <si>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</si>
  <si>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</si>
  <si>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</si>
  <si>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</si>
  <si>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</si>
  <si>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</si>
  <si>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</si>
  <si>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</si>
  <si>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</si>
  <si>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</si>
  <si>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</si>
  <si>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East Asia &amp; Pacific (excluding high income)</t>
  </si>
  <si>
    <t>EAP</t>
  </si>
  <si>
    <t>Early-demographic dividend</t>
  </si>
  <si>
    <t>EAR</t>
  </si>
  <si>
    <t>East Asia &amp; Pacific</t>
  </si>
  <si>
    <t>EAS</t>
  </si>
  <si>
    <t>Europe &amp; Central Asia (excluding high income)</t>
  </si>
  <si>
    <t>ECA</t>
  </si>
  <si>
    <t>Europe &amp; Central Asia</t>
  </si>
  <si>
    <t>ECS</t>
  </si>
  <si>
    <t>ECU</t>
  </si>
  <si>
    <t>Egypt, Arab Rep.</t>
  </si>
  <si>
    <t>EGY</t>
  </si>
  <si>
    <t>Euro area</t>
  </si>
  <si>
    <t>EMU</t>
  </si>
  <si>
    <t>Eritrea</t>
  </si>
  <si>
    <t>ERI</t>
  </si>
  <si>
    <t>Spain</t>
  </si>
  <si>
    <t>ESP</t>
  </si>
  <si>
    <t>Estonia</t>
  </si>
  <si>
    <t>EST</t>
  </si>
  <si>
    <t>ETH</t>
  </si>
  <si>
    <t>European Union</t>
  </si>
  <si>
    <t>EUU</t>
  </si>
  <si>
    <t>Fragile and conflict affected situations</t>
  </si>
  <si>
    <t>FCS</t>
  </si>
  <si>
    <t>Finland</t>
  </si>
  <si>
    <t>FIN</t>
  </si>
  <si>
    <t>Fiji</t>
  </si>
  <si>
    <t>FJI</t>
  </si>
  <si>
    <t>France</t>
  </si>
  <si>
    <t>FRA</t>
  </si>
  <si>
    <t>Faroe Islands</t>
  </si>
  <si>
    <t>FRO</t>
  </si>
  <si>
    <t>Micronesia, Fed. Sts.</t>
  </si>
  <si>
    <t>FSM</t>
  </si>
  <si>
    <t>Gabon</t>
  </si>
  <si>
    <t>GAB</t>
  </si>
  <si>
    <t>United Kingdom</t>
  </si>
  <si>
    <t>GBR</t>
  </si>
  <si>
    <t>Georgia</t>
  </si>
  <si>
    <t>GEO</t>
  </si>
  <si>
    <t>Ghana</t>
  </si>
  <si>
    <t>GHA</t>
  </si>
  <si>
    <t>Gibraltar</t>
  </si>
  <si>
    <t>GIB</t>
  </si>
  <si>
    <t>GIN</t>
  </si>
  <si>
    <t>Gambia, The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</si>
  <si>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</si>
  <si>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</si>
  <si>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</si>
  <si>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</si>
  <si>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</si>
  <si>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</si>
  <si>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</si>
  <si>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</si>
  <si>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</si>
  <si>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</si>
  <si>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</si>
  <si>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</si>
  <si>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</si>
  <si>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Guam</t>
  </si>
  <si>
    <t>GUM</t>
  </si>
  <si>
    <t>Guyana</t>
  </si>
  <si>
    <t>GUY</t>
  </si>
  <si>
    <t>High income</t>
  </si>
  <si>
    <t>HIC</t>
  </si>
  <si>
    <t>Hong Kong SAR, China</t>
  </si>
  <si>
    <t>HKG</t>
  </si>
  <si>
    <t>Honduras</t>
  </si>
  <si>
    <t>HND</t>
  </si>
  <si>
    <t>Heavily indebted poor countries (HIPC)</t>
  </si>
  <si>
    <t>HPC</t>
  </si>
  <si>
    <t>Croatia</t>
  </si>
  <si>
    <t>HRV</t>
  </si>
  <si>
    <t>HTI</t>
  </si>
  <si>
    <t>Hungary</t>
  </si>
  <si>
    <t>HUN</t>
  </si>
  <si>
    <t>IBRD only</t>
  </si>
  <si>
    <t>IBD</t>
  </si>
  <si>
    <t>IDA &amp; IBRD total</t>
  </si>
  <si>
    <t>IBT</t>
  </si>
  <si>
    <t>IDA total</t>
  </si>
  <si>
    <t>IDA</t>
  </si>
  <si>
    <t>IDA blend</t>
  </si>
  <si>
    <t>IDB</t>
  </si>
  <si>
    <t>IDN</t>
  </si>
  <si>
    <t>IDA only</t>
  </si>
  <si>
    <t>IDX</t>
  </si>
  <si>
    <t>Isle of Man</t>
  </si>
  <si>
    <t>IMN</t>
  </si>
  <si>
    <t>IND</t>
  </si>
  <si>
    <t>Not classified</t>
  </si>
  <si>
    <t>INX</t>
  </si>
  <si>
    <t>Ireland</t>
  </si>
  <si>
    <t>IRL</t>
  </si>
  <si>
    <t>Iran, Islamic Rep.</t>
  </si>
  <si>
    <t>IRN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</si>
  <si>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</si>
  <si>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</si>
  <si>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</si>
  <si>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</si>
  <si>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</si>
  <si>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</si>
  <si>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</si>
  <si>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</si>
  <si>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</si>
  <si>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</si>
  <si>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</si>
  <si>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</si>
  <si>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</si>
  <si>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</si>
  <si>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</si>
  <si>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</si>
  <si>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</si>
  <si>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 Republic</t>
  </si>
  <si>
    <t>KGZ</t>
  </si>
  <si>
    <t>KHM</t>
  </si>
  <si>
    <t>Kiribati</t>
  </si>
  <si>
    <t>KIR</t>
  </si>
  <si>
    <t>St. Kitts and Nevis</t>
  </si>
  <si>
    <t>KNA</t>
  </si>
  <si>
    <t>Korea, Rep.</t>
  </si>
  <si>
    <t>KOR</t>
  </si>
  <si>
    <t>Kuwait</t>
  </si>
  <si>
    <t>KWT</t>
  </si>
  <si>
    <t>Latin America &amp; Caribbean (excluding high income)</t>
  </si>
  <si>
    <t>LAC</t>
  </si>
  <si>
    <t>LAO</t>
  </si>
  <si>
    <t>Lebanon</t>
  </si>
  <si>
    <t>LBN</t>
  </si>
  <si>
    <t>Liberia</t>
  </si>
  <si>
    <t>LBR</t>
  </si>
  <si>
    <t>Libya</t>
  </si>
  <si>
    <t>LBY</t>
  </si>
  <si>
    <t>St. Lucia</t>
  </si>
  <si>
    <t>LCA</t>
  </si>
  <si>
    <t>Latin America &amp; Caribbean</t>
  </si>
  <si>
    <t>LCN</t>
  </si>
  <si>
    <t>Least developed countries: UN classification</t>
  </si>
  <si>
    <t>LDC</t>
  </si>
  <si>
    <t>Low income</t>
  </si>
  <si>
    <t>LIC</t>
  </si>
  <si>
    <t>Liechtenstein</t>
  </si>
  <si>
    <t>LIE</t>
  </si>
  <si>
    <t>LKA</t>
  </si>
  <si>
    <t>Lower middle income</t>
  </si>
  <si>
    <t>LMC</t>
  </si>
  <si>
    <t>Low &amp; middle income</t>
  </si>
  <si>
    <t>LMY</t>
  </si>
  <si>
    <t>Lesotho</t>
  </si>
  <si>
    <t>LSO</t>
  </si>
  <si>
    <t>Late-demographic dividend</t>
  </si>
  <si>
    <t>LTE</t>
  </si>
  <si>
    <t>Lithuania</t>
  </si>
  <si>
    <t>LTU</t>
  </si>
  <si>
    <t>Luxembourg</t>
  </si>
  <si>
    <t>LUX</t>
  </si>
  <si>
    <t>Latvia</t>
  </si>
  <si>
    <t>LVA</t>
  </si>
  <si>
    <t>Macao SAR, China</t>
  </si>
  <si>
    <t>MAC</t>
  </si>
  <si>
    <t>St. Martin (French part)</t>
  </si>
  <si>
    <t>MAF</t>
  </si>
  <si>
    <t>Morocco</t>
  </si>
  <si>
    <t>MAR</t>
  </si>
  <si>
    <t>Monaco</t>
  </si>
  <si>
    <t>MCO</t>
  </si>
  <si>
    <t>Moldova</t>
  </si>
  <si>
    <t>MDA</t>
  </si>
  <si>
    <t>MDG</t>
  </si>
  <si>
    <t>Maldives</t>
  </si>
  <si>
    <t>MDV</t>
  </si>
  <si>
    <t>Middle East &amp; North Africa</t>
  </si>
  <si>
    <t>MEA</t>
  </si>
  <si>
    <t>MEX</t>
  </si>
  <si>
    <t>Marshall Islands</t>
  </si>
  <si>
    <t>MHL</t>
  </si>
  <si>
    <t>Middle income</t>
  </si>
  <si>
    <t>MIC</t>
  </si>
  <si>
    <t>North Macedonia</t>
  </si>
  <si>
    <t>MKD</t>
  </si>
  <si>
    <t>Mali</t>
  </si>
  <si>
    <t>MLI</t>
  </si>
  <si>
    <t>Malta</t>
  </si>
  <si>
    <t>MLT</t>
  </si>
  <si>
    <t>Myanmar</t>
  </si>
  <si>
    <t>MMR</t>
  </si>
  <si>
    <t>Middle East &amp; North Africa (excluding high income)</t>
  </si>
  <si>
    <t>MNA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</si>
  <si>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</si>
  <si>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</si>
  <si>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</si>
  <si>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</si>
  <si>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</si>
  <si>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</si>
  <si>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</si>
  <si>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</si>
  <si>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</si>
  <si>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</si>
  <si>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Mauritius</t>
  </si>
  <si>
    <t>MUS</t>
  </si>
  <si>
    <t>Malawi</t>
  </si>
  <si>
    <t>MWI</t>
  </si>
  <si>
    <t>Malaysia</t>
  </si>
  <si>
    <t>MYS</t>
  </si>
  <si>
    <t>North America</t>
  </si>
  <si>
    <t>NAC</t>
  </si>
  <si>
    <t>Namibia</t>
  </si>
  <si>
    <t>NAM</t>
  </si>
  <si>
    <t>New Caledonia</t>
  </si>
  <si>
    <t>NCL</t>
  </si>
  <si>
    <t>Niger</t>
  </si>
  <si>
    <t>NER</t>
  </si>
  <si>
    <t>NGA</t>
  </si>
  <si>
    <t>NIC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</si>
  <si>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</si>
  <si>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</si>
  <si>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</si>
  <si>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</si>
  <si>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</si>
  <si>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</si>
  <si>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</si>
  <si>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</si>
  <si>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</si>
  <si>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</si>
  <si>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OECD members</t>
  </si>
  <si>
    <t>OED</t>
  </si>
  <si>
    <t>Oman</t>
  </si>
  <si>
    <t>OMN</t>
  </si>
  <si>
    <t>Other small states</t>
  </si>
  <si>
    <t>OSS</t>
  </si>
  <si>
    <t>PAK</t>
  </si>
  <si>
    <t>Panama</t>
  </si>
  <si>
    <t>PAN</t>
  </si>
  <si>
    <t>Peru</t>
  </si>
  <si>
    <t>PER</t>
  </si>
  <si>
    <t>Philippines</t>
  </si>
  <si>
    <t>PHL</t>
  </si>
  <si>
    <t>Palau</t>
  </si>
  <si>
    <t>PLW</t>
  </si>
  <si>
    <t>Papua New Guinea</t>
  </si>
  <si>
    <t>PNG</t>
  </si>
  <si>
    <t>Poland</t>
  </si>
  <si>
    <t>POL</t>
  </si>
  <si>
    <t>Pre-demographic dividend</t>
  </si>
  <si>
    <t>PRE</t>
  </si>
  <si>
    <t>Puerto Rico</t>
  </si>
  <si>
    <t>PRI</t>
  </si>
  <si>
    <t>Korea, Dem. People's Rep.</t>
  </si>
  <si>
    <t>PRK</t>
  </si>
  <si>
    <t>Portugal</t>
  </si>
  <si>
    <t>PRT</t>
  </si>
  <si>
    <t>Paraguay</t>
  </si>
  <si>
    <t>PRY</t>
  </si>
  <si>
    <t>West Bank and Gaza</t>
  </si>
  <si>
    <t>PSE</t>
  </si>
  <si>
    <t>Pacific island small states</t>
  </si>
  <si>
    <t>PSS</t>
  </si>
  <si>
    <t>Post-demographic dividend</t>
  </si>
  <si>
    <t>PST</t>
  </si>
  <si>
    <t>French Polynesia</t>
  </si>
  <si>
    <t>PYF</t>
  </si>
  <si>
    <t>Qatar</t>
  </si>
  <si>
    <t>QAT</t>
  </si>
  <si>
    <t>Romania</t>
  </si>
  <si>
    <t>ROU</t>
  </si>
  <si>
    <t>Russian Federation</t>
  </si>
  <si>
    <t>RUS</t>
  </si>
  <si>
    <t>RWA</t>
  </si>
  <si>
    <t>South Asia</t>
  </si>
  <si>
    <t>SAS</t>
  </si>
  <si>
    <t>Saudi Arabia</t>
  </si>
  <si>
    <t>SAU</t>
  </si>
  <si>
    <t>SDN</t>
  </si>
  <si>
    <t>SEN</t>
  </si>
  <si>
    <t>Singapore</t>
  </si>
  <si>
    <t>SGP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</si>
  <si>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</si>
  <si>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</si>
  <si>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</si>
  <si>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</si>
  <si>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</si>
  <si>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</si>
  <si>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</si>
  <si>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</si>
  <si>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</si>
  <si>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</si>
  <si>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Serbia</t>
  </si>
  <si>
    <t>SRB</t>
  </si>
  <si>
    <t>Sub-Saharan Africa (excluding high income)</t>
  </si>
  <si>
    <t>SSA</t>
  </si>
  <si>
    <t>South Sudan</t>
  </si>
  <si>
    <t>SSD</t>
  </si>
  <si>
    <t>Sub-Saharan Africa</t>
  </si>
  <si>
    <t>SSF</t>
  </si>
  <si>
    <t>Small states</t>
  </si>
  <si>
    <t>SST</t>
  </si>
  <si>
    <t>Sao Tome and Principe</t>
  </si>
  <si>
    <t>STP</t>
  </si>
  <si>
    <t>Suriname</t>
  </si>
  <si>
    <t>SUR</t>
  </si>
  <si>
    <t>Slovak Republic</t>
  </si>
  <si>
    <t>SVK</t>
  </si>
  <si>
    <t>Slovenia</t>
  </si>
  <si>
    <t>SVN</t>
  </si>
  <si>
    <t>Sweden</t>
  </si>
  <si>
    <t>SWE</t>
  </si>
  <si>
    <t>Eswatini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</si>
  <si>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</si>
  <si>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</si>
  <si>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</si>
  <si>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</si>
  <si>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</si>
  <si>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</si>
  <si>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</si>
  <si>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</si>
  <si>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</si>
  <si>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</si>
  <si>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</si>
  <si>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East Asia &amp; Pacific (IDA &amp; IBRD countries)</t>
  </si>
  <si>
    <t>TEA</t>
  </si>
  <si>
    <t>Europe &amp; Central Asia (IDA &amp; IBRD countries)</t>
  </si>
  <si>
    <t>TEC</t>
  </si>
  <si>
    <t>Togo</t>
  </si>
  <si>
    <t>TGO</t>
  </si>
  <si>
    <t>THA</t>
  </si>
  <si>
    <t>Tajikistan</t>
  </si>
  <si>
    <t>TJK</t>
  </si>
  <si>
    <t>Turkmenistan</t>
  </si>
  <si>
    <t>TKM</t>
  </si>
  <si>
    <t>Latin America &amp; the Caribbean (IDA &amp; IBRD countries)</t>
  </si>
  <si>
    <t>TLA</t>
  </si>
  <si>
    <t>Timor-Leste</t>
  </si>
  <si>
    <t>TLS</t>
  </si>
  <si>
    <t>Middle East &amp; North Africa (IDA &amp; IBRD countries)</t>
  </si>
  <si>
    <t>TMN</t>
  </si>
  <si>
    <t>Tonga</t>
  </si>
  <si>
    <t>TON</t>
  </si>
  <si>
    <t>South Asia (IDA &amp; IBRD)</t>
  </si>
  <si>
    <t>TSA</t>
  </si>
  <si>
    <t>Sub-Saharan Africa (IDA &amp; IBRD countries)</t>
  </si>
  <si>
    <t>TSS</t>
  </si>
  <si>
    <t>Trinidad and Tobago</t>
  </si>
  <si>
    <t>TTO</t>
  </si>
  <si>
    <t>Tunisia</t>
  </si>
  <si>
    <t>TUN</t>
  </si>
  <si>
    <t>Turkiye</t>
  </si>
  <si>
    <t>TUR</t>
  </si>
  <si>
    <t>Tuvalu</t>
  </si>
  <si>
    <t>TUV</t>
  </si>
  <si>
    <t>TZA</t>
  </si>
  <si>
    <t>UGA</t>
  </si>
  <si>
    <t>Ukraine</t>
  </si>
  <si>
    <t>UKR</t>
  </si>
  <si>
    <t>Upper middle income</t>
  </si>
  <si>
    <t>UMC</t>
  </si>
  <si>
    <t>Uruguay</t>
  </si>
  <si>
    <t>URY</t>
  </si>
  <si>
    <t>United States</t>
  </si>
  <si>
    <t>USA</t>
  </si>
  <si>
    <t>Uzbekistan</t>
  </si>
  <si>
    <t>UZB</t>
  </si>
  <si>
    <t>St. Vincent and the Grenadines</t>
  </si>
  <si>
    <t>VCT</t>
  </si>
  <si>
    <t>Venezuela, RB</t>
  </si>
  <si>
    <t>VEN</t>
  </si>
  <si>
    <t>British Virgin Islands</t>
  </si>
  <si>
    <t>VGB</t>
  </si>
  <si>
    <t>Virgin Islands (U.S.)</t>
  </si>
  <si>
    <t>VIR</t>
  </si>
  <si>
    <t>VNM</t>
  </si>
  <si>
    <t>Vanuatu</t>
  </si>
  <si>
    <t>VUT</t>
  </si>
  <si>
    <t>World</t>
  </si>
  <si>
    <t>WLD</t>
  </si>
  <si>
    <t>Samoa</t>
  </si>
  <si>
    <t>WSM</t>
  </si>
  <si>
    <t>Kosovo</t>
  </si>
  <si>
    <t>XKX</t>
  </si>
  <si>
    <t>Yemen, Rep.</t>
  </si>
  <si>
    <t>YEM</t>
  </si>
  <si>
    <t>ZAF</t>
  </si>
  <si>
    <t>Zambia</t>
  </si>
  <si>
    <t>ZMB</t>
  </si>
  <si>
    <t>Zimbabwe</t>
  </si>
  <si>
    <t>ZWE</t>
  </si>
  <si>
    <t>Data Source</t>
  </si>
  <si>
    <t>World Development Indicators</t>
  </si>
  <si>
    <t>Last Updated Date</t>
  </si>
  <si>
    <t>https://data.worldbank.org/indicator/FP.CPI.TOTL</t>
  </si>
  <si>
    <t>Official exchange rate (LCU per US$, period average)</t>
  </si>
  <si>
    <t>PA.NUS.FCRF</t>
  </si>
  <si>
    <t>https://data.worldbank.org/indicator/PA.NUS.FCRF</t>
  </si>
  <si>
    <t>layer</t>
  </si>
  <si>
    <t>epidemic</t>
  </si>
  <si>
    <t>Price level ratio of PPP conversion factor (GDP) to market exchange rate</t>
  </si>
  <si>
    <t>PA.NUS.PPPC.RF</t>
  </si>
  <si>
    <t>fungus</t>
  </si>
  <si>
    <t>cachexia</t>
  </si>
  <si>
    <t>bacteria</t>
  </si>
  <si>
    <t>endemic</t>
  </si>
  <si>
    <t>aspergillus fumigatus</t>
  </si>
  <si>
    <t>eimeria spp, internal parasitic infection</t>
  </si>
  <si>
    <t>escherichia coli, salmonella spp</t>
  </si>
  <si>
    <t>avian poxvirus, infectious bursal disease virus, newcastle disease virus</t>
  </si>
  <si>
    <t>PPP_factor_2020</t>
  </si>
  <si>
    <t>numerator_12w</t>
  </si>
  <si>
    <t>denominator_12w</t>
  </si>
  <si>
    <t>multiple causes</t>
  </si>
  <si>
    <t>mites, cachexia, rhinitis, strongylosis, coccidiosis, cestodes, nematodes</t>
  </si>
  <si>
    <t>notes</t>
  </si>
  <si>
    <t>reported mortality not separated by cause</t>
  </si>
  <si>
    <t>avibacterium paragallinarum</t>
  </si>
  <si>
    <t>injuries</t>
  </si>
  <si>
    <t>weather</t>
  </si>
  <si>
    <t>histomonas</t>
  </si>
  <si>
    <t>escherichia coli, pasteurella multocida, salmonella spp</t>
  </si>
  <si>
    <t>avian poxvirus, newcastle disease virus</t>
  </si>
  <si>
    <t>internal parasitic infection</t>
  </si>
  <si>
    <t>accidents and cold weather</t>
  </si>
  <si>
    <t>sudden death</t>
  </si>
  <si>
    <t>accidents</t>
  </si>
  <si>
    <t>newcastle disease virus, avian poxvirus</t>
  </si>
  <si>
    <t>salmonella spp, pasteurella multocida</t>
  </si>
  <si>
    <t>bad weather</t>
  </si>
  <si>
    <t>newcastle disease virus</t>
  </si>
  <si>
    <t xml:space="preserve">79.8% broilers, 20,2% layers. based on DOC hatcheries--no info available on the national flock size (and % of layers birds and % broilers). Broiler DOC 199.80 million, layer DOC 50.63 million. Data from 2019 ref https://www.rvo.nl/sites/default/files/2020/10/Poultry-Sector-Study-Nigeria.pdf </t>
  </si>
  <si>
    <t>sarcocystiss spp</t>
  </si>
  <si>
    <t>69.7% layers, 30.3% broilers-- see stats 2019 (i.e. 51,526,181 heads of broilers, 118,498,994 heads of layers. Ref https://abpa-br.org/wp-content/uploads/2020/06/abpa_relatorio_anual_2020_ingl%C3%AAs_versao_web.pdf). This situation is different to the one in 2005, back then 81.3% broilers and 18.6% layers ref: (table 15) https://www.fao.org/3/i0323e/i0323e05.pdf</t>
  </si>
  <si>
    <t>salmonella spp</t>
  </si>
  <si>
    <t xml:space="preserve">Tiensin </t>
  </si>
  <si>
    <t>escherichia coli</t>
  </si>
  <si>
    <t>raillietina spp</t>
  </si>
  <si>
    <t>leucocytozoon spp</t>
  </si>
  <si>
    <t>pasteurella multocida</t>
  </si>
  <si>
    <t>bacteria and parasite</t>
  </si>
  <si>
    <t>eimeria spp and escherichia coli</t>
  </si>
  <si>
    <t xml:space="preserve">China </t>
  </si>
  <si>
    <t>marek's disease virus</t>
  </si>
  <si>
    <t>trichomonas spp</t>
  </si>
  <si>
    <t>staphylococcus aureus</t>
  </si>
  <si>
    <t>streptococcus spp</t>
  </si>
  <si>
    <t>infectious bronchitis disease virus</t>
  </si>
  <si>
    <t>syndrome</t>
  </si>
  <si>
    <t>respiratory syndrome</t>
  </si>
  <si>
    <t>aspergillus spp</t>
  </si>
  <si>
    <t>newcastle disease virus, avian poxvirus, infectious bursal disease virus</t>
  </si>
  <si>
    <t>pasteurella multocida, salmonella spp, escherichia coli</t>
  </si>
  <si>
    <t xml:space="preserve">assumed that half of the exotic breeds are layers and the other half broilers; lack of data. 35 million birds (national poultry flock; 70% of which are local chicken, and 30% exotic breeds) I assume that 15% out of the 30% are layers and the other half are broilers . Ref: https://www.google.com/url?sa=t&amp;rct=j&amp;q=&amp;esrc=s&amp;source=web&amp;cd=&amp;ved=2ahUKEwjJudHsnI38AhUPg_0HHfc5CpAQFnoECAoQAw&amp;url=https%3A%2F%2Fwww.ajol.info%2Findex.php%2Fjab%2Farticle%2Fview%2F101809%2F91850%23%3A~%3Atext%3DIn%2520Cameroon%252C%2520the%2520national%2520poultry%2Cet%2520al.%252C%25202007).&amp;usg=AOvVaw2RMZVX4Gw7kpCfiYxYoGvD </t>
  </si>
  <si>
    <t>poisoning</t>
  </si>
  <si>
    <t>infectious bursal disease virus and Infectious bronchitis disease virus</t>
  </si>
  <si>
    <t>bacteria and virus</t>
  </si>
  <si>
    <t>avibacterium paragallinarum and infectious bursal disease virus</t>
  </si>
  <si>
    <t>avibacterium paragallinarum and infectious bronchitis disease virus</t>
  </si>
  <si>
    <t>avibacterium paragallinarum and avian influenza</t>
  </si>
  <si>
    <t>avibacterium paragallinarum and avian influenza and ecoli</t>
  </si>
  <si>
    <t>avibacterium paragallinarum and mycoplasma gallisepticum</t>
  </si>
  <si>
    <t xml:space="preserve">bacteria </t>
  </si>
  <si>
    <t>avibacterium paragallinarum and ecoli</t>
  </si>
  <si>
    <t>avibacterium paragallinarum and infectious bronchitis and infectious bursal disease</t>
  </si>
  <si>
    <t>avibacterium paragallinarum and ornithobacterium rhinotraceale and infectious bursal disease</t>
  </si>
  <si>
    <t>avibacterium paragallinarum and ornithobacterium rhinotraceale and mycoplasma gallisepticum and infectious bronchitis</t>
  </si>
  <si>
    <t>avibacterium paragallinarum and ornithobacterium rhinotraceale and mycoplasma gallisepticum</t>
  </si>
  <si>
    <t>avibacterium paragallinarum and ornithobacterium rhinotraceale and ecoli</t>
  </si>
  <si>
    <t>avibacterium paragallinarum and mycoplasma gallisepticum and infectious  bronchitis and ecoli</t>
  </si>
  <si>
    <t>avibacterium paragallinarum and mycoplasma gallisepticum and infectious bursal disease and ecoli</t>
  </si>
  <si>
    <t>avibacterium paragallinarum and infectious bursal disease and ecoli</t>
  </si>
  <si>
    <t>avibacterium paragallinarum and mycoplasama gallisepticum and infectious bronchitis</t>
  </si>
  <si>
    <t>Van1</t>
  </si>
  <si>
    <t>Van2</t>
  </si>
  <si>
    <t>Van3</t>
  </si>
  <si>
    <t>Van4</t>
  </si>
  <si>
    <t>Van5</t>
  </si>
  <si>
    <t>Van6</t>
  </si>
  <si>
    <t>Van7</t>
  </si>
  <si>
    <t>Van8</t>
  </si>
  <si>
    <t>Van9</t>
  </si>
  <si>
    <t>Van10</t>
  </si>
  <si>
    <t>Van11</t>
  </si>
  <si>
    <t>Van12</t>
  </si>
  <si>
    <t>Van13</t>
  </si>
  <si>
    <t>Van14</t>
  </si>
  <si>
    <t>Van15</t>
  </si>
  <si>
    <t>Van16</t>
  </si>
  <si>
    <t>Van17</t>
  </si>
  <si>
    <t>Van18</t>
  </si>
  <si>
    <t>Van19</t>
  </si>
  <si>
    <t>Van20</t>
  </si>
  <si>
    <t>Van21</t>
  </si>
  <si>
    <t>Van22</t>
  </si>
  <si>
    <t>Van23</t>
  </si>
  <si>
    <t>Van24</t>
  </si>
  <si>
    <r>
      <t>75.7% broilers and 24.3% layers [considering that the 100% is only broilers and layers; 175566958 broilers, 56478476 layers]  (ref from 2013 https://ebrary.ifpri.org/utils/getfile/collection/p15738coll2/id/132917/filename/133128.pdf</t>
    </r>
    <r>
      <rPr>
        <b/>
        <sz val="11"/>
        <color theme="1"/>
        <rFont val="Calibri"/>
        <family val="2"/>
        <scheme val="minor"/>
      </rPr>
      <t xml:space="preserve">) </t>
    </r>
  </si>
  <si>
    <t>mycoplasma gallisepticum and infectious bursal disease</t>
  </si>
  <si>
    <t>mycoplasma gallisepticum and infectious bronchitis</t>
  </si>
  <si>
    <t>chicken anemia virus</t>
  </si>
  <si>
    <t>cambodia 2015 (information not available at a later year): 84.303% (19.12 millions heads of local chickens), 12,302% (2,79 millions heads of commercial broilers), 3,395% (0,77 millions heads of commerical chicken egg). Ref: https://cpb-ap-se2.wpmucdn.com/blog.une.edu.au/dist/4/1340/files/2018/02/AAP-Vol-21-Paper-3-Heng-11e2c24.pdf</t>
  </si>
  <si>
    <t>70% chicken production raised by smallholders (ref: https://ebrary.ifpri.org/digital/collection/p15738coll2/id/133595), the remaining 30% of the national flock size= 53,8% are layers and 46,15% are broilers; ref: https://www.poultryworld.net/poultry/crossbreed-chicken-increases-production-100-fold/#:~:text=Burkina%20Faso%27s%20poultry%20industry%20at%20a%20glance&amp;text=National%20flock%20size%3A%20700%2C000%20layers,the%20non%2Dselected%20local%20breed.</t>
  </si>
  <si>
    <t>central african franc</t>
  </si>
  <si>
    <t>CFA</t>
  </si>
  <si>
    <t>https://timeforsense.com/wp-content/uploads/2020/12/201204-SVC-Hatching-Eggs.pdf</t>
  </si>
  <si>
    <t>euros</t>
  </si>
  <si>
    <t>EUR</t>
  </si>
  <si>
    <t>Da Silva-2014</t>
  </si>
  <si>
    <t>https://www.sciencedirect.com/science/article/pii/S0301479713007512?via%3Dihub</t>
  </si>
  <si>
    <t xml:space="preserve">https://timeforsense.com/wp-content/uploads/2020/12/201204-SVC-Hatching-Eggs.pdf </t>
  </si>
  <si>
    <t>exchange_rate_USD</t>
  </si>
  <si>
    <t>conversion</t>
  </si>
  <si>
    <t>CFA&gt;USD&gt;BRL</t>
  </si>
  <si>
    <t>EUR&gt;USD&gt;BRL</t>
  </si>
  <si>
    <t>ghanaian cedi</t>
  </si>
  <si>
    <t>GHS</t>
  </si>
  <si>
    <t>Asetena-2022</t>
  </si>
  <si>
    <t>https://asetena.com/top-suppliers-of-day-old-chicks-in-ghana/</t>
  </si>
  <si>
    <t>Ouattara-2020</t>
  </si>
  <si>
    <t>https://crimsonpublishers.com/apdv/pdf/APDV.000669.pdf</t>
  </si>
  <si>
    <t>CEVA-2022</t>
  </si>
  <si>
    <t>https://www.ceva.com/wp-content/uploads/2022/09/POULET-DU-FASO_Lien-vide%CC%81oL.pdf</t>
  </si>
  <si>
    <t>GHS&gt;USD&gt;CFA</t>
  </si>
  <si>
    <t>2018-2020</t>
  </si>
  <si>
    <t>us dollar</t>
  </si>
  <si>
    <t>USD</t>
  </si>
  <si>
    <t>cambodian riel</t>
  </si>
  <si>
    <t>KHR</t>
  </si>
  <si>
    <t>Burgos-2008</t>
  </si>
  <si>
    <t>https://assets.publishing.service.gov.uk/media/57a08bbbe5274a27b2000d07/wp03_2008.pdf</t>
  </si>
  <si>
    <t xml:space="preserve">https://assets.publishing.service.gov.uk/media/57a08bbbe5274a27b2000d07/wp03_2008.pdf </t>
  </si>
  <si>
    <t>price/kg</t>
  </si>
  <si>
    <t>USD&gt;KHR</t>
  </si>
  <si>
    <t>2004-2020</t>
  </si>
  <si>
    <t>BusinessinCameron-2017</t>
  </si>
  <si>
    <t>Laroche-Dupraz-2010</t>
  </si>
  <si>
    <t>Ursule-2020</t>
  </si>
  <si>
    <t>https://www.hrpub.org/download/20201030/UJAR1-10417390.pdf</t>
  </si>
  <si>
    <t>https://hal.inrae.fr/hal-02823151/document</t>
  </si>
  <si>
    <t>https://www.businessincameroon.com/breeding/0606-7176-cameroon-900-000-one-day-chicks-to-boost-poultry-farming-in-the-north-west-region#:~:text=According%20to%20the%20same%20sources,cost%20FCfa%20300%20to%20350.</t>
  </si>
  <si>
    <t>2017-2020</t>
  </si>
  <si>
    <t>2010-2020</t>
  </si>
  <si>
    <t>EUR&gt;USD&gt;CFA</t>
  </si>
  <si>
    <t>yuan</t>
  </si>
  <si>
    <t>CNY</t>
  </si>
  <si>
    <t>Reuters-2020</t>
  </si>
  <si>
    <t>USDA-2019</t>
  </si>
  <si>
    <t>Weihengag-2021</t>
  </si>
  <si>
    <t>https://www.reuters.com/article/us-china-health-chickens-idUSKBN20F0RA</t>
  </si>
  <si>
    <t>https://apps.fas.usda.gov/newgainapi/api/report/downloadreportbyfilename?filename=Poultry%20and%20Products%20Semi-annual_Beijing_China%20-%20Peoples%20Republic%20of_2-26-2019.pdf</t>
  </si>
  <si>
    <t>https://www.weihengag.com/home/article/detail/id/13546.html#:~:text=2021%E5%B9%B4%E8%9B%8B%E9%B8%A1%E8%A1%8C%E4%B8%9A%E5%8E%BB%E4%BA%A7%E8%83%BD%EF%BC%8C%E8%9B%8B%E9%B8%A1%E5%AD%98%E6%A0%8F,%E5%8D%83%E5%85%8B%EF%BC%8C%E5%90%8C%E6%AF%94%E4%B8%8A%E6%B6%A826.3%25%E3%80%82</t>
  </si>
  <si>
    <t>https://finance.eastmoney.com/a2/202103211852125436.html.</t>
  </si>
  <si>
    <t>Romero Apolo-2015</t>
  </si>
  <si>
    <t>Espinel-2020</t>
  </si>
  <si>
    <t>Escobar Veloz-2012</t>
  </si>
  <si>
    <t>https://dspace.ups.edu.ec/bitstream/123456789/3660/1/UPS-QT03321.pdf</t>
  </si>
  <si>
    <t>http://www.dspace.uce.edu.ec/bitstream/25000/21567/1/T-UCE-0004-CAG-274.pdf</t>
  </si>
  <si>
    <t>https://dspace.ups.edu.ec/bitstream/123456789/8854/1/UPS-CT005046.pdf</t>
  </si>
  <si>
    <t>2014-2020</t>
  </si>
  <si>
    <t>2011-2020</t>
  </si>
  <si>
    <t>egyptian pounds</t>
  </si>
  <si>
    <t>EGP</t>
  </si>
  <si>
    <t>Farsina-2016</t>
  </si>
  <si>
    <t>New trends detail-2022</t>
  </si>
  <si>
    <t>https://news.trenddetail.com/middleeast/207657.html</t>
  </si>
  <si>
    <t>https://www.tandfonline.com/doi/pdf/10.1017/S0043933915002718?needAccess=true</t>
  </si>
  <si>
    <t>adult chicken</t>
  </si>
  <si>
    <t>ethiopian birr</t>
  </si>
  <si>
    <t>ETB</t>
  </si>
  <si>
    <t>The poutlry site-2014</t>
  </si>
  <si>
    <t>USAID-2020</t>
  </si>
  <si>
    <t>Birhanu-2021</t>
  </si>
  <si>
    <t>https://www.researchgate.net/publication/351992689_Economic_and_marketing_performance_of_chicken_value_chain_actors_in_Ethiopia_challenges_and_business_opportunities_for_sustainable_livelihoods?channel=doi&amp;linkId=60b4a3e092851cd0d988c9d6&amp;showFulltext=true</t>
  </si>
  <si>
    <t>https://pdf.usaid.gov/pdf_docs/PA00Z884.pdf</t>
  </si>
  <si>
    <t>https://www.thepoultrysite.com/news/2014/02/chick-distribution-model-helps-ethiopias-small-poultry-farmers</t>
  </si>
  <si>
    <t>USDAID-2015</t>
  </si>
  <si>
    <t>guinean franc</t>
  </si>
  <si>
    <t>XOF</t>
  </si>
  <si>
    <t>selinawamucii-2020</t>
  </si>
  <si>
    <t>https://www.marketlinks.org/sites/default/files/resource/files/Report_No._22_-_Guinea_Value_Chain_Analysis_-_Eggs_Small_Ruminants_Maize_Rice_Groundnut.pdf</t>
  </si>
  <si>
    <t>https://www.selinawamucii.com/insights/prices/guinea/chicken-meat/</t>
  </si>
  <si>
    <t>USD&gt;XOF</t>
  </si>
  <si>
    <t>peso dominicano</t>
  </si>
  <si>
    <t>DOP</t>
  </si>
  <si>
    <t>Centeno-2017</t>
  </si>
  <si>
    <t>https://unctadcompal.org/wp-content/uploads/2017/03/Republica-Dominicana-Estudio-Sector-Avicola-.pdf</t>
  </si>
  <si>
    <t>price/lb</t>
  </si>
  <si>
    <t>DOP&gt;USD&gt;HTG</t>
  </si>
  <si>
    <t>2006-2020</t>
  </si>
  <si>
    <t>indian rupee</t>
  </si>
  <si>
    <t>INR</t>
  </si>
  <si>
    <t>Chatterjee-2015</t>
  </si>
  <si>
    <t>Agrifarming-2018</t>
  </si>
  <si>
    <t>Shahvar Khan-2022</t>
  </si>
  <si>
    <t>https://www.manage.gov.in/stry&amp;fcac/content/19.%20Project%20Report%20on%20Layer%20Poultry.pdf</t>
  </si>
  <si>
    <t>http://ijah.in/upload/snippet/76_49.pdf</t>
  </si>
  <si>
    <t xml:space="preserve">https://www.agrifarming.in/10000-layer-farming-project-report-for-beginners#:~:text=Quantity%20and%20Rate%20for%20Sale%20of%20spent%20hens%20%3D%20Rs.,Eggs%20%3D%20Rs%202%2C64%2C000. </t>
  </si>
  <si>
    <t>2015-2020</t>
  </si>
  <si>
    <t>indonesian rupiah</t>
  </si>
  <si>
    <t>IDR</t>
  </si>
  <si>
    <t>USDA-2013</t>
  </si>
  <si>
    <t>Siallagan-2020</t>
  </si>
  <si>
    <t>https://pdf.usaid.gov/pdf_docs/pbaaa047.pdf</t>
  </si>
  <si>
    <t>https://www.google.com/url?sa=t&amp;rct=j&amp;q=&amp;esrc=s&amp;source=web&amp;cd=&amp;ved=2ahUKEwjt7_q6pYX7AhURg_0HHbtpBVs4FBAWegQIGRAB&amp;url=https%3A%2F%2Ftalenta.usu.ac.id%2Fjpi%2Farticle%2Fdownload%2F4801%2F3376%2F22108&amp;usg=AOvVaw3p9NKmkVLOgo_v0rcfGH4z</t>
  </si>
  <si>
    <t>Hidayat-2015</t>
  </si>
  <si>
    <t>https://media.neliti.com/media/publications/196835-EN-native-chicken-production-in-indonesia-a.pdf</t>
  </si>
  <si>
    <t>2012-2020</t>
  </si>
  <si>
    <t>USDA-2006</t>
  </si>
  <si>
    <t>https://pdf.usaid.gov/pdf_docs/Pnadi259.pdf</t>
  </si>
  <si>
    <t>not able to find the price for Iraq; case of south arabia: Most of the spent chickens are killed and mechanically buried. I assumed it is the same. I can used the chicken price instead Ref: https://agriexchange.apeda.gov.in/MarketReport/Reports/Poultry_and_Products_Annual_Riyadh_Saudi_Arabia_8-6-2014.pdf</t>
  </si>
  <si>
    <t>USD&gt;IQD</t>
  </si>
  <si>
    <t>RVO-2019</t>
  </si>
  <si>
    <t>https://www.rvo.nl/sites/default/files/2019/11/Onderzoek%20pluimveesector%20Ivoorkust.pdf</t>
  </si>
  <si>
    <t xml:space="preserve">https://www.rvo.nl/sites/default/files/2019/11/Onderzoek%20pluimveesector%20Ivoorkust.pdf </t>
  </si>
  <si>
    <t>DOC broiler-not found</t>
  </si>
  <si>
    <t>chicken-not found</t>
  </si>
  <si>
    <t>lao kip</t>
  </si>
  <si>
    <t>LAK</t>
  </si>
  <si>
    <t>Alders-2004</t>
  </si>
  <si>
    <t>https://www.researchgate.net/publication/262488173_VILLAGE_POULTRY_IN_NORTHERN_LAO_PDR</t>
  </si>
  <si>
    <t>https://assets.publishing.service.gov.uk/media/57a08bbae5274a27b2000d03/wp05_2008.pdf</t>
  </si>
  <si>
    <t>not clear whether DOC broiler or DOC layer</t>
  </si>
  <si>
    <t>USD&gt;LAK</t>
  </si>
  <si>
    <t>2003-2020</t>
  </si>
  <si>
    <t>2007-2020</t>
  </si>
  <si>
    <t>Zimbabwebookproject-2022</t>
  </si>
  <si>
    <t>malagasy ariary</t>
  </si>
  <si>
    <t>MAG</t>
  </si>
  <si>
    <t>https://zimbabwebookproject.weebly.com/chicken-rearing.html</t>
  </si>
  <si>
    <t>USD&gt;MAG</t>
  </si>
  <si>
    <t>mexican peso</t>
  </si>
  <si>
    <t>MXN</t>
  </si>
  <si>
    <t>Engormix-2022</t>
  </si>
  <si>
    <t>OECD-2018</t>
  </si>
  <si>
    <t>Silos-1970</t>
  </si>
  <si>
    <t>https://www.engormix.com/MA-avicultura/productos/pollo-recien-nacido-engorde_pr35793.htm#:~:text=venta%20de%20Pollito%20De%20Engorda,15%20dias%20%2C%20estado%20de%20mexico</t>
  </si>
  <si>
    <t>https://www.oecd.org/daf/competition/ENG-WEB-REPORT-Chicken-MeatMarketMexico2018.pdf</t>
  </si>
  <si>
    <t>https://www.google.es/url?sa=t&amp;rct=j&amp;q=&amp;esrc=s&amp;source=web&amp;cd=&amp;cad=rja&amp;uact=8&amp;ved=2ahUKEwi8iL_avYr7AhVLh_0HHUV7C7UQFnoECAwQAQ&amp;url=https%3A%2F%2Fcienciaspecuarias.inifap.gob.mx%2Findex.php%2FPecuarias%2Farticle%2Fdownload%2F1928%2F3576&amp;usg=AOvVaw0SZ6nt2Q8YR4kE_v7yiNQd</t>
  </si>
  <si>
    <t>USD&gt;MXN</t>
  </si>
  <si>
    <t>1967-2020</t>
  </si>
  <si>
    <t>nicaraguan cordoba</t>
  </si>
  <si>
    <t>NIO</t>
  </si>
  <si>
    <t>Lairez-Cuadra-2008</t>
  </si>
  <si>
    <t>Rodriguez-Duarte-2017</t>
  </si>
  <si>
    <t>http://riul.unanleon.edu.ni:8080/jspui/bitstream/123456789/4675/1/209222.pdf</t>
  </si>
  <si>
    <t>https://repositorio.una.edu.ni/3643/1/tne20r696a.pdf</t>
  </si>
  <si>
    <t>2016-2020</t>
  </si>
  <si>
    <t>nigerian naira</t>
  </si>
  <si>
    <t>NGN</t>
  </si>
  <si>
    <t>euro</t>
  </si>
  <si>
    <t>https://www.rvo.nl/sites/default/files/2020/10/Poultry-Sector-Study-Nigeria.pdf</t>
  </si>
  <si>
    <t>Ogbu-2014</t>
  </si>
  <si>
    <t>https://njap.org.ng/index.php/njap/article/view/763/664</t>
  </si>
  <si>
    <t>EUR&gt;USD&gt;NGN</t>
  </si>
  <si>
    <t>pakistani rupee</t>
  </si>
  <si>
    <t>PKR</t>
  </si>
  <si>
    <t>NBP-2009</t>
  </si>
  <si>
    <t>https://www.nbp.com.pk/agriculture/prfeasibilityreport.pdf</t>
  </si>
  <si>
    <t xml:space="preserve">https://www.nbp.com.pk/agriculture/prfeasibilityreport.pdf </t>
  </si>
  <si>
    <t xml:space="preserve">https://www.agrifarming.in/10000-layer-farming-project-report-for-beginners </t>
  </si>
  <si>
    <t>INR&gt;USD&gt;PKR</t>
  </si>
  <si>
    <t>2009-2020</t>
  </si>
  <si>
    <t>rwandan franc</t>
  </si>
  <si>
    <t>south african franc</t>
  </si>
  <si>
    <t>RWF</t>
  </si>
  <si>
    <t>RAB-NA</t>
  </si>
  <si>
    <t>Miklyaev-2017</t>
  </si>
  <si>
    <t>https://rab.gov.rw/fileadmin/user_upload/Service_Charter/Animal_Resources/Poultry_farming_and_provision_of_chicks_.pdf</t>
  </si>
  <si>
    <t xml:space="preserve">https://rab.gov.rw/fileadmin/user_upload/Service_Charter/Animal_Resources/Poultry_farming_and_provision_of_chicks_.pdf </t>
  </si>
  <si>
    <t>https://cri-world.com/publications/qed_dp_302.pdf</t>
  </si>
  <si>
    <t>publication year unknown; assumed price from 2020</t>
  </si>
  <si>
    <t xml:space="preserve">https://apps.fas.usda.gov/newgainapi/api/Report/DownloadReportByFileName?fileName=Poultry%20and%20Poultry%20Products%20Annual%202019%20_Dakar_Senegal_10-14-2019 </t>
  </si>
  <si>
    <t>ZAR</t>
  </si>
  <si>
    <t>Motiang-2013</t>
  </si>
  <si>
    <t>Greatergood-2022</t>
  </si>
  <si>
    <t>Grainsa-2021</t>
  </si>
  <si>
    <t>https://www.myggsa.co.za/how-much-is-a-broiler-chicken-in-south-africa/</t>
  </si>
  <si>
    <t>https://www.grainsa.co.za/growing-broilers-can-add-value-to-your-enterprise#:~:text=The%20South%20African%20Poultry%20Association,whole%20bird%20at%2042%20days.</t>
  </si>
  <si>
    <t xml:space="preserve">https://www.google.com/url?sa=t&amp;rct=j&amp;q=&amp;esrc=s&amp;source=web&amp;cd=&amp;ved=2ahUKEwjHy9TmnoX7AhUchv0HHa6iAHg4ChAWegQIHRAB&amp;url=https%3A%2F%2Frepository.up.ac.za%2Fbitstream%2Fhandle%2F2263%2F25266%2FComplete.pdf%3Fsequence%3D7&amp;usg=AOvVaw3oRASbEL9RmP7hwY16WHN4 </t>
  </si>
  <si>
    <t>sri lankan rupee</t>
  </si>
  <si>
    <t>LKR</t>
  </si>
  <si>
    <t>Gunaratne-1993</t>
  </si>
  <si>
    <t>Department of animal production and health-2017</t>
  </si>
  <si>
    <t>Animal Production and Health-2022</t>
  </si>
  <si>
    <t xml:space="preserve">http://www.daph.gov.lk/web/images/content_image/publications/other_publications/2022/Poultry_Sector_Forecast_2022_final.pdf </t>
  </si>
  <si>
    <t xml:space="preserve">http://www.daph.gov.lk/web/images/content_image/publications/other_publications/Poultry_forecast.pdf </t>
  </si>
  <si>
    <t xml:space="preserve">https://link.springer.com/content/pdf/10.1007/BF02250880.pdf </t>
  </si>
  <si>
    <t>https://www.diagri.lk/2021/03/how-to-start-broiler-farm-in-sri-lanka.html</t>
  </si>
  <si>
    <t>Diagriblo-2021</t>
  </si>
  <si>
    <t>sudanese dinar</t>
  </si>
  <si>
    <t>SDG</t>
  </si>
  <si>
    <t>SDD</t>
  </si>
  <si>
    <t>Nahid-2015</t>
  </si>
  <si>
    <t>sudanese pound</t>
  </si>
  <si>
    <t>Elsiddeg-2009</t>
  </si>
  <si>
    <t>Mahgoub Ahmed-2006</t>
  </si>
  <si>
    <t xml:space="preserve">https://www.internationalscholarsjournals.com/articles/analysis-of-the-economics-of-poultry-egg-production-in-khartoum-state-sudan.pdf </t>
  </si>
  <si>
    <t xml:space="preserve">https://core.ac.uk/reader/71669130 </t>
  </si>
  <si>
    <t xml:space="preserve">http://api.uofk.edu:8080/api/core/bitstreams/9ef9374d-b2b7-416f-9ac3-951181543cbb/content </t>
  </si>
  <si>
    <t>assumed to be sudanese pound, no exchange rate available at the WB for sudanese dinar</t>
  </si>
  <si>
    <t>tanzanian shilling</t>
  </si>
  <si>
    <t>ugandan shilling</t>
  </si>
  <si>
    <t>TZH</t>
  </si>
  <si>
    <t>The citizen-2018</t>
  </si>
  <si>
    <t>Peter-2015</t>
  </si>
  <si>
    <t>Farmers Review Africa-2022</t>
  </si>
  <si>
    <t>https://farmersreviewafrica.com/tanzania-bans-importation-of-day-old-chicks/#:~:text=Rise%20in%20smuggled%20chicks&amp;text=Most%20incubators%20in%20the%20country,200%20(%240.5)%20per%20chick.</t>
  </si>
  <si>
    <t xml:space="preserve">https://www.suaire.sua.ac.tz/bitstream/handle/123456789/1195/DAVID%20PETER.pdf?sequence=1&amp;isAllowed=y </t>
  </si>
  <si>
    <t>https://www.thecitizen.co.tz/tanzania/magazines/prices-of-chicks-rise-by-66pc-as-scarcity-bites-2637844</t>
  </si>
  <si>
    <t>not clear if DOC for broilers or layers</t>
  </si>
  <si>
    <t>thai baht</t>
  </si>
  <si>
    <t>THB</t>
  </si>
  <si>
    <t>USDA-2018</t>
  </si>
  <si>
    <t>https://apps.fas.usda.gov/newgainapi/api/report/downloadreportbyfilename?filename=Poultry%20and%20Products%20Annual_Bangkok_Thailand_9-6-2018.pdf</t>
  </si>
  <si>
    <t xml:space="preserve">https://agriexchange.apeda.gov.in/marketreport/Reports/Poultry_and_Products_Annual_Bangkok_Thailand_8-29-2019.pdf </t>
  </si>
  <si>
    <t>UGX</t>
  </si>
  <si>
    <t>The Poultry site-2013</t>
  </si>
  <si>
    <t>Ugandafacts-2022</t>
  </si>
  <si>
    <t xml:space="preserve">https://www.thepoultrysite.com/news/2013/10/chicken-prices-in-uganda-rise-due-to-feed-scarcity </t>
  </si>
  <si>
    <t xml:space="preserve">https://ugandafact.com/how-much-is-a-mature-broiler-chicken-in-uganda/ </t>
  </si>
  <si>
    <t>2013-2020</t>
  </si>
  <si>
    <t>vietnamese dong</t>
  </si>
  <si>
    <t>VND</t>
  </si>
  <si>
    <t>Truong-2021</t>
  </si>
  <si>
    <t>FAO-2008</t>
  </si>
  <si>
    <t>Tuoi tre news-2018</t>
  </si>
  <si>
    <t>https://www.sciencedirect.com/science/article/pii/S0167587721002142</t>
  </si>
  <si>
    <t xml:space="preserve">https://www.fao.org/3/al693e/al693e.pdf </t>
  </si>
  <si>
    <t xml:space="preserve">https://tuoitrenews.vn/news/business/20180712/imported-waste-chickens-sold-at-dirt-cheap-price-in-ho-chi-minh-city/46661.html </t>
  </si>
  <si>
    <t>2001-2020</t>
  </si>
  <si>
    <t>prices reported in USD were not used because of the great difference</t>
  </si>
  <si>
    <t>layer hen price was not used because of the large difference</t>
  </si>
  <si>
    <t>USD&gt;LKR</t>
  </si>
  <si>
    <t>1992-2020</t>
  </si>
  <si>
    <t>from 2014 (therefore not captured last raised after ASF)- 71.4% broilers, 28.6% layers . Ref: https://www.iatp.org/sites/default/files/2017-05/2017_05_03_PoultryReport_f_web.pdf</t>
  </si>
  <si>
    <t>based on the national flock size composition: 56.8% broilers and 43,2% layers https://www.dahd.nic.in/sites/default/filess/Seeking%20Comments%20on%20National%20Action%20Plan-%20Poultry-%202022%20by%2012-12-2017.pdf) data 2016-2017</t>
  </si>
  <si>
    <t>67% broilers, 33% layers ref: https://www-pub.iaea.org/MTCD/Publications/PDF/te_1489_web.pdf]</t>
  </si>
  <si>
    <t>mortality_epi_end</t>
  </si>
  <si>
    <t>both</t>
  </si>
  <si>
    <t>nreported_disease_condition</t>
  </si>
  <si>
    <t>3(1)</t>
  </si>
  <si>
    <t>8(1)</t>
  </si>
  <si>
    <t>&gt;5</t>
  </si>
  <si>
    <t>denominator_86</t>
  </si>
  <si>
    <t>denominator_43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</si>
</sst>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EBB3EB"/>
        <bgColor indexed="64"/>
      </patternFill>
    </fill>
    <fill>
      <patternFill patternType="solid">
        <fgColor rgb="FFD26CE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Fill="1"/>
    <xf numFmtId="0" fontId="0" fillId="9" borderId="0" xfId="0" applyFill="1"/>
    <xf numFmtId="0" fontId="0" fillId="0" borderId="0" xfId="0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1" borderId="0" xfId="0" applyFill="1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10" borderId="0" xfId="0" applyFill="1"/>
    <xf numFmtId="0" fontId="0" fillId="10" borderId="1" xfId="0" applyFill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4" xfId="0" applyBorder="1"/>
    <xf numFmtId="0" fontId="0" fillId="11" borderId="4" xfId="0" applyFill="1" applyBorder="1"/>
    <xf numFmtId="0" fontId="0" fillId="6" borderId="4" xfId="0" applyFill="1" applyBorder="1"/>
    <xf numFmtId="0" fontId="0" fillId="0" borderId="0" xfId="0" applyFill="1" applyBorder="1"/>
    <xf numFmtId="0" fontId="0" fillId="0" borderId="4" xfId="0" applyFill="1" applyBorder="1"/>
    <xf numFmtId="0" fontId="1" fillId="0" borderId="4" xfId="1" applyBorder="1"/>
    <xf numFmtId="0" fontId="0" fillId="12" borderId="0" xfId="0" applyFill="1"/>
    <xf numFmtId="14" fontId="0" fillId="0" borderId="0" xfId="0" applyNumberFormat="1"/>
    <xf numFmtId="0" fontId="0" fillId="13" borderId="0" xfId="0" applyFill="1"/>
    <xf numFmtId="0" fontId="0" fillId="14" borderId="0" xfId="0" applyFill="1"/>
    <xf numFmtId="0" fontId="5" fillId="0" borderId="0" xfId="0" applyFont="1" applyProtection="1">
      <protection locked="0"/>
    </xf>
    <xf numFmtId="0" fontId="1" fillId="0" borderId="0" xfId="1" applyFill="1" applyBorder="1"/>
    <xf numFmtId="0" fontId="0" fillId="5" borderId="4" xfId="0" applyFill="1" applyBorder="1"/>
    <xf numFmtId="0" fontId="0" fillId="0" borderId="0" xfId="0" applyBorder="1"/>
    <xf numFmtId="0" fontId="1" fillId="0" borderId="0" xfId="1" applyBorder="1"/>
    <xf numFmtId="0" fontId="0" fillId="11" borderId="0" xfId="0" applyFill="1" applyBorder="1"/>
    <xf numFmtId="0" fontId="0" fillId="6" borderId="0" xfId="0" applyFill="1" applyBorder="1"/>
    <xf numFmtId="0" fontId="1" fillId="0" borderId="0" xfId="1" applyFill="1"/>
    <xf numFmtId="0" fontId="1" fillId="0" borderId="4" xfId="1" applyFill="1" applyBorder="1"/>
    <xf numFmtId="0" fontId="0" fillId="10" borderId="0" xfId="0" applyFill="1" applyBorder="1"/>
    <xf numFmtId="0" fontId="0" fillId="10" borderId="4" xfId="0" applyFill="1" applyBorder="1"/>
    <xf numFmtId="0" fontId="1" fillId="10" borderId="0" xfId="1" applyFill="1" applyBorder="1"/>
    <xf numFmtId="0" fontId="1" fillId="10" borderId="4" xfId="1" applyFill="1" applyBorder="1"/>
    <xf numFmtId="0" fontId="0" fillId="15" borderId="0" xfId="0" applyFill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BB3EB"/>
      <color rgb="FFD26C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cialert.net/abstract/?doi=ijps.2011.189.196" TargetMode="External"/><Relationship Id="rId18" Type="http://schemas.openxmlformats.org/officeDocument/2006/relationships/hyperlink" Target="https://arccjournals.com/journal/indian-journal-of-animal-research/B-3063" TargetMode="External"/><Relationship Id="rId26" Type="http://schemas.openxmlformats.org/officeDocument/2006/relationships/hyperlink" Target="http://41.89.96.81/handle/123456789/1407" TargetMode="External"/><Relationship Id="rId39" Type="http://schemas.openxmlformats.org/officeDocument/2006/relationships/hyperlink" Target="http://arccarticles.s3.amazonaws.com/webArticle/articles/341011.pdf" TargetMode="External"/><Relationship Id="rId21" Type="http://schemas.openxmlformats.org/officeDocument/2006/relationships/hyperlink" Target="https://www.thepharmajournal.com/archives/2017/vol6issue11/PartL/6-11-126-624.pdf" TargetMode="External"/><Relationship Id="rId34" Type="http://schemas.openxmlformats.org/officeDocument/2006/relationships/hyperlink" Target="https://www-pub.iaea.org/MTCD/Publications/PDF/te_1489_web.pdf" TargetMode="External"/><Relationship Id="rId42" Type="http://schemas.openxmlformats.org/officeDocument/2006/relationships/hyperlink" Target="https://www.sciencedirect.com/science/article/abs/pii/0167587795004947" TargetMode="External"/><Relationship Id="rId47" Type="http://schemas.openxmlformats.org/officeDocument/2006/relationships/hyperlink" Target="https://archive.conscientiabeam.com/index.php/68/article/view/92" TargetMode="External"/><Relationship Id="rId50" Type="http://schemas.openxmlformats.org/officeDocument/2006/relationships/hyperlink" Target="https://onlinelibrary.wiley.com/doi/full/10.1111/j.1477-9552.2007.00099.x" TargetMode="External"/><Relationship Id="rId55" Type="http://schemas.openxmlformats.org/officeDocument/2006/relationships/hyperlink" Target="https://chn.oversea.cnki.net/KCMS/detail/detail.aspx??sfield=fn&amp;QueryID=9&amp;CurRec=18&amp;recid=&amp;FileName=COOK201109036&amp;DbName=CJFD2011&amp;DbCode=CJFD&amp;yx=&amp;pr=&amp;URLID=" TargetMode="External"/><Relationship Id="rId63" Type="http://schemas.openxmlformats.org/officeDocument/2006/relationships/hyperlink" Target="https://chn.oversea.cnki.net/KCMS/detail/detail.aspx?dbcode=CJFD&amp;dbname=CJFDLAST2016&amp;filename=ANHE201613180&amp;uniplatform=OVERSEAS_CHS&amp;v=HUUJ-FbMO2ZLOkXXKSEZJcpBI4WaYXVCwMfP_VIYzYd4ZYQfju13mBgGIHXGuNp_" TargetMode="External"/><Relationship Id="rId68" Type="http://schemas.openxmlformats.org/officeDocument/2006/relationships/hyperlink" Target="https://wenku.baidu.com/view/aa7862d5cc22bcd126ff0ce9.html?_wkts_=1682337214094&amp;bdQuery=%E4%B8%80%E4%BE%8B%E9%B8%A1%E7%BB%84%E7%BB%87%E6%BB%B4%E8%99%AB%E7%97%85%E7%9A%84%E8%AF%8A%E6%96%AD+%E4%BA%8E%E4%BC%8F%E5%9B%BD" TargetMode="External"/><Relationship Id="rId76" Type="http://schemas.openxmlformats.org/officeDocument/2006/relationships/hyperlink" Target="https://www.cnki.net/KCMS/detail/detail.aspx?dbcode=CMFD&amp;dbname=CMFD2009&amp;filename=2009090983.nh&amp;uniplatform=OVERSEA&amp;v=gAICFJLwtpLIBVgdnmd-xsXi9FunrrXJ5kzPvF7B3VFymrkTC9v9d1wXSaxMNuTX" TargetMode="External"/><Relationship Id="rId7" Type="http://schemas.openxmlformats.org/officeDocument/2006/relationships/hyperlink" Target="https://link.springer.com/article/10.1023/A:1027336610764" TargetMode="External"/><Relationship Id="rId71" Type="http://schemas.openxmlformats.org/officeDocument/2006/relationships/hyperlink" Target="https://chn.oversea.cnki.net/KCMS/detail/detail.aspx?dbcode=CJFD&amp;dbname=CJFD2013&amp;filename=HLCM201302120&amp;uniplatform=OVERSEAS_CHS&amp;v=zvTt5D5tQ1R8scggdi1LdYZ-boZ5_InBWPUQqab5KY-ez309_rR0dn_ojxfn-oiF" TargetMode="External"/><Relationship Id="rId2" Type="http://schemas.openxmlformats.org/officeDocument/2006/relationships/hyperlink" Target="https://onlinelibrary.wiley.com/doi/epdf/10.1111/tbed.13673" TargetMode="External"/><Relationship Id="rId16" Type="http://schemas.openxmlformats.org/officeDocument/2006/relationships/hyperlink" Target="https://lrrd.cipav.org.co/lrrd29/5/anan29087.html" TargetMode="External"/><Relationship Id="rId29" Type="http://schemas.openxmlformats.org/officeDocument/2006/relationships/hyperlink" Target="https://pubmed.ncbi.nlm.nih.gov/12379059/" TargetMode="External"/><Relationship Id="rId11" Type="http://schemas.openxmlformats.org/officeDocument/2006/relationships/hyperlink" Target="https://krishi.icar.gov.in/jspui/bitstream/123456789/60237/1/3-jpstArticle_1.pdf" TargetMode="External"/><Relationship Id="rId24" Type="http://schemas.openxmlformats.org/officeDocument/2006/relationships/hyperlink" Target="http://lrrd.cipav.org.co/lrrd9/3/bang931.htm" TargetMode="External"/><Relationship Id="rId32" Type="http://schemas.openxmlformats.org/officeDocument/2006/relationships/hyperlink" Target="https://www-pub.iaea.org/MTCD/Publications/PDF/te_1489_web.pdf" TargetMode="External"/><Relationship Id="rId37" Type="http://schemas.openxmlformats.org/officeDocument/2006/relationships/hyperlink" Target="https://pubmed.ncbi.nlm.nih.gov/16318716/" TargetMode="External"/><Relationship Id="rId40" Type="http://schemas.openxmlformats.org/officeDocument/2006/relationships/hyperlink" Target="https://link.springer.com/content/pdf/10.1007/BF02633012.pdf" TargetMode="External"/><Relationship Id="rId45" Type="http://schemas.openxmlformats.org/officeDocument/2006/relationships/hyperlink" Target="https://www.tandfonline.com/doi/full/10.1080/03079457.2019.1612852" TargetMode="External"/><Relationship Id="rId53" Type="http://schemas.openxmlformats.org/officeDocument/2006/relationships/hyperlink" Target="https://chn.oversea.cnki.net/KCMS/detail/detail.aspx?dbcode=CJFD&amp;dbname=CJFDLAST2017&amp;filename=NSGJ201720067" TargetMode="External"/><Relationship Id="rId58" Type="http://schemas.openxmlformats.org/officeDocument/2006/relationships/hyperlink" Target="https://chn.oversea.cnki.net/KCMS/detail/detail.aspx??sfield=fn&amp;QueryID=0&amp;CurRec=2&amp;recid=&amp;FileName=TJXM901.023&amp;DbName=CJFD9899&amp;DbCode=CJFD&amp;yx=&amp;pr=&amp;URLID=" TargetMode="External"/><Relationship Id="rId66" Type="http://schemas.openxmlformats.org/officeDocument/2006/relationships/hyperlink" Target="https://chn.oversea.cnki.net/KCMS/detail/detail.aspx?dbcode=CJFD&amp;dbname=CJFDLAST2016&amp;filename=ZGJQ201522019&amp;uniplatform=OVERSEA&amp;v=bdt_RfO8sH5FO1hn_dOZzA2V4D8FeWHB2dO0kWZBl5hHRb8pajM01zo6xciv0KdM" TargetMode="External"/><Relationship Id="rId74" Type="http://schemas.openxmlformats.org/officeDocument/2006/relationships/hyperlink" Target="https://xueshu.baidu.com/usercenter/paper/show?paperid=893ddf391afeb47604bc847ce79772c4&amp;site=xueshu_se" TargetMode="External"/><Relationship Id="rId5" Type="http://schemas.openxmlformats.org/officeDocument/2006/relationships/hyperlink" Target="https://krishi.icar.gov.in/jspui/bitstream/123456789/48570/1/IJASc%202007.pdf" TargetMode="External"/><Relationship Id="rId15" Type="http://schemas.openxmlformats.org/officeDocument/2006/relationships/hyperlink" Target="https://arccjournals.com/journal/indian-journal-of-animal-research/B-3391" TargetMode="External"/><Relationship Id="rId23" Type="http://schemas.openxmlformats.org/officeDocument/2006/relationships/hyperlink" Target="https://doi.org/10.1016/j.parint.2020.102098" TargetMode="External"/><Relationship Id="rId28" Type="http://schemas.openxmlformats.org/officeDocument/2006/relationships/hyperlink" Target="https://tar.sljol.info/articles/abstract/10.4038/tar.v26i3.8108/" TargetMode="External"/><Relationship Id="rId36" Type="http://schemas.openxmlformats.org/officeDocument/2006/relationships/hyperlink" Target="https://pubmed.ncbi.nlm.nih.gov/31267344/" TargetMode="External"/><Relationship Id="rId49" Type="http://schemas.openxmlformats.org/officeDocument/2006/relationships/hyperlink" Target="https://pubmed.ncbi.nlm.nih.gov/24046415/" TargetMode="External"/><Relationship Id="rId57" Type="http://schemas.openxmlformats.org/officeDocument/2006/relationships/hyperlink" Target="https://chn.oversea.cnki.net/KCMS/detail/detail.aspx?dbcode=CJFD&amp;dbname=CJFD2004&amp;filename=LNXM200406023&amp;uniplatform=OVERSEAS_CHS&amp;v=hPqVyteKPSp6k8s7i1AlGkrE4JIC-vHaBs_AcSf9RsV9DRJRkc5IzirlIjylda5u" TargetMode="External"/><Relationship Id="rId61" Type="http://schemas.openxmlformats.org/officeDocument/2006/relationships/hyperlink" Target="https://chn.oversea.cnki.net/KCMS/detail/detail.aspx?dbcode=CJFD&amp;dbname=CJFDLAST2020&amp;filename=YZCL202010041&amp;uniplatform=OVERSEAS_CHS&amp;v=ze-Cizx1TwvSHxWxg-osD1LEJ72JrQdNibo-jhtvRakH3cSCgFhzGoQ8fA01Uy3m" TargetMode="External"/><Relationship Id="rId10" Type="http://schemas.openxmlformats.org/officeDocument/2006/relationships/hyperlink" Target="https://link.springer.com/article/10.1007/s11250-007-9097-y" TargetMode="External"/><Relationship Id="rId19" Type="http://schemas.openxmlformats.org/officeDocument/2006/relationships/hyperlink" Target="https://pubmed.ncbi.nlm.nih.gov/31500141/" TargetMode="External"/><Relationship Id="rId31" Type="http://schemas.openxmlformats.org/officeDocument/2006/relationships/hyperlink" Target="https://www-pub.iaea.org/MTCD/Publications/PDF/te_1489_web.pdf" TargetMode="External"/><Relationship Id="rId44" Type="http://schemas.openxmlformats.org/officeDocument/2006/relationships/hyperlink" Target="https://pubmed.ncbi.nlm.nih.gov/18293617/" TargetMode="External"/><Relationship Id="rId52" Type="http://schemas.openxmlformats.org/officeDocument/2006/relationships/hyperlink" Target="http://www.lrrd.org/lrrd16/10/bhui16083.htm" TargetMode="External"/><Relationship Id="rId60" Type="http://schemas.openxmlformats.org/officeDocument/2006/relationships/hyperlink" Target="https://chn.oversea.cnki.net/KCMS/detail/detail.aspx?dbcode=CJFD&amp;dbname=CJFD9093&amp;filename=GXMS199206035&amp;uniplatform=OVERSEA&amp;v=WWEZtWxQXOCXXPEckL9wZRG5hnU3ZJOtWJji57VhLEoOli97iB54-VdJfBXp8Rys" TargetMode="External"/><Relationship Id="rId65" Type="http://schemas.openxmlformats.org/officeDocument/2006/relationships/hyperlink" Target="https://chn.oversea.cnki.net/KCMS/detail/detail.aspx?dbcode=CJFD&amp;dbname=CJFDLAST2016&amp;filename=COOK201601019&amp;uniplatform=OVERSEAS_CHS&amp;v=BqP881qPJkglYB7i6hdTQ4Z3B7N7zrmKCzrlM9EnEn8vk0ZjaZ6kNIecke65_Uz3" TargetMode="External"/><Relationship Id="rId73" Type="http://schemas.openxmlformats.org/officeDocument/2006/relationships/hyperlink" Target="http://vip.hnadl.cn/article/detail.aspx?id=10388386" TargetMode="External"/><Relationship Id="rId4" Type="http://schemas.openxmlformats.org/officeDocument/2006/relationships/hyperlink" Target="https://doi.org/10.1647/2005-015R.1" TargetMode="External"/><Relationship Id="rId9" Type="http://schemas.openxmlformats.org/officeDocument/2006/relationships/hyperlink" Target="https://doi.org/10.1016/j.prevetmed.2006.05.001" TargetMode="External"/><Relationship Id="rId14" Type="http://schemas.openxmlformats.org/officeDocument/2006/relationships/hyperlink" Target="https://www.researchgate.net/publication/297763762_Infectious_causes_of_mortality_in_smallholder_mature_scavenging_chicken_in_Central_Uganda" TargetMode="External"/><Relationship Id="rId22" Type="http://schemas.openxmlformats.org/officeDocument/2006/relationships/hyperlink" Target="https://www.iosrjournals.org/iosr-javs/papers/vol7-issue9/Version-2/D07922327.pdf" TargetMode="External"/><Relationship Id="rId27" Type="http://schemas.openxmlformats.org/officeDocument/2006/relationships/hyperlink" Target="https://doi.org/10.19182/remvt.9566" TargetMode="External"/><Relationship Id="rId30" Type="http://schemas.openxmlformats.org/officeDocument/2006/relationships/hyperlink" Target="https://revues.cirad.fr/index.php/REMVT/article/view/31393/31172" TargetMode="External"/><Relationship Id="rId35" Type="http://schemas.openxmlformats.org/officeDocument/2006/relationships/hyperlink" Target="https://www.sciencedirect.com/science/article/pii/S0167587719301692" TargetMode="External"/><Relationship Id="rId43" Type="http://schemas.openxmlformats.org/officeDocument/2006/relationships/hyperlink" Target="https://www.banglajol.info/index.php/BJM/article/view/873" TargetMode="External"/><Relationship Id="rId48" Type="http://schemas.openxmlformats.org/officeDocument/2006/relationships/hyperlink" Target="https://www.sciencedirect.com/science/article/pii/S0032579119441928" TargetMode="External"/><Relationship Id="rId56" Type="http://schemas.openxmlformats.org/officeDocument/2006/relationships/hyperlink" Target="https://chn.oversea.cnki.net/KCMS/detail/detail.aspx??sfield=fn&amp;QueryID=3&amp;CurRec=1&amp;recid=&amp;FileName=YQYF200703027&amp;DbName=CJFD2007&amp;DbCode=CJFD&amp;yx=&amp;pr=&amp;URLID=" TargetMode="External"/><Relationship Id="rId64" Type="http://schemas.openxmlformats.org/officeDocument/2006/relationships/hyperlink" Target="https://chn.oversea.cnki.net/KCMS/detail/detail.aspx??sfield=fn&amp;QueryID=0&amp;CurRec=1&amp;recid=&amp;FileName=ZXWA201603208&amp;DbName=CJFDLAST2016&amp;DbCode=CJFD&amp;yx=&amp;pr=&amp;URLID=" TargetMode="External"/><Relationship Id="rId69" Type="http://schemas.openxmlformats.org/officeDocument/2006/relationships/hyperlink" Target="https://chn.oversea.cnki.net/KCMS/detail/detail.aspx?dbcode=CJFD&amp;dbname=CJFD8589&amp;filename=XJNX198605023&amp;uniplatform=OVERSEAS_CHS&amp;v=YKupksYqgZYxJUCbtLwZT7rkewRhrmanX78ePpLjulMQ_881QJGxyouDR8MgwicZ" TargetMode="External"/><Relationship Id="rId8" Type="http://schemas.openxmlformats.org/officeDocument/2006/relationships/hyperlink" Target="https://www.ncbi.nlm.nih.gov/pmc/articles/PMC6327192/pdf/kjp-56-6-597.pdf" TargetMode="External"/><Relationship Id="rId51" Type="http://schemas.openxmlformats.org/officeDocument/2006/relationships/hyperlink" Target="https://onlinelibrary.wiley.com/doi/full/10.1111/j.1477-9552.2007.00099.x" TargetMode="External"/><Relationship Id="rId72" Type="http://schemas.openxmlformats.org/officeDocument/2006/relationships/hyperlink" Target="https://chn.oversea.cnki.net/KCMS/detail/detail.aspx?dbcode=CJFD&amp;dbname=CJFD2004&amp;filename=QYKJ200406025&amp;uniplatform=OVERSEAS_CHS&amp;v=hRqPhsv195ZBSiPRJ18XsBhcHYyv-qtB7-VAHycGteA0EgewusnqYPk6cFNgKcZE" TargetMode="External"/><Relationship Id="rId3" Type="http://schemas.openxmlformats.org/officeDocument/2006/relationships/hyperlink" Target="https://doi.org/10.1016/j.prevetmed.2007.08.001" TargetMode="External"/><Relationship Id="rId12" Type="http://schemas.openxmlformats.org/officeDocument/2006/relationships/hyperlink" Target="http://lrrd.cipav.org.co/lrrd24/7/alfr24124.htm" TargetMode="External"/><Relationship Id="rId17" Type="http://schemas.openxmlformats.org/officeDocument/2006/relationships/hyperlink" Target="https://lrrd.cipav.org.co/lrrd17/6/conr17070.htm" TargetMode="External"/><Relationship Id="rId25" Type="http://schemas.openxmlformats.org/officeDocument/2006/relationships/hyperlink" Target="https://www.fao.org/3/aq622e/aq622e.pdf" TargetMode="External"/><Relationship Id="rId33" Type="http://schemas.openxmlformats.org/officeDocument/2006/relationships/hyperlink" Target="https://www-pub.iaea.org/MTCD/Publications/PDF/te_1489_web.pdf" TargetMode="External"/><Relationship Id="rId38" Type="http://schemas.openxmlformats.org/officeDocument/2006/relationships/hyperlink" Target="https://www.researchgate.net/publication/239882444_Highly_Pathogenic_Avian_Influenza_A_Rapid_Assessment_of_the_Socio-Economic_Impact_on_Vulnerable_Households_in_Egypt?channel=doi&amp;linkId=0deec51c30f6a44119000000&amp;showFulltext=true" TargetMode="External"/><Relationship Id="rId46" Type="http://schemas.openxmlformats.org/officeDocument/2006/relationships/hyperlink" Target="https://www.entomoljournal.com/archives/2019/vol7issue2/PartP/7-2-187-317.pdf" TargetMode="External"/><Relationship Id="rId59" Type="http://schemas.openxmlformats.org/officeDocument/2006/relationships/hyperlink" Target="https://chn.oversea.cnki.net/KCMS/detail/detail.aspx??sfield=fn&amp;QueryID=0&amp;CurRec=2&amp;recid=&amp;FileName=JLXS199102016&amp;DbName=CJFD9093&amp;DbCode=CJFD&amp;yx=&amp;pr=&amp;URLID=" TargetMode="External"/><Relationship Id="rId67" Type="http://schemas.openxmlformats.org/officeDocument/2006/relationships/hyperlink" Target="https://chn.oversea.cnki.net/KCMS/detail/detail.aspx?dbcode=CJFD&amp;dbname=CJFD2014&amp;filename=HLCM201406085&amp;uniplatform=OVERSEAS_CHS&amp;v=a3zjNOHQ7TK1fCXqk72IR2kcKtMAouGe27pO01OY4o30TulWwPFeHNTA3MFlaMmw" TargetMode="External"/><Relationship Id="rId20" Type="http://schemas.openxmlformats.org/officeDocument/2006/relationships/hyperlink" Target="https://www.banglajol.info/index.php/BVET/article/view/7555" TargetMode="External"/><Relationship Id="rId41" Type="http://schemas.openxmlformats.org/officeDocument/2006/relationships/hyperlink" Target="https://www.tandfonline.com/doi/pdf/10.1080/03079450500178972?needAccess=true" TargetMode="External"/><Relationship Id="rId54" Type="http://schemas.openxmlformats.org/officeDocument/2006/relationships/hyperlink" Target="https://xueshu.baidu.com/usercenter/paper/show?paperid=fc800ca22de83aa67589404880566166&amp;site=xueshu_se" TargetMode="External"/><Relationship Id="rId62" Type="http://schemas.openxmlformats.org/officeDocument/2006/relationships/hyperlink" Target="https://chn.oversea.cnki.net/KCMS/detail/detail.aspx??sfield=fn&amp;QueryID=0&amp;CurRec=1&amp;recid=&amp;FileName=HXMY201808016&amp;DbName=CJFDLAST2018&amp;DbCode=CJFD&amp;yx=&amp;pr=&amp;URLID=" TargetMode="External"/><Relationship Id="rId70" Type="http://schemas.openxmlformats.org/officeDocument/2006/relationships/hyperlink" Target="https://chn.oversea.cnki.net/KCMS/detail/detail.aspx?dbcode=CJFD&amp;dbname=CJFD2012&amp;filename=ZSZZ201205020&amp;uniplatform=OVERSEAS_CHS&amp;v=SOgEvhkkpeup4BDzAuzpAVK8C8dsxOkCVZgGvXS4UQGGuPimdbTGbBILqkkXM51v" TargetMode="External"/><Relationship Id="rId75" Type="http://schemas.openxmlformats.org/officeDocument/2006/relationships/hyperlink" Target="http://www.cqvip.com/Main/Detail.aspx?id=299008" TargetMode="External"/><Relationship Id="rId1" Type="http://schemas.openxmlformats.org/officeDocument/2006/relationships/hyperlink" Target="https://doi.org/10.1016/j.prevetmed.2005.02.003" TargetMode="External"/><Relationship Id="rId6" Type="http://schemas.openxmlformats.org/officeDocument/2006/relationships/hyperlink" Target="https://link.springer.com/content/pdf/10.1007/s12639-011-0090-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assets.publishing.service.gov.uk/media/57a08bbbe5274a27b2000d07/wp03_2008.pdf" TargetMode="External"/><Relationship Id="rId18" Type="http://schemas.openxmlformats.org/officeDocument/2006/relationships/hyperlink" Target="https://www.reuters.com/article/us-china-health-chickens-idUSKBN20F0RA" TargetMode="External"/><Relationship Id="rId26" Type="http://schemas.openxmlformats.org/officeDocument/2006/relationships/hyperlink" Target="https://news.trenddetail.com/middleeast/207657.html" TargetMode="External"/><Relationship Id="rId39" Type="http://schemas.openxmlformats.org/officeDocument/2006/relationships/hyperlink" Target="https://www.agrifarming.in/10000-layer-farming-project-report-for-beginners" TargetMode="External"/><Relationship Id="rId21" Type="http://schemas.openxmlformats.org/officeDocument/2006/relationships/hyperlink" Target="https://finance.eastmoney.com/a2/202103211852125436.html." TargetMode="External"/><Relationship Id="rId34" Type="http://schemas.openxmlformats.org/officeDocument/2006/relationships/hyperlink" Target="https://www.selinawamucii.com/insights/prices/guinea/chicken-meat/" TargetMode="External"/><Relationship Id="rId42" Type="http://schemas.openxmlformats.org/officeDocument/2006/relationships/hyperlink" Target="https://pdf.usaid.gov/pdf_docs/pbaaa047.pdf" TargetMode="External"/><Relationship Id="rId47" Type="http://schemas.openxmlformats.org/officeDocument/2006/relationships/hyperlink" Target="https://www.rvo.nl/sites/default/files/2019/11/Onderzoek%20pluimveesector%20Ivoorkust.pdf" TargetMode="External"/><Relationship Id="rId50" Type="http://schemas.openxmlformats.org/officeDocument/2006/relationships/hyperlink" Target="https://www.rvo.nl/sites/default/files/2019/11/Onderzoek%20pluimveesector%20Ivoorkust.pdf" TargetMode="External"/><Relationship Id="rId55" Type="http://schemas.openxmlformats.org/officeDocument/2006/relationships/hyperlink" Target="https://www.hrpub.org/download/20201030/UJAR1-10417390.pdf" TargetMode="External"/><Relationship Id="rId63" Type="http://schemas.openxmlformats.org/officeDocument/2006/relationships/hyperlink" Target="https://www.rvo.nl/sites/default/files/2020/10/Poultry-Sector-Study-Nigeria.pdf" TargetMode="External"/><Relationship Id="rId68" Type="http://schemas.openxmlformats.org/officeDocument/2006/relationships/hyperlink" Target="https://rab.gov.rw/fileadmin/user_upload/Service_Charter/Animal_Resources/Poultry_farming_and_provision_of_chicks_.pdf" TargetMode="External"/><Relationship Id="rId76" Type="http://schemas.openxmlformats.org/officeDocument/2006/relationships/hyperlink" Target="https://www.google.com/url?sa=t&amp;rct=j&amp;q=&amp;esrc=s&amp;source=web&amp;cd=&amp;ved=2ahUKEwjHy9TmnoX7AhUchv0HHa6iAHg4ChAWegQIHRAB&amp;url=https%3A%2F%2Frepository.up.ac.za%2Fbitstream%2Fhandle%2F2263%2F25266%2FComplete.pdf%3Fsequence%3D7&amp;usg=AOvVaw3oRASbEL9RmP7hwY16WHN4" TargetMode="External"/><Relationship Id="rId84" Type="http://schemas.openxmlformats.org/officeDocument/2006/relationships/hyperlink" Target="https://farmersreviewafrica.com/tanzania-bans-importation-of-day-old-chicks/" TargetMode="External"/><Relationship Id="rId89" Type="http://schemas.openxmlformats.org/officeDocument/2006/relationships/hyperlink" Target="https://www.thepoultrysite.com/news/2013/10/chicken-prices-in-uganda-rise-due-to-feed-scarcity" TargetMode="External"/><Relationship Id="rId7" Type="http://schemas.openxmlformats.org/officeDocument/2006/relationships/hyperlink" Target="https://timeforsense.com/wp-content/uploads/2020/12/201204-SVC-Hatching-Eggs.pdf" TargetMode="External"/><Relationship Id="rId71" Type="http://schemas.openxmlformats.org/officeDocument/2006/relationships/hyperlink" Target="https://apps.fas.usda.gov/newgainapi/api/Report/DownloadReportByFileName?fileName=Poultry%20and%20Poultry%20Products%20Annual%202019%20_Dakar_Senegal_10-14-2019" TargetMode="External"/><Relationship Id="rId92" Type="http://schemas.openxmlformats.org/officeDocument/2006/relationships/hyperlink" Target="https://ugandafact.com/how-much-is-a-mature-broiler-chicken-in-uganda/" TargetMode="External"/><Relationship Id="rId2" Type="http://schemas.openxmlformats.org/officeDocument/2006/relationships/hyperlink" Target="https://www.rvo.nl/sites/default/files/2020/12/Poultry%20sector%20study%20Bangladesh.pdf" TargetMode="External"/><Relationship Id="rId16" Type="http://schemas.openxmlformats.org/officeDocument/2006/relationships/hyperlink" Target="https://hal.inrae.fr/hal-02823151/document" TargetMode="External"/><Relationship Id="rId29" Type="http://schemas.openxmlformats.org/officeDocument/2006/relationships/hyperlink" Target="https://www.researchgate.net/publication/279059348_Comparative_performance_of_Sonali_chickens_commercial_broilers_layers_and_local_non-descript_Deshi_chickens_in_selected_areas_of_Bangladesh" TargetMode="External"/><Relationship Id="rId11" Type="http://schemas.openxmlformats.org/officeDocument/2006/relationships/hyperlink" Target="https://assets.publishing.service.gov.uk/media/57a08bbbe5274a27b2000d07/wp03_2008.pdf" TargetMode="External"/><Relationship Id="rId24" Type="http://schemas.openxmlformats.org/officeDocument/2006/relationships/hyperlink" Target="https://dspace.ups.edu.ec/bitstream/123456789/8854/1/UPS-CT005046.pdf" TargetMode="External"/><Relationship Id="rId32" Type="http://schemas.openxmlformats.org/officeDocument/2006/relationships/hyperlink" Target="https://www.thepoultrysite.com/news/2014/02/chick-distribution-model-helps-ethiopias-small-poultry-farmers" TargetMode="External"/><Relationship Id="rId37" Type="http://schemas.openxmlformats.org/officeDocument/2006/relationships/hyperlink" Target="https://www.manage.gov.in/stry&amp;fcac/content/19.%20Project%20Report%20on%20Layer%20Poultry.pdf" TargetMode="External"/><Relationship Id="rId40" Type="http://schemas.openxmlformats.org/officeDocument/2006/relationships/hyperlink" Target="https://pdf.usaid.gov/pdf_docs/pbaaa047.pdf" TargetMode="External"/><Relationship Id="rId45" Type="http://schemas.openxmlformats.org/officeDocument/2006/relationships/hyperlink" Target="https://pdf.usaid.gov/pdf_docs/Pnadi259.pdf" TargetMode="External"/><Relationship Id="rId53" Type="http://schemas.openxmlformats.org/officeDocument/2006/relationships/hyperlink" Target="https://assets.publishing.service.gov.uk/media/57a08bbae5274a27b2000d03/wp05_2008.pdf" TargetMode="External"/><Relationship Id="rId58" Type="http://schemas.openxmlformats.org/officeDocument/2006/relationships/hyperlink" Target="https://www.google.es/url?sa=t&amp;rct=j&amp;q=&amp;esrc=s&amp;source=web&amp;cd=&amp;cad=rja&amp;uact=8&amp;ved=2ahUKEwi8iL_avYr7AhVLh_0HHUV7C7UQFnoECAwQAQ&amp;url=https%3A%2F%2Fcienciaspecuarias.inifap.gob.mx%2Findex.php%2FPecuarias%2Farticle%2Fdownload%2F1928%2F3576&amp;usg=AOvVaw0SZ6nt2Q8YR4kE_v7yiNQd" TargetMode="External"/><Relationship Id="rId66" Type="http://schemas.openxmlformats.org/officeDocument/2006/relationships/hyperlink" Target="https://www.nbp.com.pk/agriculture/prfeasibilityreport.pdf" TargetMode="External"/><Relationship Id="rId74" Type="http://schemas.openxmlformats.org/officeDocument/2006/relationships/hyperlink" Target="https://www.myggsa.co.za/how-much-is-a-broiler-chicken-in-south-africa/" TargetMode="External"/><Relationship Id="rId79" Type="http://schemas.openxmlformats.org/officeDocument/2006/relationships/hyperlink" Target="https://link.springer.com/content/pdf/10.1007/BF02250880.pdf" TargetMode="External"/><Relationship Id="rId87" Type="http://schemas.openxmlformats.org/officeDocument/2006/relationships/hyperlink" Target="https://apps.fas.usda.gov/newgainapi/api/report/downloadreportbyfilename?filename=Poultry%20and%20Products%20Annual_Bangkok_Thailand_9-6-2018.pdf" TargetMode="External"/><Relationship Id="rId5" Type="http://schemas.openxmlformats.org/officeDocument/2006/relationships/hyperlink" Target="https://timeforsense.com/wp-content/uploads/2020/12/201204-SVC-Hatching-Eggs.pdf" TargetMode="External"/><Relationship Id="rId61" Type="http://schemas.openxmlformats.org/officeDocument/2006/relationships/hyperlink" Target="http://riul.unanleon.edu.ni:8080/jspui/bitstream/123456789/4675/1/209222.pdf" TargetMode="External"/><Relationship Id="rId82" Type="http://schemas.openxmlformats.org/officeDocument/2006/relationships/hyperlink" Target="https://core.ac.uk/reader/71669130" TargetMode="External"/><Relationship Id="rId90" Type="http://schemas.openxmlformats.org/officeDocument/2006/relationships/hyperlink" Target="https://www.thepoultrysite.com/news/2013/10/chicken-prices-in-uganda-rise-due-to-feed-scarcity" TargetMode="External"/><Relationship Id="rId95" Type="http://schemas.openxmlformats.org/officeDocument/2006/relationships/hyperlink" Target="https://tuoitrenews.vn/news/business/20180712/imported-waste-chickens-sold-at-dirt-cheap-price-in-ho-chi-minh-city/46661.html" TargetMode="External"/><Relationship Id="rId19" Type="http://schemas.openxmlformats.org/officeDocument/2006/relationships/hyperlink" Target="https://www.reuters.com/article/us-china-health-chickens-idUSKBN20F0RA" TargetMode="External"/><Relationship Id="rId14" Type="http://schemas.openxmlformats.org/officeDocument/2006/relationships/hyperlink" Target="https://www.researchgate.net/publication/279059348_Comparative_performance_of_Sonali_chickens_commercial_broilers_layers_and_local_non-descript_Deshi_chickens_in_selected_areas_of_Bangladesh" TargetMode="External"/><Relationship Id="rId22" Type="http://schemas.openxmlformats.org/officeDocument/2006/relationships/hyperlink" Target="https://dspace.ups.edu.ec/bitstream/123456789/3660/1/UPS-QT03321.pdf" TargetMode="External"/><Relationship Id="rId27" Type="http://schemas.openxmlformats.org/officeDocument/2006/relationships/hyperlink" Target="https://www.tandfonline.com/doi/pdf/10.1017/S0043933915002718?needAccess=true" TargetMode="External"/><Relationship Id="rId30" Type="http://schemas.openxmlformats.org/officeDocument/2006/relationships/hyperlink" Target="https://www.researchgate.net/publication/351992689_Economic_and_marketing_performance_of_chicken_value_chain_actors_in_Ethiopia_challenges_and_business_opportunities_for_sustainable_livelihoods?channel=doi&amp;linkId=60b4a3e092851cd0d988c9d6&amp;showFulltext=true" TargetMode="External"/><Relationship Id="rId35" Type="http://schemas.openxmlformats.org/officeDocument/2006/relationships/hyperlink" Target="https://unctadcompal.org/wp-content/uploads/2017/03/Republica-Dominicana-Estudio-Sector-Avicola-.pdf" TargetMode="External"/><Relationship Id="rId43" Type="http://schemas.openxmlformats.org/officeDocument/2006/relationships/hyperlink" Target="https://www.google.com/url?sa=t&amp;rct=j&amp;q=&amp;esrc=s&amp;source=web&amp;cd=&amp;ved=2ahUKEwjt7_q6pYX7AhURg_0HHbtpBVs4FBAWegQIGRAB&amp;url=https%3A%2F%2Ftalenta.usu.ac.id%2Fjpi%2Farticle%2Fdownload%2F4801%2F3376%2F22108&amp;usg=AOvVaw3p9NKmkVLOgo_v0rcfGH4z" TargetMode="External"/><Relationship Id="rId48" Type="http://schemas.openxmlformats.org/officeDocument/2006/relationships/hyperlink" Target="https://www.rvo.nl/sites/default/files/2019/11/Onderzoek%20pluimveesector%20Ivoorkust.pdf" TargetMode="External"/><Relationship Id="rId56" Type="http://schemas.openxmlformats.org/officeDocument/2006/relationships/hyperlink" Target="https://www.engormix.com/MA-avicultura/productos/pollo-recien-nacido-engorde_pr35793.htm" TargetMode="External"/><Relationship Id="rId64" Type="http://schemas.openxmlformats.org/officeDocument/2006/relationships/hyperlink" Target="https://njap.org.ng/index.php/njap/article/view/763/664" TargetMode="External"/><Relationship Id="rId69" Type="http://schemas.openxmlformats.org/officeDocument/2006/relationships/hyperlink" Target="https://rab.gov.rw/fileadmin/user_upload/Service_Charter/Animal_Resources/Poultry_farming_and_provision_of_chicks_.pdf" TargetMode="External"/><Relationship Id="rId77" Type="http://schemas.openxmlformats.org/officeDocument/2006/relationships/hyperlink" Target="http://www.daph.gov.lk/web/images/content_image/publications/other_publications/2022/Poultry_Sector_Forecast_2022_final.pdf" TargetMode="External"/><Relationship Id="rId8" Type="http://schemas.openxmlformats.org/officeDocument/2006/relationships/hyperlink" Target="https://asetena.com/top-suppliers-of-day-old-chicks-in-ghana/" TargetMode="External"/><Relationship Id="rId51" Type="http://schemas.openxmlformats.org/officeDocument/2006/relationships/hyperlink" Target="https://www.researchgate.net/publication/262488173_VILLAGE_POULTRY_IN_NORTHERN_LAO_PDR" TargetMode="External"/><Relationship Id="rId72" Type="http://schemas.openxmlformats.org/officeDocument/2006/relationships/hyperlink" Target="https://apps.fas.usda.gov/newgainapi/api/Report/DownloadReportByFileName?fileName=Poultry%20and%20Poultry%20Products%20Annual%202019%20_Dakar_Senegal_10-14-2019" TargetMode="External"/><Relationship Id="rId80" Type="http://schemas.openxmlformats.org/officeDocument/2006/relationships/hyperlink" Target="https://www.diagri.lk/2021/03/how-to-start-broiler-farm-in-sri-lanka.html" TargetMode="External"/><Relationship Id="rId85" Type="http://schemas.openxmlformats.org/officeDocument/2006/relationships/hyperlink" Target="https://www.suaire.sua.ac.tz/bitstream/handle/123456789/1195/DAVID%20PETER.pdf?sequence=1&amp;isAllowed=y" TargetMode="External"/><Relationship Id="rId93" Type="http://schemas.openxmlformats.org/officeDocument/2006/relationships/hyperlink" Target="https://www.sciencedirect.com/science/article/pii/S0167587721002142" TargetMode="External"/><Relationship Id="rId3" Type="http://schemas.openxmlformats.org/officeDocument/2006/relationships/hyperlink" Target="https://www.sciencedirect.com/science/article/pii/S0167587721001112" TargetMode="External"/><Relationship Id="rId12" Type="http://schemas.openxmlformats.org/officeDocument/2006/relationships/hyperlink" Target="https://assets.publishing.service.gov.uk/media/57a08bbbe5274a27b2000d07/wp03_2008.pdf" TargetMode="External"/><Relationship Id="rId17" Type="http://schemas.openxmlformats.org/officeDocument/2006/relationships/hyperlink" Target="https://www.businessincameroon.com/breeding/0606-7176-cameroon-900-000-one-day-chicks-to-boost-poultry-farming-in-the-north-west-region" TargetMode="External"/><Relationship Id="rId25" Type="http://schemas.openxmlformats.org/officeDocument/2006/relationships/hyperlink" Target="https://news.trenddetail.com/middleeast/207657.html" TargetMode="External"/><Relationship Id="rId33" Type="http://schemas.openxmlformats.org/officeDocument/2006/relationships/hyperlink" Target="https://www.marketlinks.org/sites/default/files/resource/files/Report_No._22_-_Guinea_Value_Chain_Analysis_-_Eggs_Small_Ruminants_Maize_Rice_Groundnut.pdf" TargetMode="External"/><Relationship Id="rId38" Type="http://schemas.openxmlformats.org/officeDocument/2006/relationships/hyperlink" Target="http://ijah.in/upload/snippet/76_49.pdf" TargetMode="External"/><Relationship Id="rId46" Type="http://schemas.openxmlformats.org/officeDocument/2006/relationships/hyperlink" Target="https://pdf.usaid.gov/pdf_docs/Pnadi259.pdf" TargetMode="External"/><Relationship Id="rId59" Type="http://schemas.openxmlformats.org/officeDocument/2006/relationships/hyperlink" Target="https://www.google.es/url?sa=t&amp;rct=j&amp;q=&amp;esrc=s&amp;source=web&amp;cd=&amp;cad=rja&amp;uact=8&amp;ved=2ahUKEwi8iL_avYr7AhVLh_0HHUV7C7UQFnoECAwQAQ&amp;url=https%3A%2F%2Fcienciaspecuarias.inifap.gob.mx%2Findex.php%2FPecuarias%2Farticle%2Fdownload%2F1928%2F3576&amp;usg=AOvVaw0SZ6nt2Q8YR4kE_v7yiNQd" TargetMode="External"/><Relationship Id="rId67" Type="http://schemas.openxmlformats.org/officeDocument/2006/relationships/hyperlink" Target="https://www.agrifarming.in/10000-layer-farming-project-report-for-beginners" TargetMode="External"/><Relationship Id="rId20" Type="http://schemas.openxmlformats.org/officeDocument/2006/relationships/hyperlink" Target="https://apps.fas.usda.gov/newgainapi/api/report/downloadreportbyfilename?filename=Poultry%20and%20Products%20Semi-annual_Beijing_China%20-%20Peoples%20Republic%20of_2-26-2019.pdf" TargetMode="External"/><Relationship Id="rId41" Type="http://schemas.openxmlformats.org/officeDocument/2006/relationships/hyperlink" Target="https://pdf.usaid.gov/pdf_docs/pbaaa047.pdf" TargetMode="External"/><Relationship Id="rId54" Type="http://schemas.openxmlformats.org/officeDocument/2006/relationships/hyperlink" Target="https://zimbabwebookproject.weebly.com/chicken-rearing.html" TargetMode="External"/><Relationship Id="rId62" Type="http://schemas.openxmlformats.org/officeDocument/2006/relationships/hyperlink" Target="https://repositorio.una.edu.ni/3643/1/tne20r696a.pdf" TargetMode="External"/><Relationship Id="rId70" Type="http://schemas.openxmlformats.org/officeDocument/2006/relationships/hyperlink" Target="https://cri-world.com/publications/qed_dp_302.pdf" TargetMode="External"/><Relationship Id="rId75" Type="http://schemas.openxmlformats.org/officeDocument/2006/relationships/hyperlink" Target="https://www.grainsa.co.za/growing-broilers-can-add-value-to-your-enterprise" TargetMode="External"/><Relationship Id="rId83" Type="http://schemas.openxmlformats.org/officeDocument/2006/relationships/hyperlink" Target="http://api.uofk.edu:8080/api/core/bitstreams/9ef9374d-b2b7-416f-9ac3-951181543cbb/content" TargetMode="External"/><Relationship Id="rId88" Type="http://schemas.openxmlformats.org/officeDocument/2006/relationships/hyperlink" Target="https://agriexchange.apeda.gov.in/marketreport/Reports/Poultry_and_Products_Annual_Bangkok_Thailand_8-29-2019.pdf" TargetMode="External"/><Relationship Id="rId91" Type="http://schemas.openxmlformats.org/officeDocument/2006/relationships/hyperlink" Target="https://ugandafact.com/how-much-is-a-mature-broiler-chicken-in-uganda/" TargetMode="External"/><Relationship Id="rId1" Type="http://schemas.openxmlformats.org/officeDocument/2006/relationships/hyperlink" Target="https://www.thepoultrysite.com/news/2008/09/price-of-dayold-broiler-chick-leaps" TargetMode="External"/><Relationship Id="rId6" Type="http://schemas.openxmlformats.org/officeDocument/2006/relationships/hyperlink" Target="https://www.sciencedirect.com/science/article/pii/S0301479713007512?via%3Dihub" TargetMode="External"/><Relationship Id="rId15" Type="http://schemas.openxmlformats.org/officeDocument/2006/relationships/hyperlink" Target="https://www.hrpub.org/download/20201030/UJAR1-10417390.pdf" TargetMode="External"/><Relationship Id="rId23" Type="http://schemas.openxmlformats.org/officeDocument/2006/relationships/hyperlink" Target="http://www.dspace.uce.edu.ec/bitstream/25000/21567/1/T-UCE-0004-CAG-274.pdf" TargetMode="External"/><Relationship Id="rId28" Type="http://schemas.openxmlformats.org/officeDocument/2006/relationships/hyperlink" Target="https://www.tandfonline.com/doi/pdf/10.1017/S0043933915002718?needAccess=true" TargetMode="External"/><Relationship Id="rId36" Type="http://schemas.openxmlformats.org/officeDocument/2006/relationships/hyperlink" Target="https://unctadcompal.org/wp-content/uploads/2017/03/Republica-Dominicana-Estudio-Sector-Avicola-.pdf" TargetMode="External"/><Relationship Id="rId49" Type="http://schemas.openxmlformats.org/officeDocument/2006/relationships/hyperlink" Target="https://www.rvo.nl/sites/default/files/2019/11/Onderzoek%20pluimveesector%20Ivoorkust.pdf" TargetMode="External"/><Relationship Id="rId57" Type="http://schemas.openxmlformats.org/officeDocument/2006/relationships/hyperlink" Target="https://www.oecd.org/daf/competition/ENG-WEB-REPORT-Chicken-MeatMarketMexico2018.pdf" TargetMode="External"/><Relationship Id="rId10" Type="http://schemas.openxmlformats.org/officeDocument/2006/relationships/hyperlink" Target="https://www.ceva.com/wp-content/uploads/2022/09/POULET-DU-FASO_Lien-vide%CC%81oL.pdf" TargetMode="External"/><Relationship Id="rId31" Type="http://schemas.openxmlformats.org/officeDocument/2006/relationships/hyperlink" Target="https://pdf.usaid.gov/pdf_docs/PA00Z884.pdf" TargetMode="External"/><Relationship Id="rId44" Type="http://schemas.openxmlformats.org/officeDocument/2006/relationships/hyperlink" Target="https://media.neliti.com/media/publications/196835-EN-native-chicken-production-in-indonesia-a.pdf" TargetMode="External"/><Relationship Id="rId52" Type="http://schemas.openxmlformats.org/officeDocument/2006/relationships/hyperlink" Target="https://www.researchgate.net/publication/262488173_VILLAGE_POULTRY_IN_NORTHERN_LAO_PDR" TargetMode="External"/><Relationship Id="rId60" Type="http://schemas.openxmlformats.org/officeDocument/2006/relationships/hyperlink" Target="http://riul.unanleon.edu.ni:8080/jspui/bitstream/123456789/4675/1/209222.pdf" TargetMode="External"/><Relationship Id="rId65" Type="http://schemas.openxmlformats.org/officeDocument/2006/relationships/hyperlink" Target="https://www.nbp.com.pk/agriculture/prfeasibilityreport.pdf" TargetMode="External"/><Relationship Id="rId73" Type="http://schemas.openxmlformats.org/officeDocument/2006/relationships/hyperlink" Target="https://timeforsense.com/wp-content/uploads/2020/12/201204-SVC-Hatching-Eggs.pdf" TargetMode="External"/><Relationship Id="rId78" Type="http://schemas.openxmlformats.org/officeDocument/2006/relationships/hyperlink" Target="http://www.daph.gov.lk/web/images/content_image/publications/other_publications/Poultry_forecast.pdf" TargetMode="External"/><Relationship Id="rId81" Type="http://schemas.openxmlformats.org/officeDocument/2006/relationships/hyperlink" Target="https://www.internationalscholarsjournals.com/articles/analysis-of-the-economics-of-poultry-egg-production-in-khartoum-state-sudan.pdf" TargetMode="External"/><Relationship Id="rId86" Type="http://schemas.openxmlformats.org/officeDocument/2006/relationships/hyperlink" Target="https://www.thecitizen.co.tz/tanzania/magazines/prices-of-chicks-rise-by-66pc-as-scarcity-bites-2637844" TargetMode="External"/><Relationship Id="rId94" Type="http://schemas.openxmlformats.org/officeDocument/2006/relationships/hyperlink" Target="https://www.fao.org/3/al693e/al693e.pdf" TargetMode="External"/><Relationship Id="rId4" Type="http://schemas.openxmlformats.org/officeDocument/2006/relationships/hyperlink" Target="https://www.researchgate.net/publication/279059348_Comparative_performance_of_Sonali_chickens_commercial_broilers_layers_and_local_non-descript_Deshi_chickens_in_selected_areas_of_Bangladesh" TargetMode="External"/><Relationship Id="rId9" Type="http://schemas.openxmlformats.org/officeDocument/2006/relationships/hyperlink" Target="https://crimsonpublishers.com/apdv/pdf/APDV.000669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worldbank.org/indicator/FP.CPI.TOT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worldbank.org/indicator/PA.NUS.FC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B153-08B4-411B-85C1-5BD2F5C1ADF8}">
  <dimension ref="B3:F13"/>
  <sheetViews>
    <sheetView workbookViewId="0">
      <selection activeCell="F19" sqref="F19"/>
    </sheetView>
  </sheetViews>
  <sheetFormatPr defaultRowHeight="14.4" x14ac:dyDescent="0.3"/>
  <cols>
    <col min="2" max="2" width="11" customWidth="1"/>
    <col min="3" max="3" width="3" customWidth="1"/>
    <col min="5" max="5" width="4.21875" customWidth="1"/>
  </cols>
  <sheetData>
    <row r="3" spans="2:6" ht="15.6" x14ac:dyDescent="0.3">
      <c r="B3" s="1" t="s">
        <v>0</v>
      </c>
    </row>
    <row r="5" spans="2:6" x14ac:dyDescent="0.3">
      <c r="B5" t="s">
        <v>1</v>
      </c>
    </row>
    <row r="10" spans="2:6" x14ac:dyDescent="0.3">
      <c r="B10" t="s">
        <v>2</v>
      </c>
      <c r="D10" t="s">
        <v>4</v>
      </c>
      <c r="F10" t="s">
        <v>3</v>
      </c>
    </row>
    <row r="11" spans="2:6" x14ac:dyDescent="0.3">
      <c r="B11" t="s">
        <v>126</v>
      </c>
      <c r="D11" s="6"/>
      <c r="F11" t="s">
        <v>123</v>
      </c>
    </row>
    <row r="12" spans="2:6" x14ac:dyDescent="0.3">
      <c r="D12" s="4"/>
      <c r="F12" t="s">
        <v>124</v>
      </c>
    </row>
    <row r="13" spans="2:6" x14ac:dyDescent="0.3">
      <c r="D13" s="3"/>
      <c r="F13" t="s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D88D-D4C4-4A75-BC06-832BE3F3F073}">
  <dimension ref="A1:AG79"/>
  <sheetViews>
    <sheetView zoomScale="60" zoomScaleNormal="60" workbookViewId="0">
      <pane ySplit="1" topLeftCell="A2" activePane="bottomLeft" state="frozen"/>
      <selection pane="bottomLeft" activeCell="T28" sqref="T28"/>
    </sheetView>
  </sheetViews>
  <sheetFormatPr defaultRowHeight="14.4" x14ac:dyDescent="0.3"/>
  <cols>
    <col min="1" max="1" width="11.44140625" customWidth="1"/>
    <col min="3" max="3" width="12.44140625" customWidth="1"/>
    <col min="5" max="8" width="0" hidden="1" customWidth="1"/>
    <col min="9" max="11" width="15" customWidth="1"/>
    <col min="14" max="14" width="13" customWidth="1"/>
  </cols>
  <sheetData>
    <row r="1" spans="1:33" s="2" customFormat="1" x14ac:dyDescent="0.3">
      <c r="A1" s="2" t="s">
        <v>82</v>
      </c>
      <c r="B1" s="2" t="s">
        <v>83</v>
      </c>
      <c r="C1" s="2" t="s">
        <v>84</v>
      </c>
      <c r="D1" s="2" t="s">
        <v>85</v>
      </c>
      <c r="E1" s="2" t="s">
        <v>86</v>
      </c>
      <c r="F1" s="2" t="s">
        <v>87</v>
      </c>
      <c r="G1" s="2" t="s">
        <v>88</v>
      </c>
      <c r="H1" s="2" t="s">
        <v>94</v>
      </c>
      <c r="I1" s="2" t="s">
        <v>89</v>
      </c>
      <c r="J1" s="2" t="s">
        <v>1406</v>
      </c>
      <c r="K1" s="2" t="s">
        <v>1408</v>
      </c>
      <c r="L1" s="2" t="s">
        <v>90</v>
      </c>
      <c r="M1" s="2" t="s">
        <v>91</v>
      </c>
      <c r="N1" s="2" t="s">
        <v>92</v>
      </c>
      <c r="O1" s="2" t="s">
        <v>120</v>
      </c>
      <c r="P1" s="2" t="s">
        <v>93</v>
      </c>
      <c r="Q1" s="4" t="s">
        <v>95</v>
      </c>
      <c r="R1" s="4" t="s">
        <v>96</v>
      </c>
      <c r="S1" s="4" t="s">
        <v>97</v>
      </c>
      <c r="T1" s="4" t="s">
        <v>98</v>
      </c>
      <c r="U1" s="4" t="s">
        <v>99</v>
      </c>
      <c r="V1" s="4" t="s">
        <v>100</v>
      </c>
      <c r="W1" s="4" t="s">
        <v>101</v>
      </c>
      <c r="X1" s="4" t="s">
        <v>102</v>
      </c>
      <c r="Y1" s="4" t="s">
        <v>103</v>
      </c>
      <c r="Z1" s="4" t="s">
        <v>104</v>
      </c>
      <c r="AA1" s="4" t="s">
        <v>105</v>
      </c>
      <c r="AB1" s="4" t="s">
        <v>106</v>
      </c>
      <c r="AC1" s="4" t="s">
        <v>107</v>
      </c>
      <c r="AD1" s="3" t="s">
        <v>108</v>
      </c>
      <c r="AE1" s="3" t="s">
        <v>109</v>
      </c>
      <c r="AF1" s="3" t="s">
        <v>110</v>
      </c>
      <c r="AG1" s="3" t="s">
        <v>111</v>
      </c>
    </row>
    <row r="2" spans="1:33" x14ac:dyDescent="0.3">
      <c r="A2" t="s">
        <v>5</v>
      </c>
      <c r="B2" t="s">
        <v>112</v>
      </c>
      <c r="C2" t="s">
        <v>113</v>
      </c>
      <c r="D2">
        <v>2005</v>
      </c>
      <c r="E2" t="s">
        <v>114</v>
      </c>
      <c r="F2" s="5" t="s">
        <v>115</v>
      </c>
      <c r="G2" t="s">
        <v>116</v>
      </c>
      <c r="H2" t="s">
        <v>117</v>
      </c>
      <c r="I2" t="s">
        <v>118</v>
      </c>
      <c r="J2" t="s">
        <v>203</v>
      </c>
      <c r="K2" t="s">
        <v>1409</v>
      </c>
      <c r="L2" t="s">
        <v>119</v>
      </c>
      <c r="M2">
        <v>7</v>
      </c>
      <c r="N2">
        <v>133</v>
      </c>
      <c r="O2" s="10">
        <v>10</v>
      </c>
      <c r="P2" t="s">
        <v>121</v>
      </c>
      <c r="Q2" t="s">
        <v>117</v>
      </c>
      <c r="R2" t="s">
        <v>117</v>
      </c>
      <c r="S2" t="s">
        <v>117</v>
      </c>
      <c r="T2" t="s">
        <v>117</v>
      </c>
      <c r="U2" t="s">
        <v>117</v>
      </c>
      <c r="V2" t="s">
        <v>117</v>
      </c>
      <c r="W2" t="s">
        <v>117</v>
      </c>
      <c r="X2" t="s">
        <v>117</v>
      </c>
      <c r="Y2" t="s">
        <v>117</v>
      </c>
      <c r="Z2" t="s">
        <v>117</v>
      </c>
      <c r="AA2" t="s">
        <v>117</v>
      </c>
      <c r="AB2" t="s">
        <v>117</v>
      </c>
      <c r="AC2" t="s">
        <v>117</v>
      </c>
      <c r="AD2" t="s">
        <v>122</v>
      </c>
      <c r="AE2" t="s">
        <v>122</v>
      </c>
      <c r="AF2" t="s">
        <v>122</v>
      </c>
      <c r="AG2" t="s">
        <v>122</v>
      </c>
    </row>
    <row r="3" spans="1:33" x14ac:dyDescent="0.3">
      <c r="A3" t="s">
        <v>6</v>
      </c>
      <c r="B3" t="s">
        <v>161</v>
      </c>
      <c r="C3" t="s">
        <v>162</v>
      </c>
      <c r="D3">
        <v>2021</v>
      </c>
      <c r="E3" t="s">
        <v>114</v>
      </c>
      <c r="F3" s="5" t="s">
        <v>163</v>
      </c>
      <c r="G3" t="s">
        <v>164</v>
      </c>
      <c r="H3" t="s">
        <v>165</v>
      </c>
      <c r="I3" t="s">
        <v>166</v>
      </c>
      <c r="J3" t="s">
        <v>1067</v>
      </c>
      <c r="K3">
        <v>1</v>
      </c>
      <c r="L3" t="s">
        <v>119</v>
      </c>
      <c r="M3">
        <v>1</v>
      </c>
      <c r="N3">
        <v>27</v>
      </c>
      <c r="O3">
        <v>1.1399999999999999</v>
      </c>
      <c r="P3" t="s">
        <v>121</v>
      </c>
      <c r="Q3" t="s">
        <v>117</v>
      </c>
      <c r="R3" t="s">
        <v>117</v>
      </c>
      <c r="S3" t="s">
        <v>117</v>
      </c>
      <c r="T3" t="s">
        <v>117</v>
      </c>
      <c r="U3" t="s">
        <v>117</v>
      </c>
      <c r="V3" t="s">
        <v>117</v>
      </c>
      <c r="W3" t="s">
        <v>117</v>
      </c>
      <c r="X3" t="s">
        <v>117</v>
      </c>
      <c r="Y3" t="s">
        <v>117</v>
      </c>
      <c r="Z3" t="s">
        <v>117</v>
      </c>
      <c r="AA3" t="s">
        <v>117</v>
      </c>
      <c r="AB3" t="s">
        <v>117</v>
      </c>
      <c r="AC3" t="s">
        <v>117</v>
      </c>
      <c r="AD3" t="s">
        <v>122</v>
      </c>
      <c r="AE3" t="s">
        <v>122</v>
      </c>
      <c r="AF3" t="s">
        <v>122</v>
      </c>
      <c r="AG3" t="s">
        <v>122</v>
      </c>
    </row>
    <row r="4" spans="1:33" x14ac:dyDescent="0.3">
      <c r="A4" t="s">
        <v>7</v>
      </c>
      <c r="B4" t="s">
        <v>161</v>
      </c>
      <c r="C4" t="s">
        <v>188</v>
      </c>
      <c r="D4">
        <v>2008</v>
      </c>
      <c r="E4" t="s">
        <v>114</v>
      </c>
      <c r="F4" s="5" t="s">
        <v>189</v>
      </c>
      <c r="G4" t="s">
        <v>190</v>
      </c>
      <c r="H4" t="s">
        <v>165</v>
      </c>
      <c r="I4" t="s">
        <v>166</v>
      </c>
      <c r="J4" t="s">
        <v>1073</v>
      </c>
      <c r="K4">
        <v>6</v>
      </c>
      <c r="L4" t="s">
        <v>119</v>
      </c>
      <c r="M4">
        <v>600</v>
      </c>
      <c r="N4">
        <v>24419</v>
      </c>
      <c r="O4">
        <v>52</v>
      </c>
      <c r="P4" t="s">
        <v>191</v>
      </c>
      <c r="Q4" t="s">
        <v>117</v>
      </c>
      <c r="R4" t="s">
        <v>117</v>
      </c>
      <c r="S4" t="s">
        <v>117</v>
      </c>
      <c r="T4" t="s">
        <v>117</v>
      </c>
      <c r="U4" t="s">
        <v>117</v>
      </c>
      <c r="V4" t="s">
        <v>117</v>
      </c>
      <c r="W4" t="s">
        <v>117</v>
      </c>
      <c r="X4" t="s">
        <v>117</v>
      </c>
      <c r="Y4" t="s">
        <v>117</v>
      </c>
      <c r="Z4" t="s">
        <v>117</v>
      </c>
      <c r="AA4" t="s">
        <v>117</v>
      </c>
      <c r="AB4" t="s">
        <v>117</v>
      </c>
      <c r="AC4" t="s">
        <v>117</v>
      </c>
      <c r="AD4" t="s">
        <v>122</v>
      </c>
      <c r="AE4" t="s">
        <v>122</v>
      </c>
      <c r="AF4" t="s">
        <v>122</v>
      </c>
      <c r="AG4" t="s">
        <v>122</v>
      </c>
    </row>
    <row r="5" spans="1:33" x14ac:dyDescent="0.3">
      <c r="A5" t="s">
        <v>8</v>
      </c>
      <c r="B5" t="s">
        <v>192</v>
      </c>
      <c r="C5" t="s">
        <v>193</v>
      </c>
      <c r="D5">
        <v>2006</v>
      </c>
      <c r="E5" t="s">
        <v>114</v>
      </c>
      <c r="F5" s="5" t="s">
        <v>194</v>
      </c>
      <c r="G5" t="s">
        <v>195</v>
      </c>
      <c r="H5" t="s">
        <v>165</v>
      </c>
      <c r="I5" t="s">
        <v>166</v>
      </c>
      <c r="J5" t="s">
        <v>1073</v>
      </c>
      <c r="K5">
        <v>7</v>
      </c>
      <c r="L5" t="s">
        <v>119</v>
      </c>
      <c r="M5">
        <v>10</v>
      </c>
      <c r="N5">
        <v>99</v>
      </c>
      <c r="O5">
        <v>1.43</v>
      </c>
      <c r="P5" t="s">
        <v>121</v>
      </c>
      <c r="Q5" t="s">
        <v>117</v>
      </c>
      <c r="R5" t="s">
        <v>117</v>
      </c>
      <c r="S5" t="s">
        <v>117</v>
      </c>
      <c r="T5" t="s">
        <v>117</v>
      </c>
      <c r="U5" t="s">
        <v>117</v>
      </c>
      <c r="V5" t="s">
        <v>117</v>
      </c>
      <c r="W5" t="s">
        <v>117</v>
      </c>
      <c r="X5" t="s">
        <v>117</v>
      </c>
      <c r="Y5" t="s">
        <v>165</v>
      </c>
      <c r="Z5" t="s">
        <v>117</v>
      </c>
      <c r="AA5" t="s">
        <v>117</v>
      </c>
      <c r="AB5" t="s">
        <v>117</v>
      </c>
      <c r="AC5" t="s">
        <v>117</v>
      </c>
      <c r="AD5" t="s">
        <v>122</v>
      </c>
      <c r="AE5" t="s">
        <v>122</v>
      </c>
      <c r="AF5" t="s">
        <v>122</v>
      </c>
      <c r="AG5" t="s">
        <v>122</v>
      </c>
    </row>
    <row r="6" spans="1:33" x14ac:dyDescent="0.3">
      <c r="A6" t="s">
        <v>9</v>
      </c>
      <c r="B6" t="s">
        <v>192</v>
      </c>
      <c r="C6" t="s">
        <v>196</v>
      </c>
      <c r="D6">
        <v>2007</v>
      </c>
      <c r="E6" t="s">
        <v>114</v>
      </c>
      <c r="F6" s="5" t="s">
        <v>197</v>
      </c>
      <c r="G6" t="s">
        <v>198</v>
      </c>
      <c r="H6" t="s">
        <v>165</v>
      </c>
      <c r="I6" t="s">
        <v>166</v>
      </c>
      <c r="J6" t="s">
        <v>1407</v>
      </c>
      <c r="K6">
        <v>2</v>
      </c>
      <c r="L6" t="s">
        <v>119</v>
      </c>
      <c r="M6">
        <v>15</v>
      </c>
      <c r="N6">
        <v>300</v>
      </c>
      <c r="O6">
        <v>6</v>
      </c>
      <c r="P6" t="s">
        <v>121</v>
      </c>
      <c r="Q6" t="s">
        <v>117</v>
      </c>
      <c r="R6" t="s">
        <v>117</v>
      </c>
      <c r="S6" t="s">
        <v>117</v>
      </c>
      <c r="T6" t="s">
        <v>117</v>
      </c>
      <c r="U6" t="s">
        <v>117</v>
      </c>
      <c r="V6" t="s">
        <v>117</v>
      </c>
      <c r="W6" t="s">
        <v>117</v>
      </c>
      <c r="X6" t="s">
        <v>117</v>
      </c>
      <c r="Y6" t="s">
        <v>165</v>
      </c>
      <c r="Z6" t="s">
        <v>117</v>
      </c>
      <c r="AA6" t="s">
        <v>117</v>
      </c>
      <c r="AB6" t="s">
        <v>117</v>
      </c>
      <c r="AC6" t="s">
        <v>117</v>
      </c>
      <c r="AD6" t="s">
        <v>122</v>
      </c>
      <c r="AE6" t="s">
        <v>122</v>
      </c>
      <c r="AF6" t="s">
        <v>122</v>
      </c>
      <c r="AG6" t="s">
        <v>122</v>
      </c>
    </row>
    <row r="7" spans="1:33" x14ac:dyDescent="0.3">
      <c r="A7" t="s">
        <v>10</v>
      </c>
      <c r="B7" t="s">
        <v>200</v>
      </c>
      <c r="C7" t="s">
        <v>201</v>
      </c>
      <c r="D7">
        <v>2012</v>
      </c>
      <c r="E7" t="s">
        <v>114</v>
      </c>
      <c r="F7" s="5" t="s">
        <v>202</v>
      </c>
      <c r="G7" t="s">
        <v>198</v>
      </c>
      <c r="H7" t="s">
        <v>117</v>
      </c>
      <c r="I7" t="s">
        <v>118</v>
      </c>
      <c r="J7" t="s">
        <v>203</v>
      </c>
      <c r="K7" t="s">
        <v>1410</v>
      </c>
      <c r="L7" t="s">
        <v>119</v>
      </c>
      <c r="M7">
        <v>10</v>
      </c>
      <c r="N7">
        <v>100</v>
      </c>
      <c r="O7">
        <v>13</v>
      </c>
      <c r="P7" t="s">
        <v>203</v>
      </c>
      <c r="Q7" t="s">
        <v>117</v>
      </c>
      <c r="R7" t="s">
        <v>117</v>
      </c>
      <c r="S7" t="s">
        <v>117</v>
      </c>
      <c r="T7" t="s">
        <v>117</v>
      </c>
      <c r="U7" t="s">
        <v>117</v>
      </c>
      <c r="V7" t="s">
        <v>117</v>
      </c>
      <c r="W7" t="s">
        <v>117</v>
      </c>
      <c r="X7" t="s">
        <v>117</v>
      </c>
      <c r="Y7" t="s">
        <v>117</v>
      </c>
      <c r="Z7" t="s">
        <v>117</v>
      </c>
      <c r="AA7" t="s">
        <v>117</v>
      </c>
      <c r="AB7" t="s">
        <v>117</v>
      </c>
      <c r="AC7" t="s">
        <v>117</v>
      </c>
      <c r="AD7" t="s">
        <v>122</v>
      </c>
      <c r="AE7" t="s">
        <v>122</v>
      </c>
      <c r="AF7" t="s">
        <v>122</v>
      </c>
      <c r="AG7" t="s">
        <v>122</v>
      </c>
    </row>
    <row r="8" spans="1:33" x14ac:dyDescent="0.3">
      <c r="A8" t="s">
        <v>11</v>
      </c>
      <c r="B8" t="s">
        <v>161</v>
      </c>
      <c r="C8" t="s">
        <v>204</v>
      </c>
      <c r="D8">
        <v>2003</v>
      </c>
      <c r="E8" t="s">
        <v>114</v>
      </c>
      <c r="F8" s="5" t="s">
        <v>205</v>
      </c>
      <c r="G8" t="s">
        <v>206</v>
      </c>
      <c r="H8" t="s">
        <v>165</v>
      </c>
      <c r="I8" t="s">
        <v>166</v>
      </c>
      <c r="J8" t="s">
        <v>1073</v>
      </c>
      <c r="K8">
        <v>2</v>
      </c>
      <c r="L8" t="s">
        <v>119</v>
      </c>
      <c r="M8" t="s">
        <v>203</v>
      </c>
      <c r="N8" t="s">
        <v>207</v>
      </c>
      <c r="O8">
        <v>8</v>
      </c>
      <c r="P8" t="s">
        <v>121</v>
      </c>
      <c r="Q8" t="s">
        <v>117</v>
      </c>
      <c r="R8" t="s">
        <v>117</v>
      </c>
      <c r="S8" t="s">
        <v>117</v>
      </c>
      <c r="T8" t="s">
        <v>165</v>
      </c>
      <c r="U8" t="s">
        <v>117</v>
      </c>
      <c r="V8" t="s">
        <v>117</v>
      </c>
      <c r="W8" t="s">
        <v>117</v>
      </c>
      <c r="X8" t="s">
        <v>117</v>
      </c>
      <c r="Y8" t="s">
        <v>165</v>
      </c>
      <c r="Z8" t="s">
        <v>117</v>
      </c>
      <c r="AA8" t="s">
        <v>117</v>
      </c>
      <c r="AB8" t="s">
        <v>117</v>
      </c>
      <c r="AC8" t="s">
        <v>117</v>
      </c>
      <c r="AD8" t="s">
        <v>208</v>
      </c>
      <c r="AE8" t="s">
        <v>208</v>
      </c>
      <c r="AF8" t="s">
        <v>208</v>
      </c>
      <c r="AG8" t="s">
        <v>122</v>
      </c>
    </row>
    <row r="9" spans="1:33" x14ac:dyDescent="0.3">
      <c r="A9" t="s">
        <v>12</v>
      </c>
      <c r="B9" t="s">
        <v>200</v>
      </c>
      <c r="C9" t="s">
        <v>209</v>
      </c>
      <c r="D9">
        <v>2018</v>
      </c>
      <c r="E9" t="s">
        <v>114</v>
      </c>
      <c r="F9" s="5" t="s">
        <v>210</v>
      </c>
      <c r="G9" t="s">
        <v>211</v>
      </c>
      <c r="H9" t="s">
        <v>165</v>
      </c>
      <c r="I9" t="s">
        <v>166</v>
      </c>
      <c r="J9" t="s">
        <v>1067</v>
      </c>
      <c r="K9">
        <v>1</v>
      </c>
      <c r="L9" t="s">
        <v>119</v>
      </c>
      <c r="M9">
        <v>1</v>
      </c>
      <c r="N9" t="s">
        <v>212</v>
      </c>
      <c r="O9">
        <v>2</v>
      </c>
      <c r="P9" t="s">
        <v>121</v>
      </c>
      <c r="Q9" t="s">
        <v>117</v>
      </c>
      <c r="R9" t="s">
        <v>117</v>
      </c>
      <c r="S9" t="s">
        <v>117</v>
      </c>
      <c r="T9" t="s">
        <v>165</v>
      </c>
      <c r="U9" t="s">
        <v>117</v>
      </c>
      <c r="V9" t="s">
        <v>117</v>
      </c>
      <c r="W9" t="s">
        <v>117</v>
      </c>
      <c r="X9" t="s">
        <v>117</v>
      </c>
      <c r="Y9" t="s">
        <v>165</v>
      </c>
      <c r="Z9" t="s">
        <v>117</v>
      </c>
      <c r="AA9" t="s">
        <v>117</v>
      </c>
      <c r="AB9" t="s">
        <v>117</v>
      </c>
      <c r="AC9" t="s">
        <v>117</v>
      </c>
      <c r="AD9" t="s">
        <v>122</v>
      </c>
      <c r="AE9" t="s">
        <v>122</v>
      </c>
      <c r="AF9" t="s">
        <v>122</v>
      </c>
      <c r="AG9" t="s">
        <v>208</v>
      </c>
    </row>
    <row r="10" spans="1:33" x14ac:dyDescent="0.3">
      <c r="A10" t="s">
        <v>13</v>
      </c>
      <c r="B10" t="s">
        <v>161</v>
      </c>
      <c r="C10" t="s">
        <v>188</v>
      </c>
      <c r="D10">
        <v>2006</v>
      </c>
      <c r="E10" t="s">
        <v>114</v>
      </c>
      <c r="F10" s="5" t="s">
        <v>213</v>
      </c>
      <c r="G10" t="s">
        <v>190</v>
      </c>
      <c r="H10" t="s">
        <v>165</v>
      </c>
      <c r="I10" t="s">
        <v>166</v>
      </c>
      <c r="J10" t="s">
        <v>1073</v>
      </c>
      <c r="K10">
        <v>4</v>
      </c>
      <c r="L10" t="s">
        <v>119</v>
      </c>
      <c r="M10">
        <v>600</v>
      </c>
      <c r="N10">
        <v>17118</v>
      </c>
      <c r="O10">
        <v>44</v>
      </c>
      <c r="P10" t="s">
        <v>121</v>
      </c>
      <c r="Q10" t="s">
        <v>117</v>
      </c>
      <c r="R10" t="s">
        <v>117</v>
      </c>
      <c r="S10" t="s">
        <v>117</v>
      </c>
      <c r="T10" t="s">
        <v>165</v>
      </c>
      <c r="U10" t="s">
        <v>117</v>
      </c>
      <c r="V10" t="s">
        <v>117</v>
      </c>
      <c r="W10" t="s">
        <v>117</v>
      </c>
      <c r="X10" t="s">
        <v>117</v>
      </c>
      <c r="Y10" t="s">
        <v>165</v>
      </c>
      <c r="Z10" t="s">
        <v>117</v>
      </c>
      <c r="AA10" t="s">
        <v>117</v>
      </c>
      <c r="AB10" t="s">
        <v>117</v>
      </c>
      <c r="AC10" t="s">
        <v>117</v>
      </c>
      <c r="AD10" t="s">
        <v>122</v>
      </c>
      <c r="AE10" t="s">
        <v>122</v>
      </c>
      <c r="AF10" t="s">
        <v>122</v>
      </c>
      <c r="AG10" t="s">
        <v>208</v>
      </c>
    </row>
    <row r="11" spans="1:33" x14ac:dyDescent="0.3">
      <c r="A11" t="s">
        <v>14</v>
      </c>
      <c r="B11" t="s">
        <v>214</v>
      </c>
      <c r="C11" t="s">
        <v>215</v>
      </c>
      <c r="D11">
        <v>2008</v>
      </c>
      <c r="E11" t="s">
        <v>114</v>
      </c>
      <c r="F11" s="5" t="s">
        <v>216</v>
      </c>
      <c r="G11" t="s">
        <v>198</v>
      </c>
      <c r="H11" t="s">
        <v>165</v>
      </c>
      <c r="I11" t="s">
        <v>166</v>
      </c>
      <c r="J11" t="s">
        <v>1073</v>
      </c>
      <c r="K11">
        <v>1</v>
      </c>
      <c r="L11" t="s">
        <v>119</v>
      </c>
      <c r="M11">
        <v>320</v>
      </c>
      <c r="N11">
        <v>2643</v>
      </c>
      <c r="O11">
        <v>156</v>
      </c>
      <c r="P11" t="s">
        <v>121</v>
      </c>
      <c r="Q11" t="s">
        <v>117</v>
      </c>
      <c r="R11" t="s">
        <v>117</v>
      </c>
      <c r="S11" t="s">
        <v>117</v>
      </c>
      <c r="T11" t="s">
        <v>117</v>
      </c>
      <c r="U11" t="s">
        <v>117</v>
      </c>
      <c r="V11" t="s">
        <v>117</v>
      </c>
      <c r="W11" t="s">
        <v>165</v>
      </c>
      <c r="X11" t="s">
        <v>117</v>
      </c>
      <c r="Y11" t="s">
        <v>165</v>
      </c>
      <c r="Z11" t="s">
        <v>117</v>
      </c>
      <c r="AA11" t="s">
        <v>117</v>
      </c>
      <c r="AB11" t="s">
        <v>117</v>
      </c>
      <c r="AC11" t="s">
        <v>117</v>
      </c>
      <c r="AD11" t="s">
        <v>122</v>
      </c>
      <c r="AE11" t="s">
        <v>122</v>
      </c>
      <c r="AF11" t="s">
        <v>208</v>
      </c>
      <c r="AG11" t="s">
        <v>122</v>
      </c>
    </row>
    <row r="12" spans="1:33" x14ac:dyDescent="0.3">
      <c r="A12" t="s">
        <v>15</v>
      </c>
      <c r="B12" t="s">
        <v>217</v>
      </c>
      <c r="C12" t="s">
        <v>218</v>
      </c>
      <c r="D12">
        <v>2014</v>
      </c>
      <c r="E12" t="s">
        <v>114</v>
      </c>
      <c r="F12" s="5" t="s">
        <v>219</v>
      </c>
      <c r="G12" t="s">
        <v>198</v>
      </c>
      <c r="H12" t="s">
        <v>165</v>
      </c>
      <c r="I12" t="s">
        <v>166</v>
      </c>
      <c r="J12" t="s">
        <v>1073</v>
      </c>
      <c r="K12">
        <v>1</v>
      </c>
      <c r="L12" t="s">
        <v>119</v>
      </c>
      <c r="M12">
        <v>5</v>
      </c>
      <c r="N12">
        <v>100</v>
      </c>
      <c r="O12">
        <v>6</v>
      </c>
      <c r="P12" t="s">
        <v>121</v>
      </c>
      <c r="Q12" t="s">
        <v>117</v>
      </c>
      <c r="R12" t="s">
        <v>117</v>
      </c>
      <c r="S12" t="s">
        <v>117</v>
      </c>
      <c r="T12" t="s">
        <v>117</v>
      </c>
      <c r="U12" t="s">
        <v>117</v>
      </c>
      <c r="V12" t="s">
        <v>117</v>
      </c>
      <c r="W12" t="s">
        <v>117</v>
      </c>
      <c r="X12" t="s">
        <v>117</v>
      </c>
      <c r="Y12" t="s">
        <v>165</v>
      </c>
      <c r="Z12" t="s">
        <v>117</v>
      </c>
      <c r="AA12" t="s">
        <v>117</v>
      </c>
      <c r="AB12" t="s">
        <v>117</v>
      </c>
      <c r="AC12" t="s">
        <v>117</v>
      </c>
      <c r="AD12" t="s">
        <v>122</v>
      </c>
      <c r="AE12" t="s">
        <v>122</v>
      </c>
      <c r="AF12" t="s">
        <v>208</v>
      </c>
      <c r="AG12" t="s">
        <v>122</v>
      </c>
    </row>
    <row r="13" spans="1:33" x14ac:dyDescent="0.3">
      <c r="A13" t="s">
        <v>16</v>
      </c>
      <c r="B13" t="s">
        <v>220</v>
      </c>
      <c r="C13" t="s">
        <v>221</v>
      </c>
      <c r="D13">
        <v>2012</v>
      </c>
      <c r="E13" t="s">
        <v>114</v>
      </c>
      <c r="F13" s="5" t="s">
        <v>222</v>
      </c>
      <c r="G13" t="s">
        <v>223</v>
      </c>
      <c r="H13" t="s">
        <v>165</v>
      </c>
      <c r="I13" t="s">
        <v>166</v>
      </c>
      <c r="J13" t="s">
        <v>1073</v>
      </c>
      <c r="K13">
        <v>3</v>
      </c>
      <c r="L13" t="s">
        <v>119</v>
      </c>
      <c r="M13">
        <v>61</v>
      </c>
      <c r="N13">
        <v>4197</v>
      </c>
      <c r="O13">
        <v>52</v>
      </c>
      <c r="P13" t="s">
        <v>121</v>
      </c>
      <c r="Q13" t="s">
        <v>117</v>
      </c>
      <c r="R13" t="s">
        <v>117</v>
      </c>
      <c r="S13" t="s">
        <v>117</v>
      </c>
      <c r="T13" t="s">
        <v>117</v>
      </c>
      <c r="U13" t="s">
        <v>117</v>
      </c>
      <c r="V13" t="s">
        <v>117</v>
      </c>
      <c r="W13" t="s">
        <v>117</v>
      </c>
      <c r="X13" t="s">
        <v>117</v>
      </c>
      <c r="Y13" t="s">
        <v>165</v>
      </c>
      <c r="Z13" t="s">
        <v>117</v>
      </c>
      <c r="AA13" t="s">
        <v>117</v>
      </c>
      <c r="AB13" t="s">
        <v>117</v>
      </c>
      <c r="AC13" t="s">
        <v>117</v>
      </c>
      <c r="AD13" t="s">
        <v>122</v>
      </c>
      <c r="AE13" t="s">
        <v>122</v>
      </c>
      <c r="AF13" t="s">
        <v>208</v>
      </c>
      <c r="AG13" t="s">
        <v>208</v>
      </c>
    </row>
    <row r="14" spans="1:33" x14ac:dyDescent="0.3">
      <c r="A14" t="s">
        <v>17</v>
      </c>
      <c r="B14" t="s">
        <v>220</v>
      </c>
      <c r="C14" t="s">
        <v>226</v>
      </c>
      <c r="D14">
        <v>2011</v>
      </c>
      <c r="E14" t="s">
        <v>114</v>
      </c>
      <c r="F14" s="5" t="s">
        <v>227</v>
      </c>
      <c r="G14" t="s">
        <v>206</v>
      </c>
      <c r="H14" t="s">
        <v>165</v>
      </c>
      <c r="I14" t="s">
        <v>166</v>
      </c>
      <c r="J14" t="s">
        <v>1073</v>
      </c>
      <c r="K14">
        <v>2</v>
      </c>
      <c r="L14" t="s">
        <v>119</v>
      </c>
      <c r="M14" t="s">
        <v>203</v>
      </c>
      <c r="N14">
        <v>324</v>
      </c>
      <c r="O14">
        <v>26</v>
      </c>
      <c r="P14" t="s">
        <v>121</v>
      </c>
      <c r="Q14" t="s">
        <v>117</v>
      </c>
      <c r="R14" t="s">
        <v>117</v>
      </c>
      <c r="S14" t="s">
        <v>117</v>
      </c>
      <c r="T14" t="s">
        <v>117</v>
      </c>
      <c r="U14" t="s">
        <v>117</v>
      </c>
      <c r="V14" t="s">
        <v>117</v>
      </c>
      <c r="W14" t="s">
        <v>117</v>
      </c>
      <c r="X14" t="s">
        <v>117</v>
      </c>
      <c r="Y14" t="s">
        <v>165</v>
      </c>
      <c r="Z14" t="s">
        <v>117</v>
      </c>
      <c r="AA14" t="s">
        <v>117</v>
      </c>
      <c r="AB14" t="s">
        <v>117</v>
      </c>
      <c r="AC14" t="s">
        <v>117</v>
      </c>
      <c r="AD14" t="s">
        <v>122</v>
      </c>
      <c r="AE14" t="s">
        <v>122</v>
      </c>
      <c r="AF14" t="s">
        <v>208</v>
      </c>
      <c r="AG14" t="s">
        <v>122</v>
      </c>
    </row>
    <row r="15" spans="1:33" x14ac:dyDescent="0.3">
      <c r="A15" t="s">
        <v>18</v>
      </c>
      <c r="B15" t="s">
        <v>220</v>
      </c>
      <c r="C15" t="s">
        <v>228</v>
      </c>
      <c r="D15">
        <v>2015</v>
      </c>
      <c r="E15" t="s">
        <v>114</v>
      </c>
      <c r="F15" s="5" t="s">
        <v>229</v>
      </c>
      <c r="G15" t="s">
        <v>230</v>
      </c>
      <c r="H15" t="s">
        <v>165</v>
      </c>
      <c r="I15" t="s">
        <v>166</v>
      </c>
      <c r="J15" t="s">
        <v>1073</v>
      </c>
      <c r="K15">
        <v>3</v>
      </c>
      <c r="L15" t="s">
        <v>119</v>
      </c>
      <c r="M15">
        <v>240</v>
      </c>
      <c r="N15">
        <v>27024</v>
      </c>
      <c r="O15">
        <v>52</v>
      </c>
      <c r="P15" t="s">
        <v>121</v>
      </c>
      <c r="Q15" t="s">
        <v>117</v>
      </c>
      <c r="R15" t="s">
        <v>117</v>
      </c>
      <c r="S15" t="s">
        <v>117</v>
      </c>
      <c r="T15" t="s">
        <v>117</v>
      </c>
      <c r="U15" t="s">
        <v>117</v>
      </c>
      <c r="V15" t="s">
        <v>117</v>
      </c>
      <c r="W15" t="s">
        <v>117</v>
      </c>
      <c r="X15" t="s">
        <v>117</v>
      </c>
      <c r="Y15" t="s">
        <v>165</v>
      </c>
      <c r="Z15" t="s">
        <v>117</v>
      </c>
      <c r="AA15" t="s">
        <v>117</v>
      </c>
      <c r="AB15" t="s">
        <v>117</v>
      </c>
      <c r="AC15" t="s">
        <v>117</v>
      </c>
      <c r="AD15" t="s">
        <v>122</v>
      </c>
      <c r="AE15" t="s">
        <v>122</v>
      </c>
      <c r="AF15" t="s">
        <v>122</v>
      </c>
      <c r="AG15" t="s">
        <v>122</v>
      </c>
    </row>
    <row r="16" spans="1:33" x14ac:dyDescent="0.3">
      <c r="A16" t="s">
        <v>19</v>
      </c>
      <c r="B16" t="s">
        <v>220</v>
      </c>
      <c r="C16" t="s">
        <v>231</v>
      </c>
      <c r="D16">
        <v>2017</v>
      </c>
      <c r="E16" t="s">
        <v>114</v>
      </c>
      <c r="F16" s="5" t="s">
        <v>232</v>
      </c>
      <c r="G16" t="s">
        <v>198</v>
      </c>
      <c r="H16" t="s">
        <v>165</v>
      </c>
      <c r="I16" t="s">
        <v>166</v>
      </c>
      <c r="J16" t="s">
        <v>1073</v>
      </c>
      <c r="K16">
        <v>1</v>
      </c>
      <c r="L16" t="s">
        <v>119</v>
      </c>
      <c r="M16">
        <v>100</v>
      </c>
      <c r="N16">
        <v>3000</v>
      </c>
      <c r="O16">
        <v>52</v>
      </c>
      <c r="P16" t="s">
        <v>121</v>
      </c>
      <c r="Q16" t="s">
        <v>117</v>
      </c>
      <c r="R16" t="s">
        <v>117</v>
      </c>
      <c r="S16" t="s">
        <v>117</v>
      </c>
      <c r="T16" t="s">
        <v>117</v>
      </c>
      <c r="U16" t="s">
        <v>117</v>
      </c>
      <c r="V16" t="s">
        <v>117</v>
      </c>
      <c r="W16" t="s">
        <v>117</v>
      </c>
      <c r="X16" t="s">
        <v>117</v>
      </c>
      <c r="Y16" t="s">
        <v>165</v>
      </c>
      <c r="Z16" t="s">
        <v>117</v>
      </c>
      <c r="AA16" t="s">
        <v>117</v>
      </c>
      <c r="AB16" t="s">
        <v>117</v>
      </c>
      <c r="AC16" t="s">
        <v>117</v>
      </c>
      <c r="AD16" t="s">
        <v>122</v>
      </c>
      <c r="AE16" t="s">
        <v>122</v>
      </c>
      <c r="AF16" t="s">
        <v>208</v>
      </c>
      <c r="AG16" t="s">
        <v>122</v>
      </c>
    </row>
    <row r="17" spans="1:33" x14ac:dyDescent="0.3">
      <c r="A17" t="s">
        <v>20</v>
      </c>
      <c r="B17" t="s">
        <v>220</v>
      </c>
      <c r="C17" t="s">
        <v>233</v>
      </c>
      <c r="D17">
        <v>2017</v>
      </c>
      <c r="E17" t="s">
        <v>114</v>
      </c>
      <c r="F17" s="5" t="s">
        <v>234</v>
      </c>
      <c r="G17" t="s">
        <v>198</v>
      </c>
      <c r="H17" t="s">
        <v>165</v>
      </c>
      <c r="I17" t="s">
        <v>166</v>
      </c>
      <c r="J17" t="s">
        <v>1073</v>
      </c>
      <c r="K17">
        <v>2</v>
      </c>
      <c r="L17" t="s">
        <v>119</v>
      </c>
      <c r="M17">
        <v>280</v>
      </c>
      <c r="N17">
        <v>3175</v>
      </c>
      <c r="O17">
        <v>104</v>
      </c>
      <c r="P17" t="s">
        <v>121</v>
      </c>
      <c r="Q17" t="s">
        <v>117</v>
      </c>
      <c r="R17" t="s">
        <v>117</v>
      </c>
      <c r="S17" t="s">
        <v>117</v>
      </c>
      <c r="T17" t="s">
        <v>117</v>
      </c>
      <c r="U17" t="s">
        <v>117</v>
      </c>
      <c r="V17" t="s">
        <v>117</v>
      </c>
      <c r="W17" t="s">
        <v>117</v>
      </c>
      <c r="X17" t="s">
        <v>117</v>
      </c>
      <c r="Y17" t="s">
        <v>165</v>
      </c>
      <c r="Z17" t="s">
        <v>117</v>
      </c>
      <c r="AA17" t="s">
        <v>117</v>
      </c>
      <c r="AB17" t="s">
        <v>117</v>
      </c>
      <c r="AC17" t="s">
        <v>117</v>
      </c>
      <c r="AD17" t="s">
        <v>122</v>
      </c>
      <c r="AE17" t="s">
        <v>122</v>
      </c>
      <c r="AF17" t="s">
        <v>208</v>
      </c>
      <c r="AG17" t="s">
        <v>208</v>
      </c>
    </row>
    <row r="18" spans="1:33" x14ac:dyDescent="0.3">
      <c r="A18" t="s">
        <v>21</v>
      </c>
      <c r="B18" t="s">
        <v>220</v>
      </c>
      <c r="C18" t="s">
        <v>235</v>
      </c>
      <c r="D18">
        <v>2005</v>
      </c>
      <c r="E18" t="s">
        <v>114</v>
      </c>
      <c r="F18" s="5" t="s">
        <v>236</v>
      </c>
      <c r="G18" t="s">
        <v>198</v>
      </c>
      <c r="H18" t="s">
        <v>165</v>
      </c>
      <c r="I18" t="s">
        <v>166</v>
      </c>
      <c r="J18" t="s">
        <v>1073</v>
      </c>
      <c r="K18">
        <v>1</v>
      </c>
      <c r="L18" t="s">
        <v>119</v>
      </c>
      <c r="M18">
        <v>60</v>
      </c>
      <c r="N18">
        <v>1445</v>
      </c>
      <c r="O18">
        <v>52</v>
      </c>
      <c r="P18" t="s">
        <v>203</v>
      </c>
      <c r="Q18" t="s">
        <v>117</v>
      </c>
      <c r="R18" t="s">
        <v>117</v>
      </c>
      <c r="S18" t="s">
        <v>117</v>
      </c>
      <c r="T18" t="s">
        <v>117</v>
      </c>
      <c r="U18" t="s">
        <v>117</v>
      </c>
      <c r="V18" t="s">
        <v>117</v>
      </c>
      <c r="W18" t="s">
        <v>117</v>
      </c>
      <c r="X18" t="s">
        <v>117</v>
      </c>
      <c r="Y18" t="s">
        <v>165</v>
      </c>
      <c r="Z18" t="s">
        <v>117</v>
      </c>
      <c r="AA18" t="s">
        <v>117</v>
      </c>
      <c r="AB18" t="s">
        <v>117</v>
      </c>
      <c r="AC18" t="s">
        <v>117</v>
      </c>
      <c r="AD18" t="s">
        <v>122</v>
      </c>
      <c r="AE18" t="s">
        <v>208</v>
      </c>
      <c r="AF18" t="s">
        <v>208</v>
      </c>
      <c r="AG18" t="s">
        <v>208</v>
      </c>
    </row>
    <row r="19" spans="1:33" x14ac:dyDescent="0.3">
      <c r="A19" t="s">
        <v>22</v>
      </c>
      <c r="B19" t="s">
        <v>220</v>
      </c>
      <c r="C19" t="s">
        <v>237</v>
      </c>
      <c r="D19">
        <v>2017</v>
      </c>
      <c r="E19" t="s">
        <v>114</v>
      </c>
      <c r="F19" s="5" t="s">
        <v>238</v>
      </c>
      <c r="G19" t="s">
        <v>198</v>
      </c>
      <c r="H19" t="s">
        <v>165</v>
      </c>
      <c r="I19" t="s">
        <v>166</v>
      </c>
      <c r="J19" t="s">
        <v>1073</v>
      </c>
      <c r="K19">
        <v>1</v>
      </c>
      <c r="L19" t="s">
        <v>119</v>
      </c>
      <c r="M19">
        <v>28</v>
      </c>
      <c r="N19">
        <v>560</v>
      </c>
      <c r="O19">
        <v>34</v>
      </c>
      <c r="P19" t="s">
        <v>121</v>
      </c>
      <c r="Q19" t="s">
        <v>117</v>
      </c>
      <c r="R19" t="s">
        <v>117</v>
      </c>
      <c r="S19" t="s">
        <v>117</v>
      </c>
      <c r="T19" t="s">
        <v>117</v>
      </c>
      <c r="U19" t="s">
        <v>117</v>
      </c>
      <c r="V19" t="s">
        <v>117</v>
      </c>
      <c r="W19" t="s">
        <v>117</v>
      </c>
      <c r="X19" t="s">
        <v>117</v>
      </c>
      <c r="Y19" t="s">
        <v>165</v>
      </c>
      <c r="Z19" t="s">
        <v>117</v>
      </c>
      <c r="AA19" t="s">
        <v>117</v>
      </c>
      <c r="AB19" t="s">
        <v>117</v>
      </c>
      <c r="AC19" t="s">
        <v>117</v>
      </c>
      <c r="AD19" t="s">
        <v>122</v>
      </c>
      <c r="AE19" t="s">
        <v>122</v>
      </c>
      <c r="AF19" t="s">
        <v>208</v>
      </c>
      <c r="AG19" t="s">
        <v>122</v>
      </c>
    </row>
    <row r="20" spans="1:33" x14ac:dyDescent="0.3">
      <c r="A20" t="s">
        <v>23</v>
      </c>
      <c r="B20" t="s">
        <v>220</v>
      </c>
      <c r="C20" t="s">
        <v>239</v>
      </c>
      <c r="D20">
        <v>2019</v>
      </c>
      <c r="E20" t="s">
        <v>114</v>
      </c>
      <c r="F20" s="5" t="s">
        <v>241</v>
      </c>
      <c r="G20" t="s">
        <v>242</v>
      </c>
      <c r="H20" t="s">
        <v>165</v>
      </c>
      <c r="I20" t="s">
        <v>166</v>
      </c>
      <c r="J20" t="s">
        <v>1073</v>
      </c>
      <c r="K20">
        <v>1</v>
      </c>
      <c r="L20" t="s">
        <v>119</v>
      </c>
      <c r="M20">
        <v>41</v>
      </c>
      <c r="N20">
        <v>11028</v>
      </c>
      <c r="O20">
        <v>52</v>
      </c>
      <c r="P20" t="s">
        <v>121</v>
      </c>
      <c r="Q20" t="s">
        <v>117</v>
      </c>
      <c r="R20" t="s">
        <v>117</v>
      </c>
      <c r="S20" t="s">
        <v>117</v>
      </c>
      <c r="T20" t="s">
        <v>117</v>
      </c>
      <c r="U20" t="s">
        <v>117</v>
      </c>
      <c r="V20" t="s">
        <v>117</v>
      </c>
      <c r="W20" t="s">
        <v>117</v>
      </c>
      <c r="X20" t="s">
        <v>117</v>
      </c>
      <c r="Y20" t="s">
        <v>165</v>
      </c>
      <c r="Z20" t="s">
        <v>117</v>
      </c>
      <c r="AA20" t="s">
        <v>117</v>
      </c>
      <c r="AB20" t="s">
        <v>117</v>
      </c>
      <c r="AC20" t="s">
        <v>117</v>
      </c>
      <c r="AD20" t="s">
        <v>122</v>
      </c>
      <c r="AE20" t="s">
        <v>122</v>
      </c>
      <c r="AF20" t="s">
        <v>208</v>
      </c>
      <c r="AG20" t="s">
        <v>122</v>
      </c>
    </row>
    <row r="21" spans="1:33" x14ac:dyDescent="0.3">
      <c r="A21" t="s">
        <v>24</v>
      </c>
      <c r="B21" t="s">
        <v>220</v>
      </c>
      <c r="C21" t="s">
        <v>240</v>
      </c>
      <c r="D21">
        <v>2010</v>
      </c>
      <c r="E21" t="s">
        <v>114</v>
      </c>
      <c r="F21" s="5" t="s">
        <v>243</v>
      </c>
      <c r="G21" t="s">
        <v>190</v>
      </c>
      <c r="H21" t="s">
        <v>117</v>
      </c>
      <c r="I21" t="s">
        <v>166</v>
      </c>
      <c r="J21" t="s">
        <v>1073</v>
      </c>
      <c r="K21">
        <v>2</v>
      </c>
      <c r="L21" t="s">
        <v>119</v>
      </c>
      <c r="M21">
        <v>24</v>
      </c>
      <c r="N21">
        <v>447</v>
      </c>
      <c r="O21">
        <v>24</v>
      </c>
      <c r="P21" t="s">
        <v>121</v>
      </c>
      <c r="Q21" t="s">
        <v>117</v>
      </c>
      <c r="R21" t="s">
        <v>117</v>
      </c>
      <c r="S21" t="s">
        <v>117</v>
      </c>
      <c r="T21" t="s">
        <v>117</v>
      </c>
      <c r="U21" t="s">
        <v>117</v>
      </c>
      <c r="V21" t="s">
        <v>117</v>
      </c>
      <c r="W21" t="s">
        <v>117</v>
      </c>
      <c r="X21" t="s">
        <v>117</v>
      </c>
      <c r="Y21" t="s">
        <v>117</v>
      </c>
      <c r="Z21" t="s">
        <v>117</v>
      </c>
      <c r="AA21" t="s">
        <v>117</v>
      </c>
      <c r="AB21" t="s">
        <v>117</v>
      </c>
      <c r="AC21" t="s">
        <v>117</v>
      </c>
      <c r="AD21" t="s">
        <v>122</v>
      </c>
      <c r="AE21" t="s">
        <v>122</v>
      </c>
      <c r="AF21" t="s">
        <v>208</v>
      </c>
      <c r="AG21" t="s">
        <v>122</v>
      </c>
    </row>
    <row r="22" spans="1:33" x14ac:dyDescent="0.3">
      <c r="A22" t="s">
        <v>25</v>
      </c>
      <c r="B22" t="s">
        <v>244</v>
      </c>
      <c r="C22" t="s">
        <v>245</v>
      </c>
      <c r="D22">
        <v>2017</v>
      </c>
      <c r="E22" t="s">
        <v>114</v>
      </c>
      <c r="F22" s="5" t="s">
        <v>246</v>
      </c>
      <c r="G22" t="s">
        <v>198</v>
      </c>
      <c r="H22" t="s">
        <v>165</v>
      </c>
      <c r="I22" t="s">
        <v>166</v>
      </c>
      <c r="J22" t="s">
        <v>1067</v>
      </c>
      <c r="K22">
        <v>1</v>
      </c>
      <c r="L22" t="s">
        <v>119</v>
      </c>
      <c r="M22">
        <v>1</v>
      </c>
      <c r="N22">
        <v>50</v>
      </c>
      <c r="O22" s="10">
        <v>1</v>
      </c>
      <c r="P22" t="s">
        <v>121</v>
      </c>
      <c r="Q22" t="s">
        <v>117</v>
      </c>
      <c r="R22" t="s">
        <v>117</v>
      </c>
      <c r="S22" t="s">
        <v>117</v>
      </c>
      <c r="T22" t="s">
        <v>117</v>
      </c>
      <c r="U22" t="s">
        <v>117</v>
      </c>
      <c r="V22" t="s">
        <v>117</v>
      </c>
      <c r="W22" t="s">
        <v>117</v>
      </c>
      <c r="X22" t="s">
        <v>117</v>
      </c>
      <c r="Y22" t="s">
        <v>165</v>
      </c>
      <c r="Z22" t="s">
        <v>117</v>
      </c>
      <c r="AA22" t="s">
        <v>117</v>
      </c>
      <c r="AB22" t="s">
        <v>117</v>
      </c>
      <c r="AC22" t="s">
        <v>117</v>
      </c>
      <c r="AD22" t="s">
        <v>122</v>
      </c>
      <c r="AE22" t="s">
        <v>122</v>
      </c>
      <c r="AF22" t="s">
        <v>122</v>
      </c>
      <c r="AG22" t="s">
        <v>225</v>
      </c>
    </row>
    <row r="23" spans="1:33" x14ac:dyDescent="0.3">
      <c r="A23" t="s">
        <v>26</v>
      </c>
      <c r="B23" t="s">
        <v>244</v>
      </c>
      <c r="C23" t="s">
        <v>247</v>
      </c>
      <c r="D23">
        <v>2014</v>
      </c>
      <c r="E23" t="s">
        <v>114</v>
      </c>
      <c r="F23" s="5" t="s">
        <v>248</v>
      </c>
      <c r="G23" t="s">
        <v>249</v>
      </c>
      <c r="H23" t="s">
        <v>165</v>
      </c>
      <c r="I23" t="s">
        <v>166</v>
      </c>
      <c r="J23" t="s">
        <v>1073</v>
      </c>
      <c r="K23">
        <v>1</v>
      </c>
      <c r="L23" t="s">
        <v>119</v>
      </c>
      <c r="M23">
        <v>37</v>
      </c>
      <c r="N23">
        <v>12975</v>
      </c>
      <c r="O23">
        <v>156</v>
      </c>
      <c r="P23" t="s">
        <v>203</v>
      </c>
      <c r="Q23" t="s">
        <v>117</v>
      </c>
      <c r="R23" t="s">
        <v>117</v>
      </c>
      <c r="S23" t="s">
        <v>117</v>
      </c>
      <c r="T23" t="s">
        <v>117</v>
      </c>
      <c r="U23" t="s">
        <v>117</v>
      </c>
      <c r="V23" t="s">
        <v>117</v>
      </c>
      <c r="W23" t="s">
        <v>117</v>
      </c>
      <c r="X23" t="s">
        <v>117</v>
      </c>
      <c r="Y23" t="s">
        <v>165</v>
      </c>
      <c r="Z23" t="s">
        <v>117</v>
      </c>
      <c r="AA23" t="s">
        <v>117</v>
      </c>
      <c r="AB23" t="s">
        <v>117</v>
      </c>
      <c r="AC23" t="s">
        <v>117</v>
      </c>
      <c r="AD23" t="s">
        <v>122</v>
      </c>
      <c r="AE23" t="s">
        <v>122</v>
      </c>
      <c r="AF23" t="s">
        <v>208</v>
      </c>
      <c r="AG23" t="s">
        <v>225</v>
      </c>
    </row>
    <row r="24" spans="1:33" x14ac:dyDescent="0.3">
      <c r="A24" t="s">
        <v>27</v>
      </c>
      <c r="B24" t="s">
        <v>244</v>
      </c>
      <c r="C24" t="s">
        <v>250</v>
      </c>
      <c r="D24">
        <v>2020</v>
      </c>
      <c r="E24" t="s">
        <v>114</v>
      </c>
      <c r="F24" s="5" t="s">
        <v>251</v>
      </c>
      <c r="G24" t="s">
        <v>224</v>
      </c>
      <c r="H24" t="s">
        <v>165</v>
      </c>
      <c r="I24" t="s">
        <v>166</v>
      </c>
      <c r="J24" t="s">
        <v>1073</v>
      </c>
      <c r="K24">
        <v>1</v>
      </c>
      <c r="L24" t="s">
        <v>119</v>
      </c>
      <c r="M24">
        <v>2</v>
      </c>
      <c r="N24">
        <v>280</v>
      </c>
      <c r="O24" s="10">
        <v>24</v>
      </c>
      <c r="P24" t="s">
        <v>203</v>
      </c>
      <c r="Q24" t="s">
        <v>117</v>
      </c>
      <c r="R24" t="s">
        <v>117</v>
      </c>
      <c r="S24" t="s">
        <v>117</v>
      </c>
      <c r="T24" t="s">
        <v>117</v>
      </c>
      <c r="U24" t="s">
        <v>117</v>
      </c>
      <c r="V24" t="s">
        <v>117</v>
      </c>
      <c r="W24" t="s">
        <v>117</v>
      </c>
      <c r="X24" t="s">
        <v>117</v>
      </c>
      <c r="Y24" t="s">
        <v>165</v>
      </c>
      <c r="Z24" t="s">
        <v>117</v>
      </c>
      <c r="AA24" t="s">
        <v>117</v>
      </c>
      <c r="AB24" t="s">
        <v>117</v>
      </c>
      <c r="AC24" t="s">
        <v>117</v>
      </c>
      <c r="AD24" t="s">
        <v>122</v>
      </c>
      <c r="AE24" t="s">
        <v>122</v>
      </c>
      <c r="AF24" t="s">
        <v>208</v>
      </c>
      <c r="AG24" t="s">
        <v>225</v>
      </c>
    </row>
    <row r="25" spans="1:33" x14ac:dyDescent="0.3">
      <c r="A25" t="s">
        <v>28</v>
      </c>
      <c r="B25" t="s">
        <v>244</v>
      </c>
      <c r="C25" t="s">
        <v>252</v>
      </c>
      <c r="D25">
        <v>1997</v>
      </c>
      <c r="E25" t="s">
        <v>114</v>
      </c>
      <c r="F25" s="5" t="s">
        <v>253</v>
      </c>
      <c r="G25" t="s">
        <v>190</v>
      </c>
      <c r="H25" t="s">
        <v>165</v>
      </c>
      <c r="I25" t="s">
        <v>166</v>
      </c>
      <c r="J25" t="s">
        <v>1073</v>
      </c>
      <c r="K25">
        <v>1</v>
      </c>
      <c r="L25" t="s">
        <v>119</v>
      </c>
      <c r="M25">
        <v>297</v>
      </c>
      <c r="N25">
        <v>1272</v>
      </c>
      <c r="O25">
        <v>4</v>
      </c>
      <c r="P25" t="s">
        <v>191</v>
      </c>
      <c r="Q25" t="s">
        <v>117</v>
      </c>
      <c r="R25" t="s">
        <v>117</v>
      </c>
      <c r="S25" t="s">
        <v>117</v>
      </c>
      <c r="T25" t="s">
        <v>117</v>
      </c>
      <c r="U25" t="s">
        <v>117</v>
      </c>
      <c r="V25" t="s">
        <v>117</v>
      </c>
      <c r="W25" t="s">
        <v>117</v>
      </c>
      <c r="X25" t="s">
        <v>117</v>
      </c>
      <c r="Y25" t="s">
        <v>117</v>
      </c>
      <c r="Z25" t="s">
        <v>117</v>
      </c>
      <c r="AA25" t="s">
        <v>117</v>
      </c>
      <c r="AB25" t="s">
        <v>117</v>
      </c>
      <c r="AC25" t="s">
        <v>117</v>
      </c>
      <c r="AD25" t="s">
        <v>122</v>
      </c>
      <c r="AE25" t="s">
        <v>122</v>
      </c>
      <c r="AF25" t="s">
        <v>122</v>
      </c>
      <c r="AG25" t="s">
        <v>122</v>
      </c>
    </row>
    <row r="26" spans="1:33" x14ac:dyDescent="0.3">
      <c r="A26" t="s">
        <v>29</v>
      </c>
      <c r="B26" t="s">
        <v>244</v>
      </c>
      <c r="C26" t="s">
        <v>255</v>
      </c>
      <c r="D26">
        <v>2010</v>
      </c>
      <c r="E26" t="s">
        <v>114</v>
      </c>
      <c r="F26" s="5" t="s">
        <v>258</v>
      </c>
      <c r="G26" t="s">
        <v>256</v>
      </c>
      <c r="H26" t="s">
        <v>165</v>
      </c>
      <c r="I26" t="s">
        <v>166</v>
      </c>
      <c r="J26" t="s">
        <v>1073</v>
      </c>
      <c r="K26">
        <v>1</v>
      </c>
      <c r="L26" t="s">
        <v>257</v>
      </c>
      <c r="M26">
        <v>110</v>
      </c>
      <c r="N26">
        <v>3740</v>
      </c>
      <c r="O26">
        <v>36</v>
      </c>
      <c r="P26" t="s">
        <v>191</v>
      </c>
      <c r="Q26" t="s">
        <v>117</v>
      </c>
      <c r="R26" t="s">
        <v>117</v>
      </c>
      <c r="S26" t="s">
        <v>117</v>
      </c>
      <c r="T26" t="s">
        <v>117</v>
      </c>
      <c r="U26" t="s">
        <v>117</v>
      </c>
      <c r="V26" t="s">
        <v>117</v>
      </c>
      <c r="W26" t="s">
        <v>117</v>
      </c>
      <c r="X26" t="s">
        <v>117</v>
      </c>
      <c r="Y26" t="s">
        <v>117</v>
      </c>
      <c r="Z26" t="s">
        <v>117</v>
      </c>
      <c r="AA26" t="s">
        <v>117</v>
      </c>
      <c r="AB26" t="s">
        <v>117</v>
      </c>
      <c r="AC26" t="s">
        <v>117</v>
      </c>
      <c r="AD26" t="s">
        <v>122</v>
      </c>
      <c r="AE26" t="s">
        <v>122</v>
      </c>
      <c r="AF26" t="s">
        <v>122</v>
      </c>
      <c r="AG26" t="s">
        <v>122</v>
      </c>
    </row>
    <row r="27" spans="1:33" x14ac:dyDescent="0.3">
      <c r="A27" t="s">
        <v>30</v>
      </c>
      <c r="B27" t="s">
        <v>244</v>
      </c>
      <c r="C27" t="s">
        <v>259</v>
      </c>
      <c r="D27">
        <v>2017</v>
      </c>
      <c r="E27" t="s">
        <v>114</v>
      </c>
      <c r="F27" s="5" t="s">
        <v>260</v>
      </c>
      <c r="G27" t="s">
        <v>261</v>
      </c>
      <c r="H27" t="s">
        <v>165</v>
      </c>
      <c r="I27" t="s">
        <v>166</v>
      </c>
      <c r="J27" t="s">
        <v>1073</v>
      </c>
      <c r="K27">
        <v>1</v>
      </c>
      <c r="L27" t="s">
        <v>119</v>
      </c>
      <c r="M27">
        <v>206</v>
      </c>
      <c r="N27">
        <v>2431</v>
      </c>
      <c r="O27" s="10">
        <v>12</v>
      </c>
      <c r="P27" t="s">
        <v>191</v>
      </c>
      <c r="Q27" t="s">
        <v>117</v>
      </c>
      <c r="R27" t="s">
        <v>117</v>
      </c>
      <c r="S27" t="s">
        <v>117</v>
      </c>
      <c r="T27" t="s">
        <v>117</v>
      </c>
      <c r="U27" t="s">
        <v>117</v>
      </c>
      <c r="V27" t="s">
        <v>117</v>
      </c>
      <c r="W27" t="s">
        <v>117</v>
      </c>
      <c r="X27" t="s">
        <v>117</v>
      </c>
      <c r="Y27" t="s">
        <v>117</v>
      </c>
      <c r="Z27" t="s">
        <v>117</v>
      </c>
      <c r="AA27" t="s">
        <v>117</v>
      </c>
      <c r="AB27" t="s">
        <v>117</v>
      </c>
      <c r="AC27" t="s">
        <v>117</v>
      </c>
      <c r="AD27" t="s">
        <v>122</v>
      </c>
      <c r="AE27" t="s">
        <v>122</v>
      </c>
      <c r="AF27" t="s">
        <v>208</v>
      </c>
      <c r="AG27" t="s">
        <v>208</v>
      </c>
    </row>
    <row r="28" spans="1:33" x14ac:dyDescent="0.3">
      <c r="A28" t="s">
        <v>31</v>
      </c>
      <c r="B28" t="s">
        <v>217</v>
      </c>
      <c r="C28" t="s">
        <v>262</v>
      </c>
      <c r="D28">
        <v>1993</v>
      </c>
      <c r="E28" t="s">
        <v>263</v>
      </c>
      <c r="F28" s="10" t="s">
        <v>264</v>
      </c>
      <c r="G28" t="s">
        <v>265</v>
      </c>
      <c r="H28" t="s">
        <v>165</v>
      </c>
      <c r="I28" t="s">
        <v>166</v>
      </c>
      <c r="J28" t="s">
        <v>1073</v>
      </c>
      <c r="K28">
        <v>1</v>
      </c>
      <c r="L28" t="s">
        <v>119</v>
      </c>
      <c r="M28">
        <v>1</v>
      </c>
      <c r="N28">
        <v>4</v>
      </c>
      <c r="O28" s="10">
        <v>0.28000000000000003</v>
      </c>
      <c r="P28" t="s">
        <v>191</v>
      </c>
      <c r="Q28" t="s">
        <v>117</v>
      </c>
      <c r="R28" t="s">
        <v>117</v>
      </c>
      <c r="S28" t="s">
        <v>117</v>
      </c>
      <c r="T28" s="10" t="s">
        <v>165</v>
      </c>
      <c r="U28" t="s">
        <v>117</v>
      </c>
      <c r="V28" t="s">
        <v>117</v>
      </c>
      <c r="W28" s="10" t="s">
        <v>165</v>
      </c>
      <c r="X28" t="s">
        <v>165</v>
      </c>
      <c r="Y28" t="s">
        <v>165</v>
      </c>
      <c r="Z28" t="s">
        <v>117</v>
      </c>
      <c r="AA28" t="s">
        <v>117</v>
      </c>
      <c r="AB28" t="s">
        <v>117</v>
      </c>
      <c r="AC28" t="s">
        <v>165</v>
      </c>
      <c r="AD28" t="s">
        <v>122</v>
      </c>
      <c r="AE28" t="s">
        <v>122</v>
      </c>
      <c r="AF28" t="s">
        <v>208</v>
      </c>
      <c r="AG28" t="s">
        <v>225</v>
      </c>
    </row>
    <row r="29" spans="1:33" x14ac:dyDescent="0.3">
      <c r="A29" t="s">
        <v>32</v>
      </c>
      <c r="B29" t="s">
        <v>266</v>
      </c>
      <c r="C29" t="s">
        <v>267</v>
      </c>
      <c r="D29">
        <v>1997</v>
      </c>
      <c r="E29" t="s">
        <v>268</v>
      </c>
      <c r="F29" s="5" t="s">
        <v>269</v>
      </c>
      <c r="G29" t="s">
        <v>265</v>
      </c>
      <c r="H29" t="s">
        <v>165</v>
      </c>
      <c r="I29" t="s">
        <v>166</v>
      </c>
      <c r="J29" t="s">
        <v>1073</v>
      </c>
      <c r="K29">
        <v>3</v>
      </c>
      <c r="L29" t="s">
        <v>119</v>
      </c>
      <c r="M29">
        <v>42</v>
      </c>
      <c r="N29">
        <v>229</v>
      </c>
      <c r="O29" s="10">
        <v>1</v>
      </c>
      <c r="P29" t="s">
        <v>191</v>
      </c>
      <c r="Q29" t="s">
        <v>117</v>
      </c>
      <c r="R29" t="s">
        <v>117</v>
      </c>
      <c r="S29" t="s">
        <v>117</v>
      </c>
      <c r="T29" t="s">
        <v>117</v>
      </c>
      <c r="U29" t="s">
        <v>117</v>
      </c>
      <c r="V29" t="s">
        <v>117</v>
      </c>
      <c r="W29" t="s">
        <v>117</v>
      </c>
      <c r="X29" t="s">
        <v>117</v>
      </c>
      <c r="Y29" t="s">
        <v>117</v>
      </c>
      <c r="Z29" t="s">
        <v>117</v>
      </c>
      <c r="AA29" t="s">
        <v>117</v>
      </c>
      <c r="AB29" t="s">
        <v>117</v>
      </c>
      <c r="AC29" t="s">
        <v>117</v>
      </c>
      <c r="AD29" t="s">
        <v>122</v>
      </c>
      <c r="AE29" t="s">
        <v>122</v>
      </c>
      <c r="AF29" t="s">
        <v>122</v>
      </c>
      <c r="AG29" t="s">
        <v>122</v>
      </c>
    </row>
    <row r="30" spans="1:33" x14ac:dyDescent="0.3">
      <c r="A30" t="s">
        <v>33</v>
      </c>
      <c r="B30" t="s">
        <v>271</v>
      </c>
      <c r="C30" t="s">
        <v>270</v>
      </c>
      <c r="D30">
        <v>2015</v>
      </c>
      <c r="E30" t="s">
        <v>114</v>
      </c>
      <c r="F30" s="5" t="s">
        <v>274</v>
      </c>
      <c r="G30" t="s">
        <v>275</v>
      </c>
      <c r="H30" t="s">
        <v>165</v>
      </c>
      <c r="I30" t="s">
        <v>166</v>
      </c>
      <c r="J30" t="s">
        <v>1073</v>
      </c>
      <c r="K30">
        <v>1</v>
      </c>
      <c r="L30" t="s">
        <v>119</v>
      </c>
      <c r="M30">
        <v>116</v>
      </c>
      <c r="N30">
        <v>932</v>
      </c>
      <c r="O30" s="10">
        <v>52</v>
      </c>
      <c r="P30" t="s">
        <v>191</v>
      </c>
      <c r="Q30" t="s">
        <v>117</v>
      </c>
      <c r="R30" t="s">
        <v>117</v>
      </c>
      <c r="S30" t="s">
        <v>117</v>
      </c>
      <c r="T30" t="s">
        <v>117</v>
      </c>
      <c r="U30" t="s">
        <v>117</v>
      </c>
      <c r="V30" t="s">
        <v>117</v>
      </c>
      <c r="W30" t="s">
        <v>117</v>
      </c>
      <c r="X30" t="s">
        <v>117</v>
      </c>
      <c r="Y30" t="s">
        <v>165</v>
      </c>
      <c r="Z30" t="s">
        <v>117</v>
      </c>
      <c r="AA30" t="s">
        <v>117</v>
      </c>
      <c r="AB30" t="s">
        <v>117</v>
      </c>
      <c r="AC30" t="s">
        <v>117</v>
      </c>
      <c r="AD30" t="s">
        <v>122</v>
      </c>
      <c r="AE30" t="s">
        <v>122</v>
      </c>
      <c r="AF30" t="s">
        <v>208</v>
      </c>
      <c r="AG30" t="s">
        <v>208</v>
      </c>
    </row>
    <row r="31" spans="1:33" x14ac:dyDescent="0.3">
      <c r="A31" t="s">
        <v>34</v>
      </c>
      <c r="B31" t="s">
        <v>271</v>
      </c>
      <c r="C31" t="s">
        <v>272</v>
      </c>
      <c r="D31">
        <v>2017</v>
      </c>
      <c r="E31" t="s">
        <v>268</v>
      </c>
      <c r="F31" s="5" t="s">
        <v>278</v>
      </c>
      <c r="G31" t="s">
        <v>276</v>
      </c>
      <c r="H31" t="s">
        <v>165</v>
      </c>
      <c r="I31" t="s">
        <v>166</v>
      </c>
      <c r="J31" t="s">
        <v>1073</v>
      </c>
      <c r="K31">
        <v>1</v>
      </c>
      <c r="L31" t="s">
        <v>119</v>
      </c>
      <c r="M31">
        <v>45</v>
      </c>
      <c r="N31">
        <v>90</v>
      </c>
      <c r="O31" s="10">
        <v>52</v>
      </c>
      <c r="P31" t="s">
        <v>191</v>
      </c>
      <c r="Q31" t="s">
        <v>117</v>
      </c>
      <c r="R31" t="s">
        <v>117</v>
      </c>
      <c r="S31" t="s">
        <v>117</v>
      </c>
      <c r="T31" t="s">
        <v>117</v>
      </c>
      <c r="U31" t="s">
        <v>117</v>
      </c>
      <c r="V31" t="s">
        <v>117</v>
      </c>
      <c r="W31" t="s">
        <v>117</v>
      </c>
      <c r="X31" t="s">
        <v>117</v>
      </c>
      <c r="Y31" t="s">
        <v>117</v>
      </c>
      <c r="Z31" t="s">
        <v>117</v>
      </c>
      <c r="AA31" t="s">
        <v>117</v>
      </c>
      <c r="AB31" t="s">
        <v>117</v>
      </c>
      <c r="AC31" t="s">
        <v>117</v>
      </c>
      <c r="AD31" t="s">
        <v>122</v>
      </c>
      <c r="AE31" t="s">
        <v>122</v>
      </c>
      <c r="AF31" t="s">
        <v>208</v>
      </c>
      <c r="AG31" t="s">
        <v>122</v>
      </c>
    </row>
    <row r="32" spans="1:33" x14ac:dyDescent="0.3">
      <c r="A32" t="s">
        <v>35</v>
      </c>
      <c r="B32" t="s">
        <v>271</v>
      </c>
      <c r="C32" t="s">
        <v>273</v>
      </c>
      <c r="D32">
        <v>2001</v>
      </c>
      <c r="E32" t="s">
        <v>114</v>
      </c>
      <c r="F32" s="5" t="s">
        <v>277</v>
      </c>
      <c r="G32" t="s">
        <v>223</v>
      </c>
      <c r="H32" t="s">
        <v>165</v>
      </c>
      <c r="I32" t="s">
        <v>166</v>
      </c>
      <c r="J32" t="s">
        <v>1073</v>
      </c>
      <c r="K32">
        <v>1</v>
      </c>
      <c r="L32" t="s">
        <v>119</v>
      </c>
      <c r="M32">
        <v>124</v>
      </c>
      <c r="N32">
        <v>3400</v>
      </c>
      <c r="O32" s="10">
        <v>52</v>
      </c>
      <c r="P32" t="s">
        <v>121</v>
      </c>
      <c r="Q32" t="s">
        <v>117</v>
      </c>
      <c r="R32" t="s">
        <v>117</v>
      </c>
      <c r="S32" t="s">
        <v>117</v>
      </c>
      <c r="T32" t="s">
        <v>117</v>
      </c>
      <c r="U32" t="s">
        <v>117</v>
      </c>
      <c r="V32" t="s">
        <v>117</v>
      </c>
      <c r="W32" t="s">
        <v>117</v>
      </c>
      <c r="X32" t="s">
        <v>117</v>
      </c>
      <c r="Y32" t="s">
        <v>117</v>
      </c>
      <c r="Z32" t="s">
        <v>117</v>
      </c>
      <c r="AA32" t="s">
        <v>117</v>
      </c>
      <c r="AB32" t="s">
        <v>117</v>
      </c>
      <c r="AC32" t="s">
        <v>117</v>
      </c>
      <c r="AD32" t="s">
        <v>122</v>
      </c>
      <c r="AE32" t="s">
        <v>122</v>
      </c>
      <c r="AF32" t="s">
        <v>208</v>
      </c>
      <c r="AG32" t="s">
        <v>122</v>
      </c>
    </row>
    <row r="33" spans="1:33" x14ac:dyDescent="0.3">
      <c r="A33" t="s">
        <v>36</v>
      </c>
      <c r="B33" t="s">
        <v>217</v>
      </c>
      <c r="C33" t="s">
        <v>279</v>
      </c>
      <c r="D33">
        <v>2006</v>
      </c>
      <c r="E33" t="s">
        <v>114</v>
      </c>
      <c r="F33" s="5" t="s">
        <v>283</v>
      </c>
      <c r="G33" t="s">
        <v>284</v>
      </c>
      <c r="H33" t="s">
        <v>117</v>
      </c>
      <c r="I33" t="s">
        <v>199</v>
      </c>
      <c r="J33" t="s">
        <v>1073</v>
      </c>
      <c r="K33">
        <v>1</v>
      </c>
      <c r="L33" t="s">
        <v>119</v>
      </c>
      <c r="M33">
        <v>60</v>
      </c>
      <c r="N33">
        <v>2955</v>
      </c>
      <c r="O33" s="10">
        <v>10</v>
      </c>
      <c r="P33" t="s">
        <v>121</v>
      </c>
      <c r="Q33" t="s">
        <v>117</v>
      </c>
      <c r="R33" t="s">
        <v>117</v>
      </c>
      <c r="S33" t="s">
        <v>117</v>
      </c>
      <c r="T33" t="s">
        <v>117</v>
      </c>
      <c r="U33" t="s">
        <v>117</v>
      </c>
      <c r="V33" t="s">
        <v>117</v>
      </c>
      <c r="W33" t="s">
        <v>117</v>
      </c>
      <c r="X33" t="s">
        <v>117</v>
      </c>
      <c r="Y33" t="s">
        <v>117</v>
      </c>
      <c r="Z33" t="s">
        <v>117</v>
      </c>
      <c r="AA33" t="s">
        <v>117</v>
      </c>
      <c r="AB33" t="s">
        <v>117</v>
      </c>
      <c r="AC33" t="s">
        <v>117</v>
      </c>
      <c r="AD33" t="s">
        <v>122</v>
      </c>
      <c r="AE33" t="s">
        <v>122</v>
      </c>
      <c r="AF33" t="s">
        <v>122</v>
      </c>
      <c r="AG33" t="s">
        <v>122</v>
      </c>
    </row>
    <row r="34" spans="1:33" x14ac:dyDescent="0.3">
      <c r="A34" t="s">
        <v>37</v>
      </c>
      <c r="B34" t="s">
        <v>217</v>
      </c>
      <c r="C34" t="s">
        <v>280</v>
      </c>
      <c r="D34">
        <v>2006</v>
      </c>
      <c r="E34" t="s">
        <v>114</v>
      </c>
      <c r="F34" s="5" t="s">
        <v>283</v>
      </c>
      <c r="G34" t="s">
        <v>285</v>
      </c>
      <c r="H34" t="s">
        <v>165</v>
      </c>
      <c r="I34" t="s">
        <v>166</v>
      </c>
      <c r="J34" t="s">
        <v>1073</v>
      </c>
      <c r="K34">
        <v>1</v>
      </c>
      <c r="L34" t="s">
        <v>119</v>
      </c>
      <c r="M34" t="s">
        <v>203</v>
      </c>
      <c r="N34">
        <v>657</v>
      </c>
      <c r="O34" s="10">
        <v>32</v>
      </c>
      <c r="P34" s="10" t="s">
        <v>121</v>
      </c>
      <c r="Q34" t="s">
        <v>117</v>
      </c>
      <c r="R34" t="s">
        <v>117</v>
      </c>
      <c r="S34" t="s">
        <v>117</v>
      </c>
      <c r="T34" t="s">
        <v>117</v>
      </c>
      <c r="U34" t="s">
        <v>117</v>
      </c>
      <c r="V34" t="s">
        <v>117</v>
      </c>
      <c r="W34" t="s">
        <v>117</v>
      </c>
      <c r="X34" t="s">
        <v>117</v>
      </c>
      <c r="Y34" t="s">
        <v>117</v>
      </c>
      <c r="Z34" t="s">
        <v>117</v>
      </c>
      <c r="AA34" t="s">
        <v>117</v>
      </c>
      <c r="AB34" t="s">
        <v>117</v>
      </c>
      <c r="AC34" t="s">
        <v>117</v>
      </c>
      <c r="AD34" t="s">
        <v>122</v>
      </c>
      <c r="AE34" t="s">
        <v>122</v>
      </c>
      <c r="AF34" t="s">
        <v>208</v>
      </c>
      <c r="AG34" t="s">
        <v>122</v>
      </c>
    </row>
    <row r="35" spans="1:33" x14ac:dyDescent="0.3">
      <c r="A35" t="s">
        <v>38</v>
      </c>
      <c r="B35" t="s">
        <v>217</v>
      </c>
      <c r="C35" t="s">
        <v>281</v>
      </c>
      <c r="D35">
        <v>2006</v>
      </c>
      <c r="E35" t="s">
        <v>114</v>
      </c>
      <c r="F35" s="5" t="s">
        <v>283</v>
      </c>
      <c r="G35" t="s">
        <v>286</v>
      </c>
      <c r="H35" t="s">
        <v>165</v>
      </c>
      <c r="I35" t="s">
        <v>166</v>
      </c>
      <c r="J35" t="s">
        <v>1073</v>
      </c>
      <c r="K35">
        <v>2</v>
      </c>
      <c r="L35" t="s">
        <v>119</v>
      </c>
      <c r="M35">
        <v>35</v>
      </c>
      <c r="N35">
        <v>3374</v>
      </c>
      <c r="O35" s="10">
        <v>52</v>
      </c>
      <c r="P35" t="s">
        <v>203</v>
      </c>
      <c r="Q35" t="s">
        <v>117</v>
      </c>
      <c r="R35" t="s">
        <v>117</v>
      </c>
      <c r="S35" t="s">
        <v>117</v>
      </c>
      <c r="T35" t="s">
        <v>117</v>
      </c>
      <c r="U35" t="s">
        <v>117</v>
      </c>
      <c r="V35" t="s">
        <v>117</v>
      </c>
      <c r="W35" t="s">
        <v>117</v>
      </c>
      <c r="X35" t="s">
        <v>117</v>
      </c>
      <c r="Y35" t="s">
        <v>117</v>
      </c>
      <c r="Z35" t="s">
        <v>117</v>
      </c>
      <c r="AA35" t="s">
        <v>117</v>
      </c>
      <c r="AB35" t="s">
        <v>117</v>
      </c>
      <c r="AC35" t="s">
        <v>117</v>
      </c>
      <c r="AD35" t="s">
        <v>122</v>
      </c>
      <c r="AE35" t="s">
        <v>122</v>
      </c>
      <c r="AF35" t="s">
        <v>208</v>
      </c>
      <c r="AG35" t="s">
        <v>122</v>
      </c>
    </row>
    <row r="36" spans="1:33" x14ac:dyDescent="0.3">
      <c r="A36" t="s">
        <v>39</v>
      </c>
      <c r="B36" t="s">
        <v>217</v>
      </c>
      <c r="C36" t="s">
        <v>282</v>
      </c>
      <c r="D36">
        <v>2006</v>
      </c>
      <c r="E36" t="s">
        <v>114</v>
      </c>
      <c r="F36" s="5" t="s">
        <v>283</v>
      </c>
      <c r="G36" t="s">
        <v>287</v>
      </c>
      <c r="H36" t="s">
        <v>165</v>
      </c>
      <c r="I36" t="s">
        <v>166</v>
      </c>
      <c r="J36" t="s">
        <v>1073</v>
      </c>
      <c r="K36">
        <v>1</v>
      </c>
      <c r="L36" t="s">
        <v>119</v>
      </c>
      <c r="M36">
        <v>28</v>
      </c>
      <c r="N36" t="s">
        <v>203</v>
      </c>
      <c r="O36" s="10">
        <v>8</v>
      </c>
      <c r="P36" s="10" t="s">
        <v>203</v>
      </c>
      <c r="Q36" t="s">
        <v>117</v>
      </c>
      <c r="R36" t="s">
        <v>117</v>
      </c>
      <c r="S36" t="s">
        <v>117</v>
      </c>
      <c r="T36" t="s">
        <v>117</v>
      </c>
      <c r="U36" t="s">
        <v>117</v>
      </c>
      <c r="V36" t="s">
        <v>117</v>
      </c>
      <c r="W36" t="s">
        <v>117</v>
      </c>
      <c r="X36" t="s">
        <v>117</v>
      </c>
      <c r="Y36" t="s">
        <v>117</v>
      </c>
      <c r="Z36" t="s">
        <v>117</v>
      </c>
      <c r="AA36" t="s">
        <v>117</v>
      </c>
      <c r="AB36" t="s">
        <v>117</v>
      </c>
      <c r="AC36" t="s">
        <v>117</v>
      </c>
      <c r="AD36" t="s">
        <v>122</v>
      </c>
      <c r="AE36" t="s">
        <v>122</v>
      </c>
      <c r="AF36" t="s">
        <v>122</v>
      </c>
      <c r="AG36" t="s">
        <v>208</v>
      </c>
    </row>
    <row r="37" spans="1:33" x14ac:dyDescent="0.3">
      <c r="A37" t="s">
        <v>40</v>
      </c>
      <c r="B37" t="s">
        <v>161</v>
      </c>
      <c r="C37" t="s">
        <v>288</v>
      </c>
      <c r="D37">
        <v>2020</v>
      </c>
      <c r="E37" t="s">
        <v>114</v>
      </c>
      <c r="F37" s="5" t="s">
        <v>291</v>
      </c>
      <c r="G37" t="s">
        <v>230</v>
      </c>
      <c r="H37" t="s">
        <v>165</v>
      </c>
      <c r="I37" t="s">
        <v>166</v>
      </c>
      <c r="J37" t="s">
        <v>1073</v>
      </c>
      <c r="K37">
        <v>1</v>
      </c>
      <c r="L37" t="s">
        <v>119</v>
      </c>
      <c r="M37">
        <v>593</v>
      </c>
      <c r="N37">
        <v>29650</v>
      </c>
      <c r="O37" s="10">
        <v>52</v>
      </c>
      <c r="P37" s="10" t="s">
        <v>121</v>
      </c>
      <c r="Q37" t="s">
        <v>117</v>
      </c>
      <c r="R37" t="s">
        <v>117</v>
      </c>
      <c r="S37" t="s">
        <v>117</v>
      </c>
      <c r="T37" t="s">
        <v>117</v>
      </c>
      <c r="U37" t="s">
        <v>117</v>
      </c>
      <c r="V37" t="s">
        <v>117</v>
      </c>
      <c r="W37" t="s">
        <v>117</v>
      </c>
      <c r="X37" t="s">
        <v>117</v>
      </c>
      <c r="Y37" t="s">
        <v>165</v>
      </c>
      <c r="Z37" t="s">
        <v>117</v>
      </c>
      <c r="AA37" t="s">
        <v>117</v>
      </c>
      <c r="AB37" t="s">
        <v>117</v>
      </c>
      <c r="AC37" t="s">
        <v>117</v>
      </c>
      <c r="AD37" t="s">
        <v>122</v>
      </c>
      <c r="AE37" t="s">
        <v>122</v>
      </c>
      <c r="AF37" t="s">
        <v>208</v>
      </c>
      <c r="AG37" t="s">
        <v>122</v>
      </c>
    </row>
    <row r="38" spans="1:33" x14ac:dyDescent="0.3">
      <c r="A38" t="s">
        <v>41</v>
      </c>
      <c r="B38" t="s">
        <v>161</v>
      </c>
      <c r="C38" t="s">
        <v>289</v>
      </c>
      <c r="D38">
        <v>2020</v>
      </c>
      <c r="E38" t="s">
        <v>114</v>
      </c>
      <c r="F38" s="5" t="s">
        <v>292</v>
      </c>
      <c r="G38" t="s">
        <v>294</v>
      </c>
      <c r="H38" t="s">
        <v>117</v>
      </c>
      <c r="I38" t="s">
        <v>118</v>
      </c>
      <c r="J38" t="s">
        <v>203</v>
      </c>
      <c r="K38" t="s">
        <v>1410</v>
      </c>
      <c r="L38" t="s">
        <v>119</v>
      </c>
      <c r="M38">
        <v>126</v>
      </c>
      <c r="N38">
        <v>210</v>
      </c>
      <c r="O38" s="10">
        <v>44</v>
      </c>
      <c r="P38" s="10" t="s">
        <v>121</v>
      </c>
      <c r="Q38" t="s">
        <v>117</v>
      </c>
      <c r="R38" t="s">
        <v>117</v>
      </c>
      <c r="S38" t="s">
        <v>117</v>
      </c>
      <c r="T38" t="s">
        <v>117</v>
      </c>
      <c r="U38" t="s">
        <v>117</v>
      </c>
      <c r="V38" t="s">
        <v>117</v>
      </c>
      <c r="W38" t="s">
        <v>117</v>
      </c>
      <c r="X38" t="s">
        <v>117</v>
      </c>
      <c r="Y38" t="s">
        <v>117</v>
      </c>
      <c r="Z38" t="s">
        <v>117</v>
      </c>
      <c r="AA38" t="s">
        <v>117</v>
      </c>
      <c r="AB38" t="s">
        <v>117</v>
      </c>
      <c r="AC38" t="s">
        <v>117</v>
      </c>
      <c r="AD38" t="s">
        <v>122</v>
      </c>
      <c r="AE38" t="s">
        <v>122</v>
      </c>
      <c r="AF38" t="s">
        <v>122</v>
      </c>
      <c r="AG38" t="s">
        <v>122</v>
      </c>
    </row>
    <row r="39" spans="1:33" x14ac:dyDescent="0.3">
      <c r="A39" t="s">
        <v>42</v>
      </c>
      <c r="B39" t="s">
        <v>220</v>
      </c>
      <c r="C39" t="s">
        <v>290</v>
      </c>
      <c r="D39">
        <v>2005</v>
      </c>
      <c r="E39" t="s">
        <v>114</v>
      </c>
      <c r="F39" s="5" t="s">
        <v>293</v>
      </c>
      <c r="G39" t="s">
        <v>295</v>
      </c>
      <c r="H39" s="10" t="s">
        <v>165</v>
      </c>
      <c r="I39" s="10" t="s">
        <v>166</v>
      </c>
      <c r="J39" t="s">
        <v>1073</v>
      </c>
      <c r="K39">
        <v>1</v>
      </c>
      <c r="L39" s="10" t="s">
        <v>296</v>
      </c>
      <c r="M39" s="10" t="s">
        <v>203</v>
      </c>
      <c r="N39">
        <v>63091574</v>
      </c>
      <c r="O39" s="10">
        <v>52</v>
      </c>
      <c r="P39" s="10" t="s">
        <v>203</v>
      </c>
      <c r="Q39" t="s">
        <v>117</v>
      </c>
      <c r="R39" t="s">
        <v>117</v>
      </c>
      <c r="S39" t="s">
        <v>117</v>
      </c>
      <c r="T39" t="s">
        <v>117</v>
      </c>
      <c r="U39" t="s">
        <v>117</v>
      </c>
      <c r="V39" t="s">
        <v>117</v>
      </c>
      <c r="W39" t="s">
        <v>117</v>
      </c>
      <c r="X39" t="s">
        <v>117</v>
      </c>
      <c r="Y39" t="s">
        <v>165</v>
      </c>
      <c r="Z39" t="s">
        <v>117</v>
      </c>
      <c r="AA39" t="s">
        <v>117</v>
      </c>
      <c r="AB39" t="s">
        <v>117</v>
      </c>
      <c r="AC39" t="s">
        <v>117</v>
      </c>
      <c r="AD39" t="s">
        <v>122</v>
      </c>
      <c r="AE39" t="s">
        <v>122</v>
      </c>
      <c r="AF39" t="s">
        <v>122</v>
      </c>
      <c r="AG39" t="s">
        <v>122</v>
      </c>
    </row>
    <row r="40" spans="1:33" x14ac:dyDescent="0.3">
      <c r="A40" t="s">
        <v>43</v>
      </c>
      <c r="B40" t="s">
        <v>297</v>
      </c>
      <c r="C40" t="s">
        <v>298</v>
      </c>
      <c r="D40">
        <v>2007</v>
      </c>
      <c r="E40" t="s">
        <v>114</v>
      </c>
      <c r="F40" s="5" t="s">
        <v>299</v>
      </c>
      <c r="G40" t="s">
        <v>284</v>
      </c>
      <c r="H40" s="10" t="s">
        <v>117</v>
      </c>
      <c r="I40" s="10" t="s">
        <v>166</v>
      </c>
      <c r="J40" t="s">
        <v>1073</v>
      </c>
      <c r="K40">
        <v>1</v>
      </c>
      <c r="L40" s="10" t="s">
        <v>257</v>
      </c>
      <c r="M40" s="10">
        <v>114</v>
      </c>
      <c r="N40">
        <v>3768</v>
      </c>
      <c r="O40" s="10">
        <v>52</v>
      </c>
      <c r="P40" s="10" t="s">
        <v>121</v>
      </c>
      <c r="Q40" t="s">
        <v>117</v>
      </c>
      <c r="R40" t="s">
        <v>117</v>
      </c>
      <c r="S40" t="s">
        <v>117</v>
      </c>
      <c r="T40" t="s">
        <v>117</v>
      </c>
      <c r="U40" t="s">
        <v>117</v>
      </c>
      <c r="V40" t="s">
        <v>117</v>
      </c>
      <c r="W40" t="s">
        <v>117</v>
      </c>
      <c r="X40" t="s">
        <v>117</v>
      </c>
      <c r="Y40" t="s">
        <v>165</v>
      </c>
      <c r="Z40" t="s">
        <v>117</v>
      </c>
      <c r="AA40" t="s">
        <v>117</v>
      </c>
      <c r="AB40" t="s">
        <v>117</v>
      </c>
      <c r="AC40" t="s">
        <v>117</v>
      </c>
      <c r="AD40" t="s">
        <v>122</v>
      </c>
      <c r="AE40" t="s">
        <v>122</v>
      </c>
      <c r="AF40" t="s">
        <v>208</v>
      </c>
      <c r="AG40" t="s">
        <v>208</v>
      </c>
    </row>
    <row r="41" spans="1:33" x14ac:dyDescent="0.3">
      <c r="A41" t="s">
        <v>44</v>
      </c>
      <c r="B41" t="s">
        <v>217</v>
      </c>
      <c r="C41" t="s">
        <v>300</v>
      </c>
      <c r="D41">
        <v>2000</v>
      </c>
      <c r="E41" t="s">
        <v>114</v>
      </c>
      <c r="F41" s="5" t="s">
        <v>301</v>
      </c>
      <c r="G41" t="s">
        <v>198</v>
      </c>
      <c r="H41" s="10" t="s">
        <v>165</v>
      </c>
      <c r="I41" s="10" t="s">
        <v>166</v>
      </c>
      <c r="J41" t="s">
        <v>1073</v>
      </c>
      <c r="K41">
        <v>2</v>
      </c>
      <c r="L41" s="10" t="s">
        <v>119</v>
      </c>
      <c r="M41" s="10">
        <v>102</v>
      </c>
      <c r="N41">
        <v>3588</v>
      </c>
      <c r="O41" s="10">
        <v>104</v>
      </c>
      <c r="P41" s="10" t="s">
        <v>121</v>
      </c>
      <c r="Q41" t="s">
        <v>117</v>
      </c>
      <c r="R41" t="s">
        <v>117</v>
      </c>
      <c r="S41" t="s">
        <v>117</v>
      </c>
      <c r="T41" t="s">
        <v>117</v>
      </c>
      <c r="U41" t="s">
        <v>117</v>
      </c>
      <c r="V41" t="s">
        <v>117</v>
      </c>
      <c r="W41" t="s">
        <v>117</v>
      </c>
      <c r="X41" t="s">
        <v>117</v>
      </c>
      <c r="Y41" t="s">
        <v>117</v>
      </c>
      <c r="Z41" t="s">
        <v>117</v>
      </c>
      <c r="AA41" t="s">
        <v>117</v>
      </c>
      <c r="AB41" t="s">
        <v>117</v>
      </c>
      <c r="AC41" t="s">
        <v>117</v>
      </c>
      <c r="AD41" t="s">
        <v>122</v>
      </c>
      <c r="AE41" t="s">
        <v>122</v>
      </c>
      <c r="AF41" t="s">
        <v>208</v>
      </c>
      <c r="AG41" t="s">
        <v>208</v>
      </c>
    </row>
    <row r="42" spans="1:33" x14ac:dyDescent="0.3">
      <c r="A42" t="s">
        <v>45</v>
      </c>
      <c r="B42" t="s">
        <v>303</v>
      </c>
      <c r="C42" t="s">
        <v>302</v>
      </c>
      <c r="D42">
        <v>2017</v>
      </c>
      <c r="E42" t="s">
        <v>305</v>
      </c>
      <c r="F42" s="5" t="s">
        <v>350</v>
      </c>
      <c r="G42" t="s">
        <v>211</v>
      </c>
      <c r="H42" s="10" t="s">
        <v>165</v>
      </c>
      <c r="I42" s="10" t="s">
        <v>166</v>
      </c>
      <c r="J42" t="s">
        <v>1073</v>
      </c>
      <c r="K42">
        <v>1</v>
      </c>
      <c r="L42" s="10" t="s">
        <v>119</v>
      </c>
      <c r="M42" s="10">
        <v>1</v>
      </c>
      <c r="N42">
        <v>2000</v>
      </c>
      <c r="O42" s="10">
        <v>2.29</v>
      </c>
      <c r="P42" s="10" t="s">
        <v>349</v>
      </c>
      <c r="Q42" t="s">
        <v>117</v>
      </c>
      <c r="R42" t="s">
        <v>117</v>
      </c>
      <c r="S42" t="s">
        <v>165</v>
      </c>
      <c r="T42" t="s">
        <v>117</v>
      </c>
      <c r="U42" t="s">
        <v>117</v>
      </c>
      <c r="V42" t="s">
        <v>117</v>
      </c>
      <c r="W42" t="s">
        <v>117</v>
      </c>
      <c r="X42" t="s">
        <v>117</v>
      </c>
      <c r="Y42" t="s">
        <v>165</v>
      </c>
      <c r="Z42" t="s">
        <v>117</v>
      </c>
      <c r="AA42" t="s">
        <v>117</v>
      </c>
      <c r="AB42" t="s">
        <v>165</v>
      </c>
      <c r="AC42" t="s">
        <v>165</v>
      </c>
      <c r="AD42" t="s">
        <v>122</v>
      </c>
      <c r="AE42" t="s">
        <v>122</v>
      </c>
      <c r="AF42" t="s">
        <v>122</v>
      </c>
      <c r="AG42" t="s">
        <v>208</v>
      </c>
    </row>
    <row r="43" spans="1:33" x14ac:dyDescent="0.3">
      <c r="A43" t="s">
        <v>46</v>
      </c>
      <c r="B43" t="s">
        <v>303</v>
      </c>
      <c r="C43" t="s">
        <v>304</v>
      </c>
      <c r="D43">
        <v>2008</v>
      </c>
      <c r="E43" t="s">
        <v>305</v>
      </c>
      <c r="F43" s="5" t="s">
        <v>374</v>
      </c>
      <c r="G43" t="s">
        <v>211</v>
      </c>
      <c r="H43" s="10" t="s">
        <v>117</v>
      </c>
      <c r="I43" s="10" t="s">
        <v>118</v>
      </c>
      <c r="J43" s="10" t="s">
        <v>203</v>
      </c>
      <c r="K43" s="10">
        <v>1</v>
      </c>
      <c r="L43" s="10" t="s">
        <v>119</v>
      </c>
      <c r="M43" s="10">
        <v>7</v>
      </c>
      <c r="N43" s="10">
        <v>20</v>
      </c>
      <c r="O43" s="10">
        <v>104</v>
      </c>
      <c r="P43" s="10" t="s">
        <v>203</v>
      </c>
      <c r="Q43" s="10" t="s">
        <v>117</v>
      </c>
      <c r="R43" s="10" t="s">
        <v>117</v>
      </c>
      <c r="S43" s="10" t="s">
        <v>165</v>
      </c>
      <c r="T43" s="10" t="s">
        <v>117</v>
      </c>
      <c r="U43" s="10" t="s">
        <v>117</v>
      </c>
      <c r="V43" s="10" t="s">
        <v>117</v>
      </c>
      <c r="W43" s="10" t="s">
        <v>117</v>
      </c>
      <c r="X43" s="10" t="s">
        <v>117</v>
      </c>
      <c r="Y43" s="10" t="s">
        <v>165</v>
      </c>
      <c r="Z43" s="10" t="s">
        <v>117</v>
      </c>
      <c r="AA43" s="10" t="s">
        <v>117</v>
      </c>
      <c r="AB43" s="10" t="s">
        <v>165</v>
      </c>
      <c r="AC43" s="10" t="s">
        <v>165</v>
      </c>
      <c r="AD43" s="10" t="s">
        <v>208</v>
      </c>
      <c r="AE43" s="10" t="s">
        <v>122</v>
      </c>
      <c r="AF43" s="10" t="s">
        <v>122</v>
      </c>
      <c r="AG43" s="10" t="s">
        <v>122</v>
      </c>
    </row>
    <row r="44" spans="1:33" x14ac:dyDescent="0.3">
      <c r="A44" t="s">
        <v>47</v>
      </c>
      <c r="B44" t="s">
        <v>303</v>
      </c>
      <c r="C44" t="s">
        <v>306</v>
      </c>
      <c r="D44">
        <v>1997</v>
      </c>
      <c r="E44" t="s">
        <v>305</v>
      </c>
      <c r="F44" s="5" t="s">
        <v>351</v>
      </c>
      <c r="G44" t="s">
        <v>211</v>
      </c>
      <c r="H44" s="10" t="s">
        <v>165</v>
      </c>
      <c r="I44" s="10" t="s">
        <v>166</v>
      </c>
      <c r="J44" t="s">
        <v>1073</v>
      </c>
      <c r="K44" s="10">
        <v>1</v>
      </c>
      <c r="L44" s="10" t="s">
        <v>119</v>
      </c>
      <c r="M44" s="10">
        <v>1</v>
      </c>
      <c r="N44">
        <v>518</v>
      </c>
      <c r="O44" s="10">
        <v>20</v>
      </c>
      <c r="P44" s="10" t="s">
        <v>191</v>
      </c>
      <c r="Q44" t="s">
        <v>117</v>
      </c>
      <c r="R44" t="s">
        <v>117</v>
      </c>
      <c r="S44" t="s">
        <v>165</v>
      </c>
      <c r="T44" t="s">
        <v>117</v>
      </c>
      <c r="U44" t="s">
        <v>117</v>
      </c>
      <c r="V44" t="s">
        <v>117</v>
      </c>
      <c r="W44" t="s">
        <v>117</v>
      </c>
      <c r="X44" t="s">
        <v>117</v>
      </c>
      <c r="Y44" t="s">
        <v>165</v>
      </c>
      <c r="Z44" t="s">
        <v>117</v>
      </c>
      <c r="AA44" t="s">
        <v>117</v>
      </c>
      <c r="AB44" t="s">
        <v>165</v>
      </c>
      <c r="AC44" t="s">
        <v>165</v>
      </c>
      <c r="AD44" s="10" t="s">
        <v>122</v>
      </c>
      <c r="AE44" s="10" t="s">
        <v>122</v>
      </c>
      <c r="AF44" s="10" t="s">
        <v>122</v>
      </c>
      <c r="AG44" s="10" t="s">
        <v>122</v>
      </c>
    </row>
    <row r="45" spans="1:33" x14ac:dyDescent="0.3">
      <c r="A45" t="s">
        <v>48</v>
      </c>
      <c r="B45" t="s">
        <v>303</v>
      </c>
      <c r="C45" t="s">
        <v>307</v>
      </c>
      <c r="D45">
        <v>2011</v>
      </c>
      <c r="E45" t="s">
        <v>305</v>
      </c>
      <c r="F45" s="5" t="s">
        <v>352</v>
      </c>
      <c r="G45" t="s">
        <v>211</v>
      </c>
      <c r="H45" s="10" t="s">
        <v>165</v>
      </c>
      <c r="I45" s="10" t="s">
        <v>166</v>
      </c>
      <c r="J45" t="s">
        <v>1073</v>
      </c>
      <c r="K45" s="10">
        <v>1</v>
      </c>
      <c r="L45" s="10" t="s">
        <v>119</v>
      </c>
      <c r="M45" s="10">
        <v>1</v>
      </c>
      <c r="N45">
        <v>6000</v>
      </c>
      <c r="O45" s="10">
        <v>2</v>
      </c>
      <c r="P45" s="10" t="s">
        <v>203</v>
      </c>
      <c r="Q45" t="s">
        <v>117</v>
      </c>
      <c r="R45" t="s">
        <v>117</v>
      </c>
      <c r="S45" t="s">
        <v>165</v>
      </c>
      <c r="T45" t="s">
        <v>117</v>
      </c>
      <c r="U45" t="s">
        <v>117</v>
      </c>
      <c r="V45" t="s">
        <v>117</v>
      </c>
      <c r="W45" t="s">
        <v>117</v>
      </c>
      <c r="X45" t="s">
        <v>117</v>
      </c>
      <c r="Y45" t="s">
        <v>165</v>
      </c>
      <c r="Z45" t="s">
        <v>117</v>
      </c>
      <c r="AA45" t="s">
        <v>117</v>
      </c>
      <c r="AB45" t="s">
        <v>165</v>
      </c>
      <c r="AC45" t="s">
        <v>165</v>
      </c>
      <c r="AD45" s="10" t="s">
        <v>122</v>
      </c>
      <c r="AE45" s="10" t="s">
        <v>122</v>
      </c>
      <c r="AF45" s="10" t="s">
        <v>208</v>
      </c>
      <c r="AG45" s="10" t="s">
        <v>122</v>
      </c>
    </row>
    <row r="46" spans="1:33" x14ac:dyDescent="0.3">
      <c r="A46" t="s">
        <v>49</v>
      </c>
      <c r="B46" t="s">
        <v>303</v>
      </c>
      <c r="C46" t="s">
        <v>308</v>
      </c>
      <c r="D46">
        <v>2007</v>
      </c>
      <c r="E46" t="s">
        <v>305</v>
      </c>
      <c r="F46" s="5" t="s">
        <v>353</v>
      </c>
      <c r="G46" t="s">
        <v>211</v>
      </c>
      <c r="H46" s="10" t="s">
        <v>165</v>
      </c>
      <c r="I46" s="10" t="s">
        <v>166</v>
      </c>
      <c r="J46" t="s">
        <v>1073</v>
      </c>
      <c r="K46" s="10">
        <v>1</v>
      </c>
      <c r="L46" s="10" t="s">
        <v>119</v>
      </c>
      <c r="M46" s="10">
        <v>1</v>
      </c>
      <c r="N46">
        <v>2000</v>
      </c>
      <c r="O46">
        <v>1.71</v>
      </c>
      <c r="P46" s="10" t="s">
        <v>349</v>
      </c>
      <c r="Q46" t="s">
        <v>117</v>
      </c>
      <c r="R46" t="s">
        <v>117</v>
      </c>
      <c r="S46" t="s">
        <v>165</v>
      </c>
      <c r="T46" t="s">
        <v>117</v>
      </c>
      <c r="U46" t="s">
        <v>117</v>
      </c>
      <c r="V46" t="s">
        <v>117</v>
      </c>
      <c r="W46" t="s">
        <v>117</v>
      </c>
      <c r="X46" t="s">
        <v>117</v>
      </c>
      <c r="Y46" t="s">
        <v>165</v>
      </c>
      <c r="Z46" t="s">
        <v>117</v>
      </c>
      <c r="AA46" t="s">
        <v>117</v>
      </c>
      <c r="AB46" t="s">
        <v>165</v>
      </c>
      <c r="AC46" t="s">
        <v>165</v>
      </c>
      <c r="AD46" s="10" t="s">
        <v>122</v>
      </c>
      <c r="AE46" s="10" t="s">
        <v>122</v>
      </c>
      <c r="AF46" t="s">
        <v>122</v>
      </c>
      <c r="AG46" t="s">
        <v>122</v>
      </c>
    </row>
    <row r="47" spans="1:33" x14ac:dyDescent="0.3">
      <c r="A47" t="s">
        <v>50</v>
      </c>
      <c r="B47" t="s">
        <v>303</v>
      </c>
      <c r="C47" t="s">
        <v>309</v>
      </c>
      <c r="D47">
        <v>2004</v>
      </c>
      <c r="E47" t="s">
        <v>305</v>
      </c>
      <c r="F47" s="5" t="s">
        <v>354</v>
      </c>
      <c r="G47" t="s">
        <v>211</v>
      </c>
      <c r="H47" s="10" t="s">
        <v>165</v>
      </c>
      <c r="I47" s="10" t="s">
        <v>166</v>
      </c>
      <c r="J47" t="s">
        <v>1073</v>
      </c>
      <c r="K47" s="10">
        <v>1</v>
      </c>
      <c r="L47" s="10" t="s">
        <v>119</v>
      </c>
      <c r="M47" s="10">
        <v>1</v>
      </c>
      <c r="N47">
        <v>2000</v>
      </c>
      <c r="O47">
        <v>1.43</v>
      </c>
      <c r="P47" s="10" t="s">
        <v>349</v>
      </c>
      <c r="Q47" t="s">
        <v>117</v>
      </c>
      <c r="R47" t="s">
        <v>117</v>
      </c>
      <c r="S47" t="s">
        <v>165</v>
      </c>
      <c r="T47" t="s">
        <v>117</v>
      </c>
      <c r="U47" t="s">
        <v>117</v>
      </c>
      <c r="V47" t="s">
        <v>117</v>
      </c>
      <c r="W47" t="s">
        <v>117</v>
      </c>
      <c r="X47" t="s">
        <v>117</v>
      </c>
      <c r="Y47" t="s">
        <v>165</v>
      </c>
      <c r="Z47" t="s">
        <v>117</v>
      </c>
      <c r="AA47" t="s">
        <v>117</v>
      </c>
      <c r="AB47" t="s">
        <v>165</v>
      </c>
      <c r="AC47" t="s">
        <v>165</v>
      </c>
      <c r="AD47" s="10" t="s">
        <v>122</v>
      </c>
      <c r="AE47" s="10" t="s">
        <v>122</v>
      </c>
      <c r="AF47" s="10" t="s">
        <v>122</v>
      </c>
      <c r="AG47" s="10" t="s">
        <v>122</v>
      </c>
    </row>
    <row r="48" spans="1:33" x14ac:dyDescent="0.3">
      <c r="A48" t="s">
        <v>51</v>
      </c>
      <c r="B48" t="s">
        <v>303</v>
      </c>
      <c r="C48" t="s">
        <v>309</v>
      </c>
      <c r="D48">
        <v>1999</v>
      </c>
      <c r="E48" t="s">
        <v>305</v>
      </c>
      <c r="F48" s="5" t="s">
        <v>355</v>
      </c>
      <c r="G48" t="s">
        <v>211</v>
      </c>
      <c r="H48" s="10" t="s">
        <v>165</v>
      </c>
      <c r="I48" s="10" t="s">
        <v>166</v>
      </c>
      <c r="J48" t="s">
        <v>1073</v>
      </c>
      <c r="K48" s="10">
        <v>1</v>
      </c>
      <c r="L48" s="10" t="s">
        <v>119</v>
      </c>
      <c r="M48" s="10">
        <v>1</v>
      </c>
      <c r="N48">
        <v>105</v>
      </c>
      <c r="O48">
        <v>0.43</v>
      </c>
      <c r="P48" s="10" t="s">
        <v>349</v>
      </c>
      <c r="Q48" t="s">
        <v>117</v>
      </c>
      <c r="R48" t="s">
        <v>117</v>
      </c>
      <c r="S48" t="s">
        <v>165</v>
      </c>
      <c r="T48" t="s">
        <v>117</v>
      </c>
      <c r="U48" t="s">
        <v>117</v>
      </c>
      <c r="V48" t="s">
        <v>117</v>
      </c>
      <c r="W48" t="s">
        <v>117</v>
      </c>
      <c r="X48" t="s">
        <v>117</v>
      </c>
      <c r="Y48" t="s">
        <v>165</v>
      </c>
      <c r="Z48" t="s">
        <v>117</v>
      </c>
      <c r="AA48" t="s">
        <v>117</v>
      </c>
      <c r="AB48" t="s">
        <v>165</v>
      </c>
      <c r="AC48" t="s">
        <v>165</v>
      </c>
      <c r="AD48" s="10" t="s">
        <v>122</v>
      </c>
      <c r="AE48" s="10" t="s">
        <v>122</v>
      </c>
      <c r="AF48" s="10" t="s">
        <v>122</v>
      </c>
      <c r="AG48" s="10" t="s">
        <v>122</v>
      </c>
    </row>
    <row r="49" spans="1:33" x14ac:dyDescent="0.3">
      <c r="A49" t="s">
        <v>52</v>
      </c>
      <c r="B49" t="s">
        <v>303</v>
      </c>
      <c r="C49" t="s">
        <v>309</v>
      </c>
      <c r="D49">
        <v>1991</v>
      </c>
      <c r="E49" t="s">
        <v>305</v>
      </c>
      <c r="F49" s="5" t="s">
        <v>356</v>
      </c>
      <c r="G49" t="s">
        <v>211</v>
      </c>
      <c r="H49" s="10" t="s">
        <v>165</v>
      </c>
      <c r="I49" s="10" t="s">
        <v>166</v>
      </c>
      <c r="J49" t="s">
        <v>1073</v>
      </c>
      <c r="K49" s="10">
        <v>1</v>
      </c>
      <c r="L49" s="10" t="s">
        <v>119</v>
      </c>
      <c r="M49" s="10">
        <v>1</v>
      </c>
      <c r="N49">
        <v>288</v>
      </c>
      <c r="O49">
        <v>1</v>
      </c>
      <c r="P49" s="10" t="s">
        <v>191</v>
      </c>
      <c r="Q49" t="s">
        <v>117</v>
      </c>
      <c r="R49" t="s">
        <v>117</v>
      </c>
      <c r="S49" t="s">
        <v>165</v>
      </c>
      <c r="T49" t="s">
        <v>117</v>
      </c>
      <c r="U49" t="s">
        <v>117</v>
      </c>
      <c r="V49" t="s">
        <v>117</v>
      </c>
      <c r="W49" t="s">
        <v>117</v>
      </c>
      <c r="X49" t="s">
        <v>117</v>
      </c>
      <c r="Y49" t="s">
        <v>165</v>
      </c>
      <c r="Z49" t="s">
        <v>117</v>
      </c>
      <c r="AA49" t="s">
        <v>117</v>
      </c>
      <c r="AB49" t="s">
        <v>165</v>
      </c>
      <c r="AC49" t="s">
        <v>165</v>
      </c>
      <c r="AD49" t="s">
        <v>122</v>
      </c>
      <c r="AE49" t="s">
        <v>122</v>
      </c>
      <c r="AF49" s="10" t="s">
        <v>122</v>
      </c>
      <c r="AG49" s="10" t="s">
        <v>122</v>
      </c>
    </row>
    <row r="50" spans="1:33" x14ac:dyDescent="0.3">
      <c r="A50" t="s">
        <v>53</v>
      </c>
      <c r="B50" t="s">
        <v>303</v>
      </c>
      <c r="C50" t="s">
        <v>310</v>
      </c>
      <c r="D50">
        <v>1992</v>
      </c>
      <c r="E50" t="s">
        <v>305</v>
      </c>
      <c r="F50" s="5" t="s">
        <v>357</v>
      </c>
      <c r="G50" t="s">
        <v>211</v>
      </c>
      <c r="H50" s="10" t="s">
        <v>117</v>
      </c>
      <c r="I50" s="10" t="s">
        <v>118</v>
      </c>
      <c r="J50" s="10" t="s">
        <v>203</v>
      </c>
      <c r="K50" s="10">
        <v>1</v>
      </c>
      <c r="L50" s="10" t="s">
        <v>119</v>
      </c>
      <c r="M50" s="10">
        <v>1</v>
      </c>
      <c r="N50">
        <v>796</v>
      </c>
      <c r="O50">
        <v>3</v>
      </c>
      <c r="P50" s="10" t="s">
        <v>191</v>
      </c>
      <c r="Q50" t="s">
        <v>117</v>
      </c>
      <c r="R50" t="s">
        <v>117</v>
      </c>
      <c r="S50" t="s">
        <v>165</v>
      </c>
      <c r="T50" t="s">
        <v>117</v>
      </c>
      <c r="U50" t="s">
        <v>117</v>
      </c>
      <c r="V50" t="s">
        <v>117</v>
      </c>
      <c r="W50" t="s">
        <v>117</v>
      </c>
      <c r="X50" t="s">
        <v>117</v>
      </c>
      <c r="Y50" t="s">
        <v>165</v>
      </c>
      <c r="Z50" t="s">
        <v>117</v>
      </c>
      <c r="AA50" t="s">
        <v>117</v>
      </c>
      <c r="AB50" t="s">
        <v>165</v>
      </c>
      <c r="AC50" t="s">
        <v>165</v>
      </c>
      <c r="AD50" t="s">
        <v>122</v>
      </c>
      <c r="AE50" t="s">
        <v>122</v>
      </c>
      <c r="AF50" s="10" t="s">
        <v>122</v>
      </c>
      <c r="AG50" s="10" t="s">
        <v>122</v>
      </c>
    </row>
    <row r="51" spans="1:33" x14ac:dyDescent="0.3">
      <c r="A51" t="s">
        <v>54</v>
      </c>
      <c r="B51" t="s">
        <v>303</v>
      </c>
      <c r="C51" t="s">
        <v>311</v>
      </c>
      <c r="D51">
        <v>2020</v>
      </c>
      <c r="E51" t="s">
        <v>305</v>
      </c>
      <c r="F51" s="5" t="s">
        <v>358</v>
      </c>
      <c r="G51" t="s">
        <v>211</v>
      </c>
      <c r="H51" s="10" t="s">
        <v>165</v>
      </c>
      <c r="I51" s="10" t="s">
        <v>166</v>
      </c>
      <c r="J51" t="s">
        <v>1073</v>
      </c>
      <c r="K51" s="10">
        <v>2</v>
      </c>
      <c r="L51" s="10" t="s">
        <v>119</v>
      </c>
      <c r="M51" s="10">
        <v>1</v>
      </c>
      <c r="N51">
        <v>500</v>
      </c>
      <c r="O51">
        <v>2</v>
      </c>
      <c r="P51" s="10" t="s">
        <v>203</v>
      </c>
      <c r="Q51" t="s">
        <v>117</v>
      </c>
      <c r="R51" t="s">
        <v>117</v>
      </c>
      <c r="S51" t="s">
        <v>165</v>
      </c>
      <c r="T51" t="s">
        <v>117</v>
      </c>
      <c r="U51" t="s">
        <v>117</v>
      </c>
      <c r="V51" t="s">
        <v>117</v>
      </c>
      <c r="W51" t="s">
        <v>117</v>
      </c>
      <c r="X51" t="s">
        <v>117</v>
      </c>
      <c r="Y51" t="s">
        <v>165</v>
      </c>
      <c r="Z51" t="s">
        <v>117</v>
      </c>
      <c r="AA51" t="s">
        <v>117</v>
      </c>
      <c r="AB51" t="s">
        <v>165</v>
      </c>
      <c r="AC51" t="s">
        <v>165</v>
      </c>
      <c r="AD51" t="s">
        <v>122</v>
      </c>
      <c r="AE51" t="s">
        <v>122</v>
      </c>
      <c r="AF51" t="s">
        <v>122</v>
      </c>
      <c r="AG51" t="s">
        <v>122</v>
      </c>
    </row>
    <row r="52" spans="1:33" x14ac:dyDescent="0.3">
      <c r="A52" t="s">
        <v>55</v>
      </c>
      <c r="B52" t="s">
        <v>303</v>
      </c>
      <c r="C52" t="s">
        <v>309</v>
      </c>
      <c r="D52">
        <v>2018</v>
      </c>
      <c r="E52" t="s">
        <v>305</v>
      </c>
      <c r="F52" s="5" t="s">
        <v>359</v>
      </c>
      <c r="G52" t="s">
        <v>211</v>
      </c>
      <c r="H52" s="10" t="s">
        <v>165</v>
      </c>
      <c r="I52" s="10" t="s">
        <v>166</v>
      </c>
      <c r="J52" t="s">
        <v>1073</v>
      </c>
      <c r="K52" s="10">
        <v>1</v>
      </c>
      <c r="L52" s="10" t="s">
        <v>119</v>
      </c>
      <c r="M52" s="10">
        <v>1</v>
      </c>
      <c r="N52">
        <v>3000</v>
      </c>
      <c r="O52">
        <v>0.43</v>
      </c>
      <c r="P52" s="10" t="s">
        <v>349</v>
      </c>
      <c r="Q52" t="s">
        <v>117</v>
      </c>
      <c r="R52" t="s">
        <v>117</v>
      </c>
      <c r="S52" t="s">
        <v>165</v>
      </c>
      <c r="T52" t="s">
        <v>117</v>
      </c>
      <c r="U52" t="s">
        <v>117</v>
      </c>
      <c r="V52" t="s">
        <v>117</v>
      </c>
      <c r="W52" t="s">
        <v>117</v>
      </c>
      <c r="X52" t="s">
        <v>117</v>
      </c>
      <c r="Y52" t="s">
        <v>165</v>
      </c>
      <c r="Z52" t="s">
        <v>117</v>
      </c>
      <c r="AA52" t="s">
        <v>117</v>
      </c>
      <c r="AB52" t="s">
        <v>165</v>
      </c>
      <c r="AC52" t="s">
        <v>165</v>
      </c>
      <c r="AD52" t="s">
        <v>122</v>
      </c>
      <c r="AE52" t="s">
        <v>122</v>
      </c>
      <c r="AF52" t="s">
        <v>122</v>
      </c>
      <c r="AG52" t="s">
        <v>122</v>
      </c>
    </row>
    <row r="53" spans="1:33" x14ac:dyDescent="0.3">
      <c r="A53" t="s">
        <v>56</v>
      </c>
      <c r="B53" t="s">
        <v>303</v>
      </c>
      <c r="C53" t="s">
        <v>312</v>
      </c>
      <c r="D53">
        <v>2016</v>
      </c>
      <c r="E53" t="s">
        <v>305</v>
      </c>
      <c r="F53" s="5" t="s">
        <v>360</v>
      </c>
      <c r="G53" t="s">
        <v>211</v>
      </c>
      <c r="H53" s="10" t="s">
        <v>165</v>
      </c>
      <c r="I53" s="10" t="s">
        <v>166</v>
      </c>
      <c r="J53" t="s">
        <v>1073</v>
      </c>
      <c r="K53" s="10">
        <v>2</v>
      </c>
      <c r="L53" s="10" t="s">
        <v>119</v>
      </c>
      <c r="M53" s="10">
        <v>1</v>
      </c>
      <c r="N53">
        <v>1000</v>
      </c>
      <c r="O53">
        <v>0.86</v>
      </c>
      <c r="P53" s="10" t="s">
        <v>349</v>
      </c>
      <c r="Q53" t="s">
        <v>117</v>
      </c>
      <c r="R53" t="s">
        <v>117</v>
      </c>
      <c r="S53" t="s">
        <v>165</v>
      </c>
      <c r="T53" t="s">
        <v>117</v>
      </c>
      <c r="U53" t="s">
        <v>117</v>
      </c>
      <c r="V53" t="s">
        <v>117</v>
      </c>
      <c r="W53" t="s">
        <v>117</v>
      </c>
      <c r="X53" t="s">
        <v>117</v>
      </c>
      <c r="Y53" t="s">
        <v>165</v>
      </c>
      <c r="Z53" t="s">
        <v>117</v>
      </c>
      <c r="AA53" t="s">
        <v>117</v>
      </c>
      <c r="AB53" t="s">
        <v>165</v>
      </c>
      <c r="AC53" t="s">
        <v>165</v>
      </c>
      <c r="AD53" t="s">
        <v>122</v>
      </c>
      <c r="AE53" t="s">
        <v>122</v>
      </c>
      <c r="AF53" t="s">
        <v>122</v>
      </c>
      <c r="AG53" t="s">
        <v>122</v>
      </c>
    </row>
    <row r="54" spans="1:33" x14ac:dyDescent="0.3">
      <c r="A54" t="s">
        <v>57</v>
      </c>
      <c r="B54" t="s">
        <v>303</v>
      </c>
      <c r="C54" t="s">
        <v>313</v>
      </c>
      <c r="D54">
        <v>2016</v>
      </c>
      <c r="E54" t="s">
        <v>305</v>
      </c>
      <c r="F54" s="5" t="s">
        <v>361</v>
      </c>
      <c r="G54" t="s">
        <v>211</v>
      </c>
      <c r="H54" s="10" t="s">
        <v>165</v>
      </c>
      <c r="I54" s="10" t="s">
        <v>166</v>
      </c>
      <c r="J54" t="s">
        <v>1073</v>
      </c>
      <c r="K54" s="10">
        <v>1</v>
      </c>
      <c r="L54" s="10" t="s">
        <v>296</v>
      </c>
      <c r="M54" s="10">
        <v>1</v>
      </c>
      <c r="N54">
        <v>2000</v>
      </c>
      <c r="O54">
        <v>1.43</v>
      </c>
      <c r="P54" s="10" t="s">
        <v>349</v>
      </c>
      <c r="Q54" t="s">
        <v>117</v>
      </c>
      <c r="R54" t="s">
        <v>117</v>
      </c>
      <c r="S54" t="s">
        <v>165</v>
      </c>
      <c r="T54" t="s">
        <v>117</v>
      </c>
      <c r="U54" t="s">
        <v>117</v>
      </c>
      <c r="V54" t="s">
        <v>117</v>
      </c>
      <c r="W54" t="s">
        <v>117</v>
      </c>
      <c r="X54" t="s">
        <v>117</v>
      </c>
      <c r="Y54" t="s">
        <v>165</v>
      </c>
      <c r="Z54" t="s">
        <v>117</v>
      </c>
      <c r="AA54" t="s">
        <v>117</v>
      </c>
      <c r="AB54" t="s">
        <v>165</v>
      </c>
      <c r="AC54" t="s">
        <v>165</v>
      </c>
      <c r="AD54" t="s">
        <v>122</v>
      </c>
      <c r="AE54" t="s">
        <v>122</v>
      </c>
      <c r="AF54" t="s">
        <v>122</v>
      </c>
      <c r="AG54" t="s">
        <v>122</v>
      </c>
    </row>
    <row r="55" spans="1:33" x14ac:dyDescent="0.3">
      <c r="A55" t="s">
        <v>58</v>
      </c>
      <c r="B55" t="s">
        <v>303</v>
      </c>
      <c r="C55" t="s">
        <v>314</v>
      </c>
      <c r="D55">
        <v>2016</v>
      </c>
      <c r="E55" t="s">
        <v>305</v>
      </c>
      <c r="F55" s="5" t="s">
        <v>362</v>
      </c>
      <c r="G55" t="s">
        <v>211</v>
      </c>
      <c r="H55" s="10" t="s">
        <v>165</v>
      </c>
      <c r="I55" s="10" t="s">
        <v>166</v>
      </c>
      <c r="J55" t="s">
        <v>1073</v>
      </c>
      <c r="K55" s="10">
        <v>2</v>
      </c>
      <c r="L55" s="10" t="s">
        <v>119</v>
      </c>
      <c r="M55" s="10">
        <v>1</v>
      </c>
      <c r="N55">
        <v>500</v>
      </c>
      <c r="O55">
        <v>1</v>
      </c>
      <c r="P55" s="10" t="s">
        <v>203</v>
      </c>
      <c r="Q55" t="s">
        <v>117</v>
      </c>
      <c r="R55" t="s">
        <v>117</v>
      </c>
      <c r="S55" t="s">
        <v>165</v>
      </c>
      <c r="T55" t="s">
        <v>117</v>
      </c>
      <c r="U55" t="s">
        <v>117</v>
      </c>
      <c r="V55" t="s">
        <v>117</v>
      </c>
      <c r="W55" t="s">
        <v>117</v>
      </c>
      <c r="X55" t="s">
        <v>117</v>
      </c>
      <c r="Y55" t="s">
        <v>165</v>
      </c>
      <c r="Z55" t="s">
        <v>117</v>
      </c>
      <c r="AA55" t="s">
        <v>117</v>
      </c>
      <c r="AB55" t="s">
        <v>165</v>
      </c>
      <c r="AC55" t="s">
        <v>165</v>
      </c>
      <c r="AD55" t="s">
        <v>122</v>
      </c>
      <c r="AE55" t="s">
        <v>122</v>
      </c>
      <c r="AF55" t="s">
        <v>122</v>
      </c>
      <c r="AG55" t="s">
        <v>122</v>
      </c>
    </row>
    <row r="56" spans="1:33" x14ac:dyDescent="0.3">
      <c r="A56" t="s">
        <v>59</v>
      </c>
      <c r="B56" t="s">
        <v>303</v>
      </c>
      <c r="C56" t="s">
        <v>315</v>
      </c>
      <c r="D56">
        <v>2015</v>
      </c>
      <c r="E56" t="s">
        <v>305</v>
      </c>
      <c r="F56" s="5" t="s">
        <v>363</v>
      </c>
      <c r="G56" t="s">
        <v>211</v>
      </c>
      <c r="H56" s="10" t="s">
        <v>165</v>
      </c>
      <c r="I56" s="10" t="s">
        <v>166</v>
      </c>
      <c r="J56" t="s">
        <v>1073</v>
      </c>
      <c r="K56" s="10">
        <v>1</v>
      </c>
      <c r="L56" s="10" t="s">
        <v>119</v>
      </c>
      <c r="M56" s="10">
        <v>1</v>
      </c>
      <c r="N56">
        <v>5000</v>
      </c>
      <c r="O56">
        <v>4.29</v>
      </c>
      <c r="P56" s="10" t="s">
        <v>349</v>
      </c>
      <c r="Q56" t="s">
        <v>117</v>
      </c>
      <c r="R56" t="s">
        <v>117</v>
      </c>
      <c r="S56" t="s">
        <v>165</v>
      </c>
      <c r="T56" t="s">
        <v>117</v>
      </c>
      <c r="U56" t="s">
        <v>117</v>
      </c>
      <c r="V56" t="s">
        <v>117</v>
      </c>
      <c r="W56" t="s">
        <v>117</v>
      </c>
      <c r="X56" t="s">
        <v>117</v>
      </c>
      <c r="Y56" t="s">
        <v>165</v>
      </c>
      <c r="Z56" t="s">
        <v>117</v>
      </c>
      <c r="AA56" t="s">
        <v>117</v>
      </c>
      <c r="AB56" t="s">
        <v>165</v>
      </c>
      <c r="AC56" t="s">
        <v>165</v>
      </c>
      <c r="AD56" t="s">
        <v>122</v>
      </c>
      <c r="AE56" t="s">
        <v>122</v>
      </c>
      <c r="AF56" t="s">
        <v>122</v>
      </c>
      <c r="AG56" t="s">
        <v>122</v>
      </c>
    </row>
    <row r="57" spans="1:33" x14ac:dyDescent="0.3">
      <c r="A57" t="s">
        <v>60</v>
      </c>
      <c r="B57" t="s">
        <v>303</v>
      </c>
      <c r="C57" t="s">
        <v>334</v>
      </c>
      <c r="D57">
        <v>2014</v>
      </c>
      <c r="E57" t="s">
        <v>305</v>
      </c>
      <c r="F57" s="5" t="s">
        <v>364</v>
      </c>
      <c r="G57" t="s">
        <v>211</v>
      </c>
      <c r="H57" s="10" t="s">
        <v>165</v>
      </c>
      <c r="I57" s="10" t="s">
        <v>166</v>
      </c>
      <c r="J57" s="10" t="s">
        <v>1067</v>
      </c>
      <c r="K57" s="10">
        <v>1</v>
      </c>
      <c r="L57" s="10" t="s">
        <v>119</v>
      </c>
      <c r="M57" s="10">
        <v>1</v>
      </c>
      <c r="N57">
        <v>800</v>
      </c>
      <c r="O57">
        <v>2</v>
      </c>
      <c r="P57" s="10" t="s">
        <v>349</v>
      </c>
      <c r="Q57" t="s">
        <v>117</v>
      </c>
      <c r="R57" t="s">
        <v>117</v>
      </c>
      <c r="S57" t="s">
        <v>165</v>
      </c>
      <c r="T57" t="s">
        <v>117</v>
      </c>
      <c r="U57" t="s">
        <v>117</v>
      </c>
      <c r="V57" t="s">
        <v>117</v>
      </c>
      <c r="W57" t="s">
        <v>117</v>
      </c>
      <c r="X57" t="s">
        <v>117</v>
      </c>
      <c r="Y57" t="s">
        <v>165</v>
      </c>
      <c r="Z57" t="s">
        <v>117</v>
      </c>
      <c r="AA57" t="s">
        <v>117</v>
      </c>
      <c r="AB57" t="s">
        <v>165</v>
      </c>
      <c r="AC57" t="s">
        <v>165</v>
      </c>
      <c r="AD57" t="s">
        <v>122</v>
      </c>
      <c r="AE57" t="s">
        <v>122</v>
      </c>
      <c r="AF57" t="s">
        <v>122</v>
      </c>
      <c r="AG57" t="s">
        <v>122</v>
      </c>
    </row>
    <row r="58" spans="1:33" x14ac:dyDescent="0.3">
      <c r="A58" t="s">
        <v>61</v>
      </c>
      <c r="B58" t="s">
        <v>303</v>
      </c>
      <c r="C58" t="s">
        <v>311</v>
      </c>
      <c r="D58">
        <v>2013</v>
      </c>
      <c r="E58" t="s">
        <v>305</v>
      </c>
      <c r="F58" t="s">
        <v>365</v>
      </c>
      <c r="G58" t="s">
        <v>211</v>
      </c>
      <c r="H58" s="10" t="s">
        <v>165</v>
      </c>
      <c r="I58" s="10" t="s">
        <v>166</v>
      </c>
      <c r="J58" s="10" t="s">
        <v>1067</v>
      </c>
      <c r="K58" s="10">
        <v>1</v>
      </c>
      <c r="L58" s="10" t="s">
        <v>119</v>
      </c>
      <c r="M58" s="10">
        <v>1</v>
      </c>
      <c r="N58">
        <v>500</v>
      </c>
      <c r="O58">
        <v>0.71</v>
      </c>
      <c r="P58" s="10" t="s">
        <v>349</v>
      </c>
      <c r="Q58" t="s">
        <v>117</v>
      </c>
      <c r="R58" t="s">
        <v>117</v>
      </c>
      <c r="S58" t="s">
        <v>165</v>
      </c>
      <c r="T58" t="s">
        <v>117</v>
      </c>
      <c r="U58" t="s">
        <v>117</v>
      </c>
      <c r="V58" t="s">
        <v>117</v>
      </c>
      <c r="W58" t="s">
        <v>117</v>
      </c>
      <c r="X58" t="s">
        <v>117</v>
      </c>
      <c r="Y58" t="s">
        <v>165</v>
      </c>
      <c r="Z58" t="s">
        <v>117</v>
      </c>
      <c r="AA58" t="s">
        <v>117</v>
      </c>
      <c r="AB58" t="s">
        <v>165</v>
      </c>
      <c r="AC58" t="s">
        <v>165</v>
      </c>
      <c r="AD58" t="s">
        <v>122</v>
      </c>
      <c r="AE58" t="s">
        <v>122</v>
      </c>
      <c r="AF58" t="s">
        <v>122</v>
      </c>
      <c r="AG58" t="s">
        <v>122</v>
      </c>
    </row>
    <row r="59" spans="1:33" x14ac:dyDescent="0.3">
      <c r="A59" t="s">
        <v>62</v>
      </c>
      <c r="B59" t="s">
        <v>303</v>
      </c>
      <c r="C59" t="s">
        <v>316</v>
      </c>
      <c r="D59">
        <v>2014</v>
      </c>
      <c r="E59" t="s">
        <v>305</v>
      </c>
      <c r="F59" s="5" t="s">
        <v>366</v>
      </c>
      <c r="G59" t="s">
        <v>211</v>
      </c>
      <c r="H59" s="10" t="s">
        <v>165</v>
      </c>
      <c r="I59" s="10" t="s">
        <v>166</v>
      </c>
      <c r="J59" s="10" t="s">
        <v>1067</v>
      </c>
      <c r="K59" s="10">
        <v>1</v>
      </c>
      <c r="L59" s="10" t="s">
        <v>119</v>
      </c>
      <c r="M59" s="10">
        <v>1</v>
      </c>
      <c r="N59">
        <v>400</v>
      </c>
      <c r="O59">
        <v>0.71</v>
      </c>
      <c r="P59" s="10" t="s">
        <v>203</v>
      </c>
      <c r="Q59" t="s">
        <v>117</v>
      </c>
      <c r="R59" t="s">
        <v>117</v>
      </c>
      <c r="S59" t="s">
        <v>165</v>
      </c>
      <c r="T59" t="s">
        <v>117</v>
      </c>
      <c r="U59" t="s">
        <v>117</v>
      </c>
      <c r="V59" t="s">
        <v>117</v>
      </c>
      <c r="W59" t="s">
        <v>117</v>
      </c>
      <c r="X59" t="s">
        <v>117</v>
      </c>
      <c r="Y59" t="s">
        <v>165</v>
      </c>
      <c r="Z59" t="s">
        <v>117</v>
      </c>
      <c r="AA59" t="s">
        <v>117</v>
      </c>
      <c r="AB59" t="s">
        <v>165</v>
      </c>
      <c r="AC59" t="s">
        <v>165</v>
      </c>
      <c r="AD59" t="s">
        <v>122</v>
      </c>
      <c r="AE59" t="s">
        <v>122</v>
      </c>
      <c r="AF59" t="s">
        <v>122</v>
      </c>
      <c r="AG59" t="s">
        <v>122</v>
      </c>
    </row>
    <row r="60" spans="1:33" x14ac:dyDescent="0.3">
      <c r="A60" t="s">
        <v>63</v>
      </c>
      <c r="B60" t="s">
        <v>303</v>
      </c>
      <c r="C60" t="s">
        <v>317</v>
      </c>
      <c r="D60">
        <v>1986</v>
      </c>
      <c r="E60" t="s">
        <v>305</v>
      </c>
      <c r="F60" s="5" t="s">
        <v>367</v>
      </c>
      <c r="G60" t="s">
        <v>211</v>
      </c>
      <c r="H60" s="10" t="s">
        <v>165</v>
      </c>
      <c r="I60" s="10" t="s">
        <v>166</v>
      </c>
      <c r="J60" s="10" t="s">
        <v>1067</v>
      </c>
      <c r="K60" s="10">
        <v>1</v>
      </c>
      <c r="L60" s="10" t="s">
        <v>119</v>
      </c>
      <c r="M60" s="10">
        <v>1</v>
      </c>
      <c r="N60">
        <v>3000</v>
      </c>
      <c r="O60">
        <v>2</v>
      </c>
      <c r="P60" s="10" t="s">
        <v>349</v>
      </c>
      <c r="Q60" t="s">
        <v>117</v>
      </c>
      <c r="R60" t="s">
        <v>117</v>
      </c>
      <c r="S60" t="s">
        <v>165</v>
      </c>
      <c r="T60" t="s">
        <v>117</v>
      </c>
      <c r="U60" t="s">
        <v>117</v>
      </c>
      <c r="V60" t="s">
        <v>117</v>
      </c>
      <c r="W60" t="s">
        <v>117</v>
      </c>
      <c r="X60" t="s">
        <v>117</v>
      </c>
      <c r="Y60" t="s">
        <v>165</v>
      </c>
      <c r="Z60" t="s">
        <v>117</v>
      </c>
      <c r="AA60" t="s">
        <v>117</v>
      </c>
      <c r="AB60" t="s">
        <v>165</v>
      </c>
      <c r="AC60" t="s">
        <v>165</v>
      </c>
      <c r="AD60" t="s">
        <v>122</v>
      </c>
      <c r="AE60" t="s">
        <v>122</v>
      </c>
      <c r="AF60" t="s">
        <v>122</v>
      </c>
      <c r="AG60" t="s">
        <v>122</v>
      </c>
    </row>
    <row r="61" spans="1:33" x14ac:dyDescent="0.3">
      <c r="A61" t="s">
        <v>64</v>
      </c>
      <c r="B61" t="s">
        <v>303</v>
      </c>
      <c r="C61" t="s">
        <v>313</v>
      </c>
      <c r="D61">
        <v>2012</v>
      </c>
      <c r="E61" t="s">
        <v>305</v>
      </c>
      <c r="F61" s="5" t="s">
        <v>368</v>
      </c>
      <c r="G61" t="s">
        <v>211</v>
      </c>
      <c r="H61" s="10" t="s">
        <v>165</v>
      </c>
      <c r="I61" s="10" t="s">
        <v>166</v>
      </c>
      <c r="J61" s="10" t="s">
        <v>1067</v>
      </c>
      <c r="K61" s="10">
        <v>1</v>
      </c>
      <c r="L61" s="10" t="s">
        <v>119</v>
      </c>
      <c r="M61" s="10">
        <v>1</v>
      </c>
      <c r="N61">
        <v>2000</v>
      </c>
      <c r="O61">
        <v>2</v>
      </c>
      <c r="P61" s="10" t="s">
        <v>349</v>
      </c>
      <c r="Q61" t="s">
        <v>117</v>
      </c>
      <c r="R61" t="s">
        <v>117</v>
      </c>
      <c r="S61" t="s">
        <v>165</v>
      </c>
      <c r="T61" t="s">
        <v>117</v>
      </c>
      <c r="U61" t="s">
        <v>117</v>
      </c>
      <c r="V61" t="s">
        <v>117</v>
      </c>
      <c r="W61" t="s">
        <v>117</v>
      </c>
      <c r="X61" t="s">
        <v>117</v>
      </c>
      <c r="Y61" t="s">
        <v>165</v>
      </c>
      <c r="Z61" t="s">
        <v>117</v>
      </c>
      <c r="AA61" t="s">
        <v>117</v>
      </c>
      <c r="AB61" t="s">
        <v>165</v>
      </c>
      <c r="AC61" t="s">
        <v>165</v>
      </c>
      <c r="AD61" t="s">
        <v>122</v>
      </c>
      <c r="AE61" t="s">
        <v>122</v>
      </c>
      <c r="AF61" t="s">
        <v>122</v>
      </c>
      <c r="AG61" t="s">
        <v>122</v>
      </c>
    </row>
    <row r="62" spans="1:33" x14ac:dyDescent="0.3">
      <c r="A62" t="s">
        <v>65</v>
      </c>
      <c r="B62" t="s">
        <v>303</v>
      </c>
      <c r="C62" t="s">
        <v>209</v>
      </c>
      <c r="D62">
        <v>2013</v>
      </c>
      <c r="E62" t="s">
        <v>305</v>
      </c>
      <c r="F62" s="5" t="s">
        <v>369</v>
      </c>
      <c r="G62" t="s">
        <v>211</v>
      </c>
      <c r="H62" s="10" t="s">
        <v>165</v>
      </c>
      <c r="I62" s="10" t="s">
        <v>166</v>
      </c>
      <c r="J62" s="10" t="s">
        <v>1067</v>
      </c>
      <c r="K62" s="10">
        <v>2</v>
      </c>
      <c r="L62" s="10" t="s">
        <v>119</v>
      </c>
      <c r="M62" s="10">
        <v>1</v>
      </c>
      <c r="N62">
        <v>551</v>
      </c>
      <c r="O62">
        <v>2.14</v>
      </c>
      <c r="P62" s="10" t="s">
        <v>349</v>
      </c>
      <c r="Q62" t="s">
        <v>117</v>
      </c>
      <c r="R62" t="s">
        <v>117</v>
      </c>
      <c r="S62" t="s">
        <v>165</v>
      </c>
      <c r="T62" t="s">
        <v>117</v>
      </c>
      <c r="U62" t="s">
        <v>117</v>
      </c>
      <c r="V62" t="s">
        <v>117</v>
      </c>
      <c r="W62" t="s">
        <v>117</v>
      </c>
      <c r="X62" t="s">
        <v>117</v>
      </c>
      <c r="Y62" t="s">
        <v>165</v>
      </c>
      <c r="Z62" t="s">
        <v>117</v>
      </c>
      <c r="AA62" t="s">
        <v>117</v>
      </c>
      <c r="AB62" t="s">
        <v>165</v>
      </c>
      <c r="AC62" t="s">
        <v>165</v>
      </c>
      <c r="AD62" t="s">
        <v>122</v>
      </c>
      <c r="AE62" t="s">
        <v>122</v>
      </c>
      <c r="AF62" t="s">
        <v>122</v>
      </c>
      <c r="AG62" t="s">
        <v>122</v>
      </c>
    </row>
    <row r="63" spans="1:33" x14ac:dyDescent="0.3">
      <c r="A63" t="s">
        <v>66</v>
      </c>
      <c r="B63" t="s">
        <v>244</v>
      </c>
      <c r="C63" t="s">
        <v>318</v>
      </c>
      <c r="D63">
        <v>2004</v>
      </c>
      <c r="E63" t="s">
        <v>305</v>
      </c>
      <c r="F63" s="5" t="s">
        <v>370</v>
      </c>
      <c r="G63" t="s">
        <v>211</v>
      </c>
      <c r="H63" s="10" t="s">
        <v>165</v>
      </c>
      <c r="I63" s="10" t="s">
        <v>166</v>
      </c>
      <c r="J63" s="10" t="s">
        <v>1067</v>
      </c>
      <c r="K63" s="10">
        <v>1</v>
      </c>
      <c r="L63" s="10" t="s">
        <v>119</v>
      </c>
      <c r="M63" s="10">
        <v>1</v>
      </c>
      <c r="N63">
        <v>4000</v>
      </c>
      <c r="O63">
        <v>1.57</v>
      </c>
      <c r="P63" s="10" t="s">
        <v>191</v>
      </c>
      <c r="Q63" t="s">
        <v>117</v>
      </c>
      <c r="R63" t="s">
        <v>117</v>
      </c>
      <c r="S63" t="s">
        <v>165</v>
      </c>
      <c r="T63" t="s">
        <v>117</v>
      </c>
      <c r="U63" t="s">
        <v>117</v>
      </c>
      <c r="V63" t="s">
        <v>117</v>
      </c>
      <c r="W63" t="s">
        <v>117</v>
      </c>
      <c r="X63" t="s">
        <v>117</v>
      </c>
      <c r="Y63" t="s">
        <v>165</v>
      </c>
      <c r="Z63" t="s">
        <v>117</v>
      </c>
      <c r="AA63" t="s">
        <v>117</v>
      </c>
      <c r="AB63" t="s">
        <v>165</v>
      </c>
      <c r="AC63" t="s">
        <v>165</v>
      </c>
      <c r="AD63" t="s">
        <v>122</v>
      </c>
      <c r="AE63" t="s">
        <v>122</v>
      </c>
      <c r="AF63" t="s">
        <v>122</v>
      </c>
      <c r="AG63" t="s">
        <v>122</v>
      </c>
    </row>
    <row r="64" spans="1:33" x14ac:dyDescent="0.3">
      <c r="A64" t="s">
        <v>67</v>
      </c>
      <c r="B64" t="s">
        <v>244</v>
      </c>
      <c r="C64" t="s">
        <v>319</v>
      </c>
      <c r="D64">
        <v>2003</v>
      </c>
      <c r="E64" t="s">
        <v>305</v>
      </c>
      <c r="F64" s="5" t="s">
        <v>371</v>
      </c>
      <c r="G64" t="s">
        <v>211</v>
      </c>
      <c r="H64" s="10" t="s">
        <v>165</v>
      </c>
      <c r="I64" s="10" t="s">
        <v>166</v>
      </c>
      <c r="J64" s="10" t="s">
        <v>1067</v>
      </c>
      <c r="K64" s="10">
        <v>1</v>
      </c>
      <c r="L64" s="10" t="s">
        <v>119</v>
      </c>
      <c r="M64" s="10">
        <v>1</v>
      </c>
      <c r="N64">
        <v>5000</v>
      </c>
      <c r="O64">
        <v>1</v>
      </c>
      <c r="P64" s="10" t="s">
        <v>191</v>
      </c>
      <c r="Q64" t="s">
        <v>117</v>
      </c>
      <c r="R64" t="s">
        <v>117</v>
      </c>
      <c r="S64" t="s">
        <v>165</v>
      </c>
      <c r="T64" t="s">
        <v>117</v>
      </c>
      <c r="U64" t="s">
        <v>117</v>
      </c>
      <c r="V64" t="s">
        <v>117</v>
      </c>
      <c r="W64" t="s">
        <v>117</v>
      </c>
      <c r="X64" t="s">
        <v>117</v>
      </c>
      <c r="Y64" t="s">
        <v>165</v>
      </c>
      <c r="Z64" t="s">
        <v>117</v>
      </c>
      <c r="AA64" t="s">
        <v>117</v>
      </c>
      <c r="AB64" t="s">
        <v>165</v>
      </c>
      <c r="AC64" t="s">
        <v>165</v>
      </c>
      <c r="AD64" t="s">
        <v>122</v>
      </c>
      <c r="AE64" t="s">
        <v>122</v>
      </c>
      <c r="AF64" t="s">
        <v>122</v>
      </c>
      <c r="AG64" t="s">
        <v>122</v>
      </c>
    </row>
    <row r="65" spans="1:33" x14ac:dyDescent="0.3">
      <c r="A65" t="s">
        <v>68</v>
      </c>
      <c r="B65" t="s">
        <v>244</v>
      </c>
      <c r="C65" t="s">
        <v>320</v>
      </c>
      <c r="D65">
        <v>1990</v>
      </c>
      <c r="E65" t="s">
        <v>305</v>
      </c>
      <c r="F65" s="5" t="s">
        <v>372</v>
      </c>
      <c r="G65" t="s">
        <v>211</v>
      </c>
      <c r="H65" s="10" t="s">
        <v>165</v>
      </c>
      <c r="I65" s="10" t="s">
        <v>166</v>
      </c>
      <c r="J65" s="10" t="s">
        <v>1067</v>
      </c>
      <c r="K65" s="10">
        <v>1</v>
      </c>
      <c r="L65" s="10" t="s">
        <v>119</v>
      </c>
      <c r="M65" s="10">
        <v>2</v>
      </c>
      <c r="N65">
        <v>3020</v>
      </c>
      <c r="O65">
        <v>0.56999999999999995</v>
      </c>
      <c r="P65" s="10" t="s">
        <v>349</v>
      </c>
      <c r="Q65" t="s">
        <v>117</v>
      </c>
      <c r="R65" t="s">
        <v>117</v>
      </c>
      <c r="S65" t="s">
        <v>165</v>
      </c>
      <c r="T65" t="s">
        <v>117</v>
      </c>
      <c r="U65" t="s">
        <v>117</v>
      </c>
      <c r="V65" t="s">
        <v>117</v>
      </c>
      <c r="W65" t="s">
        <v>117</v>
      </c>
      <c r="X65" t="s">
        <v>117</v>
      </c>
      <c r="Y65" t="s">
        <v>165</v>
      </c>
      <c r="Z65" t="s">
        <v>117</v>
      </c>
      <c r="AA65" t="s">
        <v>117</v>
      </c>
      <c r="AB65" t="s">
        <v>165</v>
      </c>
      <c r="AC65" t="s">
        <v>165</v>
      </c>
      <c r="AD65" t="s">
        <v>122</v>
      </c>
      <c r="AE65" t="s">
        <v>122</v>
      </c>
      <c r="AF65" t="s">
        <v>122</v>
      </c>
      <c r="AG65" t="s">
        <v>122</v>
      </c>
    </row>
    <row r="66" spans="1:33" x14ac:dyDescent="0.3">
      <c r="A66" t="s">
        <v>69</v>
      </c>
      <c r="B66" t="s">
        <v>244</v>
      </c>
      <c r="C66" t="s">
        <v>321</v>
      </c>
      <c r="D66">
        <v>1990</v>
      </c>
      <c r="E66" t="s">
        <v>305</v>
      </c>
      <c r="F66" s="5" t="s">
        <v>373</v>
      </c>
      <c r="G66" t="s">
        <v>211</v>
      </c>
      <c r="H66" s="10" t="s">
        <v>165</v>
      </c>
      <c r="I66" s="10" t="s">
        <v>166</v>
      </c>
      <c r="J66" s="10" t="s">
        <v>1067</v>
      </c>
      <c r="K66" s="10">
        <v>1</v>
      </c>
      <c r="L66" s="10" t="s">
        <v>119</v>
      </c>
      <c r="M66" s="10">
        <v>1</v>
      </c>
      <c r="N66">
        <v>300</v>
      </c>
      <c r="O66">
        <v>1.1399999999999999</v>
      </c>
      <c r="P66" s="10" t="s">
        <v>191</v>
      </c>
      <c r="Q66" t="s">
        <v>117</v>
      </c>
      <c r="R66" t="s">
        <v>117</v>
      </c>
      <c r="S66" t="s">
        <v>165</v>
      </c>
      <c r="T66" t="s">
        <v>117</v>
      </c>
      <c r="U66" t="s">
        <v>117</v>
      </c>
      <c r="V66" t="s">
        <v>117</v>
      </c>
      <c r="W66" t="s">
        <v>117</v>
      </c>
      <c r="X66" t="s">
        <v>117</v>
      </c>
      <c r="Y66" t="s">
        <v>165</v>
      </c>
      <c r="Z66" t="s">
        <v>117</v>
      </c>
      <c r="AA66" t="s">
        <v>117</v>
      </c>
      <c r="AB66" t="s">
        <v>165</v>
      </c>
      <c r="AC66" t="s">
        <v>165</v>
      </c>
      <c r="AD66" t="s">
        <v>122</v>
      </c>
      <c r="AE66" t="s">
        <v>122</v>
      </c>
      <c r="AF66" t="s">
        <v>122</v>
      </c>
      <c r="AG66" t="s">
        <v>122</v>
      </c>
    </row>
    <row r="67" spans="1:33" x14ac:dyDescent="0.3">
      <c r="A67" t="s">
        <v>70</v>
      </c>
      <c r="B67" t="s">
        <v>217</v>
      </c>
      <c r="C67" t="s">
        <v>322</v>
      </c>
      <c r="D67">
        <v>1997</v>
      </c>
      <c r="E67" t="s">
        <v>114</v>
      </c>
      <c r="F67" s="5" t="s">
        <v>335</v>
      </c>
      <c r="G67" t="s">
        <v>347</v>
      </c>
      <c r="H67" s="10" t="s">
        <v>165</v>
      </c>
      <c r="I67" s="10" t="s">
        <v>166</v>
      </c>
      <c r="J67" s="10" t="s">
        <v>1073</v>
      </c>
      <c r="K67" s="10">
        <v>3</v>
      </c>
      <c r="L67" s="10" t="s">
        <v>119</v>
      </c>
      <c r="M67" s="10">
        <v>24</v>
      </c>
      <c r="N67">
        <v>268</v>
      </c>
      <c r="O67">
        <v>24</v>
      </c>
      <c r="P67" s="10" t="s">
        <v>121</v>
      </c>
      <c r="Q67" s="10" t="s">
        <v>117</v>
      </c>
      <c r="R67" s="10" t="s">
        <v>117</v>
      </c>
      <c r="S67" s="10" t="s">
        <v>117</v>
      </c>
      <c r="T67" s="10" t="s">
        <v>117</v>
      </c>
      <c r="U67" s="10" t="s">
        <v>117</v>
      </c>
      <c r="V67" s="10" t="s">
        <v>117</v>
      </c>
      <c r="W67" s="10" t="s">
        <v>117</v>
      </c>
      <c r="X67" s="10" t="s">
        <v>117</v>
      </c>
      <c r="Y67" s="10" t="s">
        <v>117</v>
      </c>
      <c r="Z67" s="10" t="s">
        <v>117</v>
      </c>
      <c r="AA67" s="10" t="s">
        <v>117</v>
      </c>
      <c r="AB67" s="10" t="s">
        <v>117</v>
      </c>
      <c r="AC67" s="10" t="s">
        <v>117</v>
      </c>
      <c r="AD67" s="10" t="s">
        <v>122</v>
      </c>
      <c r="AE67" s="10" t="s">
        <v>122</v>
      </c>
      <c r="AF67" s="10" t="s">
        <v>122</v>
      </c>
      <c r="AG67" s="10" t="s">
        <v>122</v>
      </c>
    </row>
    <row r="68" spans="1:33" x14ac:dyDescent="0.3">
      <c r="A68" t="s">
        <v>71</v>
      </c>
      <c r="B68" t="s">
        <v>217</v>
      </c>
      <c r="C68" t="s">
        <v>188</v>
      </c>
      <c r="D68">
        <v>2005</v>
      </c>
      <c r="E68" t="s">
        <v>114</v>
      </c>
      <c r="F68" s="5" t="s">
        <v>336</v>
      </c>
      <c r="G68" t="s">
        <v>190</v>
      </c>
      <c r="H68" s="10" t="s">
        <v>165</v>
      </c>
      <c r="I68" s="10" t="s">
        <v>166</v>
      </c>
      <c r="J68" s="10" t="s">
        <v>1073</v>
      </c>
      <c r="K68" s="10">
        <v>3</v>
      </c>
      <c r="L68" s="10" t="s">
        <v>119</v>
      </c>
      <c r="M68" s="10">
        <v>100</v>
      </c>
      <c r="N68" s="10">
        <v>1227</v>
      </c>
      <c r="O68">
        <v>76</v>
      </c>
      <c r="P68" s="10" t="s">
        <v>121</v>
      </c>
      <c r="Q68" s="10" t="s">
        <v>117</v>
      </c>
      <c r="R68" s="10" t="s">
        <v>117</v>
      </c>
      <c r="S68" s="10" t="s">
        <v>117</v>
      </c>
      <c r="T68" s="10" t="s">
        <v>117</v>
      </c>
      <c r="U68" s="10" t="s">
        <v>117</v>
      </c>
      <c r="V68" s="10" t="s">
        <v>117</v>
      </c>
      <c r="W68" s="10" t="s">
        <v>117</v>
      </c>
      <c r="X68" s="10" t="s">
        <v>117</v>
      </c>
      <c r="Y68" s="10" t="s">
        <v>117</v>
      </c>
      <c r="Z68" s="10" t="s">
        <v>117</v>
      </c>
      <c r="AA68" s="10" t="s">
        <v>117</v>
      </c>
      <c r="AB68" s="10" t="s">
        <v>117</v>
      </c>
      <c r="AC68" s="10" t="s">
        <v>117</v>
      </c>
      <c r="AD68" s="10" t="s">
        <v>122</v>
      </c>
      <c r="AE68" s="10" t="s">
        <v>122</v>
      </c>
      <c r="AF68" s="10" t="s">
        <v>122</v>
      </c>
      <c r="AG68" s="10" t="s">
        <v>122</v>
      </c>
    </row>
    <row r="69" spans="1:33" x14ac:dyDescent="0.3">
      <c r="A69" t="s">
        <v>72</v>
      </c>
      <c r="B69" t="s">
        <v>217</v>
      </c>
      <c r="C69" t="s">
        <v>323</v>
      </c>
      <c r="D69">
        <v>1995</v>
      </c>
      <c r="E69" t="s">
        <v>114</v>
      </c>
      <c r="F69" s="5" t="s">
        <v>337</v>
      </c>
      <c r="G69" t="s">
        <v>348</v>
      </c>
      <c r="H69" s="10" t="s">
        <v>165</v>
      </c>
      <c r="I69" s="10" t="s">
        <v>166</v>
      </c>
      <c r="J69" s="10" t="s">
        <v>1073</v>
      </c>
      <c r="K69" s="10">
        <v>2</v>
      </c>
      <c r="L69" s="10" t="s">
        <v>119</v>
      </c>
      <c r="M69" s="10" t="s">
        <v>203</v>
      </c>
      <c r="N69">
        <v>538</v>
      </c>
      <c r="O69">
        <v>18</v>
      </c>
      <c r="P69" s="10" t="s">
        <v>203</v>
      </c>
      <c r="Q69" s="10" t="s">
        <v>117</v>
      </c>
      <c r="R69" s="10" t="s">
        <v>117</v>
      </c>
      <c r="S69" s="10" t="s">
        <v>117</v>
      </c>
      <c r="T69" s="10" t="s">
        <v>117</v>
      </c>
      <c r="U69" s="10" t="s">
        <v>117</v>
      </c>
      <c r="V69" s="10" t="s">
        <v>117</v>
      </c>
      <c r="W69" s="10" t="s">
        <v>117</v>
      </c>
      <c r="X69" s="10" t="s">
        <v>117</v>
      </c>
      <c r="Y69" s="10" t="s">
        <v>117</v>
      </c>
      <c r="Z69" s="10" t="s">
        <v>117</v>
      </c>
      <c r="AA69" s="10" t="s">
        <v>117</v>
      </c>
      <c r="AB69" s="10" t="s">
        <v>117</v>
      </c>
      <c r="AC69" s="10" t="s">
        <v>117</v>
      </c>
      <c r="AD69" s="10" t="s">
        <v>122</v>
      </c>
      <c r="AE69" s="10" t="s">
        <v>122</v>
      </c>
      <c r="AF69" s="10" t="s">
        <v>208</v>
      </c>
      <c r="AG69" s="10" t="s">
        <v>208</v>
      </c>
    </row>
    <row r="70" spans="1:33" x14ac:dyDescent="0.3">
      <c r="A70" t="s">
        <v>73</v>
      </c>
      <c r="B70" t="s">
        <v>217</v>
      </c>
      <c r="C70" t="s">
        <v>324</v>
      </c>
      <c r="D70">
        <v>2006</v>
      </c>
      <c r="E70" t="s">
        <v>114</v>
      </c>
      <c r="F70" s="5" t="s">
        <v>338</v>
      </c>
      <c r="G70" t="s">
        <v>190</v>
      </c>
      <c r="H70" s="10" t="s">
        <v>165</v>
      </c>
      <c r="I70" s="10" t="s">
        <v>166</v>
      </c>
      <c r="J70" s="10" t="s">
        <v>1073</v>
      </c>
      <c r="K70" s="10">
        <v>1</v>
      </c>
      <c r="L70" s="10" t="s">
        <v>119</v>
      </c>
      <c r="M70" s="10">
        <v>4</v>
      </c>
      <c r="N70">
        <v>26</v>
      </c>
      <c r="O70">
        <v>24</v>
      </c>
      <c r="P70" s="10" t="s">
        <v>121</v>
      </c>
      <c r="Q70" s="10" t="s">
        <v>117</v>
      </c>
      <c r="R70" s="10" t="s">
        <v>117</v>
      </c>
      <c r="S70" s="10" t="s">
        <v>117</v>
      </c>
      <c r="T70" s="10" t="s">
        <v>117</v>
      </c>
      <c r="U70" s="10" t="s">
        <v>117</v>
      </c>
      <c r="V70" s="10" t="s">
        <v>117</v>
      </c>
      <c r="W70" s="10" t="s">
        <v>117</v>
      </c>
      <c r="X70" s="10" t="s">
        <v>117</v>
      </c>
      <c r="Y70" s="10" t="s">
        <v>165</v>
      </c>
      <c r="Z70" s="10" t="s">
        <v>117</v>
      </c>
      <c r="AA70" s="10" t="s">
        <v>117</v>
      </c>
      <c r="AB70" s="10" t="s">
        <v>117</v>
      </c>
      <c r="AC70" s="10" t="s">
        <v>117</v>
      </c>
      <c r="AD70" s="10" t="s">
        <v>122</v>
      </c>
      <c r="AE70" s="10" t="s">
        <v>122</v>
      </c>
      <c r="AF70" s="10" t="s">
        <v>122</v>
      </c>
      <c r="AG70" s="10" t="s">
        <v>225</v>
      </c>
    </row>
    <row r="71" spans="1:33" x14ac:dyDescent="0.3">
      <c r="A71" t="s">
        <v>74</v>
      </c>
      <c r="B71" t="s">
        <v>217</v>
      </c>
      <c r="C71" t="s">
        <v>325</v>
      </c>
      <c r="D71">
        <v>2007</v>
      </c>
      <c r="E71" t="s">
        <v>114</v>
      </c>
      <c r="F71" s="5" t="s">
        <v>339</v>
      </c>
      <c r="G71" t="s">
        <v>286</v>
      </c>
      <c r="H71" s="10" t="s">
        <v>165</v>
      </c>
      <c r="I71" s="10" t="s">
        <v>166</v>
      </c>
      <c r="J71" s="10" t="s">
        <v>1073</v>
      </c>
      <c r="K71" s="10">
        <v>1</v>
      </c>
      <c r="L71" s="10" t="s">
        <v>257</v>
      </c>
      <c r="M71" s="10">
        <v>30</v>
      </c>
      <c r="N71">
        <v>2236</v>
      </c>
      <c r="O71">
        <v>52</v>
      </c>
      <c r="P71" s="10" t="s">
        <v>121</v>
      </c>
      <c r="Q71" s="10" t="s">
        <v>117</v>
      </c>
      <c r="R71" s="10" t="s">
        <v>117</v>
      </c>
      <c r="S71" s="10" t="s">
        <v>117</v>
      </c>
      <c r="T71" s="10" t="s">
        <v>117</v>
      </c>
      <c r="U71" s="10" t="s">
        <v>117</v>
      </c>
      <c r="V71" s="10" t="s">
        <v>117</v>
      </c>
      <c r="W71" s="10" t="s">
        <v>117</v>
      </c>
      <c r="X71" s="10" t="s">
        <v>117</v>
      </c>
      <c r="Y71" s="10" t="s">
        <v>165</v>
      </c>
      <c r="Z71" s="10" t="s">
        <v>117</v>
      </c>
      <c r="AA71" s="10" t="s">
        <v>117</v>
      </c>
      <c r="AB71" s="10" t="s">
        <v>117</v>
      </c>
      <c r="AC71" s="10" t="s">
        <v>117</v>
      </c>
      <c r="AD71" s="10" t="s">
        <v>122</v>
      </c>
      <c r="AE71" s="10" t="s">
        <v>122</v>
      </c>
      <c r="AF71" s="10" t="s">
        <v>122</v>
      </c>
      <c r="AG71" s="10" t="s">
        <v>122</v>
      </c>
    </row>
    <row r="72" spans="1:33" x14ac:dyDescent="0.3">
      <c r="A72" t="s">
        <v>75</v>
      </c>
      <c r="B72" t="s">
        <v>244</v>
      </c>
      <c r="C72" t="s">
        <v>326</v>
      </c>
      <c r="D72">
        <v>2019</v>
      </c>
      <c r="E72" t="s">
        <v>114</v>
      </c>
      <c r="F72" s="5" t="s">
        <v>340</v>
      </c>
      <c r="G72" t="s">
        <v>284</v>
      </c>
      <c r="H72" s="10" t="s">
        <v>165</v>
      </c>
      <c r="I72" s="10" t="s">
        <v>166</v>
      </c>
      <c r="J72" s="10" t="s">
        <v>1073</v>
      </c>
      <c r="K72" s="10">
        <v>1</v>
      </c>
      <c r="L72" s="10" t="s">
        <v>119</v>
      </c>
      <c r="M72" s="10">
        <v>13</v>
      </c>
      <c r="N72">
        <v>18800</v>
      </c>
      <c r="O72">
        <v>52</v>
      </c>
      <c r="P72" s="10" t="s">
        <v>203</v>
      </c>
      <c r="Q72" s="10" t="s">
        <v>117</v>
      </c>
      <c r="R72" s="10" t="s">
        <v>117</v>
      </c>
      <c r="S72" s="10" t="s">
        <v>117</v>
      </c>
      <c r="T72" s="10" t="s">
        <v>117</v>
      </c>
      <c r="U72" s="10" t="s">
        <v>117</v>
      </c>
      <c r="V72" s="10" t="s">
        <v>117</v>
      </c>
      <c r="W72" s="10" t="s">
        <v>117</v>
      </c>
      <c r="X72" s="10" t="s">
        <v>117</v>
      </c>
      <c r="Y72" s="10" t="s">
        <v>165</v>
      </c>
      <c r="Z72" s="10" t="s">
        <v>117</v>
      </c>
      <c r="AA72" s="10" t="s">
        <v>117</v>
      </c>
      <c r="AB72" s="10" t="s">
        <v>117</v>
      </c>
      <c r="AC72" s="10" t="s">
        <v>117</v>
      </c>
      <c r="AD72" s="10" t="s">
        <v>122</v>
      </c>
      <c r="AE72" s="10" t="s">
        <v>122</v>
      </c>
      <c r="AF72" s="10" t="s">
        <v>122</v>
      </c>
      <c r="AG72" s="10" t="s">
        <v>225</v>
      </c>
    </row>
    <row r="73" spans="1:33" x14ac:dyDescent="0.3">
      <c r="A73" t="s">
        <v>76</v>
      </c>
      <c r="B73" t="s">
        <v>244</v>
      </c>
      <c r="C73" t="s">
        <v>327</v>
      </c>
      <c r="D73">
        <v>2019</v>
      </c>
      <c r="E73" t="s">
        <v>114</v>
      </c>
      <c r="F73" s="5" t="s">
        <v>341</v>
      </c>
      <c r="G73" t="s">
        <v>198</v>
      </c>
      <c r="H73" s="10" t="s">
        <v>165</v>
      </c>
      <c r="I73" s="10" t="s">
        <v>166</v>
      </c>
      <c r="J73" s="10" t="s">
        <v>1067</v>
      </c>
      <c r="K73" s="10">
        <v>1</v>
      </c>
      <c r="L73" s="10" t="s">
        <v>119</v>
      </c>
      <c r="M73" s="10">
        <v>1</v>
      </c>
      <c r="N73">
        <v>300</v>
      </c>
      <c r="O73">
        <v>1</v>
      </c>
      <c r="P73" s="10" t="s">
        <v>191</v>
      </c>
      <c r="Q73" s="10" t="s">
        <v>117</v>
      </c>
      <c r="R73" s="10" t="s">
        <v>117</v>
      </c>
      <c r="S73" s="10" t="s">
        <v>117</v>
      </c>
      <c r="T73" s="10" t="s">
        <v>117</v>
      </c>
      <c r="U73" s="10" t="s">
        <v>117</v>
      </c>
      <c r="V73" s="10" t="s">
        <v>117</v>
      </c>
      <c r="W73" s="10" t="s">
        <v>117</v>
      </c>
      <c r="X73" s="10" t="s">
        <v>117</v>
      </c>
      <c r="Y73" s="10" t="s">
        <v>165</v>
      </c>
      <c r="Z73" s="10" t="s">
        <v>117</v>
      </c>
      <c r="AA73" s="10" t="s">
        <v>117</v>
      </c>
      <c r="AB73" s="10" t="s">
        <v>117</v>
      </c>
      <c r="AC73" s="10" t="s">
        <v>117</v>
      </c>
      <c r="AD73" s="10" t="s">
        <v>122</v>
      </c>
      <c r="AE73" s="10" t="s">
        <v>122</v>
      </c>
      <c r="AF73" s="10" t="s">
        <v>122</v>
      </c>
      <c r="AG73" s="10" t="s">
        <v>225</v>
      </c>
    </row>
    <row r="74" spans="1:33" x14ac:dyDescent="0.3">
      <c r="A74" t="s">
        <v>77</v>
      </c>
      <c r="B74" t="s">
        <v>244</v>
      </c>
      <c r="C74" t="s">
        <v>328</v>
      </c>
      <c r="D74">
        <v>2016</v>
      </c>
      <c r="E74" t="s">
        <v>114</v>
      </c>
      <c r="F74" s="5" t="s">
        <v>342</v>
      </c>
      <c r="G74" t="s">
        <v>254</v>
      </c>
      <c r="H74" s="10" t="s">
        <v>165</v>
      </c>
      <c r="I74" s="10" t="s">
        <v>166</v>
      </c>
      <c r="J74" s="10" t="s">
        <v>1073</v>
      </c>
      <c r="K74" s="10">
        <v>3</v>
      </c>
      <c r="L74" s="10" t="s">
        <v>257</v>
      </c>
      <c r="M74" s="10">
        <v>500</v>
      </c>
      <c r="N74">
        <v>4500</v>
      </c>
      <c r="O74">
        <v>52</v>
      </c>
      <c r="P74" s="10" t="s">
        <v>121</v>
      </c>
      <c r="Q74" s="10" t="s">
        <v>117</v>
      </c>
      <c r="R74" s="10" t="s">
        <v>117</v>
      </c>
      <c r="S74" s="10" t="s">
        <v>117</v>
      </c>
      <c r="T74" s="10" t="s">
        <v>117</v>
      </c>
      <c r="U74" s="10" t="s">
        <v>117</v>
      </c>
      <c r="V74" s="10" t="s">
        <v>117</v>
      </c>
      <c r="W74" s="10" t="s">
        <v>117</v>
      </c>
      <c r="X74" s="10" t="s">
        <v>117</v>
      </c>
      <c r="Y74" s="10" t="s">
        <v>117</v>
      </c>
      <c r="Z74" s="10" t="s">
        <v>117</v>
      </c>
      <c r="AA74" s="10" t="s">
        <v>117</v>
      </c>
      <c r="AB74" s="10" t="s">
        <v>117</v>
      </c>
      <c r="AC74" s="10" t="s">
        <v>117</v>
      </c>
      <c r="AD74" s="10" t="s">
        <v>122</v>
      </c>
      <c r="AE74" s="10" t="s">
        <v>122</v>
      </c>
      <c r="AF74" s="10" t="s">
        <v>208</v>
      </c>
      <c r="AG74" s="10" t="s">
        <v>122</v>
      </c>
    </row>
    <row r="75" spans="1:33" x14ac:dyDescent="0.3">
      <c r="A75" t="s">
        <v>78</v>
      </c>
      <c r="B75" t="s">
        <v>244</v>
      </c>
      <c r="C75" t="s">
        <v>329</v>
      </c>
      <c r="D75">
        <v>2020</v>
      </c>
      <c r="E75" t="s">
        <v>114</v>
      </c>
      <c r="F75" s="5" t="s">
        <v>343</v>
      </c>
      <c r="G75" t="s">
        <v>294</v>
      </c>
      <c r="H75" s="10" t="s">
        <v>165</v>
      </c>
      <c r="I75" s="10" t="s">
        <v>166</v>
      </c>
      <c r="J75" s="10" t="s">
        <v>1073</v>
      </c>
      <c r="K75" s="10" t="s">
        <v>1411</v>
      </c>
      <c r="L75" s="10" t="s">
        <v>119</v>
      </c>
      <c r="M75" s="10" t="s">
        <v>203</v>
      </c>
      <c r="N75" s="10" t="s">
        <v>375</v>
      </c>
      <c r="O75">
        <v>78</v>
      </c>
      <c r="P75" s="10" t="s">
        <v>203</v>
      </c>
      <c r="Q75" s="10" t="s">
        <v>117</v>
      </c>
      <c r="R75" s="10" t="s">
        <v>117</v>
      </c>
      <c r="S75" s="10" t="s">
        <v>117</v>
      </c>
      <c r="T75" s="10" t="s">
        <v>117</v>
      </c>
      <c r="U75" s="10" t="s">
        <v>117</v>
      </c>
      <c r="V75" s="10" t="s">
        <v>117</v>
      </c>
      <c r="W75" s="10" t="s">
        <v>117</v>
      </c>
      <c r="X75" s="10" t="s">
        <v>117</v>
      </c>
      <c r="Y75" s="10" t="s">
        <v>117</v>
      </c>
      <c r="Z75" s="10" t="s">
        <v>117</v>
      </c>
      <c r="AA75" s="10" t="s">
        <v>117</v>
      </c>
      <c r="AB75" s="10" t="s">
        <v>117</v>
      </c>
      <c r="AC75" s="10" t="s">
        <v>117</v>
      </c>
      <c r="AD75" s="10" t="s">
        <v>122</v>
      </c>
      <c r="AE75" s="10" t="s">
        <v>122</v>
      </c>
      <c r="AF75" s="10" t="s">
        <v>122</v>
      </c>
      <c r="AG75" s="10" t="s">
        <v>122</v>
      </c>
    </row>
    <row r="76" spans="1:33" x14ac:dyDescent="0.3">
      <c r="A76" t="s">
        <v>79</v>
      </c>
      <c r="B76" t="s">
        <v>244</v>
      </c>
      <c r="C76" t="s">
        <v>330</v>
      </c>
      <c r="D76">
        <v>2013</v>
      </c>
      <c r="E76" t="s">
        <v>114</v>
      </c>
      <c r="F76" s="5" t="s">
        <v>344</v>
      </c>
      <c r="G76" t="s">
        <v>295</v>
      </c>
      <c r="H76" s="10" t="s">
        <v>165</v>
      </c>
      <c r="I76" s="10" t="s">
        <v>166</v>
      </c>
      <c r="J76" s="10" t="s">
        <v>1073</v>
      </c>
      <c r="K76" s="10">
        <v>1</v>
      </c>
      <c r="L76" s="10" t="s">
        <v>119</v>
      </c>
      <c r="M76" s="10" t="s">
        <v>203</v>
      </c>
      <c r="N76" s="10">
        <v>33</v>
      </c>
      <c r="O76">
        <v>32</v>
      </c>
      <c r="P76" s="10" t="s">
        <v>203</v>
      </c>
      <c r="Q76" s="10" t="s">
        <v>117</v>
      </c>
      <c r="R76" s="10" t="s">
        <v>117</v>
      </c>
      <c r="S76" s="10" t="s">
        <v>117</v>
      </c>
      <c r="T76" s="10" t="s">
        <v>117</v>
      </c>
      <c r="U76" s="10" t="s">
        <v>117</v>
      </c>
      <c r="V76" s="10" t="s">
        <v>117</v>
      </c>
      <c r="W76" s="10" t="s">
        <v>117</v>
      </c>
      <c r="X76" s="10" t="s">
        <v>117</v>
      </c>
      <c r="Y76" s="10" t="s">
        <v>165</v>
      </c>
      <c r="Z76" s="10" t="s">
        <v>117</v>
      </c>
      <c r="AA76" s="10" t="s">
        <v>117</v>
      </c>
      <c r="AB76" s="10" t="s">
        <v>117</v>
      </c>
      <c r="AC76" s="10" t="s">
        <v>117</v>
      </c>
      <c r="AD76" s="10" t="s">
        <v>122</v>
      </c>
      <c r="AE76" s="10" t="s">
        <v>122</v>
      </c>
      <c r="AF76" s="10" t="s">
        <v>122</v>
      </c>
      <c r="AG76" s="10" t="s">
        <v>225</v>
      </c>
    </row>
    <row r="77" spans="1:33" x14ac:dyDescent="0.3">
      <c r="A77" t="s">
        <v>80</v>
      </c>
      <c r="B77" t="s">
        <v>244</v>
      </c>
      <c r="C77" t="s">
        <v>331</v>
      </c>
      <c r="D77">
        <v>2007</v>
      </c>
      <c r="E77" t="s">
        <v>114</v>
      </c>
      <c r="F77" s="5" t="s">
        <v>345</v>
      </c>
      <c r="G77" t="s">
        <v>206</v>
      </c>
      <c r="H77" s="10" t="s">
        <v>165</v>
      </c>
      <c r="I77" s="10" t="s">
        <v>166</v>
      </c>
      <c r="J77" s="10" t="s">
        <v>1067</v>
      </c>
      <c r="K77" s="10">
        <v>1</v>
      </c>
      <c r="L77" s="10" t="s">
        <v>119</v>
      </c>
      <c r="M77" s="10" t="s">
        <v>203</v>
      </c>
      <c r="N77">
        <v>130</v>
      </c>
      <c r="O77">
        <v>12</v>
      </c>
      <c r="P77" s="10" t="s">
        <v>203</v>
      </c>
      <c r="Q77" s="10" t="s">
        <v>117</v>
      </c>
      <c r="R77" s="10" t="s">
        <v>117</v>
      </c>
      <c r="S77" s="10" t="s">
        <v>117</v>
      </c>
      <c r="T77" s="10" t="s">
        <v>117</v>
      </c>
      <c r="U77" s="10" t="s">
        <v>117</v>
      </c>
      <c r="V77" s="10" t="s">
        <v>117</v>
      </c>
      <c r="W77" s="10" t="s">
        <v>117</v>
      </c>
      <c r="X77" s="10" t="s">
        <v>117</v>
      </c>
      <c r="Y77" s="10" t="s">
        <v>117</v>
      </c>
      <c r="Z77" s="10" t="s">
        <v>117</v>
      </c>
      <c r="AA77" s="10" t="s">
        <v>117</v>
      </c>
      <c r="AB77" s="10" t="s">
        <v>117</v>
      </c>
      <c r="AC77" s="10" t="s">
        <v>117</v>
      </c>
      <c r="AD77" s="10" t="s">
        <v>122</v>
      </c>
      <c r="AE77" s="10" t="s">
        <v>122</v>
      </c>
      <c r="AF77" s="10" t="s">
        <v>122</v>
      </c>
      <c r="AG77" s="10" t="s">
        <v>122</v>
      </c>
    </row>
    <row r="78" spans="1:33" x14ac:dyDescent="0.3">
      <c r="A78" t="s">
        <v>81</v>
      </c>
      <c r="B78" t="s">
        <v>244</v>
      </c>
      <c r="C78" t="s">
        <v>331</v>
      </c>
      <c r="D78">
        <v>2007</v>
      </c>
      <c r="E78" t="s">
        <v>114</v>
      </c>
      <c r="F78" s="5" t="s">
        <v>345</v>
      </c>
      <c r="G78" t="s">
        <v>348</v>
      </c>
      <c r="H78" t="s">
        <v>165</v>
      </c>
      <c r="I78" s="10" t="s">
        <v>166</v>
      </c>
      <c r="J78" s="10" t="s">
        <v>1067</v>
      </c>
      <c r="K78" s="10">
        <v>1</v>
      </c>
      <c r="L78" s="10" t="s">
        <v>119</v>
      </c>
      <c r="M78" s="10" t="s">
        <v>203</v>
      </c>
      <c r="N78">
        <v>58</v>
      </c>
      <c r="O78">
        <v>12</v>
      </c>
      <c r="P78" s="10" t="s">
        <v>203</v>
      </c>
      <c r="Q78" s="10" t="s">
        <v>117</v>
      </c>
      <c r="R78" s="10" t="s">
        <v>117</v>
      </c>
      <c r="S78" s="10" t="s">
        <v>117</v>
      </c>
      <c r="T78" s="10" t="s">
        <v>117</v>
      </c>
      <c r="U78" s="10" t="s">
        <v>117</v>
      </c>
      <c r="V78" s="10" t="s">
        <v>117</v>
      </c>
      <c r="W78" s="10" t="s">
        <v>117</v>
      </c>
      <c r="X78" s="10" t="s">
        <v>117</v>
      </c>
      <c r="Y78" s="10" t="s">
        <v>117</v>
      </c>
      <c r="Z78" s="10" t="s">
        <v>117</v>
      </c>
      <c r="AA78" s="10" t="s">
        <v>117</v>
      </c>
      <c r="AB78" s="10" t="s">
        <v>117</v>
      </c>
      <c r="AC78" s="10" t="s">
        <v>117</v>
      </c>
      <c r="AD78" t="s">
        <v>122</v>
      </c>
      <c r="AE78" t="s">
        <v>122</v>
      </c>
      <c r="AF78" t="s">
        <v>122</v>
      </c>
      <c r="AG78" t="s">
        <v>122</v>
      </c>
    </row>
    <row r="79" spans="1:33" x14ac:dyDescent="0.3">
      <c r="A79" t="s">
        <v>333</v>
      </c>
      <c r="B79" t="s">
        <v>244</v>
      </c>
      <c r="C79" t="s">
        <v>332</v>
      </c>
      <c r="D79">
        <v>2004</v>
      </c>
      <c r="E79" t="s">
        <v>114</v>
      </c>
      <c r="F79" s="5" t="s">
        <v>346</v>
      </c>
      <c r="G79" t="s">
        <v>190</v>
      </c>
      <c r="H79" t="s">
        <v>117</v>
      </c>
      <c r="I79" t="s">
        <v>118</v>
      </c>
      <c r="J79" s="10" t="s">
        <v>203</v>
      </c>
      <c r="K79" s="10">
        <v>1</v>
      </c>
      <c r="L79" t="s">
        <v>119</v>
      </c>
      <c r="M79">
        <v>3</v>
      </c>
      <c r="N79">
        <v>600</v>
      </c>
      <c r="O79">
        <v>10</v>
      </c>
      <c r="P79" t="s">
        <v>121</v>
      </c>
      <c r="Q79" t="s">
        <v>117</v>
      </c>
      <c r="R79" t="s">
        <v>117</v>
      </c>
      <c r="S79" t="s">
        <v>117</v>
      </c>
      <c r="T79" t="s">
        <v>117</v>
      </c>
      <c r="U79" t="s">
        <v>117</v>
      </c>
      <c r="V79" t="s">
        <v>117</v>
      </c>
      <c r="W79" t="s">
        <v>117</v>
      </c>
      <c r="X79" t="s">
        <v>117</v>
      </c>
      <c r="Y79" t="s">
        <v>165</v>
      </c>
      <c r="Z79" t="s">
        <v>117</v>
      </c>
      <c r="AA79" t="s">
        <v>117</v>
      </c>
      <c r="AB79" t="s">
        <v>117</v>
      </c>
      <c r="AC79" t="s">
        <v>117</v>
      </c>
      <c r="AD79" t="s">
        <v>122</v>
      </c>
      <c r="AE79" t="s">
        <v>122</v>
      </c>
      <c r="AF79" t="s">
        <v>122</v>
      </c>
      <c r="AG79" t="s">
        <v>122</v>
      </c>
    </row>
  </sheetData>
  <autoFilter ref="A1:AG79" xr:uid="{7AF5D88D-D4C4-4A75-BC06-832BE3F3F073}"/>
  <phoneticPr fontId="3" type="noConversion"/>
  <hyperlinks>
    <hyperlink ref="F2" r:id="rId1" xr:uid="{17B2A001-C688-4173-B4AA-9E4C39A19830}"/>
    <hyperlink ref="F3" r:id="rId2" xr:uid="{F39A9B7E-E61C-48A5-A8B5-37FC9CE7077F}"/>
    <hyperlink ref="F4" r:id="rId3" xr:uid="{4C76F508-8BFD-435C-801D-36E44D8FB0F4}"/>
    <hyperlink ref="F5" r:id="rId4" xr:uid="{7261F03C-02F0-4641-83A5-F4293E2EBC6D}"/>
    <hyperlink ref="F6" r:id="rId5" xr:uid="{B5D84495-61FC-4E17-9744-F85E04434306}"/>
    <hyperlink ref="F7" r:id="rId6" xr:uid="{1CDEDAEC-A277-4B82-96D4-EF2D26E51FA0}"/>
    <hyperlink ref="F8" r:id="rId7" xr:uid="{03A7F508-C35E-455C-A3F0-BE70AB84DCD6}"/>
    <hyperlink ref="F9" r:id="rId8" xr:uid="{636DE387-7868-4A9D-A800-60F0680D1C88}"/>
    <hyperlink ref="F10" r:id="rId9" xr:uid="{7E7EE4A2-BC59-4F98-B4D6-E31F0D05B585}"/>
    <hyperlink ref="F11" r:id="rId10" xr:uid="{E997862E-1FF1-4811-BE7A-A3D31EA7308F}"/>
    <hyperlink ref="F12" r:id="rId11" xr:uid="{062FFF49-3955-44BE-B5C9-81B55C69956B}"/>
    <hyperlink ref="F13" r:id="rId12" xr:uid="{425DE213-9A89-4128-8B27-CB572121FF85}"/>
    <hyperlink ref="F14" r:id="rId13" xr:uid="{F1FC20A0-6921-435B-A339-3C90F6DBAA36}"/>
    <hyperlink ref="F15" r:id="rId14" xr:uid="{563377A4-B6E9-499B-B48D-1652C044F1ED}"/>
    <hyperlink ref="F16" r:id="rId15" xr:uid="{5AC0955F-7686-49E2-A50A-F166FE924D18}"/>
    <hyperlink ref="F17" r:id="rId16" xr:uid="{3F5C4D40-4CC0-4C66-AAE2-A8CC9A1465FD}"/>
    <hyperlink ref="F18" r:id="rId17" xr:uid="{6CD85A1E-5E52-40E8-959D-DB4FD70A7F97}"/>
    <hyperlink ref="F19" r:id="rId18" xr:uid="{B0E036B3-26B6-4055-B152-1AD602E2A557}"/>
    <hyperlink ref="F20" r:id="rId19" xr:uid="{A02C79AD-C485-420E-9CD7-E4FFB5673ED0}"/>
    <hyperlink ref="F21" r:id="rId20" xr:uid="{CE290B8D-A26A-4692-BAFF-3264A47F4792}"/>
    <hyperlink ref="F22" r:id="rId21" xr:uid="{B618E610-1917-4E8D-A2D0-A140874093CE}"/>
    <hyperlink ref="F23" r:id="rId22" xr:uid="{1394652E-05D5-4C2C-9189-CE043653139D}"/>
    <hyperlink ref="F24" r:id="rId23" xr:uid="{933764FA-DCCB-4AD6-AB27-0EEE1902ACD6}"/>
    <hyperlink ref="F25" r:id="rId24" xr:uid="{2E40622B-C36F-4EBF-B3B9-85992E9E1008}"/>
    <hyperlink ref="F26" r:id="rId25" xr:uid="{FC29528C-8D7E-42E5-9816-923A27B11E39}"/>
    <hyperlink ref="F27" r:id="rId26" xr:uid="{4ED766E2-1CC5-4511-977C-4511BE3BECAC}"/>
    <hyperlink ref="F29" r:id="rId27" xr:uid="{684DD5D9-A994-4BC1-A01A-ABDE342FF697}"/>
    <hyperlink ref="F30" r:id="rId28" xr:uid="{2489C08C-86BA-4A6E-8142-ECCF5B1B0DBE}"/>
    <hyperlink ref="F32" r:id="rId29" location=":~:text=The%20mean%20growth%20rates%20to,three%20laying%20cycles%20per%20year." xr:uid="{C05B48B6-6F96-4998-8194-23096412552C}"/>
    <hyperlink ref="F31" r:id="rId30" xr:uid="{EB94CC96-2839-4C68-AB09-2F82AC57E11C}"/>
    <hyperlink ref="F33" r:id="rId31" xr:uid="{652DD8D8-26D5-4578-A545-27A89D96A1C1}"/>
    <hyperlink ref="F34" r:id="rId32" xr:uid="{2F8DD029-1954-47D0-8D8B-62CEB847846B}"/>
    <hyperlink ref="F35" r:id="rId33" xr:uid="{6DE8EABA-CDA6-471F-A1E6-1A0128477B51}"/>
    <hyperlink ref="F36" r:id="rId34" xr:uid="{6E565211-22FD-4FE3-961A-BD1A218C2CB6}"/>
    <hyperlink ref="F37" r:id="rId35" location="sec0080" xr:uid="{B437F490-D4B8-49BD-803C-461B70BCB675}"/>
    <hyperlink ref="F38" r:id="rId36" xr:uid="{6091CB8C-81B2-4933-8DF0-E6BEDE1CC6B7}"/>
    <hyperlink ref="F39" r:id="rId37" xr:uid="{89847D7F-249A-4B1B-A8E2-3A6D2E1ACA95}"/>
    <hyperlink ref="F40" r:id="rId38" xr:uid="{7F24F98F-463A-4935-9E7B-2BFA7AB505CA}"/>
    <hyperlink ref="F41" r:id="rId39" xr:uid="{8E6FCC80-C14A-4A08-9DC0-71AFA462CF67}"/>
    <hyperlink ref="F67" r:id="rId40" xr:uid="{BEC640CD-4F94-4CE3-B2F6-940CA01F590D}"/>
    <hyperlink ref="F68" r:id="rId41" xr:uid="{19F43D49-EE2D-4041-A189-AB9993FB31E9}"/>
    <hyperlink ref="F69" r:id="rId42" xr:uid="{ABE73438-62F9-4342-83D5-E6F5AF817427}"/>
    <hyperlink ref="F70" r:id="rId43" xr:uid="{47E01FB8-F7D7-4579-99E4-E2D750B4465C}"/>
    <hyperlink ref="F71" r:id="rId44" xr:uid="{78B279E7-8A2A-4FA6-A09C-56119277E515}"/>
    <hyperlink ref="F72" r:id="rId45" xr:uid="{6D67EBF0-122E-49FE-AD48-FF172C1A2237}"/>
    <hyperlink ref="F73" r:id="rId46" xr:uid="{9DBE9E44-CACD-4497-8537-BE84A0EFF2EE}"/>
    <hyperlink ref="F74" r:id="rId47" xr:uid="{ACE68F75-47B1-4085-88A3-692BDE08CA86}"/>
    <hyperlink ref="F75" r:id="rId48" xr:uid="{1F01348B-1247-4C0D-A76F-2601994CF026}"/>
    <hyperlink ref="F76" r:id="rId49" xr:uid="{2C20560B-51C6-4112-94A8-E3C4608EC749}"/>
    <hyperlink ref="F77" r:id="rId50" xr:uid="{36C136CC-5AC7-44BA-AA52-503365EE997D}"/>
    <hyperlink ref="F78" r:id="rId51" xr:uid="{FF81F74B-9E60-4302-980A-6E09A09B162E}"/>
    <hyperlink ref="F79" r:id="rId52" xr:uid="{C6CD0245-1404-4795-A1EC-4A00CE3A40BB}"/>
    <hyperlink ref="F42" r:id="rId53" xr:uid="{AA6CAFC9-7EE8-451C-A33C-E804D49780A6}"/>
    <hyperlink ref="F44" r:id="rId54" xr:uid="{87D98744-8343-4FE1-9B9F-FEF31619D62B}"/>
    <hyperlink ref="F45" r:id="rId55" xr:uid="{43EBC909-BF05-4D51-8B51-730B2D0A8E6A}"/>
    <hyperlink ref="F46" r:id="rId56" xr:uid="{60587C38-D9E2-4AA0-BFA7-A1F067F0AA69}"/>
    <hyperlink ref="F47" r:id="rId57" xr:uid="{296FEEA5-BCA2-4245-A9BB-52CE0F60A245}"/>
    <hyperlink ref="F48" r:id="rId58" xr:uid="{FDCE2813-4077-4C8A-B859-002CF15C724C}"/>
    <hyperlink ref="F49" r:id="rId59" xr:uid="{EFD04847-BC01-47EB-B12B-3D5A54E076D4}"/>
    <hyperlink ref="F50" r:id="rId60" xr:uid="{35A33675-DEA3-49BE-8F33-95F1F0440026}"/>
    <hyperlink ref="F51" r:id="rId61" xr:uid="{B279536D-2BFF-4D52-A636-E8B208FA213A}"/>
    <hyperlink ref="F52" r:id="rId62" xr:uid="{265068CD-C814-46BC-9D03-6E9A2ABE908E}"/>
    <hyperlink ref="F53" r:id="rId63" xr:uid="{2E04BD52-E08B-4C3A-9D73-76AEEB7C2496}"/>
    <hyperlink ref="F54" r:id="rId64" xr:uid="{D15C9FE1-C70A-4E54-8262-BB09729CF3CC}"/>
    <hyperlink ref="F55" r:id="rId65" xr:uid="{E9DF43A9-07EE-4D99-97D4-28D8BE13550F}"/>
    <hyperlink ref="F56" r:id="rId66" xr:uid="{F40D5C76-ADC6-4A3A-8A1C-0E65A856DD69}"/>
    <hyperlink ref="F57" r:id="rId67" xr:uid="{5A59BFBE-5E5B-4329-A1BD-D8EA9BF5D53D}"/>
    <hyperlink ref="F59" r:id="rId68" xr:uid="{F0020456-529B-4654-9E4A-8F3B4CE29736}"/>
    <hyperlink ref="F60" r:id="rId69" xr:uid="{E9B1E3B4-7BF1-4996-B2F4-ACC48213E7DD}"/>
    <hyperlink ref="F61" r:id="rId70" xr:uid="{620324DA-4AE9-4D4E-8A9E-D4D2BFC0AFE9}"/>
    <hyperlink ref="F62" r:id="rId71" xr:uid="{D17EB2FE-56E7-431B-9F47-66B41C58276B}"/>
    <hyperlink ref="F63" r:id="rId72" xr:uid="{8E8027DF-B9CD-4BE7-9942-D6E12F422881}"/>
    <hyperlink ref="F64" r:id="rId73" xr:uid="{6EDF6BE7-9820-4003-99FC-A0717B181643}"/>
    <hyperlink ref="F65" r:id="rId74" xr:uid="{F6C780D3-E969-4E0F-93F4-6972CB6A395C}"/>
    <hyperlink ref="F66" r:id="rId75" xr:uid="{05043A97-4BF2-488E-8B36-B7C7B5A614D1}"/>
    <hyperlink ref="F43" r:id="rId76" xr:uid="{7F591DAE-F2CB-4ADE-B634-61974D2258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1EC3-8CB1-45D8-9CBB-3BD64F25A168}">
  <dimension ref="A1:AH29"/>
  <sheetViews>
    <sheetView zoomScale="60" zoomScaleNormal="60" workbookViewId="0">
      <pane ySplit="1" topLeftCell="A8" activePane="bottomLeft" state="frozen"/>
      <selection pane="bottomLeft" activeCell="H12" sqref="H12"/>
    </sheetView>
  </sheetViews>
  <sheetFormatPr defaultRowHeight="14.4" x14ac:dyDescent="0.3"/>
  <cols>
    <col min="1" max="1" width="10.88671875" customWidth="1"/>
    <col min="13" max="13" width="19.109375" customWidth="1"/>
  </cols>
  <sheetData>
    <row r="1" spans="1:34" x14ac:dyDescent="0.3">
      <c r="A1" s="11" t="s">
        <v>82</v>
      </c>
      <c r="B1" s="11" t="s">
        <v>84</v>
      </c>
      <c r="C1" s="11" t="s">
        <v>127</v>
      </c>
      <c r="D1" s="11" t="s">
        <v>88</v>
      </c>
      <c r="E1" s="11" t="s">
        <v>128</v>
      </c>
      <c r="F1" s="11" t="s">
        <v>129</v>
      </c>
      <c r="G1" s="11" t="s">
        <v>131</v>
      </c>
      <c r="H1" s="11" t="s">
        <v>133</v>
      </c>
      <c r="I1" s="11" t="s">
        <v>134</v>
      </c>
      <c r="J1" s="11" t="s">
        <v>135</v>
      </c>
      <c r="K1" s="11" t="s">
        <v>94</v>
      </c>
      <c r="L1" s="11" t="s">
        <v>136</v>
      </c>
      <c r="M1" s="7" t="s">
        <v>137</v>
      </c>
      <c r="N1" s="7" t="s">
        <v>138</v>
      </c>
      <c r="O1" s="7" t="s">
        <v>139</v>
      </c>
      <c r="P1" s="7" t="s">
        <v>402</v>
      </c>
      <c r="Q1" s="8" t="s">
        <v>140</v>
      </c>
      <c r="R1" s="8" t="s">
        <v>141</v>
      </c>
      <c r="S1" s="8" t="s">
        <v>142</v>
      </c>
      <c r="T1" s="8" t="s">
        <v>421</v>
      </c>
      <c r="U1" s="8" t="s">
        <v>422</v>
      </c>
      <c r="V1" s="8" t="s">
        <v>143</v>
      </c>
      <c r="W1" s="9" t="s">
        <v>144</v>
      </c>
      <c r="X1" s="9" t="s">
        <v>145</v>
      </c>
      <c r="Y1" s="9" t="s">
        <v>146</v>
      </c>
      <c r="Z1" s="9" t="s">
        <v>147</v>
      </c>
      <c r="AA1" s="9" t="s">
        <v>148</v>
      </c>
      <c r="AB1" s="9" t="s">
        <v>149</v>
      </c>
      <c r="AC1" s="9" t="s">
        <v>150</v>
      </c>
      <c r="AD1" s="9" t="s">
        <v>151</v>
      </c>
      <c r="AE1" s="9" t="s">
        <v>152</v>
      </c>
      <c r="AF1" s="9" t="s">
        <v>153</v>
      </c>
      <c r="AG1" s="9" t="s">
        <v>154</v>
      </c>
      <c r="AH1" s="10" t="s">
        <v>155</v>
      </c>
    </row>
    <row r="2" spans="1:34" s="12" customFormat="1" x14ac:dyDescent="0.3">
      <c r="A2" s="71" t="s">
        <v>5</v>
      </c>
      <c r="B2" s="71" t="s">
        <v>113</v>
      </c>
      <c r="C2" s="71">
        <v>2005</v>
      </c>
      <c r="D2" s="71" t="s">
        <v>116</v>
      </c>
      <c r="E2" s="71" t="s">
        <v>118</v>
      </c>
      <c r="F2" s="71" t="s">
        <v>130</v>
      </c>
      <c r="G2" s="71" t="s">
        <v>132</v>
      </c>
      <c r="H2" s="12" t="s">
        <v>376</v>
      </c>
      <c r="I2" s="12">
        <v>93.3</v>
      </c>
      <c r="J2" s="71">
        <v>15</v>
      </c>
      <c r="K2" s="71" t="s">
        <v>117</v>
      </c>
      <c r="L2" s="71">
        <v>10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72" t="s">
        <v>157</v>
      </c>
      <c r="AC2" s="71" t="s">
        <v>158</v>
      </c>
      <c r="AD2" s="71">
        <v>10</v>
      </c>
      <c r="AE2" s="71" t="s">
        <v>159</v>
      </c>
      <c r="AF2" s="71">
        <v>10</v>
      </c>
      <c r="AG2" s="71">
        <v>-10.3</v>
      </c>
      <c r="AH2" s="12" t="s">
        <v>160</v>
      </c>
    </row>
    <row r="3" spans="1:34" s="12" customFormat="1" x14ac:dyDescent="0.3">
      <c r="A3" s="71"/>
      <c r="B3" s="71"/>
      <c r="C3" s="71"/>
      <c r="D3" s="71"/>
      <c r="E3" s="71"/>
      <c r="F3" s="71"/>
      <c r="G3" s="71"/>
      <c r="H3" s="12" t="s">
        <v>377</v>
      </c>
      <c r="I3" s="12">
        <v>100</v>
      </c>
      <c r="J3" s="71"/>
      <c r="K3" s="71"/>
      <c r="L3" s="7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72"/>
      <c r="AC3" s="71"/>
      <c r="AD3" s="71"/>
      <c r="AE3" s="71"/>
      <c r="AF3" s="71"/>
      <c r="AG3" s="71"/>
    </row>
    <row r="4" spans="1:34" s="14" customFormat="1" ht="15" thickBot="1" x14ac:dyDescent="0.35">
      <c r="A4" s="66"/>
      <c r="B4" s="66"/>
      <c r="C4" s="66"/>
      <c r="D4" s="66"/>
      <c r="E4" s="66"/>
      <c r="F4" s="66"/>
      <c r="G4" s="66"/>
      <c r="H4" s="14" t="s">
        <v>156</v>
      </c>
      <c r="I4" s="14">
        <v>100</v>
      </c>
      <c r="J4" s="66"/>
      <c r="K4" s="66"/>
      <c r="L4" s="6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68"/>
      <c r="AC4" s="66"/>
      <c r="AD4" s="66"/>
      <c r="AE4" s="66"/>
      <c r="AF4" s="66"/>
      <c r="AG4" s="66"/>
    </row>
    <row r="5" spans="1:34" ht="15" thickTop="1" x14ac:dyDescent="0.3">
      <c r="A5" s="64" t="s">
        <v>10</v>
      </c>
      <c r="B5" s="64" t="s">
        <v>201</v>
      </c>
      <c r="C5" s="64">
        <v>2012</v>
      </c>
      <c r="D5" s="64" t="s">
        <v>198</v>
      </c>
      <c r="E5" s="64" t="s">
        <v>118</v>
      </c>
      <c r="F5" s="64" t="s">
        <v>130</v>
      </c>
      <c r="G5" s="64" t="s">
        <v>132</v>
      </c>
      <c r="H5" s="16" t="s">
        <v>376</v>
      </c>
      <c r="I5" s="16">
        <v>35.29</v>
      </c>
      <c r="J5" s="64">
        <v>50</v>
      </c>
      <c r="K5" s="64" t="s">
        <v>117</v>
      </c>
      <c r="L5" s="64">
        <v>13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73" t="s">
        <v>393</v>
      </c>
      <c r="X5" s="64">
        <v>1450</v>
      </c>
      <c r="Y5" s="64">
        <v>13</v>
      </c>
      <c r="Z5" s="64">
        <v>1830</v>
      </c>
      <c r="AA5" s="64">
        <f>((X5-Z5)/Z5)*100</f>
        <v>-20.765027322404372</v>
      </c>
      <c r="AB5" s="67" t="s">
        <v>394</v>
      </c>
      <c r="AC5" s="64">
        <v>1232</v>
      </c>
      <c r="AD5" s="64">
        <v>13</v>
      </c>
      <c r="AE5" s="64">
        <v>1617.6</v>
      </c>
      <c r="AF5" s="64">
        <v>13</v>
      </c>
      <c r="AG5" s="64">
        <f>((AC5-AE5)/AE5)*100</f>
        <v>-23.837784371908995</v>
      </c>
    </row>
    <row r="6" spans="1:34" x14ac:dyDescent="0.3">
      <c r="A6" s="71"/>
      <c r="B6" s="71"/>
      <c r="C6" s="71"/>
      <c r="D6" s="71"/>
      <c r="E6" s="71"/>
      <c r="F6" s="71"/>
      <c r="G6" s="65"/>
      <c r="H6" s="16" t="s">
        <v>377</v>
      </c>
      <c r="I6" s="16">
        <v>29.41</v>
      </c>
      <c r="J6" s="71"/>
      <c r="K6" s="71"/>
      <c r="L6" s="71"/>
      <c r="M6" s="20"/>
      <c r="N6" s="20"/>
      <c r="O6" s="20"/>
      <c r="P6" s="20"/>
      <c r="Q6" s="20"/>
      <c r="R6" s="20"/>
      <c r="S6" s="20"/>
      <c r="T6" s="20"/>
      <c r="U6" s="20"/>
      <c r="V6" s="20"/>
      <c r="W6" s="74"/>
      <c r="X6" s="71"/>
      <c r="Y6" s="71"/>
      <c r="Z6" s="71"/>
      <c r="AA6" s="71"/>
      <c r="AB6" s="72"/>
      <c r="AC6" s="71"/>
      <c r="AD6" s="71"/>
      <c r="AE6" s="71"/>
      <c r="AF6" s="71"/>
      <c r="AG6" s="71"/>
    </row>
    <row r="7" spans="1:34" x14ac:dyDescent="0.3">
      <c r="A7" s="71"/>
      <c r="B7" s="71"/>
      <c r="C7" s="71"/>
      <c r="D7" s="71"/>
      <c r="E7" s="71"/>
      <c r="F7" s="71"/>
      <c r="G7" s="65"/>
      <c r="H7" s="16" t="s">
        <v>387</v>
      </c>
      <c r="I7" s="16">
        <v>23.52</v>
      </c>
      <c r="J7" s="71"/>
      <c r="K7" s="71"/>
      <c r="L7" s="71"/>
      <c r="M7" s="20"/>
      <c r="N7" s="20"/>
      <c r="O7" s="20"/>
      <c r="P7" s="20"/>
      <c r="Q7" s="20"/>
      <c r="R7" s="20"/>
      <c r="S7" s="20"/>
      <c r="T7" s="20"/>
      <c r="U7" s="20"/>
      <c r="V7" s="20"/>
      <c r="W7" s="74"/>
      <c r="X7" s="71"/>
      <c r="Y7" s="71"/>
      <c r="Z7" s="71"/>
      <c r="AA7" s="71"/>
      <c r="AB7" s="72"/>
      <c r="AC7" s="71"/>
      <c r="AD7" s="71"/>
      <c r="AE7" s="71"/>
      <c r="AF7" s="71"/>
      <c r="AG7" s="71"/>
    </row>
    <row r="8" spans="1:34" x14ac:dyDescent="0.3">
      <c r="A8" s="71"/>
      <c r="B8" s="71"/>
      <c r="C8" s="71"/>
      <c r="D8" s="71"/>
      <c r="E8" s="71"/>
      <c r="F8" s="71"/>
      <c r="G8" s="65"/>
      <c r="H8" s="16" t="s">
        <v>388</v>
      </c>
      <c r="I8" s="16">
        <v>17.64</v>
      </c>
      <c r="J8" s="71"/>
      <c r="K8" s="71"/>
      <c r="L8" s="71"/>
      <c r="M8" s="20"/>
      <c r="N8" s="20"/>
      <c r="O8" s="20"/>
      <c r="P8" s="20"/>
      <c r="Q8" s="20"/>
      <c r="R8" s="20"/>
      <c r="S8" s="20"/>
      <c r="T8" s="20"/>
      <c r="U8" s="20"/>
      <c r="V8" s="20"/>
      <c r="W8" s="74"/>
      <c r="X8" s="71"/>
      <c r="Y8" s="71"/>
      <c r="Z8" s="71"/>
      <c r="AA8" s="71"/>
      <c r="AB8" s="72"/>
      <c r="AC8" s="71"/>
      <c r="AD8" s="71"/>
      <c r="AE8" s="71"/>
      <c r="AF8" s="71"/>
      <c r="AG8" s="71"/>
    </row>
    <row r="9" spans="1:34" x14ac:dyDescent="0.3">
      <c r="A9" s="71"/>
      <c r="B9" s="71"/>
      <c r="C9" s="71"/>
      <c r="D9" s="71"/>
      <c r="E9" s="71"/>
      <c r="F9" s="71"/>
      <c r="G9" s="65"/>
      <c r="H9" s="16" t="s">
        <v>389</v>
      </c>
      <c r="I9" s="16">
        <v>11.76</v>
      </c>
      <c r="J9" s="71"/>
      <c r="K9" s="71"/>
      <c r="L9" s="71"/>
      <c r="M9" s="20"/>
      <c r="N9" s="20"/>
      <c r="O9" s="20"/>
      <c r="P9" s="20"/>
      <c r="Q9" s="20"/>
      <c r="R9" s="20"/>
      <c r="S9" s="20"/>
      <c r="T9" s="20"/>
      <c r="U9" s="20"/>
      <c r="V9" s="20"/>
      <c r="W9" s="74"/>
      <c r="X9" s="71"/>
      <c r="Y9" s="71"/>
      <c r="Z9" s="71"/>
      <c r="AA9" s="71"/>
      <c r="AB9" s="72"/>
      <c r="AC9" s="71"/>
      <c r="AD9" s="71"/>
      <c r="AE9" s="71"/>
      <c r="AF9" s="71"/>
      <c r="AG9" s="71"/>
    </row>
    <row r="10" spans="1:34" x14ac:dyDescent="0.3">
      <c r="A10" s="71"/>
      <c r="B10" s="71"/>
      <c r="C10" s="71"/>
      <c r="D10" s="71"/>
      <c r="E10" s="71"/>
      <c r="F10" s="71"/>
      <c r="G10" s="65"/>
      <c r="H10" s="16" t="s">
        <v>390</v>
      </c>
      <c r="I10" s="16">
        <v>8.82</v>
      </c>
      <c r="J10" s="71"/>
      <c r="K10" s="71"/>
      <c r="L10" s="71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74"/>
      <c r="X10" s="71"/>
      <c r="Y10" s="71"/>
      <c r="Z10" s="71"/>
      <c r="AA10" s="71"/>
      <c r="AB10" s="72"/>
      <c r="AC10" s="71"/>
      <c r="AD10" s="71"/>
      <c r="AE10" s="71"/>
      <c r="AF10" s="71"/>
      <c r="AG10" s="71"/>
    </row>
    <row r="11" spans="1:34" x14ac:dyDescent="0.3">
      <c r="A11" s="71"/>
      <c r="B11" s="71"/>
      <c r="C11" s="71"/>
      <c r="D11" s="71"/>
      <c r="E11" s="71"/>
      <c r="F11" s="71"/>
      <c r="G11" s="65"/>
      <c r="H11" s="16" t="s">
        <v>391</v>
      </c>
      <c r="I11" s="16">
        <v>5.88</v>
      </c>
      <c r="J11" s="71"/>
      <c r="K11" s="71"/>
      <c r="L11" s="71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74"/>
      <c r="X11" s="71"/>
      <c r="Y11" s="71"/>
      <c r="Z11" s="71"/>
      <c r="AA11" s="71"/>
      <c r="AB11" s="72"/>
      <c r="AC11" s="71"/>
      <c r="AD11" s="71"/>
      <c r="AE11" s="71"/>
      <c r="AF11" s="71"/>
      <c r="AG11" s="71"/>
    </row>
    <row r="12" spans="1:34" s="18" customFormat="1" ht="15" thickBot="1" x14ac:dyDescent="0.35">
      <c r="A12" s="66"/>
      <c r="B12" s="66"/>
      <c r="C12" s="66"/>
      <c r="D12" s="66"/>
      <c r="E12" s="66"/>
      <c r="F12" s="66"/>
      <c r="G12" s="66"/>
      <c r="H12" s="19" t="s">
        <v>392</v>
      </c>
      <c r="I12" s="18">
        <v>2.94</v>
      </c>
      <c r="J12" s="66"/>
      <c r="K12" s="66"/>
      <c r="L12" s="66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75"/>
      <c r="X12" s="66"/>
      <c r="Y12" s="66"/>
      <c r="Z12" s="66"/>
      <c r="AA12" s="66"/>
      <c r="AB12" s="68"/>
      <c r="AC12" s="66"/>
      <c r="AD12" s="66"/>
      <c r="AE12" s="66"/>
      <c r="AF12" s="66"/>
      <c r="AG12" s="66"/>
    </row>
    <row r="13" spans="1:34" s="23" customFormat="1" ht="102" customHeight="1" thickTop="1" x14ac:dyDescent="0.3">
      <c r="A13" s="64" t="s">
        <v>24</v>
      </c>
      <c r="B13" s="64" t="s">
        <v>240</v>
      </c>
      <c r="C13" s="64">
        <v>2010</v>
      </c>
      <c r="D13" s="64" t="s">
        <v>190</v>
      </c>
      <c r="E13" s="64" t="s">
        <v>166</v>
      </c>
      <c r="F13" s="64" t="s">
        <v>395</v>
      </c>
      <c r="G13" s="23" t="s">
        <v>396</v>
      </c>
      <c r="H13" s="27"/>
      <c r="I13" s="27"/>
      <c r="J13" s="27"/>
      <c r="K13" s="64" t="s">
        <v>117</v>
      </c>
      <c r="L13" s="64">
        <v>24</v>
      </c>
      <c r="M13" s="25" t="s">
        <v>399</v>
      </c>
      <c r="N13" s="67" t="s">
        <v>401</v>
      </c>
      <c r="O13" s="64">
        <v>24</v>
      </c>
      <c r="P13" s="25" t="s">
        <v>403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4" s="24" customFormat="1" ht="72.599999999999994" thickBot="1" x14ac:dyDescent="0.35">
      <c r="A14" s="66"/>
      <c r="B14" s="66"/>
      <c r="C14" s="66"/>
      <c r="D14" s="66"/>
      <c r="E14" s="66"/>
      <c r="F14" s="66"/>
      <c r="G14" s="24" t="s">
        <v>397</v>
      </c>
      <c r="H14" s="19" t="s">
        <v>398</v>
      </c>
      <c r="J14" s="28"/>
      <c r="K14" s="66"/>
      <c r="L14" s="66"/>
      <c r="M14" s="26" t="s">
        <v>400</v>
      </c>
      <c r="N14" s="68"/>
      <c r="O14" s="66"/>
      <c r="P14" s="26" t="s">
        <v>404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34" s="22" customFormat="1" ht="58.2" customHeight="1" thickTop="1" x14ac:dyDescent="0.3">
      <c r="A15" s="64" t="s">
        <v>36</v>
      </c>
      <c r="B15" s="64" t="s">
        <v>279</v>
      </c>
      <c r="C15" s="64">
        <v>2006</v>
      </c>
      <c r="D15" s="64" t="s">
        <v>284</v>
      </c>
      <c r="E15" s="67" t="s">
        <v>199</v>
      </c>
      <c r="F15" s="64" t="s">
        <v>130</v>
      </c>
      <c r="G15" s="64" t="s">
        <v>405</v>
      </c>
      <c r="H15" s="69" t="s">
        <v>406</v>
      </c>
      <c r="I15" s="29">
        <v>35.15</v>
      </c>
      <c r="J15" s="22" t="s">
        <v>407</v>
      </c>
      <c r="K15" s="22" t="s">
        <v>117</v>
      </c>
      <c r="L15" s="64">
        <v>10</v>
      </c>
      <c r="M15" s="22">
        <v>377</v>
      </c>
      <c r="N15" s="22">
        <v>1337</v>
      </c>
      <c r="O15" s="64">
        <v>10</v>
      </c>
      <c r="P15" s="22">
        <f>((M15/N15)/O15)*100</f>
        <v>2.8197456993268513</v>
      </c>
      <c r="Q15" s="30"/>
      <c r="R15" s="30"/>
      <c r="S15" s="30"/>
      <c r="T15" s="30"/>
      <c r="U15" s="30"/>
      <c r="V15" s="30"/>
      <c r="W15" s="30"/>
      <c r="X15" s="30"/>
      <c r="Y15" s="38"/>
      <c r="Z15" s="30"/>
      <c r="AA15" s="30"/>
      <c r="AB15" s="29">
        <v>1337</v>
      </c>
      <c r="AC15" s="29">
        <v>219.8</v>
      </c>
      <c r="AD15" s="29">
        <v>10</v>
      </c>
      <c r="AE15" s="29">
        <v>1618</v>
      </c>
      <c r="AF15" s="29">
        <v>379.7</v>
      </c>
      <c r="AG15" s="29">
        <f>((AC15-AF15)/AF15)*100</f>
        <v>-42.112193837239921</v>
      </c>
    </row>
    <row r="16" spans="1:34" s="24" customFormat="1" ht="15" thickBot="1" x14ac:dyDescent="0.35">
      <c r="A16" s="66"/>
      <c r="B16" s="66"/>
      <c r="C16" s="66"/>
      <c r="D16" s="66"/>
      <c r="E16" s="68"/>
      <c r="F16" s="66"/>
      <c r="G16" s="66"/>
      <c r="H16" s="70"/>
      <c r="I16" s="19">
        <v>14.58</v>
      </c>
      <c r="J16" s="24" t="s">
        <v>408</v>
      </c>
      <c r="L16" s="66"/>
      <c r="M16" s="24">
        <v>114</v>
      </c>
      <c r="N16" s="24">
        <v>1618</v>
      </c>
      <c r="O16" s="66"/>
      <c r="P16" s="24">
        <f>((M16/N16)/O15)*100</f>
        <v>0.70457354758961688</v>
      </c>
      <c r="Q16" s="28"/>
      <c r="R16" s="28"/>
      <c r="S16" s="28"/>
      <c r="T16" s="28"/>
      <c r="U16" s="28"/>
      <c r="V16" s="28"/>
      <c r="W16" s="28"/>
      <c r="X16" s="28"/>
      <c r="Y16" s="39"/>
      <c r="Z16" s="28"/>
      <c r="AA16" s="28"/>
      <c r="AB16" s="28"/>
      <c r="AC16" s="28"/>
      <c r="AD16" s="28"/>
      <c r="AE16" s="28"/>
      <c r="AF16" s="28"/>
      <c r="AG16" s="28"/>
    </row>
    <row r="17" spans="1:34" s="23" customFormat="1" ht="15" thickTop="1" x14ac:dyDescent="0.3">
      <c r="A17" s="64" t="s">
        <v>41</v>
      </c>
      <c r="B17" s="64" t="s">
        <v>289</v>
      </c>
      <c r="C17" s="64">
        <v>2020</v>
      </c>
      <c r="D17" s="64" t="s">
        <v>294</v>
      </c>
      <c r="E17" s="64" t="s">
        <v>118</v>
      </c>
      <c r="F17" s="64" t="s">
        <v>130</v>
      </c>
      <c r="G17" s="64" t="s">
        <v>132</v>
      </c>
      <c r="H17" s="23" t="s">
        <v>376</v>
      </c>
      <c r="I17" s="16">
        <v>41.1</v>
      </c>
      <c r="J17" s="64">
        <v>90</v>
      </c>
      <c r="K17" s="64" t="s">
        <v>117</v>
      </c>
      <c r="L17" s="64">
        <v>44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64">
        <v>114</v>
      </c>
      <c r="X17" s="64">
        <v>1990</v>
      </c>
      <c r="Y17" s="64">
        <v>18</v>
      </c>
      <c r="Z17" s="64">
        <v>2090</v>
      </c>
      <c r="AA17" s="64">
        <f>(X17-Z17)/Z17*100</f>
        <v>-4.7846889952153111</v>
      </c>
      <c r="AB17" s="27"/>
      <c r="AC17" s="27"/>
      <c r="AD17" s="27"/>
      <c r="AE17" s="27"/>
      <c r="AF17" s="27"/>
      <c r="AG17" s="27"/>
    </row>
    <row r="18" spans="1:34" s="23" customFormat="1" x14ac:dyDescent="0.3">
      <c r="A18" s="65"/>
      <c r="B18" s="65"/>
      <c r="C18" s="65"/>
      <c r="D18" s="65"/>
      <c r="E18" s="65"/>
      <c r="F18" s="65"/>
      <c r="G18" s="65"/>
      <c r="H18" s="23" t="s">
        <v>377</v>
      </c>
      <c r="I18" s="16">
        <v>42.2</v>
      </c>
      <c r="J18" s="65"/>
      <c r="K18" s="65"/>
      <c r="L18" s="65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65"/>
      <c r="X18" s="65"/>
      <c r="Y18" s="65"/>
      <c r="Z18" s="65"/>
      <c r="AA18" s="65"/>
      <c r="AB18" s="27"/>
      <c r="AC18" s="27"/>
      <c r="AD18" s="27"/>
      <c r="AE18" s="27"/>
      <c r="AF18" s="27"/>
      <c r="AG18" s="27"/>
    </row>
    <row r="19" spans="1:34" s="23" customFormat="1" x14ac:dyDescent="0.3">
      <c r="A19" s="65"/>
      <c r="B19" s="65"/>
      <c r="C19" s="65"/>
      <c r="D19" s="65"/>
      <c r="E19" s="65"/>
      <c r="F19" s="65"/>
      <c r="G19" s="65"/>
      <c r="H19" s="23" t="s">
        <v>409</v>
      </c>
      <c r="I19" s="16">
        <v>1.1000000000000001</v>
      </c>
      <c r="J19" s="65"/>
      <c r="K19" s="65"/>
      <c r="L19" s="65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65"/>
      <c r="X19" s="65"/>
      <c r="Y19" s="65"/>
      <c r="Z19" s="65"/>
      <c r="AA19" s="65"/>
      <c r="AB19" s="27"/>
      <c r="AC19" s="27"/>
      <c r="AD19" s="27"/>
      <c r="AE19" s="27"/>
      <c r="AF19" s="27"/>
      <c r="AG19" s="27"/>
    </row>
    <row r="20" spans="1:34" s="23" customFormat="1" x14ac:dyDescent="0.3">
      <c r="A20" s="65"/>
      <c r="B20" s="65"/>
      <c r="C20" s="65"/>
      <c r="D20" s="65"/>
      <c r="E20" s="65"/>
      <c r="F20" s="65"/>
      <c r="G20" s="65"/>
      <c r="H20" s="23" t="s">
        <v>410</v>
      </c>
      <c r="I20" s="16">
        <v>11.1</v>
      </c>
      <c r="J20" s="65"/>
      <c r="K20" s="65"/>
      <c r="L20" s="65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65"/>
      <c r="X20" s="65"/>
      <c r="Y20" s="65"/>
      <c r="Z20" s="65"/>
      <c r="AA20" s="65"/>
      <c r="AB20" s="27"/>
      <c r="AC20" s="27"/>
      <c r="AD20" s="27"/>
      <c r="AE20" s="27"/>
      <c r="AF20" s="27"/>
      <c r="AG20" s="27"/>
    </row>
    <row r="21" spans="1:34" s="23" customFormat="1" x14ac:dyDescent="0.3">
      <c r="A21" s="65"/>
      <c r="B21" s="65"/>
      <c r="C21" s="65"/>
      <c r="D21" s="65"/>
      <c r="E21" s="65"/>
      <c r="F21" s="65"/>
      <c r="G21" s="65"/>
      <c r="H21" s="23" t="s">
        <v>411</v>
      </c>
      <c r="I21" s="16">
        <v>1.1000000000000001</v>
      </c>
      <c r="J21" s="65"/>
      <c r="K21" s="65"/>
      <c r="L21" s="65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65"/>
      <c r="X21" s="65"/>
      <c r="Y21" s="65"/>
      <c r="Z21" s="65"/>
      <c r="AA21" s="65"/>
      <c r="AB21" s="27"/>
      <c r="AC21" s="27"/>
      <c r="AD21" s="27"/>
      <c r="AE21" s="27"/>
      <c r="AF21" s="27"/>
      <c r="AG21" s="27"/>
    </row>
    <row r="22" spans="1:34" s="23" customFormat="1" x14ac:dyDescent="0.3">
      <c r="A22" s="65"/>
      <c r="B22" s="65"/>
      <c r="C22" s="65"/>
      <c r="D22" s="65"/>
      <c r="E22" s="65"/>
      <c r="F22" s="65"/>
      <c r="G22" s="65"/>
      <c r="H22" s="23" t="s">
        <v>412</v>
      </c>
      <c r="I22" s="16">
        <v>2.2000000000000002</v>
      </c>
      <c r="J22" s="65"/>
      <c r="K22" s="65"/>
      <c r="L22" s="65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65"/>
      <c r="X22" s="65"/>
      <c r="Y22" s="65"/>
      <c r="Z22" s="65"/>
      <c r="AA22" s="65"/>
      <c r="AB22" s="27"/>
      <c r="AC22" s="27"/>
      <c r="AD22" s="27"/>
      <c r="AE22" s="27"/>
      <c r="AF22" s="27"/>
      <c r="AG22" s="27"/>
    </row>
    <row r="23" spans="1:34" s="23" customFormat="1" x14ac:dyDescent="0.3">
      <c r="A23" s="65"/>
      <c r="B23" s="65"/>
      <c r="C23" s="65"/>
      <c r="D23" s="65"/>
      <c r="E23" s="65"/>
      <c r="F23" s="65"/>
      <c r="G23" s="65"/>
      <c r="H23" s="23" t="s">
        <v>413</v>
      </c>
      <c r="I23" s="16">
        <v>2.2000000000000002</v>
      </c>
      <c r="J23" s="65"/>
      <c r="K23" s="65"/>
      <c r="L23" s="65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65"/>
      <c r="X23" s="65"/>
      <c r="Y23" s="65"/>
      <c r="Z23" s="65"/>
      <c r="AA23" s="65"/>
      <c r="AB23" s="27"/>
      <c r="AC23" s="27"/>
      <c r="AD23" s="27"/>
      <c r="AE23" s="27"/>
      <c r="AF23" s="27"/>
      <c r="AG23" s="27"/>
    </row>
    <row r="24" spans="1:34" s="24" customFormat="1" ht="15" thickBot="1" x14ac:dyDescent="0.35">
      <c r="A24" s="66"/>
      <c r="B24" s="66"/>
      <c r="C24" s="66"/>
      <c r="D24" s="66"/>
      <c r="E24" s="66"/>
      <c r="F24" s="66"/>
      <c r="G24" s="66"/>
      <c r="H24" s="24" t="s">
        <v>414</v>
      </c>
      <c r="I24" s="19">
        <v>1.1000000000000001</v>
      </c>
      <c r="J24" s="66"/>
      <c r="K24" s="66"/>
      <c r="L24" s="6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66"/>
      <c r="X24" s="66"/>
      <c r="Y24" s="66"/>
      <c r="Z24" s="66"/>
      <c r="AA24" s="66"/>
      <c r="AB24" s="28"/>
      <c r="AC24" s="28"/>
      <c r="AD24" s="28"/>
      <c r="AE24" s="28"/>
      <c r="AF24" s="28"/>
      <c r="AG24" s="28"/>
    </row>
    <row r="25" spans="1:34" s="24" customFormat="1" ht="15.6" thickTop="1" thickBot="1" x14ac:dyDescent="0.35">
      <c r="A25" s="24" t="s">
        <v>43</v>
      </c>
      <c r="B25" s="24" t="s">
        <v>298</v>
      </c>
      <c r="C25" s="24">
        <v>2007</v>
      </c>
      <c r="D25" s="24" t="s">
        <v>284</v>
      </c>
      <c r="E25" s="24" t="s">
        <v>166</v>
      </c>
      <c r="F25" s="24" t="s">
        <v>130</v>
      </c>
      <c r="G25" s="24" t="s">
        <v>424</v>
      </c>
      <c r="H25" s="24" t="s">
        <v>426</v>
      </c>
      <c r="I25" s="19"/>
      <c r="J25" s="15"/>
      <c r="K25" s="19" t="s">
        <v>117</v>
      </c>
      <c r="L25" s="15"/>
      <c r="M25" s="19">
        <v>3101</v>
      </c>
      <c r="N25" s="19">
        <v>3768</v>
      </c>
      <c r="O25" s="19">
        <v>52</v>
      </c>
      <c r="P25" s="19">
        <f>(M25/N25/O25)*100</f>
        <v>1.5826596439653764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28"/>
      <c r="AC25" s="28"/>
      <c r="AD25" s="28"/>
      <c r="AE25" s="28"/>
      <c r="AF25" s="28"/>
      <c r="AG25" s="28"/>
    </row>
    <row r="26" spans="1:34" s="31" customFormat="1" ht="36" customHeight="1" thickTop="1" thickBot="1" x14ac:dyDescent="0.35">
      <c r="A26" s="31" t="s">
        <v>46</v>
      </c>
      <c r="B26" s="31" t="s">
        <v>304</v>
      </c>
      <c r="C26" s="31">
        <v>2008</v>
      </c>
      <c r="D26" s="31" t="s">
        <v>211</v>
      </c>
      <c r="E26" s="31" t="s">
        <v>118</v>
      </c>
      <c r="F26" s="31" t="s">
        <v>130</v>
      </c>
      <c r="G26" s="31" t="s">
        <v>132</v>
      </c>
      <c r="H26" s="32" t="s">
        <v>415</v>
      </c>
      <c r="I26" s="32">
        <v>38</v>
      </c>
      <c r="J26" s="31" t="s">
        <v>203</v>
      </c>
      <c r="K26" s="31" t="s">
        <v>117</v>
      </c>
      <c r="L26" s="31">
        <v>104</v>
      </c>
      <c r="M26" s="31" t="s">
        <v>416</v>
      </c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1" t="s">
        <v>417</v>
      </c>
      <c r="AC26" s="31" t="s">
        <v>418</v>
      </c>
      <c r="AD26" s="31" t="s">
        <v>203</v>
      </c>
      <c r="AE26" s="31" t="s">
        <v>419</v>
      </c>
      <c r="AF26" s="31" t="s">
        <v>203</v>
      </c>
      <c r="AG26" s="31">
        <f>((58-99.8)/99.8)*100</f>
        <v>-41.883767535070135</v>
      </c>
      <c r="AH26" s="31" t="s">
        <v>420</v>
      </c>
    </row>
    <row r="27" spans="1:34" s="35" customFormat="1" ht="15.6" thickTop="1" thickBot="1" x14ac:dyDescent="0.35">
      <c r="A27" s="35" t="s">
        <v>53</v>
      </c>
      <c r="B27" s="35" t="s">
        <v>310</v>
      </c>
      <c r="C27" s="35">
        <v>1992</v>
      </c>
      <c r="D27" s="35" t="s">
        <v>211</v>
      </c>
      <c r="E27" s="35" t="s">
        <v>118</v>
      </c>
      <c r="F27" s="35" t="s">
        <v>130</v>
      </c>
      <c r="G27" s="35" t="s">
        <v>132</v>
      </c>
      <c r="H27" s="33" t="s">
        <v>376</v>
      </c>
      <c r="I27" s="36"/>
      <c r="J27" s="36"/>
      <c r="K27" s="35" t="s">
        <v>117</v>
      </c>
      <c r="L27" s="35">
        <v>3</v>
      </c>
      <c r="M27" s="35">
        <v>196</v>
      </c>
      <c r="N27" s="35">
        <v>796</v>
      </c>
      <c r="O27" s="35">
        <v>3</v>
      </c>
      <c r="P27" s="35">
        <f>(M27/N27/O27)*100</f>
        <v>8.2077051926298168</v>
      </c>
      <c r="Q27" s="35">
        <v>0</v>
      </c>
      <c r="R27" s="35">
        <v>1</v>
      </c>
      <c r="S27" s="35">
        <v>1</v>
      </c>
      <c r="T27" s="35">
        <v>36.5</v>
      </c>
      <c r="U27" s="35">
        <v>1</v>
      </c>
      <c r="V27" s="35">
        <f>((Q27-T27)/T27)*100</f>
        <v>-100</v>
      </c>
      <c r="W27" s="37"/>
      <c r="X27" s="37"/>
      <c r="Y27" s="37"/>
      <c r="Z27" s="37"/>
      <c r="AA27" s="37"/>
      <c r="AB27" s="34"/>
      <c r="AC27" s="37"/>
      <c r="AD27" s="37"/>
      <c r="AE27" s="37"/>
      <c r="AF27" s="37"/>
      <c r="AG27" s="37"/>
      <c r="AH27" s="35" t="s">
        <v>423</v>
      </c>
    </row>
    <row r="28" spans="1:34" s="35" customFormat="1" ht="145.19999999999999" thickTop="1" thickBot="1" x14ac:dyDescent="0.35">
      <c r="A28" s="35" t="s">
        <v>333</v>
      </c>
      <c r="B28" s="35" t="s">
        <v>332</v>
      </c>
      <c r="C28" s="35">
        <v>2004</v>
      </c>
      <c r="D28" s="35" t="s">
        <v>190</v>
      </c>
      <c r="E28" s="35" t="s">
        <v>118</v>
      </c>
      <c r="F28" s="35" t="s">
        <v>428</v>
      </c>
      <c r="G28" s="35" t="s">
        <v>427</v>
      </c>
      <c r="H28" s="33" t="s">
        <v>429</v>
      </c>
      <c r="I28" s="33">
        <v>82.3</v>
      </c>
      <c r="J28" s="35">
        <v>12</v>
      </c>
      <c r="K28" s="35" t="s">
        <v>117</v>
      </c>
      <c r="L28" s="35">
        <v>10</v>
      </c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1" t="s">
        <v>430</v>
      </c>
      <c r="AC28" s="35" t="s">
        <v>431</v>
      </c>
      <c r="AD28" s="35">
        <v>6</v>
      </c>
      <c r="AE28" s="35" t="s">
        <v>432</v>
      </c>
      <c r="AF28" s="35">
        <v>6</v>
      </c>
      <c r="AG28" s="35">
        <f>((53-91)/91)*100</f>
        <v>-41.758241758241759</v>
      </c>
    </row>
    <row r="29" spans="1:34" ht="15" thickTop="1" x14ac:dyDescent="0.3"/>
  </sheetData>
  <autoFilter ref="A1:AH1" xr:uid="{7CDC1EC3-8CB1-45D8-9CBB-3BD64F25A168}"/>
  <mergeCells count="72">
    <mergeCell ref="AF2:AF4"/>
    <mergeCell ref="AG2:AG4"/>
    <mergeCell ref="L2:L4"/>
    <mergeCell ref="AB2:AB4"/>
    <mergeCell ref="AC2:AC4"/>
    <mergeCell ref="AD2:AD4"/>
    <mergeCell ref="AE2:AE4"/>
    <mergeCell ref="A2:A4"/>
    <mergeCell ref="E2:E4"/>
    <mergeCell ref="G2:G4"/>
    <mergeCell ref="J2:J4"/>
    <mergeCell ref="K2:K4"/>
    <mergeCell ref="F2:F4"/>
    <mergeCell ref="D2:D4"/>
    <mergeCell ref="C2:C4"/>
    <mergeCell ref="B2:B4"/>
    <mergeCell ref="A5:A12"/>
    <mergeCell ref="K5:K12"/>
    <mergeCell ref="J5:J12"/>
    <mergeCell ref="L5:L12"/>
    <mergeCell ref="W5:W12"/>
    <mergeCell ref="G5:G12"/>
    <mergeCell ref="B5:B12"/>
    <mergeCell ref="C5:C12"/>
    <mergeCell ref="D5:D12"/>
    <mergeCell ref="E5:E12"/>
    <mergeCell ref="F5:F12"/>
    <mergeCell ref="X5:X12"/>
    <mergeCell ref="Y5:Y12"/>
    <mergeCell ref="Z5:Z12"/>
    <mergeCell ref="AA5:AA12"/>
    <mergeCell ref="AB5:AB12"/>
    <mergeCell ref="AC5:AC12"/>
    <mergeCell ref="AD5:AD12"/>
    <mergeCell ref="AE5:AE12"/>
    <mergeCell ref="AF5:AF12"/>
    <mergeCell ref="AG5:AG12"/>
    <mergeCell ref="K13:K14"/>
    <mergeCell ref="L13:L14"/>
    <mergeCell ref="N13:N14"/>
    <mergeCell ref="O13:O14"/>
    <mergeCell ref="A13:A14"/>
    <mergeCell ref="B13:B14"/>
    <mergeCell ref="C13:C14"/>
    <mergeCell ref="D13:D14"/>
    <mergeCell ref="E13:E14"/>
    <mergeCell ref="F13:F14"/>
    <mergeCell ref="L15:L16"/>
    <mergeCell ref="O15:O16"/>
    <mergeCell ref="A15:A16"/>
    <mergeCell ref="B15:B16"/>
    <mergeCell ref="C15:C16"/>
    <mergeCell ref="D15:D16"/>
    <mergeCell ref="E15:E16"/>
    <mergeCell ref="F15:F16"/>
    <mergeCell ref="G15:G16"/>
    <mergeCell ref="H15:H16"/>
    <mergeCell ref="A17:A24"/>
    <mergeCell ref="B17:B24"/>
    <mergeCell ref="C17:C24"/>
    <mergeCell ref="D17:D24"/>
    <mergeCell ref="E17:E24"/>
    <mergeCell ref="F17:F24"/>
    <mergeCell ref="G17:G24"/>
    <mergeCell ref="J17:J24"/>
    <mergeCell ref="K17:K24"/>
    <mergeCell ref="L17:L24"/>
    <mergeCell ref="W17:W24"/>
    <mergeCell ref="X17:X24"/>
    <mergeCell ref="Y17:Y24"/>
    <mergeCell ref="Z17:Z24"/>
    <mergeCell ref="AA17:AA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675F-4C24-4CB1-9D20-A431C9B56552}">
  <dimension ref="A1:AG120"/>
  <sheetViews>
    <sheetView zoomScale="70" zoomScaleNormal="70" workbookViewId="0">
      <pane ySplit="1" topLeftCell="A68" activePane="bottomLeft" state="frozen"/>
      <selection activeCell="C1" sqref="C1"/>
      <selection pane="bottomLeft" activeCell="P71" sqref="P71"/>
    </sheetView>
  </sheetViews>
  <sheetFormatPr defaultRowHeight="14.4" x14ac:dyDescent="0.3"/>
  <cols>
    <col min="1" max="1" width="13.88671875" customWidth="1"/>
    <col min="2" max="2" width="24.88671875" customWidth="1"/>
    <col min="3" max="3" width="13.33203125" customWidth="1"/>
    <col min="4" max="4" width="14.33203125" customWidth="1"/>
    <col min="5" max="5" width="15.109375" customWidth="1"/>
    <col min="7" max="7" width="8.88671875" customWidth="1"/>
    <col min="8" max="8" width="18.5546875" customWidth="1"/>
    <col min="9" max="10" width="8.88671875" customWidth="1"/>
    <col min="11" max="11" width="3.44140625" customWidth="1"/>
    <col min="12" max="12" width="8.77734375" customWidth="1"/>
    <col min="13" max="15" width="8.88671875" customWidth="1"/>
    <col min="16" max="16" width="5.109375" customWidth="1"/>
    <col min="17" max="17" width="27.21875" customWidth="1"/>
    <col min="18" max="18" width="12.6640625" customWidth="1"/>
    <col min="19" max="19" width="18.5546875" customWidth="1"/>
    <col min="20" max="22" width="8.88671875" customWidth="1"/>
    <col min="23" max="23" width="12.33203125" style="17" customWidth="1"/>
    <col min="24" max="24" width="4.109375" customWidth="1"/>
    <col min="25" max="25" width="11.44140625" customWidth="1"/>
    <col min="26" max="27" width="8.88671875" customWidth="1"/>
    <col min="28" max="28" width="17.109375" style="17" customWidth="1"/>
    <col min="29" max="29" width="5.21875" customWidth="1"/>
    <col min="30" max="30" width="11.21875" customWidth="1"/>
    <col min="32" max="32" width="8.88671875" style="7"/>
  </cols>
  <sheetData>
    <row r="1" spans="1:33" x14ac:dyDescent="0.3">
      <c r="A1" t="s">
        <v>88</v>
      </c>
      <c r="B1" t="s">
        <v>168</v>
      </c>
      <c r="C1" t="s">
        <v>169</v>
      </c>
      <c r="D1" t="s">
        <v>170</v>
      </c>
      <c r="E1" t="s">
        <v>171</v>
      </c>
      <c r="F1" t="s">
        <v>172</v>
      </c>
      <c r="G1" t="s">
        <v>173</v>
      </c>
      <c r="H1" t="s">
        <v>174</v>
      </c>
      <c r="I1" t="s">
        <v>474</v>
      </c>
      <c r="J1" t="s">
        <v>175</v>
      </c>
      <c r="L1" t="s">
        <v>177</v>
      </c>
      <c r="M1" t="s">
        <v>176</v>
      </c>
      <c r="N1" t="s">
        <v>178</v>
      </c>
      <c r="O1" t="s">
        <v>175</v>
      </c>
      <c r="Q1" t="s">
        <v>179</v>
      </c>
      <c r="R1" t="s">
        <v>1180</v>
      </c>
      <c r="S1" t="s">
        <v>1179</v>
      </c>
      <c r="T1" t="s">
        <v>180</v>
      </c>
      <c r="W1" s="17" t="s">
        <v>181</v>
      </c>
      <c r="Y1" t="s">
        <v>182</v>
      </c>
      <c r="Z1" t="s">
        <v>183</v>
      </c>
      <c r="AA1" t="s">
        <v>184</v>
      </c>
      <c r="AB1" s="17" t="s">
        <v>185</v>
      </c>
      <c r="AD1" t="s">
        <v>1078</v>
      </c>
      <c r="AE1" t="s">
        <v>168</v>
      </c>
      <c r="AF1" s="7" t="s">
        <v>186</v>
      </c>
      <c r="AG1" t="s">
        <v>187</v>
      </c>
    </row>
    <row r="2" spans="1:33" x14ac:dyDescent="0.3">
      <c r="A2" t="s">
        <v>190</v>
      </c>
      <c r="B2" t="s">
        <v>433</v>
      </c>
      <c r="C2">
        <v>35</v>
      </c>
      <c r="D2">
        <v>40</v>
      </c>
      <c r="E2" t="s">
        <v>471</v>
      </c>
      <c r="F2" t="s">
        <v>472</v>
      </c>
      <c r="G2">
        <v>2008</v>
      </c>
      <c r="H2" t="s">
        <v>473</v>
      </c>
      <c r="I2" s="5" t="s">
        <v>475</v>
      </c>
      <c r="J2" t="s">
        <v>476</v>
      </c>
      <c r="Q2" s="6"/>
      <c r="R2" s="6"/>
      <c r="S2" s="6"/>
      <c r="T2" s="6"/>
      <c r="U2" s="6"/>
      <c r="W2" s="17">
        <f>AVERAGE(C2:D2)</f>
        <v>37.5</v>
      </c>
      <c r="Y2" t="s">
        <v>484</v>
      </c>
      <c r="Z2">
        <f>W2*(WB_CPI!BM22/WB_CPI!BA22)</f>
        <v>81.178133283817488</v>
      </c>
      <c r="AA2">
        <f>WB_ER!BM22</f>
        <v>84.871391666666696</v>
      </c>
      <c r="AB2" s="17">
        <f>Z2/AA2</f>
        <v>0.95648406005459974</v>
      </c>
      <c r="AD2">
        <f>WB_PPP!BM22</f>
        <v>0.37868110913765934</v>
      </c>
      <c r="AE2" t="s">
        <v>450</v>
      </c>
      <c r="AF2" s="7">
        <f>AVERAGE(AB2,AB3)*AD2</f>
        <v>0.70926504931038037</v>
      </c>
    </row>
    <row r="3" spans="1:33" x14ac:dyDescent="0.3">
      <c r="B3" t="s">
        <v>434</v>
      </c>
      <c r="C3">
        <v>130</v>
      </c>
      <c r="D3">
        <v>150</v>
      </c>
      <c r="E3" t="s">
        <v>471</v>
      </c>
      <c r="F3" t="s">
        <v>472</v>
      </c>
      <c r="G3">
        <v>2019</v>
      </c>
      <c r="H3" t="s">
        <v>477</v>
      </c>
      <c r="I3" s="5" t="s">
        <v>478</v>
      </c>
      <c r="J3" t="s">
        <v>481</v>
      </c>
      <c r="L3">
        <v>1.5</v>
      </c>
      <c r="M3">
        <v>1.7</v>
      </c>
      <c r="Q3" s="6"/>
      <c r="R3" s="6"/>
      <c r="S3" s="6"/>
      <c r="T3" s="6"/>
      <c r="U3" s="6"/>
      <c r="W3" s="17">
        <f>AVERAGE(C3:D3)*AVERAGE(L3:M3)</f>
        <v>224</v>
      </c>
      <c r="Y3" t="s">
        <v>485</v>
      </c>
      <c r="Z3">
        <f>W3*(WB_CPI!BM22/WB_CPI!BL22)</f>
        <v>236.74800743431487</v>
      </c>
      <c r="AA3">
        <f>WB_ER!BM22</f>
        <v>84.871391666666696</v>
      </c>
      <c r="AB3" s="17">
        <f>Z3/AA3</f>
        <v>2.7894912854044529</v>
      </c>
      <c r="AE3" t="s">
        <v>1066</v>
      </c>
      <c r="AF3" s="7">
        <f>AVERAGE(AB2,AB5)*AD2</f>
        <v>1.0434880767772554</v>
      </c>
    </row>
    <row r="4" spans="1:33" x14ac:dyDescent="0.3">
      <c r="B4" t="s">
        <v>444</v>
      </c>
      <c r="Q4" s="6"/>
      <c r="R4" s="6"/>
      <c r="S4" s="6"/>
      <c r="T4" s="6"/>
      <c r="U4" s="6"/>
    </row>
    <row r="5" spans="1:33" s="40" customFormat="1" ht="15" thickBot="1" x14ac:dyDescent="0.35">
      <c r="B5" s="40" t="s">
        <v>436</v>
      </c>
      <c r="C5" s="40">
        <v>200</v>
      </c>
      <c r="E5" s="40" t="s">
        <v>471</v>
      </c>
      <c r="F5" s="40" t="s">
        <v>472</v>
      </c>
      <c r="G5" s="40">
        <v>2021</v>
      </c>
      <c r="H5" s="40" t="s">
        <v>479</v>
      </c>
      <c r="I5" s="45" t="s">
        <v>480</v>
      </c>
      <c r="J5" s="40" t="s">
        <v>482</v>
      </c>
      <c r="L5" s="40">
        <v>2.04</v>
      </c>
      <c r="N5" s="45" t="s">
        <v>483</v>
      </c>
      <c r="O5" s="40" t="s">
        <v>476</v>
      </c>
      <c r="Q5" s="52"/>
      <c r="R5" s="52"/>
      <c r="S5" s="52"/>
      <c r="T5" s="52"/>
      <c r="U5" s="52"/>
      <c r="W5" s="41">
        <f>C5*L5</f>
        <v>408</v>
      </c>
      <c r="Y5" s="40" t="s">
        <v>486</v>
      </c>
      <c r="Z5" s="40">
        <f>W5*(WB_CPI!BM22/WB_CPI!BN22)</f>
        <v>386.56257585974197</v>
      </c>
      <c r="AA5" s="40">
        <f>WB_ER!BM22</f>
        <v>84.871391666666696</v>
      </c>
      <c r="AB5" s="41">
        <f>Z5/AA5</f>
        <v>4.5546864292972904</v>
      </c>
      <c r="AF5" s="42"/>
    </row>
    <row r="6" spans="1:33" x14ac:dyDescent="0.3">
      <c r="A6" t="s">
        <v>224</v>
      </c>
      <c r="B6" s="43" t="s">
        <v>433</v>
      </c>
      <c r="C6" s="43">
        <v>430</v>
      </c>
      <c r="E6" s="43" t="s">
        <v>1171</v>
      </c>
      <c r="F6" s="43" t="s">
        <v>1172</v>
      </c>
      <c r="G6" s="43">
        <v>2019</v>
      </c>
      <c r="H6" s="43" t="s">
        <v>477</v>
      </c>
      <c r="I6" s="51" t="s">
        <v>1173</v>
      </c>
      <c r="J6" s="43" t="s">
        <v>476</v>
      </c>
      <c r="L6" s="20"/>
      <c r="M6" s="20"/>
      <c r="N6" s="20"/>
      <c r="O6" s="20"/>
      <c r="Q6">
        <f>C6</f>
        <v>430</v>
      </c>
      <c r="R6" t="s">
        <v>1181</v>
      </c>
      <c r="S6">
        <f>WB_ER!BL21</f>
        <v>585.91101318036897</v>
      </c>
      <c r="T6">
        <f>WB_ER!BL31</f>
        <v>3.9444710972507</v>
      </c>
      <c r="W6" s="17">
        <f>(Q6/S6)*T6</f>
        <v>2.8948467150516941</v>
      </c>
      <c r="Y6" s="43" t="s">
        <v>485</v>
      </c>
      <c r="Z6">
        <f>W6*(WB_CPI!BM31/WB_CPI!BL31)</f>
        <v>2.9878224765957877</v>
      </c>
      <c r="AA6">
        <f>WB_ER!BM31</f>
        <v>5.1551787875128099</v>
      </c>
      <c r="AB6" s="17">
        <f>Z6/AA6</f>
        <v>0.57957688758207082</v>
      </c>
      <c r="AD6">
        <f>WB_PPP!BM31</f>
        <v>0.45940317139851672</v>
      </c>
      <c r="AE6" s="43" t="s">
        <v>450</v>
      </c>
      <c r="AF6" s="7">
        <f>AVERAGE(AB6,AB7)*AD6</f>
        <v>0.24278922129525166</v>
      </c>
    </row>
    <row r="7" spans="1:33" x14ac:dyDescent="0.3">
      <c r="B7" s="43" t="s">
        <v>434</v>
      </c>
      <c r="C7" s="43">
        <v>0.54</v>
      </c>
      <c r="E7" s="43" t="s">
        <v>1174</v>
      </c>
      <c r="F7" s="43" t="s">
        <v>1175</v>
      </c>
      <c r="G7" s="43">
        <v>2019</v>
      </c>
      <c r="H7" s="43" t="s">
        <v>1176</v>
      </c>
      <c r="I7" s="51" t="s">
        <v>1177</v>
      </c>
      <c r="J7" s="43" t="s">
        <v>476</v>
      </c>
      <c r="L7" s="20"/>
      <c r="M7" s="20"/>
      <c r="N7" s="20"/>
      <c r="O7" s="20"/>
      <c r="Q7">
        <f>C7</f>
        <v>0.54</v>
      </c>
      <c r="R7" t="s">
        <v>1182</v>
      </c>
      <c r="S7">
        <f>WB_ER!BL70</f>
        <v>0.89327625706740899</v>
      </c>
      <c r="T7">
        <f>WB_ER!BL31</f>
        <v>3.9444710972507</v>
      </c>
      <c r="W7" s="17">
        <f>(Q7/S7)*T7</f>
        <v>2.3844968179364043</v>
      </c>
      <c r="Y7" s="43" t="s">
        <v>485</v>
      </c>
      <c r="Z7">
        <f>W7*(WB_CPI!BM31/WB_CPI!BL31)</f>
        <v>2.4610813246028118</v>
      </c>
      <c r="AA7">
        <f>WB_ER!BM31</f>
        <v>5.1551787875128099</v>
      </c>
      <c r="AB7" s="17">
        <f>Z7/AA7</f>
        <v>0.47739980048106068</v>
      </c>
      <c r="AE7" s="43" t="s">
        <v>1066</v>
      </c>
      <c r="AF7" s="7">
        <f>AVERAGE(AB8,AB7)*AD6</f>
        <v>0.27994170411727282</v>
      </c>
    </row>
    <row r="8" spans="1:33" x14ac:dyDescent="0.3">
      <c r="B8" s="43" t="s">
        <v>435</v>
      </c>
      <c r="C8" s="43">
        <v>550</v>
      </c>
      <c r="E8" s="43" t="s">
        <v>1171</v>
      </c>
      <c r="F8" s="43" t="s">
        <v>1172</v>
      </c>
      <c r="G8" s="43">
        <v>2019</v>
      </c>
      <c r="H8" s="43" t="s">
        <v>477</v>
      </c>
      <c r="I8" s="51" t="s">
        <v>1178</v>
      </c>
      <c r="J8" s="43" t="s">
        <v>476</v>
      </c>
      <c r="L8" s="20"/>
      <c r="M8" s="20"/>
      <c r="N8" s="20"/>
      <c r="O8" s="20"/>
      <c r="Q8">
        <f>C8</f>
        <v>550</v>
      </c>
      <c r="R8" t="s">
        <v>1181</v>
      </c>
      <c r="S8">
        <f>WB_ER!BL21</f>
        <v>585.91101318036897</v>
      </c>
      <c r="T8">
        <f>WB_ER!BL31</f>
        <v>3.9444710972507</v>
      </c>
      <c r="W8" s="17">
        <f>(Q8/S8)*T8</f>
        <v>3.7027109146010044</v>
      </c>
      <c r="Y8" s="43" t="s">
        <v>485</v>
      </c>
      <c r="Z8">
        <f>W8*(WB_CPI!BM31/WB_CPI!BL31)</f>
        <v>3.8216334002969377</v>
      </c>
      <c r="AA8">
        <f>WB_ER!BM31</f>
        <v>5.1551787875128099</v>
      </c>
      <c r="AB8" s="17">
        <f>Z8/AA8</f>
        <v>0.74131927481427651</v>
      </c>
    </row>
    <row r="9" spans="1:33" s="40" customFormat="1" ht="15" thickBot="1" x14ac:dyDescent="0.35">
      <c r="B9" s="44" t="s">
        <v>437</v>
      </c>
      <c r="L9" s="60"/>
      <c r="M9" s="60"/>
      <c r="N9" s="60"/>
      <c r="O9" s="60"/>
      <c r="W9" s="41"/>
      <c r="AB9" s="41"/>
      <c r="AF9" s="42"/>
    </row>
    <row r="10" spans="1:33" x14ac:dyDescent="0.3">
      <c r="A10" t="s">
        <v>206</v>
      </c>
      <c r="B10" s="43" t="s">
        <v>438</v>
      </c>
      <c r="C10" s="43">
        <v>10</v>
      </c>
      <c r="E10" s="43" t="s">
        <v>1183</v>
      </c>
      <c r="F10" s="43" t="s">
        <v>1184</v>
      </c>
      <c r="G10" s="43">
        <v>2022</v>
      </c>
      <c r="H10" s="43" t="s">
        <v>1185</v>
      </c>
      <c r="I10" s="51" t="s">
        <v>1186</v>
      </c>
      <c r="J10" s="43" t="s">
        <v>476</v>
      </c>
      <c r="L10" s="20"/>
      <c r="M10" s="20"/>
      <c r="N10" s="20"/>
      <c r="O10" s="20"/>
      <c r="Q10">
        <f>C10</f>
        <v>10</v>
      </c>
      <c r="R10" s="43" t="s">
        <v>1191</v>
      </c>
      <c r="S10">
        <f>WB_ER!BN85</f>
        <v>5.8056999999999999</v>
      </c>
      <c r="T10">
        <f>WB_ER!BN21</f>
        <v>554.53067503310399</v>
      </c>
      <c r="W10" s="17">
        <f>(Q10/S10)*T10</f>
        <v>955.14869013745806</v>
      </c>
      <c r="Y10" s="43" t="s">
        <v>486</v>
      </c>
      <c r="Z10">
        <f>W10*(WB_CPI!BM21/WB_CPI!BN21)</f>
        <v>921.48439898217225</v>
      </c>
      <c r="AA10">
        <f>WB_ER!BM21</f>
        <v>575.58600451094503</v>
      </c>
      <c r="AB10" s="17">
        <f>Z10/AA10</f>
        <v>1.6009499740444955</v>
      </c>
      <c r="AD10">
        <f>WB_PPP!BM21</f>
        <v>0.37730710499603881</v>
      </c>
      <c r="AE10" t="s">
        <v>450</v>
      </c>
      <c r="AF10" s="7">
        <f>AVERAGE(AB10,AB11)*AD10</f>
        <v>0.85749746790820769</v>
      </c>
    </row>
    <row r="11" spans="1:33" x14ac:dyDescent="0.3">
      <c r="B11" s="43" t="s">
        <v>439</v>
      </c>
      <c r="C11" s="43">
        <v>1718.99</v>
      </c>
      <c r="E11" s="43" t="s">
        <v>1171</v>
      </c>
      <c r="F11" s="43" t="s">
        <v>1172</v>
      </c>
      <c r="G11" s="43">
        <v>2018</v>
      </c>
      <c r="H11" s="43" t="s">
        <v>1187</v>
      </c>
      <c r="I11" s="51" t="s">
        <v>1188</v>
      </c>
      <c r="J11" s="43" t="s">
        <v>476</v>
      </c>
      <c r="L11" s="20"/>
      <c r="M11" s="20"/>
      <c r="N11" s="20"/>
      <c r="O11" s="20"/>
      <c r="W11" s="17">
        <f>C11</f>
        <v>1718.99</v>
      </c>
      <c r="Y11" s="43" t="s">
        <v>1192</v>
      </c>
      <c r="Z11">
        <f>W11*(WB_CPI!BM21/WB_CPI!BK21)</f>
        <v>1694.7586290239888</v>
      </c>
      <c r="AA11">
        <f>WB_ER!BM21</f>
        <v>575.58600451094503</v>
      </c>
      <c r="AB11" s="17">
        <f>Z11/AA11</f>
        <v>2.9444055549334713</v>
      </c>
      <c r="AE11" t="s">
        <v>1066</v>
      </c>
      <c r="AF11" s="7">
        <f>AVERAGE(AB12,AB10)*AD10</f>
        <v>0.78673327634707579</v>
      </c>
    </row>
    <row r="12" spans="1:33" s="40" customFormat="1" ht="15" thickBot="1" x14ac:dyDescent="0.35">
      <c r="B12" s="44" t="s">
        <v>440</v>
      </c>
      <c r="C12" s="40">
        <v>1500</v>
      </c>
      <c r="E12" s="40" t="s">
        <v>1171</v>
      </c>
      <c r="F12" s="40" t="s">
        <v>1172</v>
      </c>
      <c r="G12" s="40">
        <v>2018</v>
      </c>
      <c r="H12" s="40" t="s">
        <v>1189</v>
      </c>
      <c r="I12" s="45" t="s">
        <v>1190</v>
      </c>
      <c r="J12" s="40" t="s">
        <v>476</v>
      </c>
      <c r="L12" s="60"/>
      <c r="M12" s="60"/>
      <c r="N12" s="60"/>
      <c r="O12" s="60"/>
      <c r="W12" s="41">
        <f>C12</f>
        <v>1500</v>
      </c>
      <c r="Y12" s="40" t="s">
        <v>1192</v>
      </c>
      <c r="Z12" s="40">
        <f>W12*(WB_CPI!BM21/WB_CPI!BK21)</f>
        <v>1478.8555742243893</v>
      </c>
      <c r="AA12" s="40">
        <f>WB_ER!BM21</f>
        <v>575.58600451094503</v>
      </c>
      <c r="AB12" s="41">
        <f>Z12/AA12</f>
        <v>2.5693042614559753</v>
      </c>
      <c r="AF12" s="42"/>
    </row>
    <row r="13" spans="1:33" x14ac:dyDescent="0.3">
      <c r="A13" t="s">
        <v>295</v>
      </c>
      <c r="B13" s="43" t="s">
        <v>433</v>
      </c>
      <c r="C13" s="43">
        <v>0.33</v>
      </c>
      <c r="E13" s="43" t="s">
        <v>1193</v>
      </c>
      <c r="F13" s="43" t="s">
        <v>1194</v>
      </c>
      <c r="G13" s="43">
        <v>2004</v>
      </c>
      <c r="H13" s="43" t="s">
        <v>1197</v>
      </c>
      <c r="I13" s="51" t="s">
        <v>1198</v>
      </c>
      <c r="J13" s="43" t="s">
        <v>476</v>
      </c>
      <c r="Q13">
        <f>C13</f>
        <v>0.33</v>
      </c>
      <c r="R13" t="s">
        <v>1201</v>
      </c>
      <c r="T13">
        <f>WB_ER!AW125</f>
        <v>4016.25</v>
      </c>
      <c r="W13" s="17">
        <f>Q13*T13</f>
        <v>1325.3625</v>
      </c>
      <c r="Y13" s="43" t="s">
        <v>1202</v>
      </c>
      <c r="Z13">
        <f>W13*(WB_CPI!BM125/WB_CPI!AW125)</f>
        <v>2774.6454214974619</v>
      </c>
      <c r="AA13">
        <f>WB_ER!BM125</f>
        <v>4092.7832190087802</v>
      </c>
      <c r="AB13" s="17">
        <f>Z13/AA13</f>
        <v>0.67793608237316938</v>
      </c>
      <c r="AD13">
        <f>WB_PPP!BM125</f>
        <v>0.34984068332383694</v>
      </c>
      <c r="AE13" t="s">
        <v>450</v>
      </c>
      <c r="AF13" s="7">
        <f>AVERAGE(AB13,AB14)*AD13</f>
        <v>1.1686139972984926</v>
      </c>
    </row>
    <row r="14" spans="1:33" x14ac:dyDescent="0.3">
      <c r="B14" s="43" t="s">
        <v>441</v>
      </c>
      <c r="C14" s="43">
        <v>17860</v>
      </c>
      <c r="E14" s="43" t="s">
        <v>1195</v>
      </c>
      <c r="F14" s="43" t="s">
        <v>1196</v>
      </c>
      <c r="G14" s="43">
        <v>2008</v>
      </c>
      <c r="H14" s="43" t="s">
        <v>1197</v>
      </c>
      <c r="I14" s="5" t="s">
        <v>1199</v>
      </c>
      <c r="J14" s="43" t="s">
        <v>476</v>
      </c>
      <c r="W14" s="17">
        <f>C14</f>
        <v>17860</v>
      </c>
      <c r="Y14" s="43" t="s">
        <v>484</v>
      </c>
      <c r="Z14">
        <f>W14*(WB_CPI!BM125/WB_CPI!BA125)</f>
        <v>24568.56527772628</v>
      </c>
      <c r="AA14">
        <f>WB_ER!BM125</f>
        <v>4092.7832190087802</v>
      </c>
      <c r="AB14" s="17">
        <f>Z14/AA14</f>
        <v>6.002899240697257</v>
      </c>
      <c r="AE14" t="s">
        <v>1066</v>
      </c>
      <c r="AF14" s="7">
        <f>AVERAGE(AB13,AB16)*AD13</f>
        <v>0.530130404827445</v>
      </c>
    </row>
    <row r="15" spans="1:33" x14ac:dyDescent="0.3">
      <c r="B15" s="43" t="s">
        <v>444</v>
      </c>
      <c r="C15" s="43"/>
    </row>
    <row r="16" spans="1:33" s="40" customFormat="1" ht="15" thickBot="1" x14ac:dyDescent="0.35">
      <c r="B16" s="44" t="s">
        <v>442</v>
      </c>
      <c r="C16" s="40">
        <v>3500</v>
      </c>
      <c r="E16" s="40" t="s">
        <v>1195</v>
      </c>
      <c r="F16" s="40" t="s">
        <v>1196</v>
      </c>
      <c r="G16" s="40">
        <v>2008</v>
      </c>
      <c r="H16" s="40" t="s">
        <v>1197</v>
      </c>
      <c r="I16" s="45" t="s">
        <v>1199</v>
      </c>
      <c r="J16" s="40" t="s">
        <v>1200</v>
      </c>
      <c r="L16" s="40">
        <v>2</v>
      </c>
      <c r="N16" s="45" t="s">
        <v>483</v>
      </c>
      <c r="O16" s="40" t="s">
        <v>476</v>
      </c>
      <c r="W16" s="41">
        <f>C16*L16</f>
        <v>7000</v>
      </c>
      <c r="Y16" s="40" t="s">
        <v>484</v>
      </c>
      <c r="Z16" s="40">
        <f>W16*(WB_CPI!BM125/WB_CPI!BA125)</f>
        <v>9629.3368949655087</v>
      </c>
      <c r="AA16" s="40">
        <f>WB_ER!BM125</f>
        <v>4092.7832190087802</v>
      </c>
      <c r="AB16" s="41">
        <f>Z16/AA16</f>
        <v>2.3527600607436061</v>
      </c>
      <c r="AF16" s="42"/>
    </row>
    <row r="17" spans="1:32" x14ac:dyDescent="0.3">
      <c r="A17" t="s">
        <v>348</v>
      </c>
      <c r="B17" s="43" t="s">
        <v>433</v>
      </c>
      <c r="C17" s="43">
        <v>300</v>
      </c>
      <c r="D17">
        <v>350</v>
      </c>
      <c r="E17" s="43" t="s">
        <v>1171</v>
      </c>
      <c r="F17" s="43" t="s">
        <v>1172</v>
      </c>
      <c r="G17" s="43">
        <v>2017</v>
      </c>
      <c r="H17" s="43" t="s">
        <v>1203</v>
      </c>
      <c r="I17" s="51" t="s">
        <v>1208</v>
      </c>
      <c r="J17" s="43" t="s">
        <v>476</v>
      </c>
      <c r="W17" s="17">
        <f>AVERAGE(C17:D17)</f>
        <v>325</v>
      </c>
      <c r="Y17" s="43" t="s">
        <v>1209</v>
      </c>
      <c r="Z17">
        <f>W17*(WB_CPI!BM44/WB_CPI!BJ44)</f>
        <v>344.75246037112345</v>
      </c>
      <c r="AA17">
        <f>WB_ER!BM44</f>
        <v>575.58600451094503</v>
      </c>
      <c r="AB17" s="17">
        <f>Z17/AA17</f>
        <v>0.5989590741770161</v>
      </c>
      <c r="AD17">
        <f>WB_PPP!BM44</f>
        <v>0.39747846106409296</v>
      </c>
      <c r="AE17" t="s">
        <v>450</v>
      </c>
      <c r="AF17" s="7">
        <f>AVERAGE(AB17:AB18)*AD17</f>
        <v>1.5658072192517698</v>
      </c>
    </row>
    <row r="18" spans="1:32" x14ac:dyDescent="0.3">
      <c r="B18" s="43" t="s">
        <v>443</v>
      </c>
      <c r="C18" s="43">
        <v>3363</v>
      </c>
      <c r="D18">
        <v>3532</v>
      </c>
      <c r="E18" s="43" t="s">
        <v>1171</v>
      </c>
      <c r="F18" s="43" t="s">
        <v>1172</v>
      </c>
      <c r="G18" s="43">
        <v>2010</v>
      </c>
      <c r="H18" s="43" t="s">
        <v>1204</v>
      </c>
      <c r="I18" s="51" t="s">
        <v>1207</v>
      </c>
      <c r="J18" s="43" t="s">
        <v>476</v>
      </c>
      <c r="W18" s="17">
        <f>AVERAGE(C18:D18)</f>
        <v>3447.5</v>
      </c>
      <c r="Y18" s="43" t="s">
        <v>1210</v>
      </c>
      <c r="Z18">
        <f>W18*(WB_CPI!BM44/WB_CPI!BC44)</f>
        <v>4190.1182782885635</v>
      </c>
      <c r="AA18">
        <f>WB_ER!BM44</f>
        <v>575.58600451094503</v>
      </c>
      <c r="AB18" s="17">
        <f>Z18/AA18</f>
        <v>7.2797431581901613</v>
      </c>
      <c r="AE18" t="s">
        <v>1066</v>
      </c>
      <c r="AF18" s="7">
        <f>AVERAGE(AB17,AB20)*AD17</f>
        <v>1.0460727302337223</v>
      </c>
    </row>
    <row r="19" spans="1:32" x14ac:dyDescent="0.3">
      <c r="B19" s="43" t="s">
        <v>444</v>
      </c>
    </row>
    <row r="20" spans="1:32" s="40" customFormat="1" ht="15" thickBot="1" x14ac:dyDescent="0.35">
      <c r="B20" s="44" t="s">
        <v>442</v>
      </c>
      <c r="C20" s="40">
        <v>3.9</v>
      </c>
      <c r="E20" s="40" t="s">
        <v>1174</v>
      </c>
      <c r="F20" s="40" t="s">
        <v>1175</v>
      </c>
      <c r="G20" s="40">
        <v>2018</v>
      </c>
      <c r="H20" s="40" t="s">
        <v>1205</v>
      </c>
      <c r="I20" s="45" t="s">
        <v>1206</v>
      </c>
      <c r="J20" s="40" t="s">
        <v>476</v>
      </c>
      <c r="Q20" s="40">
        <f>C20</f>
        <v>3.9</v>
      </c>
      <c r="R20" s="40" t="s">
        <v>1211</v>
      </c>
      <c r="S20" s="40">
        <f>WB_ER!BK70</f>
        <v>0.84677266710811105</v>
      </c>
      <c r="T20" s="40">
        <f>WB_ER!BK44</f>
        <v>555.44645839822601</v>
      </c>
      <c r="W20" s="41">
        <f>(Q20/S20)*T20</f>
        <v>2558.2322999999574</v>
      </c>
      <c r="Y20" s="40" t="s">
        <v>1192</v>
      </c>
      <c r="Z20" s="40">
        <f>W20*(WB_CPI!BM44/WB_CPI!BK44)</f>
        <v>2684.8699328080388</v>
      </c>
      <c r="AA20" s="40">
        <f>WB_ER!BM44</f>
        <v>575.58600451094503</v>
      </c>
      <c r="AB20" s="41">
        <f>Z20/AA20</f>
        <v>4.6645851562865523</v>
      </c>
      <c r="AF20" s="42"/>
    </row>
    <row r="21" spans="1:32" s="53" customFormat="1" x14ac:dyDescent="0.3">
      <c r="A21" s="53" t="s">
        <v>211</v>
      </c>
      <c r="B21" s="43" t="s">
        <v>433</v>
      </c>
      <c r="C21" s="43">
        <v>6.8</v>
      </c>
      <c r="E21" s="43" t="s">
        <v>1212</v>
      </c>
      <c r="F21" s="43" t="s">
        <v>1213</v>
      </c>
      <c r="G21" s="43">
        <v>2019</v>
      </c>
      <c r="H21" s="43" t="s">
        <v>1214</v>
      </c>
      <c r="I21" s="54" t="s">
        <v>1217</v>
      </c>
      <c r="J21" s="43" t="s">
        <v>476</v>
      </c>
      <c r="Q21" s="59"/>
      <c r="R21" s="59"/>
      <c r="S21" s="59"/>
      <c r="T21" s="59"/>
      <c r="U21" s="59"/>
      <c r="W21" s="55">
        <f>C21</f>
        <v>6.8</v>
      </c>
      <c r="Y21" s="43" t="s">
        <v>485</v>
      </c>
      <c r="Z21" s="53">
        <f>W21*(WB_CPI!BM42/WB_CPI!BL42)</f>
        <v>6.9645206888312643</v>
      </c>
      <c r="AA21" s="53">
        <f>WB_ER!BM42</f>
        <v>6.9007672694492497</v>
      </c>
      <c r="AB21" s="55">
        <f>Z21/AA21</f>
        <v>1.0092385986793471</v>
      </c>
      <c r="AD21" s="53">
        <f>WB_PPP!BM42</f>
        <v>0.60553255689937691</v>
      </c>
      <c r="AE21" s="53" t="s">
        <v>450</v>
      </c>
      <c r="AF21" s="56">
        <f>AVERAGE(AB21:AB22)*AD21</f>
        <v>1.4399156854541555</v>
      </c>
    </row>
    <row r="22" spans="1:32" s="53" customFormat="1" x14ac:dyDescent="0.3">
      <c r="B22" s="43" t="s">
        <v>450</v>
      </c>
      <c r="C22" s="43">
        <v>10.51</v>
      </c>
      <c r="E22" s="43" t="s">
        <v>1212</v>
      </c>
      <c r="F22" s="43" t="s">
        <v>1213</v>
      </c>
      <c r="G22" s="43">
        <v>2020</v>
      </c>
      <c r="H22" s="43" t="s">
        <v>1214</v>
      </c>
      <c r="I22" s="54" t="s">
        <v>1217</v>
      </c>
      <c r="J22" s="43" t="s">
        <v>1200</v>
      </c>
      <c r="L22" s="53">
        <v>2.42</v>
      </c>
      <c r="M22" s="53">
        <v>2.5</v>
      </c>
      <c r="Q22" s="59"/>
      <c r="R22" s="59"/>
      <c r="S22" s="59"/>
      <c r="T22" s="59"/>
      <c r="U22" s="59"/>
      <c r="W22" s="55">
        <f>AVERAGE(L22:M22)*C22</f>
        <v>25.854599999999998</v>
      </c>
      <c r="Y22" s="53">
        <v>2020</v>
      </c>
      <c r="AA22" s="53">
        <f>WB_ER!BM42</f>
        <v>6.9007672694492497</v>
      </c>
      <c r="AB22" s="55">
        <f>W22/AA22</f>
        <v>3.7466268590830847</v>
      </c>
      <c r="AE22" s="43" t="s">
        <v>1066</v>
      </c>
      <c r="AF22" s="56">
        <f>AVERAGE(AB23:AB24)*AD21</f>
        <v>0.93697483896629541</v>
      </c>
    </row>
    <row r="23" spans="1:32" s="53" customFormat="1" x14ac:dyDescent="0.3">
      <c r="B23" s="43" t="s">
        <v>435</v>
      </c>
      <c r="C23" s="43">
        <v>6.53</v>
      </c>
      <c r="E23" s="43" t="s">
        <v>1212</v>
      </c>
      <c r="F23" s="43" t="s">
        <v>1213</v>
      </c>
      <c r="G23" s="43">
        <v>2018</v>
      </c>
      <c r="H23" s="43" t="s">
        <v>1215</v>
      </c>
      <c r="I23" s="54" t="s">
        <v>1218</v>
      </c>
      <c r="J23" s="53" t="s">
        <v>476</v>
      </c>
      <c r="Q23" s="59"/>
      <c r="R23" s="59"/>
      <c r="S23" s="59"/>
      <c r="T23" s="59"/>
      <c r="U23" s="59"/>
      <c r="W23" s="55">
        <f>C23</f>
        <v>6.53</v>
      </c>
      <c r="Y23" s="43" t="s">
        <v>1192</v>
      </c>
      <c r="Z23" s="53">
        <f>W23*(WB_CPI!BM42/WB_CPI!BK42)</f>
        <v>6.8818886899080605</v>
      </c>
      <c r="AA23" s="53">
        <f>WB_ER!BM42</f>
        <v>6.9007672694492497</v>
      </c>
      <c r="AB23" s="55">
        <f>Z23/AA23</f>
        <v>0.9972642781876202</v>
      </c>
      <c r="AF23" s="56"/>
    </row>
    <row r="24" spans="1:32" s="40" customFormat="1" ht="15" thickBot="1" x14ac:dyDescent="0.35">
      <c r="B24" s="44" t="s">
        <v>442</v>
      </c>
      <c r="C24" s="40">
        <v>10.44</v>
      </c>
      <c r="E24" s="40" t="s">
        <v>1212</v>
      </c>
      <c r="F24" s="40" t="s">
        <v>1213</v>
      </c>
      <c r="G24" s="40">
        <v>2021</v>
      </c>
      <c r="H24" s="40" t="s">
        <v>1216</v>
      </c>
      <c r="I24" s="45" t="s">
        <v>1219</v>
      </c>
      <c r="J24" s="40" t="s">
        <v>1200</v>
      </c>
      <c r="L24" s="40">
        <v>1.3</v>
      </c>
      <c r="M24" s="40">
        <v>1.5</v>
      </c>
      <c r="N24" s="45" t="s">
        <v>1220</v>
      </c>
      <c r="O24" s="40" t="s">
        <v>476</v>
      </c>
      <c r="Q24" s="60"/>
      <c r="R24" s="60"/>
      <c r="S24" s="60"/>
      <c r="T24" s="60"/>
      <c r="U24" s="60"/>
      <c r="W24" s="41">
        <f>AVERAGE(L24:M24)*C24</f>
        <v>14.615999999999998</v>
      </c>
      <c r="Y24" s="40" t="s">
        <v>486</v>
      </c>
      <c r="Z24" s="40">
        <f>W24*(WB_CPI!BM42/WB_CPI!BN42)</f>
        <v>14.47400779283231</v>
      </c>
      <c r="AA24" s="40">
        <f>WB_ER!BM42</f>
        <v>6.9007672694492497</v>
      </c>
      <c r="AB24" s="41">
        <f>Z24/AA24</f>
        <v>2.0974490556884815</v>
      </c>
      <c r="AF24" s="42"/>
    </row>
    <row r="25" spans="1:32" x14ac:dyDescent="0.3">
      <c r="A25" t="s">
        <v>195</v>
      </c>
      <c r="B25" s="43" t="s">
        <v>433</v>
      </c>
      <c r="C25" s="43">
        <v>0.62</v>
      </c>
      <c r="E25" s="43" t="s">
        <v>1193</v>
      </c>
      <c r="F25" s="43" t="s">
        <v>1194</v>
      </c>
      <c r="G25" s="43">
        <v>2014</v>
      </c>
      <c r="H25" s="43" t="s">
        <v>1221</v>
      </c>
      <c r="I25" s="51" t="s">
        <v>1226</v>
      </c>
      <c r="J25" s="43" t="s">
        <v>476</v>
      </c>
      <c r="Q25" s="20"/>
      <c r="R25" s="20"/>
      <c r="S25" s="20"/>
      <c r="T25" s="20"/>
      <c r="U25" s="20"/>
      <c r="W25" s="17">
        <f>C25</f>
        <v>0.62</v>
      </c>
      <c r="Y25" s="43" t="s">
        <v>1227</v>
      </c>
      <c r="Z25">
        <f>W25*(WB_CPI!BM68/WB_CPI!BG68)</f>
        <v>0.65650983163012999</v>
      </c>
      <c r="AA25">
        <f>WB_ER!BM68</f>
        <v>1</v>
      </c>
      <c r="AB25" s="17">
        <f>Z25/AA25</f>
        <v>0.65650983163012999</v>
      </c>
      <c r="AD25">
        <f>WB_PPP!BM68</f>
        <v>0.516761828058526</v>
      </c>
      <c r="AE25" t="s">
        <v>450</v>
      </c>
      <c r="AF25" s="7">
        <f>AVERAGE(AB25:AB26)*AD25</f>
        <v>1.5703617968559827</v>
      </c>
    </row>
    <row r="26" spans="1:32" x14ac:dyDescent="0.3">
      <c r="B26" s="43" t="s">
        <v>445</v>
      </c>
      <c r="C26" s="43">
        <v>3.16</v>
      </c>
      <c r="E26" s="43" t="s">
        <v>1193</v>
      </c>
      <c r="F26" s="43" t="s">
        <v>1194</v>
      </c>
      <c r="G26" s="43">
        <v>2019</v>
      </c>
      <c r="H26" s="43" t="s">
        <v>1222</v>
      </c>
      <c r="I26" s="51" t="s">
        <v>1225</v>
      </c>
      <c r="J26" s="43" t="s">
        <v>1200</v>
      </c>
      <c r="L26">
        <v>1.7214</v>
      </c>
      <c r="Q26" s="20"/>
      <c r="R26" s="20"/>
      <c r="S26" s="20"/>
      <c r="T26" s="20"/>
      <c r="U26" s="20"/>
      <c r="W26" s="17">
        <f>L26*C26</f>
        <v>5.4396240000000002</v>
      </c>
      <c r="Y26" s="43" t="s">
        <v>485</v>
      </c>
      <c r="Z26">
        <f>W26*(WB_CPI!BM68/WB_CPI!BL68)</f>
        <v>5.4211906160048331</v>
      </c>
      <c r="AA26">
        <f>WB_ER!BM68</f>
        <v>1</v>
      </c>
      <c r="AB26" s="17">
        <f>Z26/AA26</f>
        <v>5.4211906160048331</v>
      </c>
      <c r="AE26" t="s">
        <v>1066</v>
      </c>
      <c r="AF26" s="7">
        <f>AVERAGE(AB25,AB28)*AD25</f>
        <v>1.3935604541190865</v>
      </c>
    </row>
    <row r="27" spans="1:32" x14ac:dyDescent="0.3">
      <c r="B27" s="43" t="s">
        <v>444</v>
      </c>
      <c r="Q27" s="20"/>
      <c r="R27" s="20"/>
      <c r="S27" s="20"/>
      <c r="T27" s="20"/>
      <c r="U27" s="20"/>
    </row>
    <row r="28" spans="1:32" s="40" customFormat="1" ht="15" thickBot="1" x14ac:dyDescent="0.35">
      <c r="B28" s="44" t="s">
        <v>446</v>
      </c>
      <c r="C28" s="40">
        <v>4</v>
      </c>
      <c r="E28" s="40" t="s">
        <v>1193</v>
      </c>
      <c r="F28" s="40" t="s">
        <v>1194</v>
      </c>
      <c r="G28" s="40">
        <v>2011</v>
      </c>
      <c r="H28" s="40" t="s">
        <v>1223</v>
      </c>
      <c r="I28" s="45" t="s">
        <v>1224</v>
      </c>
      <c r="J28" s="40" t="s">
        <v>476</v>
      </c>
      <c r="Q28" s="60"/>
      <c r="R28" s="60"/>
      <c r="S28" s="60"/>
      <c r="T28" s="60"/>
      <c r="U28" s="60"/>
      <c r="W28" s="41">
        <f>C28</f>
        <v>4</v>
      </c>
      <c r="Y28" s="40" t="s">
        <v>1228</v>
      </c>
      <c r="Z28" s="40">
        <f>W28*(WB_CPI!BM68/WB_CPI!BD68)</f>
        <v>4.736924351984757</v>
      </c>
      <c r="AA28" s="40">
        <f>WB_ER!BM68</f>
        <v>1</v>
      </c>
      <c r="AB28" s="41">
        <f>Z28/AA28</f>
        <v>4.736924351984757</v>
      </c>
      <c r="AF28" s="42"/>
    </row>
    <row r="29" spans="1:32" x14ac:dyDescent="0.3">
      <c r="A29" t="s">
        <v>284</v>
      </c>
      <c r="B29" s="43" t="s">
        <v>433</v>
      </c>
      <c r="C29" s="43">
        <v>5</v>
      </c>
      <c r="D29">
        <v>6</v>
      </c>
      <c r="E29" s="43" t="s">
        <v>1229</v>
      </c>
      <c r="F29" s="43" t="s">
        <v>1230</v>
      </c>
      <c r="G29" s="43">
        <v>2022</v>
      </c>
      <c r="H29" s="43" t="s">
        <v>1232</v>
      </c>
      <c r="I29" s="51" t="s">
        <v>1233</v>
      </c>
      <c r="J29" s="43" t="s">
        <v>476</v>
      </c>
      <c r="Q29" s="20"/>
      <c r="R29" s="20"/>
      <c r="S29" s="20"/>
      <c r="T29" s="20"/>
      <c r="U29" s="20"/>
      <c r="W29" s="17">
        <f>AVERAGE(C29:D29)</f>
        <v>5.5</v>
      </c>
      <c r="Y29" s="43" t="s">
        <v>486</v>
      </c>
      <c r="Z29">
        <f>W29*(WB_CPI!BN69/WB_CPI!BM69)</f>
        <v>5.8050159081757409</v>
      </c>
      <c r="AA29">
        <f>WB_ER!BM69</f>
        <v>15.759172916666699</v>
      </c>
      <c r="AB29" s="17">
        <f>Z29/AA29</f>
        <v>0.36835790424232417</v>
      </c>
      <c r="AD29">
        <f>WB_PPP!BM69</f>
        <v>0.28313610271826511</v>
      </c>
      <c r="AE29" t="s">
        <v>450</v>
      </c>
      <c r="AF29" s="7">
        <f>AVERAGE(AB29:AB30)*AD29</f>
        <v>0.83177910325835158</v>
      </c>
    </row>
    <row r="30" spans="1:32" x14ac:dyDescent="0.3">
      <c r="B30" s="43" t="s">
        <v>447</v>
      </c>
      <c r="C30" s="43">
        <v>24.24</v>
      </c>
      <c r="E30" s="43" t="s">
        <v>1229</v>
      </c>
      <c r="F30" s="43" t="s">
        <v>1230</v>
      </c>
      <c r="G30" s="43">
        <v>2011</v>
      </c>
      <c r="H30" t="s">
        <v>1231</v>
      </c>
      <c r="I30" s="5" t="s">
        <v>1234</v>
      </c>
      <c r="J30" s="43" t="s">
        <v>1200</v>
      </c>
      <c r="L30">
        <v>1.3</v>
      </c>
      <c r="Q30" s="20"/>
      <c r="R30" s="20"/>
      <c r="S30" s="20"/>
      <c r="T30" s="20"/>
      <c r="U30" s="20"/>
      <c r="W30" s="17">
        <f>C30*L30</f>
        <v>31.512</v>
      </c>
      <c r="Y30" s="43" t="s">
        <v>1228</v>
      </c>
      <c r="Z30">
        <f>W30*(WB_CPI!BM69/WB_CPI!BD69)</f>
        <v>86.787561236686699</v>
      </c>
      <c r="AA30">
        <f>WB_ER!BM69</f>
        <v>15.759172916666699</v>
      </c>
      <c r="AB30" s="17">
        <f t="shared" ref="AB30:AB32" si="0">Z30/AA30</f>
        <v>5.5071139643947484</v>
      </c>
      <c r="AE30" t="s">
        <v>1066</v>
      </c>
      <c r="AF30" s="7">
        <f>AVERAGE(AB31:AB32)*AD29</f>
        <v>0.86711648655772999</v>
      </c>
    </row>
    <row r="31" spans="1:32" x14ac:dyDescent="0.3">
      <c r="B31" s="43" t="s">
        <v>435</v>
      </c>
      <c r="C31" s="43">
        <v>4</v>
      </c>
      <c r="D31">
        <v>5</v>
      </c>
      <c r="E31" s="43" t="s">
        <v>1229</v>
      </c>
      <c r="F31" s="43" t="s">
        <v>1230</v>
      </c>
      <c r="G31" s="43">
        <v>2022</v>
      </c>
      <c r="H31" t="s">
        <v>1232</v>
      </c>
      <c r="I31" s="5" t="s">
        <v>1233</v>
      </c>
      <c r="J31" s="43" t="s">
        <v>476</v>
      </c>
      <c r="Q31" s="20"/>
      <c r="R31" s="20"/>
      <c r="S31" s="20"/>
      <c r="T31" s="20"/>
      <c r="U31" s="20"/>
      <c r="W31" s="17">
        <f>AVERAGE(C31:D31)</f>
        <v>4.5</v>
      </c>
      <c r="Y31" s="43" t="s">
        <v>486</v>
      </c>
      <c r="Z31">
        <f>W31*(WB_CPI!BM69/WB_CPI!BN69)</f>
        <v>4.2635542075160009</v>
      </c>
      <c r="AA31">
        <f>WB_ER!BM69</f>
        <v>15.759172916666699</v>
      </c>
      <c r="AB31" s="17">
        <f t="shared" si="0"/>
        <v>0.27054428744841807</v>
      </c>
    </row>
    <row r="32" spans="1:32" s="40" customFormat="1" ht="15" thickBot="1" x14ac:dyDescent="0.35">
      <c r="B32" s="44" t="s">
        <v>448</v>
      </c>
      <c r="C32" s="40">
        <v>16.75</v>
      </c>
      <c r="E32" s="40" t="s">
        <v>1229</v>
      </c>
      <c r="F32" s="40" t="s">
        <v>1230</v>
      </c>
      <c r="G32" s="40">
        <v>2011</v>
      </c>
      <c r="H32" s="40" t="s">
        <v>1231</v>
      </c>
      <c r="I32" s="45" t="s">
        <v>1234</v>
      </c>
      <c r="J32" s="40" t="s">
        <v>476</v>
      </c>
      <c r="L32" s="40">
        <v>2</v>
      </c>
      <c r="N32" s="45" t="s">
        <v>483</v>
      </c>
      <c r="O32" s="40" t="s">
        <v>476</v>
      </c>
      <c r="Q32" s="60"/>
      <c r="R32" s="60"/>
      <c r="S32" s="60"/>
      <c r="T32" s="60"/>
      <c r="U32" s="60"/>
      <c r="W32" s="41">
        <f>C32*L32</f>
        <v>33.5</v>
      </c>
      <c r="Y32" s="40" t="s">
        <v>1228</v>
      </c>
      <c r="Z32" s="40">
        <f>W32*(WB_CPI!BM69/WB_CPI!BD69)</f>
        <v>92.262734876523368</v>
      </c>
      <c r="AA32" s="40">
        <f>WB_ER!BM69</f>
        <v>15.759172916666699</v>
      </c>
      <c r="AB32" s="41">
        <f t="shared" si="0"/>
        <v>5.8545416922830693</v>
      </c>
      <c r="AF32" s="42"/>
    </row>
    <row r="33" spans="1:32" s="53" customFormat="1" x14ac:dyDescent="0.3">
      <c r="A33" s="53" t="s">
        <v>254</v>
      </c>
      <c r="B33" s="43" t="s">
        <v>433</v>
      </c>
      <c r="C33" s="43">
        <v>29</v>
      </c>
      <c r="E33" s="43" t="s">
        <v>1236</v>
      </c>
      <c r="F33" s="43" t="s">
        <v>1237</v>
      </c>
      <c r="G33" s="43">
        <v>2014</v>
      </c>
      <c r="H33" s="43" t="s">
        <v>1238</v>
      </c>
      <c r="I33" s="54" t="s">
        <v>1243</v>
      </c>
      <c r="J33" s="43" t="s">
        <v>476</v>
      </c>
      <c r="L33" s="59"/>
      <c r="M33" s="59"/>
      <c r="N33" s="61"/>
      <c r="O33" s="59"/>
      <c r="Q33" s="59"/>
      <c r="R33" s="59"/>
      <c r="S33" s="59"/>
      <c r="T33" s="59"/>
      <c r="U33" s="59"/>
      <c r="W33" s="55">
        <f>C33</f>
        <v>29</v>
      </c>
      <c r="Y33" s="43" t="s">
        <v>1227</v>
      </c>
      <c r="Z33" s="53">
        <f>W33*(WB_CPI!BM74/WB_CPI!BG74)</f>
        <v>59.502631044010812</v>
      </c>
      <c r="AA33" s="53">
        <f>WB_ER!BM74</f>
        <v>34.927165404040402</v>
      </c>
      <c r="AB33" s="55">
        <f>Z33/AA33</f>
        <v>1.7036203870448503</v>
      </c>
      <c r="AD33" s="53">
        <f>WB_PPP!BM74</f>
        <v>0.38653489564586724</v>
      </c>
      <c r="AE33" s="53" t="s">
        <v>450</v>
      </c>
      <c r="AF33" s="56">
        <f>AVERAGE(AB33:AB34)*AD33</f>
        <v>1.4774436020483612</v>
      </c>
    </row>
    <row r="34" spans="1:32" s="53" customFormat="1" x14ac:dyDescent="0.3">
      <c r="B34" s="43" t="s">
        <v>1235</v>
      </c>
      <c r="C34" s="43">
        <v>115</v>
      </c>
      <c r="D34" s="53">
        <v>300</v>
      </c>
      <c r="E34" s="43" t="s">
        <v>1236</v>
      </c>
      <c r="F34" s="43" t="s">
        <v>1237</v>
      </c>
      <c r="G34" s="43">
        <v>2020</v>
      </c>
      <c r="H34" s="43" t="s">
        <v>1239</v>
      </c>
      <c r="I34" s="54" t="s">
        <v>1242</v>
      </c>
      <c r="J34" s="43" t="s">
        <v>476</v>
      </c>
      <c r="L34" s="59"/>
      <c r="M34" s="59"/>
      <c r="N34" s="61"/>
      <c r="O34" s="59"/>
      <c r="Q34" s="59"/>
      <c r="R34" s="59"/>
      <c r="S34" s="59"/>
      <c r="T34" s="59"/>
      <c r="U34" s="59"/>
      <c r="W34" s="55">
        <f>AVERAGE(C34:D34)</f>
        <v>207.5</v>
      </c>
      <c r="Y34" s="53">
        <v>2020</v>
      </c>
      <c r="AA34" s="53">
        <f>WB_ER!BM74</f>
        <v>34.927165404040402</v>
      </c>
      <c r="AB34" s="55">
        <f>W34/AA34</f>
        <v>5.9409344445683603</v>
      </c>
      <c r="AE34" s="43" t="s">
        <v>1066</v>
      </c>
      <c r="AF34" s="56">
        <f>AVERAGE(AB33,AB36)*AD33</f>
        <v>1.2007714965579794</v>
      </c>
    </row>
    <row r="35" spans="1:32" s="53" customFormat="1" x14ac:dyDescent="0.3">
      <c r="B35" s="43" t="s">
        <v>444</v>
      </c>
      <c r="I35" s="54"/>
      <c r="L35" s="59"/>
      <c r="M35" s="59"/>
      <c r="N35" s="61"/>
      <c r="O35" s="59"/>
      <c r="Q35" s="59"/>
      <c r="R35" s="59"/>
      <c r="S35" s="59"/>
      <c r="T35" s="59"/>
      <c r="U35" s="59"/>
      <c r="W35" s="55"/>
      <c r="AB35" s="55"/>
      <c r="AF35" s="56"/>
    </row>
    <row r="36" spans="1:32" s="40" customFormat="1" ht="15" thickBot="1" x14ac:dyDescent="0.35">
      <c r="B36" s="44" t="s">
        <v>442</v>
      </c>
      <c r="C36" s="40">
        <v>157.5</v>
      </c>
      <c r="E36" s="40" t="s">
        <v>1236</v>
      </c>
      <c r="F36" s="40" t="s">
        <v>1237</v>
      </c>
      <c r="G36" s="40">
        <v>2020</v>
      </c>
      <c r="H36" s="40" t="s">
        <v>1240</v>
      </c>
      <c r="I36" s="45" t="s">
        <v>1241</v>
      </c>
      <c r="J36" s="40" t="s">
        <v>476</v>
      </c>
      <c r="L36" s="60"/>
      <c r="M36" s="60"/>
      <c r="N36" s="62"/>
      <c r="O36" s="60"/>
      <c r="Q36" s="60"/>
      <c r="R36" s="60"/>
      <c r="S36" s="60"/>
      <c r="T36" s="60"/>
      <c r="U36" s="60"/>
      <c r="W36" s="41">
        <f>C36</f>
        <v>157.5</v>
      </c>
      <c r="Y36" s="40">
        <v>2020</v>
      </c>
      <c r="AA36" s="40">
        <f>WB_ER!BM74</f>
        <v>34.927165404040402</v>
      </c>
      <c r="AB36" s="41">
        <f>W36/AA36</f>
        <v>4.5093839759976708</v>
      </c>
      <c r="AF36" s="42"/>
    </row>
    <row r="37" spans="1:32" x14ac:dyDescent="0.3">
      <c r="A37" t="s">
        <v>449</v>
      </c>
      <c r="B37" s="43" t="s">
        <v>433</v>
      </c>
      <c r="C37" s="43">
        <v>1</v>
      </c>
      <c r="D37">
        <v>1.25</v>
      </c>
      <c r="E37" s="43" t="s">
        <v>1193</v>
      </c>
      <c r="F37" s="43" t="s">
        <v>1194</v>
      </c>
      <c r="G37" s="43">
        <v>2014</v>
      </c>
      <c r="H37" s="43" t="s">
        <v>1244</v>
      </c>
      <c r="I37" s="51" t="s">
        <v>1248</v>
      </c>
      <c r="J37" s="43" t="s">
        <v>476</v>
      </c>
      <c r="L37" s="20"/>
      <c r="M37" s="20"/>
      <c r="N37" s="20"/>
      <c r="O37" s="20"/>
      <c r="Q37">
        <f>AVERAGE(C37:D37)</f>
        <v>1.125</v>
      </c>
      <c r="R37" t="s">
        <v>1250</v>
      </c>
      <c r="T37">
        <f>WB_ER!BG87</f>
        <v>7014.1187772499998</v>
      </c>
      <c r="W37" s="17">
        <f>Q37*T37</f>
        <v>7890.8836244062495</v>
      </c>
      <c r="Y37" t="s">
        <v>1227</v>
      </c>
      <c r="Z37">
        <f>W37*(WB_CPI!BM87/WB_CPI!BG87)</f>
        <v>13699.774108018421</v>
      </c>
      <c r="AA37">
        <f>WB_ER!BM87</f>
        <v>9565.0821834383296</v>
      </c>
      <c r="AB37" s="17">
        <f>Z37/AA37</f>
        <v>1.4322693569469997</v>
      </c>
      <c r="AD37">
        <f>WB_PPP!BM87</f>
        <v>0.3917160924532892</v>
      </c>
      <c r="AE37" t="s">
        <v>450</v>
      </c>
      <c r="AF37" s="7">
        <f>AVERAGE(AB37:AB38)*AD37</f>
        <v>0.28497283336798684</v>
      </c>
    </row>
    <row r="38" spans="1:32" x14ac:dyDescent="0.3">
      <c r="B38" s="43" t="s">
        <v>450</v>
      </c>
      <c r="C38">
        <v>217.39</v>
      </c>
      <c r="E38" s="43" t="s">
        <v>1245</v>
      </c>
      <c r="F38" s="43" t="s">
        <v>1246</v>
      </c>
      <c r="G38" s="43">
        <v>2020</v>
      </c>
      <c r="H38" s="43" t="s">
        <v>1247</v>
      </c>
      <c r="I38" s="51" t="s">
        <v>1249</v>
      </c>
      <c r="J38" s="43" t="s">
        <v>476</v>
      </c>
      <c r="L38" s="20"/>
      <c r="M38" s="20"/>
      <c r="N38" s="20"/>
      <c r="O38" s="20"/>
      <c r="W38" s="17">
        <f>C38</f>
        <v>217.39</v>
      </c>
      <c r="Y38">
        <v>2020</v>
      </c>
      <c r="AA38">
        <f>WB_ER!BM87</f>
        <v>9565.0821834383296</v>
      </c>
      <c r="AB38" s="17">
        <f>W38/AA38</f>
        <v>2.2727457624609294E-2</v>
      </c>
      <c r="AE38" t="s">
        <v>1066</v>
      </c>
      <c r="AF38" s="7">
        <f>AVERAGE(AB37:AB38)*AD37</f>
        <v>0.28497283336798684</v>
      </c>
    </row>
    <row r="39" spans="1:32" x14ac:dyDescent="0.3">
      <c r="B39" s="43" t="s">
        <v>444</v>
      </c>
      <c r="L39" s="20"/>
      <c r="M39" s="20"/>
      <c r="N39" s="20"/>
      <c r="O39" s="20"/>
    </row>
    <row r="40" spans="1:32" s="40" customFormat="1" ht="15" thickBot="1" x14ac:dyDescent="0.35">
      <c r="B40" s="44" t="s">
        <v>437</v>
      </c>
      <c r="L40" s="60"/>
      <c r="M40" s="60"/>
      <c r="N40" s="60"/>
      <c r="O40" s="60"/>
      <c r="W40" s="41"/>
      <c r="AB40" s="41"/>
      <c r="AF40" s="42"/>
    </row>
    <row r="41" spans="1:32" x14ac:dyDescent="0.3">
      <c r="A41" t="s">
        <v>256</v>
      </c>
      <c r="B41" s="43" t="s">
        <v>451</v>
      </c>
      <c r="C41" s="43">
        <v>12</v>
      </c>
      <c r="E41" s="43" t="s">
        <v>1251</v>
      </c>
      <c r="F41" s="43" t="s">
        <v>1252</v>
      </c>
      <c r="G41" s="43">
        <v>2006</v>
      </c>
      <c r="H41" s="43" t="s">
        <v>1253</v>
      </c>
      <c r="I41" s="51" t="s">
        <v>1254</v>
      </c>
      <c r="J41" s="43" t="s">
        <v>476</v>
      </c>
      <c r="Q41">
        <f>C41</f>
        <v>12</v>
      </c>
      <c r="R41" t="s">
        <v>1256</v>
      </c>
      <c r="S41">
        <f>WB_ER!AY61</f>
        <v>33.300035201722999</v>
      </c>
      <c r="T41">
        <f>WB_ER!AY102</f>
        <v>40.408516666666699</v>
      </c>
      <c r="W41" s="17">
        <f>(Q41/S41)*T41</f>
        <v>14.561612234419222</v>
      </c>
      <c r="Y41" t="s">
        <v>1257</v>
      </c>
      <c r="Z41">
        <f>W41*(WB_CPI!BM102/WB_CPI!AY102)</f>
        <v>49.197548999374796</v>
      </c>
      <c r="AA41">
        <f>WB_ER!BM102</f>
        <v>93.509807213621301</v>
      </c>
      <c r="AB41" s="17">
        <f>Z41/AA41</f>
        <v>0.5261218097368543</v>
      </c>
      <c r="AD41">
        <f>WB_PPP!BM102</f>
        <v>0.41111211382099272</v>
      </c>
      <c r="AE41" t="s">
        <v>450</v>
      </c>
      <c r="AF41" s="7">
        <f>AVERAGE(AB41:AB42)*AD41</f>
        <v>0.26955158378174454</v>
      </c>
    </row>
    <row r="42" spans="1:32" x14ac:dyDescent="0.3">
      <c r="B42" s="43" t="s">
        <v>452</v>
      </c>
      <c r="C42" s="43">
        <v>21</v>
      </c>
      <c r="D42">
        <v>23</v>
      </c>
      <c r="E42" s="43" t="s">
        <v>1251</v>
      </c>
      <c r="F42" s="43" t="s">
        <v>1252</v>
      </c>
      <c r="G42" s="43">
        <v>2008</v>
      </c>
      <c r="H42" s="43" t="s">
        <v>1253</v>
      </c>
      <c r="I42" s="51" t="s">
        <v>1254</v>
      </c>
      <c r="J42" s="43" t="s">
        <v>1255</v>
      </c>
      <c r="L42">
        <v>1.1000000000000001</v>
      </c>
      <c r="Q42">
        <f>AVERAGE(C42:D42)</f>
        <v>22</v>
      </c>
      <c r="R42" t="s">
        <v>1256</v>
      </c>
      <c r="S42">
        <f>WB_ER!AY61</f>
        <v>33.300035201722999</v>
      </c>
      <c r="T42">
        <f>WB_ER!AY102</f>
        <v>40.408516666666699</v>
      </c>
      <c r="W42" s="17">
        <f>(Q42/S42)*T42</f>
        <v>26.696289096435244</v>
      </c>
      <c r="Y42" t="s">
        <v>484</v>
      </c>
      <c r="Z42">
        <f>W42*(WB_CPI!BM102/WB_CPI!BA102)</f>
        <v>73.424557166693305</v>
      </c>
      <c r="AA42">
        <f>WB_ER!BM102</f>
        <v>93.509807213621301</v>
      </c>
      <c r="AB42" s="17">
        <f>Z42/AA42</f>
        <v>0.78520702110909457</v>
      </c>
      <c r="AE42" t="s">
        <v>1066</v>
      </c>
      <c r="AF42" s="7">
        <f>AVERAGE(AB41:AB42)*AD41</f>
        <v>0.26955158378174454</v>
      </c>
    </row>
    <row r="43" spans="1:32" x14ac:dyDescent="0.3">
      <c r="B43" s="43" t="s">
        <v>444</v>
      </c>
      <c r="C43" s="43"/>
    </row>
    <row r="44" spans="1:32" s="40" customFormat="1" ht="15" thickBot="1" x14ac:dyDescent="0.35">
      <c r="B44" s="44" t="s">
        <v>437</v>
      </c>
      <c r="W44" s="41"/>
      <c r="AB44" s="41"/>
      <c r="AF44" s="42"/>
    </row>
    <row r="45" spans="1:32" x14ac:dyDescent="0.3">
      <c r="A45" t="s">
        <v>198</v>
      </c>
      <c r="B45" s="43" t="s">
        <v>433</v>
      </c>
      <c r="C45">
        <v>40</v>
      </c>
      <c r="E45" t="s">
        <v>1258</v>
      </c>
      <c r="F45" t="s">
        <v>1259</v>
      </c>
      <c r="G45">
        <v>2021</v>
      </c>
      <c r="H45" t="s">
        <v>1262</v>
      </c>
      <c r="I45" s="5" t="s">
        <v>1263</v>
      </c>
      <c r="J45" t="s">
        <v>1200</v>
      </c>
      <c r="Q45" s="20"/>
      <c r="R45" s="20"/>
      <c r="S45" s="20"/>
      <c r="T45" s="20"/>
      <c r="U45" s="20"/>
      <c r="W45" s="17">
        <f>C45</f>
        <v>40</v>
      </c>
      <c r="Y45" t="s">
        <v>486</v>
      </c>
      <c r="Z45">
        <f>W45*(WB_CPI!BN111/WB_CPI!BM111)</f>
        <v>42.052562988705574</v>
      </c>
      <c r="AA45">
        <f>WB_ER!BM111</f>
        <v>74.099566883605206</v>
      </c>
      <c r="AB45" s="17">
        <f t="shared" ref="AB45:AB53" si="1">Z45/AA45</f>
        <v>0.56751428864302655</v>
      </c>
      <c r="AD45">
        <f>WB_PPP!BM111</f>
        <v>0.29624126624574743</v>
      </c>
      <c r="AE45" t="s">
        <v>450</v>
      </c>
      <c r="AF45" s="7">
        <f>AVERAGE(AB45:AB46)*AD45</f>
        <v>0.52013894740992228</v>
      </c>
    </row>
    <row r="46" spans="1:32" x14ac:dyDescent="0.3">
      <c r="B46" s="43" t="s">
        <v>434</v>
      </c>
      <c r="C46">
        <v>70</v>
      </c>
      <c r="E46" t="s">
        <v>1258</v>
      </c>
      <c r="F46" t="s">
        <v>1259</v>
      </c>
      <c r="G46">
        <v>2015</v>
      </c>
      <c r="H46" t="s">
        <v>1260</v>
      </c>
      <c r="I46" s="5" t="s">
        <v>1264</v>
      </c>
      <c r="J46" t="s">
        <v>476</v>
      </c>
      <c r="L46">
        <v>2.4</v>
      </c>
      <c r="M46">
        <v>2.6</v>
      </c>
      <c r="Q46" s="20"/>
      <c r="R46" s="20"/>
      <c r="S46" s="20"/>
      <c r="T46" s="20"/>
      <c r="U46" s="20"/>
      <c r="W46" s="17">
        <f>AVERAGE(L46:M46)*C46</f>
        <v>175</v>
      </c>
      <c r="Y46" t="s">
        <v>1266</v>
      </c>
      <c r="Z46">
        <f>W46*(WB_CPI!BM111/WB_CPI!BH111)</f>
        <v>218.15474175861419</v>
      </c>
      <c r="AA46">
        <f>WB_ER!BM111</f>
        <v>74.099566883605206</v>
      </c>
      <c r="AB46" s="17">
        <f t="shared" si="1"/>
        <v>2.9440758014320014</v>
      </c>
      <c r="AE46" t="s">
        <v>1066</v>
      </c>
      <c r="AF46" s="7">
        <f>AVERAGE(AB45,AB47)*AD45</f>
        <v>0.15038540343480877</v>
      </c>
    </row>
    <row r="47" spans="1:32" s="40" customFormat="1" ht="15" thickBot="1" x14ac:dyDescent="0.35">
      <c r="B47" s="44" t="s">
        <v>453</v>
      </c>
      <c r="C47" s="40">
        <v>30</v>
      </c>
      <c r="E47" s="40" t="s">
        <v>1258</v>
      </c>
      <c r="F47" s="40" t="s">
        <v>1259</v>
      </c>
      <c r="G47" s="40">
        <v>2018</v>
      </c>
      <c r="H47" s="40" t="s">
        <v>1261</v>
      </c>
      <c r="I47" s="45" t="s">
        <v>1265</v>
      </c>
      <c r="J47" s="40" t="s">
        <v>476</v>
      </c>
      <c r="Q47" s="60"/>
      <c r="R47" s="60"/>
      <c r="S47" s="60"/>
      <c r="T47" s="60"/>
      <c r="U47" s="60"/>
      <c r="W47" s="41">
        <f>C47</f>
        <v>30</v>
      </c>
      <c r="Y47" s="40" t="s">
        <v>1192</v>
      </c>
      <c r="Z47" s="40">
        <f>W47*(WB_CPI!BM111/WB_CPI!BK111)</f>
        <v>33.179989189838395</v>
      </c>
      <c r="AA47" s="40">
        <f>WB_ER!BM111</f>
        <v>74.099566883605206</v>
      </c>
      <c r="AB47" s="41">
        <f t="shared" si="1"/>
        <v>0.44777575072681813</v>
      </c>
      <c r="AF47" s="42"/>
    </row>
    <row r="48" spans="1:32" x14ac:dyDescent="0.3">
      <c r="A48" t="s">
        <v>242</v>
      </c>
      <c r="B48" s="43" t="s">
        <v>433</v>
      </c>
      <c r="C48" s="43">
        <v>3757</v>
      </c>
      <c r="E48" s="43" t="s">
        <v>1267</v>
      </c>
      <c r="F48" s="43" t="s">
        <v>1268</v>
      </c>
      <c r="G48" s="43">
        <v>2012</v>
      </c>
      <c r="H48" s="43" t="s">
        <v>1269</v>
      </c>
      <c r="I48" s="51" t="s">
        <v>1271</v>
      </c>
      <c r="J48" s="43" t="s">
        <v>476</v>
      </c>
      <c r="Q48" s="20"/>
      <c r="R48" s="20"/>
      <c r="S48" s="20"/>
      <c r="T48" s="20"/>
      <c r="U48" s="20"/>
      <c r="W48" s="17">
        <f>C48</f>
        <v>3757</v>
      </c>
      <c r="Y48" s="43" t="s">
        <v>1275</v>
      </c>
      <c r="Z48">
        <f>W48*(WB_CPI!BM108/WB_CPI!BE108)</f>
        <v>5269.0353646293988</v>
      </c>
      <c r="AA48">
        <f>WB_ER!BM108</f>
        <v>14582.203467817701</v>
      </c>
      <c r="AB48" s="17">
        <f t="shared" si="1"/>
        <v>0.36133327698094014</v>
      </c>
      <c r="AD48">
        <f>WB_PPP!BM108</f>
        <v>0.32061104728449785</v>
      </c>
      <c r="AE48" t="s">
        <v>450</v>
      </c>
      <c r="AF48" s="7">
        <f>AVERAGE(AB48:AB49)*AD48</f>
        <v>0.45043877611834759</v>
      </c>
    </row>
    <row r="49" spans="1:32" x14ac:dyDescent="0.3">
      <c r="B49" s="43" t="s">
        <v>450</v>
      </c>
      <c r="C49" s="43">
        <v>14143.88</v>
      </c>
      <c r="E49" s="43" t="s">
        <v>1267</v>
      </c>
      <c r="F49" s="43" t="s">
        <v>1268</v>
      </c>
      <c r="G49" s="43">
        <v>2012</v>
      </c>
      <c r="H49" s="43" t="s">
        <v>1270</v>
      </c>
      <c r="I49" s="51" t="s">
        <v>1272</v>
      </c>
      <c r="J49" s="43" t="s">
        <v>476</v>
      </c>
      <c r="L49">
        <v>1.8</v>
      </c>
      <c r="Q49" s="20"/>
      <c r="R49" s="20"/>
      <c r="S49" s="20"/>
      <c r="T49" s="20"/>
      <c r="U49" s="20"/>
      <c r="W49" s="17">
        <f>C49*L49</f>
        <v>25458.984</v>
      </c>
      <c r="Y49" s="43" t="s">
        <v>1275</v>
      </c>
      <c r="Z49">
        <f>W49*(WB_CPI!BM108/WB_CPI!BE108)</f>
        <v>35705.160245816885</v>
      </c>
      <c r="AA49">
        <f>WB_ER!BM108</f>
        <v>14582.203467817701</v>
      </c>
      <c r="AB49" s="17">
        <f t="shared" si="1"/>
        <v>2.448543549993432</v>
      </c>
      <c r="AE49" t="s">
        <v>1066</v>
      </c>
      <c r="AF49" s="7">
        <f>AVERAGE(AB50:AB51)*AD48</f>
        <v>0.15730522144095849</v>
      </c>
    </row>
    <row r="50" spans="1:32" x14ac:dyDescent="0.3">
      <c r="B50" s="43" t="s">
        <v>435</v>
      </c>
      <c r="C50" s="43">
        <v>9000</v>
      </c>
      <c r="E50" s="43" t="s">
        <v>1267</v>
      </c>
      <c r="F50" s="43" t="s">
        <v>1268</v>
      </c>
      <c r="G50" s="43">
        <v>2012</v>
      </c>
      <c r="H50" s="43" t="s">
        <v>1269</v>
      </c>
      <c r="I50" s="51" t="s">
        <v>1271</v>
      </c>
      <c r="J50" s="43" t="s">
        <v>476</v>
      </c>
      <c r="Q50" s="20"/>
      <c r="R50" s="20"/>
      <c r="S50" s="20"/>
      <c r="T50" s="20"/>
      <c r="U50" s="20"/>
      <c r="W50" s="17">
        <f>C50</f>
        <v>9000</v>
      </c>
      <c r="Y50" s="43" t="s">
        <v>1275</v>
      </c>
      <c r="Z50">
        <f>W50*(WB_CPI!BM108/WB_CPI!BE108)</f>
        <v>12622.123577765396</v>
      </c>
      <c r="AA50">
        <f>WB_ER!BM108</f>
        <v>14582.203467817701</v>
      </c>
      <c r="AB50" s="17">
        <f t="shared" si="1"/>
        <v>0.86558410775311723</v>
      </c>
    </row>
    <row r="51" spans="1:32" s="40" customFormat="1" ht="15" thickBot="1" x14ac:dyDescent="0.35">
      <c r="B51" s="44" t="s">
        <v>442</v>
      </c>
      <c r="C51" s="40">
        <v>1000</v>
      </c>
      <c r="E51" s="40" t="s">
        <v>1267</v>
      </c>
      <c r="F51" s="40" t="s">
        <v>1268</v>
      </c>
      <c r="G51" s="40">
        <v>2012</v>
      </c>
      <c r="H51" s="40" t="s">
        <v>1269</v>
      </c>
      <c r="I51" s="45" t="s">
        <v>1271</v>
      </c>
      <c r="J51" s="40" t="s">
        <v>1200</v>
      </c>
      <c r="L51" s="40">
        <v>1.2030000000000001</v>
      </c>
      <c r="N51" s="40" t="s">
        <v>1273</v>
      </c>
      <c r="O51" s="45" t="s">
        <v>1274</v>
      </c>
      <c r="P51" s="40" t="s">
        <v>476</v>
      </c>
      <c r="Q51" s="60"/>
      <c r="R51" s="60"/>
      <c r="S51" s="60"/>
      <c r="T51" s="60"/>
      <c r="U51" s="60"/>
      <c r="W51" s="41">
        <f>L51*C51</f>
        <v>1203</v>
      </c>
      <c r="Y51" s="40" t="s">
        <v>1275</v>
      </c>
      <c r="Z51" s="40">
        <f>W51*(WB_CPI!BM108/WB_CPI!BE108)</f>
        <v>1687.1571848946412</v>
      </c>
      <c r="AA51" s="40">
        <f>WB_ER!BM108</f>
        <v>14582.203467817701</v>
      </c>
      <c r="AB51" s="41">
        <f t="shared" si="1"/>
        <v>0.115699742403</v>
      </c>
      <c r="AF51" s="42"/>
    </row>
    <row r="52" spans="1:32" x14ac:dyDescent="0.3">
      <c r="A52" t="s">
        <v>454</v>
      </c>
      <c r="B52" s="43" t="s">
        <v>433</v>
      </c>
      <c r="C52" s="43">
        <v>0.29499999999999998</v>
      </c>
      <c r="E52" s="43" t="s">
        <v>1193</v>
      </c>
      <c r="F52" s="43" t="s">
        <v>1194</v>
      </c>
      <c r="G52" s="43">
        <v>2006</v>
      </c>
      <c r="H52" s="43" t="s">
        <v>1276</v>
      </c>
      <c r="I52" s="51" t="s">
        <v>1277</v>
      </c>
      <c r="J52" s="43" t="s">
        <v>476</v>
      </c>
      <c r="Q52">
        <f>C52</f>
        <v>0.29499999999999998</v>
      </c>
      <c r="R52" t="s">
        <v>1279</v>
      </c>
      <c r="T52">
        <f>WB_ER!AY115</f>
        <v>1467.4166666666699</v>
      </c>
      <c r="W52" s="17">
        <f>Q52*T52</f>
        <v>432.88791666666759</v>
      </c>
      <c r="Y52" s="43" t="s">
        <v>1257</v>
      </c>
      <c r="Z52">
        <f>W52*(WB_CPI!BM115/WB_CPI!AY115)</f>
        <v>580.16344254765136</v>
      </c>
      <c r="AA52">
        <f>WB_ER!BM115</f>
        <v>1192</v>
      </c>
      <c r="AB52" s="17">
        <f t="shared" si="1"/>
        <v>0.48671429743930483</v>
      </c>
      <c r="AD52">
        <f>WB_PPP!BM115</f>
        <v>0.46047704519503602</v>
      </c>
      <c r="AE52" t="s">
        <v>450</v>
      </c>
      <c r="AF52" s="7">
        <f>AVERAGE(AB52:AB53)*AD52</f>
        <v>0.23000867985064757</v>
      </c>
    </row>
    <row r="53" spans="1:32" x14ac:dyDescent="0.3">
      <c r="B53" s="43" t="s">
        <v>455</v>
      </c>
      <c r="C53" s="43">
        <v>0.13500000000000001</v>
      </c>
      <c r="E53" s="43" t="s">
        <v>1193</v>
      </c>
      <c r="F53" s="43" t="s">
        <v>1194</v>
      </c>
      <c r="G53" s="43">
        <v>2006</v>
      </c>
      <c r="H53" s="43" t="s">
        <v>1276</v>
      </c>
      <c r="I53" s="51" t="s">
        <v>1277</v>
      </c>
      <c r="J53" s="43" t="s">
        <v>476</v>
      </c>
      <c r="L53">
        <v>2.2999999999999998</v>
      </c>
      <c r="Q53">
        <f>L53*C53</f>
        <v>0.3105</v>
      </c>
      <c r="R53" t="s">
        <v>1279</v>
      </c>
      <c r="T53">
        <f>WB_ER!AY115</f>
        <v>1467.4166666666699</v>
      </c>
      <c r="W53" s="17">
        <f>Q53*T53</f>
        <v>455.63287500000104</v>
      </c>
      <c r="Y53" s="43" t="s">
        <v>1257</v>
      </c>
      <c r="Z53">
        <f>W53*(WB_CPI!BM115/WB_CPI!AY115)</f>
        <v>610.64660647812127</v>
      </c>
      <c r="AA53">
        <f>WB_ER!BM115</f>
        <v>1192</v>
      </c>
      <c r="AB53" s="17">
        <f t="shared" si="1"/>
        <v>0.51228742154204809</v>
      </c>
      <c r="AE53" t="s">
        <v>1066</v>
      </c>
      <c r="AF53" s="7">
        <f>AVERAGE(AB52:AB53)*AD52</f>
        <v>0.23000867985064757</v>
      </c>
    </row>
    <row r="54" spans="1:32" x14ac:dyDescent="0.3">
      <c r="B54" s="43" t="s">
        <v>444</v>
      </c>
    </row>
    <row r="55" spans="1:32" s="40" customFormat="1" ht="15" thickBot="1" x14ac:dyDescent="0.35">
      <c r="B55" s="44" t="s">
        <v>437</v>
      </c>
      <c r="I55" s="40" t="s">
        <v>1278</v>
      </c>
      <c r="J55" s="40" t="s">
        <v>476</v>
      </c>
      <c r="W55" s="41"/>
      <c r="AB55" s="41"/>
      <c r="AF55" s="42"/>
    </row>
    <row r="56" spans="1:32" x14ac:dyDescent="0.3">
      <c r="A56" t="s">
        <v>285</v>
      </c>
      <c r="B56" s="43" t="s">
        <v>433</v>
      </c>
      <c r="C56" s="43">
        <v>500</v>
      </c>
      <c r="E56" s="43" t="s">
        <v>1171</v>
      </c>
      <c r="F56" s="43" t="s">
        <v>1172</v>
      </c>
      <c r="G56" s="43">
        <v>2019</v>
      </c>
      <c r="H56" s="43" t="s">
        <v>1280</v>
      </c>
      <c r="I56" s="51" t="s">
        <v>1281</v>
      </c>
      <c r="J56" s="43" t="s">
        <v>476</v>
      </c>
      <c r="L56" s="20"/>
      <c r="M56" s="20"/>
      <c r="N56" s="20"/>
      <c r="O56" s="20"/>
      <c r="Q56" s="20"/>
      <c r="R56" s="20"/>
      <c r="S56" s="20"/>
      <c r="T56" s="20"/>
      <c r="U56" s="20"/>
      <c r="W56" s="17">
        <f>C56</f>
        <v>500</v>
      </c>
      <c r="Y56" s="43" t="s">
        <v>485</v>
      </c>
      <c r="Z56">
        <f>W56*(WB_CPI!BM43/WB_CPI!BL43)</f>
        <v>512.12503284108755</v>
      </c>
      <c r="AA56">
        <f>WB_ER!BM43</f>
        <v>575.58600451094503</v>
      </c>
      <c r="AB56" s="17">
        <f>Z56/AA56</f>
        <v>0.88974545737299848</v>
      </c>
      <c r="AD56">
        <f>WB_PPP!BM43</f>
        <v>0.42556165311479954</v>
      </c>
      <c r="AE56" t="s">
        <v>450</v>
      </c>
      <c r="AF56" s="7">
        <f>AVERAGE(AB56:AB57)*AD56</f>
        <v>1.003400101381247</v>
      </c>
    </row>
    <row r="57" spans="1:32" x14ac:dyDescent="0.3">
      <c r="B57" s="43" t="s">
        <v>455</v>
      </c>
      <c r="C57" s="43">
        <v>1800</v>
      </c>
      <c r="D57">
        <v>2500</v>
      </c>
      <c r="E57" s="43" t="s">
        <v>1171</v>
      </c>
      <c r="F57" s="43" t="s">
        <v>1172</v>
      </c>
      <c r="G57" s="43">
        <v>2019</v>
      </c>
      <c r="H57" s="43" t="s">
        <v>1280</v>
      </c>
      <c r="I57" s="51" t="s">
        <v>1281</v>
      </c>
      <c r="J57" s="43" t="s">
        <v>476</v>
      </c>
      <c r="L57" s="20"/>
      <c r="M57" s="20"/>
      <c r="N57" s="20"/>
      <c r="O57" s="20"/>
      <c r="Q57" s="20"/>
      <c r="R57" s="20"/>
      <c r="S57" s="20"/>
      <c r="T57" s="20"/>
      <c r="U57" s="20"/>
      <c r="W57" s="17">
        <f>AVERAGE(C57:D57)</f>
        <v>2150</v>
      </c>
      <c r="Y57" s="43" t="s">
        <v>485</v>
      </c>
      <c r="Z57">
        <f>W57*(WB_CPI!BM43/WB_CPI!BL43)</f>
        <v>2202.1376412166765</v>
      </c>
      <c r="AA57">
        <f>WB_ER!BM43</f>
        <v>575.58600451094503</v>
      </c>
      <c r="AB57" s="17">
        <f t="shared" ref="AB57:AB59" si="2">Z57/AA57</f>
        <v>3.8259054667038934</v>
      </c>
      <c r="AE57" t="s">
        <v>1066</v>
      </c>
      <c r="AF57" s="7">
        <f>AVERAGE(AB58:AB59)*AD56</f>
        <v>1.4956341133795947</v>
      </c>
    </row>
    <row r="58" spans="1:32" x14ac:dyDescent="0.3">
      <c r="B58" s="43" t="s">
        <v>435</v>
      </c>
      <c r="C58" s="43">
        <v>700</v>
      </c>
      <c r="E58" s="43" t="s">
        <v>1171</v>
      </c>
      <c r="F58" s="43" t="s">
        <v>1172</v>
      </c>
      <c r="G58" s="43">
        <v>2019</v>
      </c>
      <c r="H58" s="43" t="s">
        <v>1280</v>
      </c>
      <c r="I58" s="5" t="s">
        <v>1282</v>
      </c>
      <c r="J58" s="43" t="s">
        <v>476</v>
      </c>
      <c r="L58" s="20"/>
      <c r="M58" s="20"/>
      <c r="N58" s="20"/>
      <c r="O58" s="20"/>
      <c r="Q58" s="20"/>
      <c r="R58" s="20"/>
      <c r="S58" s="20"/>
      <c r="T58" s="20"/>
      <c r="U58" s="20"/>
      <c r="W58" s="17">
        <f>C58</f>
        <v>700</v>
      </c>
      <c r="Y58" s="43" t="s">
        <v>485</v>
      </c>
      <c r="Z58">
        <f>W58*(WB_CPI!BM43/WB_CPI!BL43)</f>
        <v>716.97504597752254</v>
      </c>
      <c r="AA58">
        <f>WB_ER!BM43</f>
        <v>575.58600451094503</v>
      </c>
      <c r="AB58" s="17">
        <f t="shared" si="2"/>
        <v>1.2456436403221978</v>
      </c>
    </row>
    <row r="59" spans="1:32" s="40" customFormat="1" ht="15" thickBot="1" x14ac:dyDescent="0.35">
      <c r="B59" s="44" t="s">
        <v>453</v>
      </c>
      <c r="C59" s="40">
        <v>3000</v>
      </c>
      <c r="D59" s="40">
        <v>3500</v>
      </c>
      <c r="E59" s="40" t="s">
        <v>1171</v>
      </c>
      <c r="F59" s="40" t="s">
        <v>1172</v>
      </c>
      <c r="G59" s="40">
        <v>2019</v>
      </c>
      <c r="H59" s="40" t="s">
        <v>1280</v>
      </c>
      <c r="I59" s="45" t="s">
        <v>1282</v>
      </c>
      <c r="J59" s="40" t="s">
        <v>476</v>
      </c>
      <c r="L59" s="60"/>
      <c r="M59" s="60"/>
      <c r="N59" s="60"/>
      <c r="O59" s="60"/>
      <c r="Q59" s="60"/>
      <c r="R59" s="60"/>
      <c r="S59" s="60"/>
      <c r="T59" s="60"/>
      <c r="U59" s="60"/>
      <c r="W59" s="41">
        <f>AVERAGE(C59:D59)</f>
        <v>3250</v>
      </c>
      <c r="Y59" s="40" t="s">
        <v>485</v>
      </c>
      <c r="Z59" s="40">
        <f>W59*(WB_CPI!BM43/WB_CPI!BL43)</f>
        <v>3328.812713467069</v>
      </c>
      <c r="AA59" s="40">
        <f>WB_ER!BM43</f>
        <v>575.58600451094503</v>
      </c>
      <c r="AB59" s="41">
        <f t="shared" si="2"/>
        <v>5.7833454729244895</v>
      </c>
      <c r="AF59" s="42"/>
    </row>
    <row r="60" spans="1:32" x14ac:dyDescent="0.3">
      <c r="A60" t="s">
        <v>167</v>
      </c>
      <c r="B60" s="43" t="s">
        <v>1283</v>
      </c>
      <c r="L60" s="20"/>
      <c r="M60" s="20"/>
      <c r="N60" s="20"/>
      <c r="O60" s="20"/>
    </row>
    <row r="61" spans="1:32" x14ac:dyDescent="0.3">
      <c r="B61" s="43" t="s">
        <v>1284</v>
      </c>
      <c r="I61" s="10"/>
      <c r="L61" s="20"/>
      <c r="M61" s="20"/>
      <c r="N61" s="20"/>
      <c r="O61" s="20"/>
    </row>
    <row r="62" spans="1:32" x14ac:dyDescent="0.3">
      <c r="B62" s="43" t="s">
        <v>456</v>
      </c>
      <c r="C62">
        <v>2</v>
      </c>
      <c r="E62" t="s">
        <v>1193</v>
      </c>
      <c r="F62" t="s">
        <v>1194</v>
      </c>
      <c r="G62">
        <v>2003</v>
      </c>
      <c r="H62" t="s">
        <v>1287</v>
      </c>
      <c r="I62" s="57" t="s">
        <v>1288</v>
      </c>
      <c r="J62" t="s">
        <v>476</v>
      </c>
      <c r="L62" s="20"/>
      <c r="M62" s="20"/>
      <c r="N62" s="20"/>
      <c r="O62" s="20"/>
      <c r="Q62">
        <f>C62</f>
        <v>2</v>
      </c>
      <c r="R62" t="s">
        <v>1291</v>
      </c>
      <c r="S62">
        <f>WB_ER!AV131</f>
        <v>10569.0375</v>
      </c>
      <c r="W62" s="17">
        <f>Q62*S62</f>
        <v>21138.075000000001</v>
      </c>
      <c r="Y62" t="s">
        <v>1292</v>
      </c>
      <c r="Z62">
        <f>W62*(WB_CPI!BM131/WB_CPI!AV131)</f>
        <v>45516.226172724288</v>
      </c>
      <c r="AA62">
        <f>WB_ER!BM131</f>
        <v>9045.7878338247901</v>
      </c>
      <c r="AB62" s="17">
        <f>Z62/AA62</f>
        <v>5.0317592020593374</v>
      </c>
      <c r="AD62">
        <f>WB_PPP!BM131</f>
        <v>0.31668198742545095</v>
      </c>
      <c r="AE62" t="s">
        <v>450</v>
      </c>
      <c r="AF62" s="7">
        <f>AVERAGE(AB62:AB63)*AD62</f>
        <v>0.88239334617480869</v>
      </c>
    </row>
    <row r="63" spans="1:32" x14ac:dyDescent="0.3">
      <c r="B63" s="43" t="s">
        <v>457</v>
      </c>
      <c r="C63">
        <v>3000</v>
      </c>
      <c r="E63" t="s">
        <v>1285</v>
      </c>
      <c r="F63" t="s">
        <v>1286</v>
      </c>
      <c r="G63">
        <v>2007</v>
      </c>
      <c r="H63" t="s">
        <v>1197</v>
      </c>
      <c r="I63" s="57" t="s">
        <v>1289</v>
      </c>
      <c r="J63" t="s">
        <v>1290</v>
      </c>
      <c r="L63" s="20"/>
      <c r="M63" s="20"/>
      <c r="N63" s="20"/>
      <c r="O63" s="20"/>
      <c r="W63" s="17">
        <f>C63</f>
        <v>3000</v>
      </c>
      <c r="Y63" t="s">
        <v>1293</v>
      </c>
      <c r="Z63">
        <f>W63*(WB_CPI!BM131/WB_CPI!AZ131)</f>
        <v>4893.606482219704</v>
      </c>
      <c r="AA63">
        <f>WB_ER!BM131</f>
        <v>9045.7878338247901</v>
      </c>
      <c r="AB63" s="17">
        <f>Z63/AA63</f>
        <v>0.5409817886642343</v>
      </c>
      <c r="AE63" t="s">
        <v>1066</v>
      </c>
      <c r="AF63" s="7">
        <f>AVERAGE(AB63:AB64)*AD62</f>
        <v>0.88239334617480869</v>
      </c>
    </row>
    <row r="64" spans="1:32" s="40" customFormat="1" ht="15" thickBot="1" x14ac:dyDescent="0.35">
      <c r="B64" s="44" t="s">
        <v>442</v>
      </c>
      <c r="C64" s="40">
        <v>2</v>
      </c>
      <c r="E64" s="40" t="s">
        <v>1193</v>
      </c>
      <c r="F64" s="40" t="s">
        <v>1194</v>
      </c>
      <c r="G64" s="40">
        <v>2003</v>
      </c>
      <c r="H64" s="40" t="s">
        <v>1287</v>
      </c>
      <c r="I64" s="58" t="s">
        <v>1288</v>
      </c>
      <c r="J64" s="40" t="s">
        <v>476</v>
      </c>
      <c r="L64" s="60"/>
      <c r="M64" s="60"/>
      <c r="N64" s="60"/>
      <c r="O64" s="60"/>
      <c r="Q64" s="40">
        <f>C64</f>
        <v>2</v>
      </c>
      <c r="R64" s="40" t="s">
        <v>1291</v>
      </c>
      <c r="S64" s="40">
        <f>WB_ER!AV131</f>
        <v>10569.0375</v>
      </c>
      <c r="W64" s="41">
        <f>Q64*S64</f>
        <v>21138.075000000001</v>
      </c>
      <c r="Y64" s="40" t="s">
        <v>1292</v>
      </c>
      <c r="Z64" s="40">
        <f>W64*(WB_CPI!BM131/WB_CPI!AV131)</f>
        <v>45516.226172724288</v>
      </c>
      <c r="AA64" s="40">
        <f>WB_ER!BM131</f>
        <v>9045.7878338247901</v>
      </c>
      <c r="AB64" s="41">
        <f>Z64/AA64</f>
        <v>5.0317592020593374</v>
      </c>
      <c r="AF64" s="42"/>
    </row>
    <row r="65" spans="1:33" x14ac:dyDescent="0.3">
      <c r="A65" t="s">
        <v>286</v>
      </c>
      <c r="B65" s="43" t="s">
        <v>458</v>
      </c>
      <c r="C65" s="43">
        <v>0.7</v>
      </c>
      <c r="D65">
        <v>0.8</v>
      </c>
      <c r="E65" s="43" t="s">
        <v>1193</v>
      </c>
      <c r="F65" s="43" t="s">
        <v>1194</v>
      </c>
      <c r="G65" s="43">
        <v>2022</v>
      </c>
      <c r="H65" s="43" t="s">
        <v>1294</v>
      </c>
      <c r="I65" s="51" t="s">
        <v>1297</v>
      </c>
      <c r="J65" s="43" t="s">
        <v>476</v>
      </c>
      <c r="L65" s="20"/>
      <c r="M65" s="20"/>
      <c r="N65" s="20"/>
      <c r="O65" s="20"/>
      <c r="Q65">
        <f>AVERAGE(C65:D65)</f>
        <v>0.75</v>
      </c>
      <c r="R65" t="s">
        <v>1298</v>
      </c>
      <c r="S65">
        <f>WB_ER!BN153</f>
        <v>3829.9778493297599</v>
      </c>
      <c r="W65" s="17">
        <f>Q65*S65</f>
        <v>2872.4833869973199</v>
      </c>
      <c r="Y65" s="43">
        <v>2020</v>
      </c>
      <c r="AA65">
        <f>WB_ER!BM153</f>
        <v>3787.7540581757398</v>
      </c>
      <c r="AB65" s="17">
        <f>W65/AA65</f>
        <v>0.75836058595123435</v>
      </c>
      <c r="AD65">
        <f>WB_PPP!BM153</f>
        <v>0.3093443003498722</v>
      </c>
      <c r="AE65" t="s">
        <v>450</v>
      </c>
      <c r="AF65" s="7">
        <f>AVERAGE(AB65:AB66)*AD65</f>
        <v>1.0160551128826067</v>
      </c>
    </row>
    <row r="66" spans="1:33" x14ac:dyDescent="0.3">
      <c r="B66" s="43" t="s">
        <v>450</v>
      </c>
      <c r="C66" s="43">
        <v>10000</v>
      </c>
      <c r="D66">
        <v>30000</v>
      </c>
      <c r="E66" s="43" t="s">
        <v>1295</v>
      </c>
      <c r="F66" s="43" t="s">
        <v>1296</v>
      </c>
      <c r="G66" s="43">
        <v>2018</v>
      </c>
      <c r="H66" s="43" t="s">
        <v>1205</v>
      </c>
      <c r="I66" s="51" t="s">
        <v>1206</v>
      </c>
      <c r="J66" s="43" t="s">
        <v>476</v>
      </c>
      <c r="L66" s="20"/>
      <c r="M66" s="20"/>
      <c r="N66" s="20"/>
      <c r="O66" s="20"/>
      <c r="W66" s="17">
        <f>AVERAGE(C66:D66)</f>
        <v>20000</v>
      </c>
      <c r="Y66" s="43" t="s">
        <v>1192</v>
      </c>
      <c r="Z66">
        <f>W66*(WB_CPI!BM153/WB_CPI!BK153)</f>
        <v>22009.609949123802</v>
      </c>
      <c r="AA66">
        <f>WB_ER!BM153</f>
        <v>3787.7540581757398</v>
      </c>
      <c r="AB66" s="17">
        <f>Z66/AA66</f>
        <v>5.8107283659605082</v>
      </c>
      <c r="AE66" t="s">
        <v>1066</v>
      </c>
      <c r="AF66" s="7">
        <f>AVERAGE(AB65:AB66)*AD65</f>
        <v>1.0160551128826067</v>
      </c>
    </row>
    <row r="67" spans="1:33" x14ac:dyDescent="0.3">
      <c r="B67" s="43" t="s">
        <v>444</v>
      </c>
      <c r="L67" s="20"/>
      <c r="M67" s="20"/>
      <c r="N67" s="20"/>
      <c r="O67" s="20"/>
    </row>
    <row r="68" spans="1:33" s="40" customFormat="1" ht="15" thickBot="1" x14ac:dyDescent="0.35">
      <c r="B68" s="44" t="s">
        <v>437</v>
      </c>
      <c r="L68" s="60"/>
      <c r="M68" s="60"/>
      <c r="N68" s="60"/>
      <c r="O68" s="60"/>
      <c r="W68" s="41"/>
      <c r="AB68" s="41"/>
      <c r="AF68" s="42"/>
    </row>
    <row r="69" spans="1:33" x14ac:dyDescent="0.3">
      <c r="A69" t="s">
        <v>347</v>
      </c>
      <c r="B69" s="43" t="s">
        <v>433</v>
      </c>
      <c r="C69" s="43">
        <v>14</v>
      </c>
      <c r="E69" s="43" t="s">
        <v>1299</v>
      </c>
      <c r="F69" s="43" t="s">
        <v>1300</v>
      </c>
      <c r="G69" s="43">
        <v>2022</v>
      </c>
      <c r="H69" s="43" t="s">
        <v>1301</v>
      </c>
      <c r="I69" s="57" t="s">
        <v>1304</v>
      </c>
      <c r="J69" s="43" t="s">
        <v>476</v>
      </c>
      <c r="L69" s="20"/>
      <c r="M69" s="20"/>
      <c r="N69" s="20"/>
      <c r="O69" s="20"/>
      <c r="W69" s="17">
        <f>C69</f>
        <v>14</v>
      </c>
      <c r="Y69" t="s">
        <v>486</v>
      </c>
      <c r="Z69">
        <f>W69*(WB_CPI!BM156/WB_CPI!BN156)</f>
        <v>13.246385512545674</v>
      </c>
      <c r="AA69">
        <f>WB_ER!BM156</f>
        <v>21.4856083333333</v>
      </c>
      <c r="AB69" s="17">
        <f t="shared" ref="AB69:AB74" si="3">Z69/AA69</f>
        <v>0.61652364257217263</v>
      </c>
      <c r="AD69">
        <f>WB_PPP!BM156</f>
        <v>0.45159609226644826</v>
      </c>
      <c r="AE69" t="s">
        <v>450</v>
      </c>
      <c r="AF69" s="7">
        <f>AVERAGE(AB69:AB70)*AD69</f>
        <v>0.52372549926290679</v>
      </c>
      <c r="AG69" t="s">
        <v>1399</v>
      </c>
    </row>
    <row r="70" spans="1:33" x14ac:dyDescent="0.3">
      <c r="B70" s="43" t="s">
        <v>450</v>
      </c>
      <c r="C70">
        <v>28.2</v>
      </c>
      <c r="D70">
        <v>36.9</v>
      </c>
      <c r="E70" s="43" t="s">
        <v>1299</v>
      </c>
      <c r="F70" s="43" t="s">
        <v>1300</v>
      </c>
      <c r="G70" s="43">
        <v>2017</v>
      </c>
      <c r="H70" s="43" t="s">
        <v>1302</v>
      </c>
      <c r="I70" s="51" t="s">
        <v>1305</v>
      </c>
      <c r="J70" s="43" t="s">
        <v>476</v>
      </c>
      <c r="L70" s="20"/>
      <c r="M70" s="20"/>
      <c r="N70" s="20"/>
      <c r="O70" s="20"/>
      <c r="W70" s="17">
        <f>AVERAGE(C70:D70)</f>
        <v>32.549999999999997</v>
      </c>
      <c r="Y70" t="s">
        <v>1209</v>
      </c>
      <c r="Z70">
        <f>W70*(WB_CPI!BM156/WB_CPI!BJ156)</f>
        <v>36.588239472220927</v>
      </c>
      <c r="AA70">
        <f>WB_ER!BM156</f>
        <v>21.4856083333333</v>
      </c>
      <c r="AB70" s="17">
        <f t="shared" si="3"/>
        <v>1.7029184794110315</v>
      </c>
      <c r="AE70" t="s">
        <v>1066</v>
      </c>
      <c r="AF70" s="7">
        <f>AVERAGE(AB69:AB70)*AD69</f>
        <v>0.52372549926290679</v>
      </c>
    </row>
    <row r="71" spans="1:33" x14ac:dyDescent="0.3">
      <c r="B71" s="43" t="s">
        <v>459</v>
      </c>
      <c r="C71">
        <v>6.26</v>
      </c>
      <c r="E71" s="43" t="s">
        <v>1193</v>
      </c>
      <c r="F71" s="43" t="s">
        <v>1194</v>
      </c>
      <c r="G71" s="43">
        <v>1967</v>
      </c>
      <c r="H71" s="43" t="s">
        <v>1303</v>
      </c>
      <c r="I71" s="57" t="s">
        <v>1306</v>
      </c>
      <c r="J71" s="43" t="s">
        <v>476</v>
      </c>
      <c r="L71" s="20"/>
      <c r="M71" s="20"/>
      <c r="N71" s="20"/>
      <c r="O71" s="20"/>
      <c r="Q71">
        <f>C71</f>
        <v>6.26</v>
      </c>
      <c r="R71" t="s">
        <v>1307</v>
      </c>
      <c r="S71">
        <f>WB_ER!L156</f>
        <v>1.25000000125E-2</v>
      </c>
      <c r="W71" s="17">
        <f>Q71*S71</f>
        <v>7.8250000078250004E-2</v>
      </c>
      <c r="Y71" t="s">
        <v>1308</v>
      </c>
      <c r="Z71">
        <f>W71*(WB_CPI!BM156/WB_CPI!L156)</f>
        <v>753.96577625505984</v>
      </c>
      <c r="AA71">
        <f>WB_ER!BM156</f>
        <v>21.4856083333333</v>
      </c>
      <c r="AB71" s="17">
        <f t="shared" si="3"/>
        <v>35.0916652932437</v>
      </c>
    </row>
    <row r="72" spans="1:33" s="40" customFormat="1" ht="15" thickBot="1" x14ac:dyDescent="0.35">
      <c r="B72" s="44" t="s">
        <v>460</v>
      </c>
      <c r="C72" s="40">
        <v>7.5</v>
      </c>
      <c r="E72" s="40" t="s">
        <v>1193</v>
      </c>
      <c r="F72" s="40" t="s">
        <v>1194</v>
      </c>
      <c r="G72" s="40">
        <v>1967</v>
      </c>
      <c r="H72" s="44" t="s">
        <v>1303</v>
      </c>
      <c r="I72" s="58" t="s">
        <v>1306</v>
      </c>
      <c r="J72" s="40" t="s">
        <v>476</v>
      </c>
      <c r="L72" s="60"/>
      <c r="M72" s="60"/>
      <c r="N72" s="60"/>
      <c r="O72" s="60"/>
      <c r="Q72" s="40">
        <f>C72</f>
        <v>7.5</v>
      </c>
      <c r="R72" s="40" t="s">
        <v>1307</v>
      </c>
      <c r="S72" s="40">
        <f>WB_ER!L156</f>
        <v>1.25000000125E-2</v>
      </c>
      <c r="W72" s="41">
        <f>Q72*S72</f>
        <v>9.3750000093749994E-2</v>
      </c>
      <c r="Y72" s="40" t="s">
        <v>1308</v>
      </c>
      <c r="Z72" s="40">
        <f>W72*(WB_CPI!BM156/WB_CPI!L156)</f>
        <v>903.31362969855411</v>
      </c>
      <c r="AA72" s="40">
        <f>WB_ER!BM156</f>
        <v>21.4856083333333</v>
      </c>
      <c r="AB72" s="41">
        <f t="shared" si="3"/>
        <v>42.042729983918171</v>
      </c>
      <c r="AF72" s="42"/>
    </row>
    <row r="73" spans="1:33" x14ac:dyDescent="0.3">
      <c r="A73" t="s">
        <v>116</v>
      </c>
      <c r="B73" s="43" t="s">
        <v>433</v>
      </c>
      <c r="C73" s="43">
        <v>7</v>
      </c>
      <c r="E73" s="43" t="s">
        <v>1309</v>
      </c>
      <c r="F73" s="43" t="s">
        <v>1310</v>
      </c>
      <c r="G73" s="43">
        <v>2007</v>
      </c>
      <c r="H73" s="43" t="s">
        <v>1311</v>
      </c>
      <c r="I73" s="51" t="s">
        <v>1313</v>
      </c>
      <c r="J73" s="43" t="s">
        <v>476</v>
      </c>
      <c r="L73" s="20"/>
      <c r="M73" s="20"/>
      <c r="N73" s="20"/>
      <c r="O73" s="20"/>
      <c r="Q73" s="20"/>
      <c r="R73" s="20"/>
      <c r="S73" s="20"/>
      <c r="T73" s="20"/>
      <c r="U73" s="20"/>
      <c r="W73" s="17">
        <f>C73</f>
        <v>7</v>
      </c>
      <c r="Y73" s="43" t="s">
        <v>1293</v>
      </c>
      <c r="Z73">
        <f>W73*(WB_CPI!BM177/WB_CPI!AZ177)</f>
        <v>15.475252044237385</v>
      </c>
      <c r="AA73">
        <f>WB_ER!BM177</f>
        <v>34.342122119702402</v>
      </c>
      <c r="AB73" s="17">
        <f t="shared" si="3"/>
        <v>0.45062014485584412</v>
      </c>
      <c r="AD73">
        <f>WB_PPP!BM177</f>
        <v>0.34088416623004997</v>
      </c>
      <c r="AE73" t="s">
        <v>450</v>
      </c>
      <c r="AF73" s="7">
        <f>AVERAGE(AB73:AB74)*AD73</f>
        <v>0.78598509396979022</v>
      </c>
    </row>
    <row r="74" spans="1:33" x14ac:dyDescent="0.3">
      <c r="B74" s="43" t="s">
        <v>461</v>
      </c>
      <c r="C74" s="43">
        <v>120</v>
      </c>
      <c r="E74" s="43" t="s">
        <v>1309</v>
      </c>
      <c r="F74" s="43" t="s">
        <v>1310</v>
      </c>
      <c r="G74" s="43">
        <v>2016</v>
      </c>
      <c r="H74" s="43" t="s">
        <v>1312</v>
      </c>
      <c r="I74" s="51" t="s">
        <v>1314</v>
      </c>
      <c r="J74" s="43" t="s">
        <v>476</v>
      </c>
      <c r="L74" s="20"/>
      <c r="M74" s="20"/>
      <c r="N74" s="20"/>
      <c r="O74" s="20"/>
      <c r="Q74" s="20"/>
      <c r="R74" s="20"/>
      <c r="S74" s="20"/>
      <c r="T74" s="20"/>
      <c r="U74" s="20"/>
      <c r="W74" s="17">
        <f>C74</f>
        <v>120</v>
      </c>
      <c r="Y74" s="43" t="s">
        <v>1315</v>
      </c>
      <c r="Z74">
        <f>W74*(WB_CPI!BM177/WB_CPI!BI177)</f>
        <v>142.89171688772612</v>
      </c>
      <c r="AA74">
        <f>WB_ER!BM177</f>
        <v>34.342122119702402</v>
      </c>
      <c r="AB74" s="17">
        <f t="shared" si="3"/>
        <v>4.1608295605514654</v>
      </c>
      <c r="AE74" t="s">
        <v>1066</v>
      </c>
      <c r="AF74" s="7">
        <f>AVERAGE(AB73,AB76)*AD73</f>
        <v>0.95457190684367454</v>
      </c>
    </row>
    <row r="75" spans="1:33" x14ac:dyDescent="0.3">
      <c r="B75" s="43" t="s">
        <v>444</v>
      </c>
      <c r="L75" s="20"/>
      <c r="M75" s="20"/>
      <c r="N75" s="20"/>
      <c r="O75" s="20"/>
      <c r="Q75" s="20"/>
      <c r="R75" s="20"/>
      <c r="S75" s="20"/>
      <c r="T75" s="20"/>
      <c r="U75" s="20"/>
    </row>
    <row r="76" spans="1:33" s="40" customFormat="1" ht="15" thickBot="1" x14ac:dyDescent="0.35">
      <c r="B76" s="44" t="s">
        <v>462</v>
      </c>
      <c r="C76" s="40">
        <v>80</v>
      </c>
      <c r="E76" s="40" t="s">
        <v>1309</v>
      </c>
      <c r="F76" s="40" t="s">
        <v>1310</v>
      </c>
      <c r="G76" s="40">
        <v>2007</v>
      </c>
      <c r="H76" s="44" t="s">
        <v>1311</v>
      </c>
      <c r="I76" s="45" t="s">
        <v>1313</v>
      </c>
      <c r="J76" s="40" t="s">
        <v>476</v>
      </c>
      <c r="L76" s="60"/>
      <c r="M76" s="60"/>
      <c r="N76" s="60"/>
      <c r="O76" s="60"/>
      <c r="Q76" s="60"/>
      <c r="R76" s="60"/>
      <c r="S76" s="60"/>
      <c r="T76" s="60"/>
      <c r="U76" s="60"/>
      <c r="W76" s="41">
        <f>C76</f>
        <v>80</v>
      </c>
      <c r="Y76" s="40" t="s">
        <v>1293</v>
      </c>
      <c r="Z76" s="40">
        <f>W76*(WB_CPI!BM177/WB_CPI!AZ177)</f>
        <v>176.86002336271298</v>
      </c>
      <c r="AA76" s="40">
        <f>WB_ER!BM177</f>
        <v>34.342122119702402</v>
      </c>
      <c r="AB76" s="41">
        <f>Z76/AA76</f>
        <v>5.1499445126382186</v>
      </c>
      <c r="AF76" s="42"/>
    </row>
    <row r="77" spans="1:33" s="53" customFormat="1" x14ac:dyDescent="0.3">
      <c r="A77" s="53" t="s">
        <v>249</v>
      </c>
      <c r="B77" s="43" t="s">
        <v>433</v>
      </c>
      <c r="C77" s="43">
        <v>260</v>
      </c>
      <c r="E77" s="43" t="s">
        <v>1316</v>
      </c>
      <c r="F77" s="43" t="s">
        <v>1317</v>
      </c>
      <c r="G77" s="43">
        <v>2019</v>
      </c>
      <c r="H77" s="43" t="s">
        <v>477</v>
      </c>
      <c r="I77" s="54" t="s">
        <v>1319</v>
      </c>
      <c r="J77" s="43" t="s">
        <v>476</v>
      </c>
      <c r="W77" s="55">
        <f>C77</f>
        <v>260</v>
      </c>
      <c r="Y77" s="43" t="s">
        <v>485</v>
      </c>
      <c r="Z77" s="53">
        <f>W77*(WB_CPI!BM176/WB_CPI!BL176)</f>
        <v>294.43966091191481</v>
      </c>
      <c r="AA77" s="53">
        <f>WB_ER!BM176</f>
        <v>358.81079725829699</v>
      </c>
      <c r="AB77" s="55">
        <f>Z77/AA77</f>
        <v>0.82059866414765847</v>
      </c>
      <c r="AD77" s="53">
        <f>WB_PPP!BM176</f>
        <v>0.4043766080532864</v>
      </c>
      <c r="AE77" s="53" t="s">
        <v>450</v>
      </c>
      <c r="AF77" s="56">
        <f>AVERAGE(AB77:AB78)*AD77</f>
        <v>0.49260895738161925</v>
      </c>
    </row>
    <row r="78" spans="1:33" s="53" customFormat="1" x14ac:dyDescent="0.3">
      <c r="B78" s="43" t="s">
        <v>455</v>
      </c>
      <c r="C78" s="43">
        <v>1.49</v>
      </c>
      <c r="E78" s="43" t="s">
        <v>1318</v>
      </c>
      <c r="F78" s="43" t="s">
        <v>1175</v>
      </c>
      <c r="G78" s="43">
        <v>2019</v>
      </c>
      <c r="H78" s="43" t="s">
        <v>477</v>
      </c>
      <c r="I78" s="54" t="s">
        <v>1319</v>
      </c>
      <c r="J78" s="43" t="s">
        <v>1200</v>
      </c>
      <c r="L78" s="53">
        <v>2</v>
      </c>
      <c r="Q78" s="53">
        <f>C78</f>
        <v>1.49</v>
      </c>
      <c r="R78" s="53" t="s">
        <v>1322</v>
      </c>
      <c r="S78" s="53">
        <f>WB_ER!BL70</f>
        <v>0.89327625706740899</v>
      </c>
      <c r="T78" s="53">
        <f>WB_ER!BL176</f>
        <v>306.92095149522299</v>
      </c>
      <c r="W78" s="55">
        <f>(Q78/S78)*T78</f>
        <v>511.94937076825522</v>
      </c>
      <c r="Y78" s="43" t="s">
        <v>485</v>
      </c>
      <c r="Z78" s="53">
        <f>W78*(WB_CPI!BM176/WB_CPI!BL176)</f>
        <v>579.7623043579739</v>
      </c>
      <c r="AA78" s="53">
        <f>WB_ER!BM176</f>
        <v>358.81079725829699</v>
      </c>
      <c r="AB78" s="55">
        <f t="shared" ref="AB78:AB80" si="4">Z78/AA78</f>
        <v>1.6157883452448636</v>
      </c>
      <c r="AE78" s="43" t="s">
        <v>1066</v>
      </c>
      <c r="AF78" s="56">
        <f>AVERAGE(AB79:AB80)*AD77</f>
        <v>0.38176948068032812</v>
      </c>
    </row>
    <row r="79" spans="1:33" s="53" customFormat="1" x14ac:dyDescent="0.3">
      <c r="B79" s="43" t="s">
        <v>435</v>
      </c>
      <c r="C79" s="43">
        <v>210</v>
      </c>
      <c r="E79" s="43" t="s">
        <v>1316</v>
      </c>
      <c r="F79" s="43" t="s">
        <v>1317</v>
      </c>
      <c r="G79" s="43">
        <v>2019</v>
      </c>
      <c r="H79" s="43" t="s">
        <v>477</v>
      </c>
      <c r="I79" s="54" t="s">
        <v>1319</v>
      </c>
      <c r="J79" s="43" t="s">
        <v>476</v>
      </c>
      <c r="W79" s="55">
        <f>C79</f>
        <v>210</v>
      </c>
      <c r="Y79" s="43" t="s">
        <v>485</v>
      </c>
      <c r="Z79" s="53">
        <f>W79*(WB_CPI!BM176/WB_CPI!BL176)</f>
        <v>237.81664919808506</v>
      </c>
      <c r="AA79" s="53">
        <f>WB_ER!BM176</f>
        <v>358.81079725829699</v>
      </c>
      <c r="AB79" s="55">
        <f t="shared" si="4"/>
        <v>0.66279122873464724</v>
      </c>
      <c r="AF79" s="56"/>
    </row>
    <row r="80" spans="1:33" s="40" customFormat="1" ht="15" thickBot="1" x14ac:dyDescent="0.35">
      <c r="B80" s="44" t="s">
        <v>442</v>
      </c>
      <c r="C80" s="40">
        <v>1.1299999999999999</v>
      </c>
      <c r="E80" s="40" t="s">
        <v>1318</v>
      </c>
      <c r="F80" s="40" t="s">
        <v>1175</v>
      </c>
      <c r="G80" s="40">
        <v>2019</v>
      </c>
      <c r="H80" s="44" t="s">
        <v>477</v>
      </c>
      <c r="I80" s="45" t="s">
        <v>1319</v>
      </c>
      <c r="J80" s="40" t="s">
        <v>1200</v>
      </c>
      <c r="L80" s="40">
        <v>1.48</v>
      </c>
      <c r="N80" s="40" t="s">
        <v>1320</v>
      </c>
      <c r="O80" s="45" t="s">
        <v>1321</v>
      </c>
      <c r="P80" s="40" t="s">
        <v>476</v>
      </c>
      <c r="Q80" s="40">
        <f>C80</f>
        <v>1.1299999999999999</v>
      </c>
      <c r="R80" s="40" t="s">
        <v>1322</v>
      </c>
      <c r="S80" s="40">
        <f>WB_ER!BL70</f>
        <v>0.89327625706740899</v>
      </c>
      <c r="T80" s="40">
        <f>WB_ER!BL176</f>
        <v>306.92095149522299</v>
      </c>
      <c r="W80" s="41">
        <f>(Q80/S80)*T80</f>
        <v>388.25690534773713</v>
      </c>
      <c r="Y80" s="40" t="s">
        <v>485</v>
      </c>
      <c r="Z80" s="40">
        <f>W80*(WB_CPI!BM176/WB_CPI!BL176)</f>
        <v>439.68550598960434</v>
      </c>
      <c r="AA80" s="40">
        <f>WB_ER!BM176</f>
        <v>358.81079725829699</v>
      </c>
      <c r="AB80" s="41">
        <f t="shared" si="4"/>
        <v>1.225396530286373</v>
      </c>
      <c r="AF80" s="42"/>
    </row>
    <row r="81" spans="1:32" x14ac:dyDescent="0.3">
      <c r="A81" t="s">
        <v>275</v>
      </c>
      <c r="B81" s="43" t="s">
        <v>433</v>
      </c>
      <c r="C81" s="43">
        <v>60</v>
      </c>
      <c r="E81" s="43" t="s">
        <v>1323</v>
      </c>
      <c r="F81" s="43" t="s">
        <v>1324</v>
      </c>
      <c r="G81" s="43">
        <v>2009</v>
      </c>
      <c r="H81" s="43" t="s">
        <v>1325</v>
      </c>
      <c r="I81" s="51" t="s">
        <v>1326</v>
      </c>
      <c r="J81" s="43" t="s">
        <v>476</v>
      </c>
      <c r="W81" s="17">
        <f>C81</f>
        <v>60</v>
      </c>
      <c r="Y81" s="43" t="s">
        <v>1330</v>
      </c>
      <c r="Z81">
        <f>'price-estimation'!W81*(WB_CPI!BM186/WB_CPI!BB186)</f>
        <v>135.58016347366953</v>
      </c>
      <c r="AA81">
        <f>WB_ER!BM186</f>
        <v>161.83847968471801</v>
      </c>
      <c r="AB81" s="17">
        <f>Z81/AA81</f>
        <v>0.83774985861086293</v>
      </c>
      <c r="AD81">
        <f>WB_PPP!BM186</f>
        <v>0.25055465602985394</v>
      </c>
      <c r="AE81" t="s">
        <v>450</v>
      </c>
      <c r="AF81" s="7">
        <f>AVERAGE(AB81:AB82)*AD81</f>
        <v>0.46091008866067062</v>
      </c>
    </row>
    <row r="82" spans="1:32" x14ac:dyDescent="0.3">
      <c r="B82" s="43" t="s">
        <v>450</v>
      </c>
      <c r="C82" s="43">
        <v>110</v>
      </c>
      <c r="E82" s="43" t="s">
        <v>1323</v>
      </c>
      <c r="F82" s="43" t="s">
        <v>1324</v>
      </c>
      <c r="G82" s="43">
        <v>2009</v>
      </c>
      <c r="H82" s="43" t="s">
        <v>1325</v>
      </c>
      <c r="I82" s="5" t="s">
        <v>1327</v>
      </c>
      <c r="J82" s="43" t="s">
        <v>1200</v>
      </c>
      <c r="L82">
        <v>1.85</v>
      </c>
      <c r="W82" s="17">
        <f>C82*L82</f>
        <v>203.5</v>
      </c>
      <c r="Y82" s="43" t="s">
        <v>1330</v>
      </c>
      <c r="Z82">
        <f>W82*(WB_CPI!BM186/WB_CPI!BB186)</f>
        <v>459.84272111486246</v>
      </c>
      <c r="AA82">
        <f>WB_ER!BM186</f>
        <v>161.83847968471801</v>
      </c>
      <c r="AB82" s="17">
        <f>Z82/AA82</f>
        <v>2.8413682704551766</v>
      </c>
      <c r="AE82" t="s">
        <v>1066</v>
      </c>
      <c r="AF82" s="7">
        <f>AVERAGE(AB81,AB84)*AD81</f>
        <v>0.15514958325386155</v>
      </c>
    </row>
    <row r="83" spans="1:32" x14ac:dyDescent="0.3">
      <c r="B83" s="43" t="s">
        <v>444</v>
      </c>
    </row>
    <row r="84" spans="1:32" s="40" customFormat="1" ht="15" thickBot="1" x14ac:dyDescent="0.35">
      <c r="B84" s="44" t="s">
        <v>463</v>
      </c>
      <c r="C84" s="40">
        <v>30</v>
      </c>
      <c r="E84" s="40" t="s">
        <v>1258</v>
      </c>
      <c r="F84" s="40" t="s">
        <v>1259</v>
      </c>
      <c r="G84" s="40">
        <v>2018</v>
      </c>
      <c r="H84" s="40" t="s">
        <v>1261</v>
      </c>
      <c r="I84" s="45" t="s">
        <v>1328</v>
      </c>
      <c r="J84" s="40" t="s">
        <v>476</v>
      </c>
      <c r="Q84" s="40">
        <f>C84</f>
        <v>30</v>
      </c>
      <c r="R84" s="40" t="s">
        <v>1329</v>
      </c>
      <c r="S84" s="40">
        <f>WB_ER!BK111</f>
        <v>68.389467093542095</v>
      </c>
      <c r="T84" s="40">
        <f>WB_ER!BK186</f>
        <v>121.824068875756</v>
      </c>
      <c r="W84" s="41">
        <f>(Q84/S84)*T84</f>
        <v>53.439838349285651</v>
      </c>
      <c r="Y84" s="40" t="s">
        <v>1192</v>
      </c>
      <c r="Z84" s="40">
        <f>W84*(WB_CPI!BM186/WB_CPI!BK186)</f>
        <v>64.848541986353879</v>
      </c>
      <c r="AA84" s="40">
        <f>WB_ER!BM186</f>
        <v>161.83847968471801</v>
      </c>
      <c r="AB84" s="41">
        <f>Z84/AA84</f>
        <v>0.40069915456872252</v>
      </c>
      <c r="AF84" s="42"/>
    </row>
    <row r="85" spans="1:32" x14ac:dyDescent="0.3">
      <c r="A85" t="s">
        <v>261</v>
      </c>
      <c r="B85" s="43" t="s">
        <v>433</v>
      </c>
      <c r="C85" s="43">
        <v>500</v>
      </c>
      <c r="E85" s="43" t="s">
        <v>1331</v>
      </c>
      <c r="F85" s="43" t="s">
        <v>1333</v>
      </c>
      <c r="G85" s="43">
        <v>2020</v>
      </c>
      <c r="H85" s="43" t="s">
        <v>1334</v>
      </c>
      <c r="I85" s="51" t="s">
        <v>1336</v>
      </c>
      <c r="J85" t="s">
        <v>1339</v>
      </c>
      <c r="K85" t="s">
        <v>476</v>
      </c>
      <c r="L85" s="20"/>
      <c r="M85" s="20"/>
      <c r="N85" s="20"/>
      <c r="O85" s="20"/>
      <c r="Q85" s="20"/>
      <c r="R85" s="20"/>
      <c r="S85" s="20"/>
      <c r="T85" s="20"/>
      <c r="U85" s="20"/>
      <c r="W85" s="17">
        <f>C85</f>
        <v>500</v>
      </c>
      <c r="Y85">
        <v>2020</v>
      </c>
      <c r="AA85">
        <f>WB_ER!BM205</f>
        <v>943.27804816666696</v>
      </c>
      <c r="AB85" s="17">
        <f>W85/AA85</f>
        <v>0.53006640085793177</v>
      </c>
      <c r="AD85">
        <f>WB_PPP!BM205</f>
        <v>0.35521908633598898</v>
      </c>
      <c r="AE85" t="s">
        <v>450</v>
      </c>
      <c r="AF85" s="7">
        <f>AVERAGE(AB85:AB86)*AD85</f>
        <v>1.0747889271018483</v>
      </c>
    </row>
    <row r="86" spans="1:32" x14ac:dyDescent="0.3">
      <c r="B86" s="43" t="s">
        <v>464</v>
      </c>
      <c r="C86" s="43">
        <v>3500</v>
      </c>
      <c r="D86">
        <v>5000</v>
      </c>
      <c r="E86" s="43" t="s">
        <v>1331</v>
      </c>
      <c r="F86" s="43" t="s">
        <v>1333</v>
      </c>
      <c r="G86" s="43">
        <v>2016</v>
      </c>
      <c r="H86" s="43" t="s">
        <v>1335</v>
      </c>
      <c r="I86" s="51" t="s">
        <v>1338</v>
      </c>
      <c r="K86" t="s">
        <v>476</v>
      </c>
      <c r="L86" s="20"/>
      <c r="M86" s="20"/>
      <c r="N86" s="20"/>
      <c r="O86" s="20"/>
      <c r="Q86" s="20"/>
      <c r="R86" s="20"/>
      <c r="S86" s="20"/>
      <c r="T86" s="20"/>
      <c r="U86" s="20"/>
      <c r="W86" s="17">
        <f>AVERAGE(C86:D86)</f>
        <v>4250</v>
      </c>
      <c r="Y86" t="s">
        <v>1315</v>
      </c>
      <c r="Z86">
        <f>W86*(WB_CPI!BM205/WB_CPI!BI205)</f>
        <v>5208.1662576477502</v>
      </c>
      <c r="AA86">
        <f>WB_ER!BM205</f>
        <v>943.27804816666696</v>
      </c>
      <c r="AB86" s="17">
        <f>Z86/AA86</f>
        <v>5.5213478865221335</v>
      </c>
      <c r="AE86" t="s">
        <v>1066</v>
      </c>
      <c r="AF86" s="7">
        <f>AVERAGE(AB86:AB87)*AD85</f>
        <v>1.1124468676238806</v>
      </c>
    </row>
    <row r="87" spans="1:32" x14ac:dyDescent="0.3">
      <c r="B87" s="43" t="s">
        <v>435</v>
      </c>
      <c r="C87" s="43">
        <v>700</v>
      </c>
      <c r="E87" s="43" t="s">
        <v>1331</v>
      </c>
      <c r="F87" s="43" t="s">
        <v>1333</v>
      </c>
      <c r="G87" s="43">
        <v>2020</v>
      </c>
      <c r="H87" s="43" t="s">
        <v>1334</v>
      </c>
      <c r="I87" s="5" t="s">
        <v>1337</v>
      </c>
      <c r="J87" t="s">
        <v>1339</v>
      </c>
      <c r="K87" t="s">
        <v>476</v>
      </c>
      <c r="L87" s="20"/>
      <c r="M87" s="20"/>
      <c r="N87" s="20"/>
      <c r="O87" s="20"/>
      <c r="Q87" s="20"/>
      <c r="R87" s="20"/>
      <c r="S87" s="20"/>
      <c r="T87" s="20"/>
      <c r="U87" s="20"/>
      <c r="W87" s="17">
        <f>C87</f>
        <v>700</v>
      </c>
      <c r="Y87">
        <v>2020</v>
      </c>
      <c r="AA87">
        <f>WB_ER!BM205</f>
        <v>943.27804816666696</v>
      </c>
      <c r="AB87" s="17">
        <f>W87/AA87</f>
        <v>0.74209296120110457</v>
      </c>
    </row>
    <row r="88" spans="1:32" s="40" customFormat="1" ht="15" thickBot="1" x14ac:dyDescent="0.35">
      <c r="B88" s="44" t="s">
        <v>437</v>
      </c>
      <c r="L88" s="60"/>
      <c r="M88" s="60"/>
      <c r="N88" s="60"/>
      <c r="O88" s="60"/>
      <c r="Q88" s="60"/>
      <c r="R88" s="60"/>
      <c r="S88" s="60"/>
      <c r="T88" s="60"/>
      <c r="U88" s="60"/>
      <c r="W88" s="41"/>
      <c r="AB88" s="41"/>
      <c r="AF88" s="42"/>
    </row>
    <row r="89" spans="1:32" x14ac:dyDescent="0.3">
      <c r="A89" t="s">
        <v>276</v>
      </c>
      <c r="B89" s="43" t="s">
        <v>433</v>
      </c>
      <c r="C89" s="43">
        <v>750</v>
      </c>
      <c r="D89">
        <v>800</v>
      </c>
      <c r="E89" s="43" t="s">
        <v>1171</v>
      </c>
      <c r="F89" s="43" t="s">
        <v>1172</v>
      </c>
      <c r="G89" s="43">
        <v>2019</v>
      </c>
      <c r="H89" s="43" t="s">
        <v>1215</v>
      </c>
      <c r="I89" s="5" t="s">
        <v>1340</v>
      </c>
      <c r="J89" s="43" t="s">
        <v>476</v>
      </c>
      <c r="L89" s="20"/>
      <c r="M89" s="20"/>
      <c r="N89" s="20"/>
      <c r="O89" s="20"/>
      <c r="Q89" s="20"/>
      <c r="R89" s="20"/>
      <c r="S89" s="20"/>
      <c r="T89" s="20"/>
      <c r="U89" s="20"/>
      <c r="W89" s="17">
        <f>AVERAGE(C89:D89)</f>
        <v>775</v>
      </c>
      <c r="Y89" t="s">
        <v>485</v>
      </c>
      <c r="Z89">
        <f>W89*(WB_CPI!BM209/WB_CPI!BL209)</f>
        <v>794.74261850421578</v>
      </c>
      <c r="AA89">
        <f>WB_ER!BM209</f>
        <v>575.58600451094503</v>
      </c>
      <c r="AB89" s="17">
        <f>Z89/AA89</f>
        <v>1.3807538965084467</v>
      </c>
      <c r="AD89">
        <f>WB_PPP!BM209</f>
        <v>0.41751634018271638</v>
      </c>
      <c r="AE89" t="s">
        <v>450</v>
      </c>
      <c r="AF89" s="7">
        <f>AVERAGE(AB89:AB90)*AD89</f>
        <v>1.2552546343715532</v>
      </c>
    </row>
    <row r="90" spans="1:32" x14ac:dyDescent="0.3">
      <c r="B90" s="43" t="s">
        <v>434</v>
      </c>
      <c r="C90" s="43">
        <v>2200</v>
      </c>
      <c r="D90">
        <v>3000</v>
      </c>
      <c r="E90" s="43" t="s">
        <v>1171</v>
      </c>
      <c r="F90" s="43" t="s">
        <v>1172</v>
      </c>
      <c r="G90" s="43">
        <v>2019</v>
      </c>
      <c r="H90" s="43" t="s">
        <v>1215</v>
      </c>
      <c r="I90" s="5" t="s">
        <v>1340</v>
      </c>
      <c r="J90" s="43" t="s">
        <v>476</v>
      </c>
      <c r="L90" s="20"/>
      <c r="M90" s="20"/>
      <c r="N90" s="20"/>
      <c r="O90" s="20"/>
      <c r="Q90" s="20"/>
      <c r="R90" s="20"/>
      <c r="S90" s="20"/>
      <c r="T90" s="20"/>
      <c r="U90" s="20"/>
      <c r="W90" s="17">
        <f>AVERAGE(C90:D90)</f>
        <v>2600</v>
      </c>
      <c r="Y90" t="s">
        <v>485</v>
      </c>
      <c r="Z90">
        <f>W90*(WB_CPI!BM209/WB_CPI!BL209)</f>
        <v>2666.2333007883367</v>
      </c>
      <c r="AA90">
        <f>WB_ER!BM209</f>
        <v>575.58600451094503</v>
      </c>
      <c r="AB90" s="17">
        <f>Z90/AA90</f>
        <v>4.6322066205444665</v>
      </c>
      <c r="AE90" t="s">
        <v>1066</v>
      </c>
      <c r="AF90" s="7">
        <f>AVERAGE(AB89,AB92)*AD89</f>
        <v>0.73455641566927932</v>
      </c>
    </row>
    <row r="91" spans="1:32" x14ac:dyDescent="0.3">
      <c r="B91" s="43" t="s">
        <v>444</v>
      </c>
      <c r="L91" s="20"/>
      <c r="M91" s="20"/>
      <c r="N91" s="20"/>
      <c r="O91" s="20"/>
      <c r="Q91" s="20"/>
      <c r="R91" s="20"/>
      <c r="S91" s="20"/>
      <c r="T91" s="20"/>
      <c r="U91" s="20"/>
    </row>
    <row r="92" spans="1:32" s="40" customFormat="1" ht="15" thickBot="1" x14ac:dyDescent="0.35">
      <c r="B92" s="44" t="s">
        <v>465</v>
      </c>
      <c r="C92" s="40">
        <v>1200</v>
      </c>
      <c r="E92" s="40" t="s">
        <v>1171</v>
      </c>
      <c r="F92" s="40" t="s">
        <v>1172</v>
      </c>
      <c r="G92" s="40">
        <v>2019</v>
      </c>
      <c r="H92" s="40" t="s">
        <v>1280</v>
      </c>
      <c r="I92" s="45" t="s">
        <v>1178</v>
      </c>
      <c r="J92" s="40" t="s">
        <v>476</v>
      </c>
      <c r="L92" s="60"/>
      <c r="M92" s="60"/>
      <c r="N92" s="60"/>
      <c r="O92" s="60"/>
      <c r="Q92" s="60"/>
      <c r="R92" s="60"/>
      <c r="S92" s="60"/>
      <c r="T92" s="60"/>
      <c r="U92" s="60"/>
      <c r="W92" s="41">
        <f>C92</f>
        <v>1200</v>
      </c>
      <c r="Y92" s="40" t="s">
        <v>485</v>
      </c>
      <c r="Z92" s="40">
        <f>W92*(WB_CPI!BM209/WB_CPI!BL209)</f>
        <v>1230.5692157484632</v>
      </c>
      <c r="AA92" s="40">
        <f>WB_ER!BM209</f>
        <v>575.58600451094503</v>
      </c>
      <c r="AB92" s="41">
        <f>Z92/AA92</f>
        <v>2.1379415171743692</v>
      </c>
      <c r="AF92" s="42"/>
    </row>
    <row r="93" spans="1:32" x14ac:dyDescent="0.3">
      <c r="A93" t="s">
        <v>466</v>
      </c>
      <c r="B93" s="43" t="s">
        <v>433</v>
      </c>
      <c r="C93" s="43">
        <v>38</v>
      </c>
      <c r="D93">
        <v>40</v>
      </c>
      <c r="E93" s="43" t="s">
        <v>1332</v>
      </c>
      <c r="F93" s="43" t="s">
        <v>1341</v>
      </c>
      <c r="G93" s="43">
        <v>2022</v>
      </c>
      <c r="H93" s="43" t="s">
        <v>1343</v>
      </c>
      <c r="I93" s="51" t="s">
        <v>1345</v>
      </c>
      <c r="J93" s="43" t="s">
        <v>476</v>
      </c>
      <c r="Q93" s="20"/>
      <c r="R93" s="20"/>
      <c r="S93" s="20"/>
      <c r="T93" s="20"/>
      <c r="U93" s="20"/>
      <c r="W93" s="17">
        <f>AVERAGE(C93:D93)</f>
        <v>39</v>
      </c>
      <c r="Y93" s="43" t="s">
        <v>486</v>
      </c>
      <c r="Z93">
        <f>W93*(WB_CPI!BM265/WB_CPI!BN265)</f>
        <v>37.280734728748378</v>
      </c>
      <c r="AA93">
        <f>WB_ER!BM265</f>
        <v>16.459105390333299</v>
      </c>
      <c r="AB93" s="17">
        <f>Z93/AA93</f>
        <v>2.2650523126636006</v>
      </c>
      <c r="AD93">
        <f>WB_PPP!BM265</f>
        <v>0.42335972806874317</v>
      </c>
      <c r="AE93" t="s">
        <v>450</v>
      </c>
      <c r="AF93" s="7">
        <f>AVERAGE(AB93:AB94)*AD93</f>
        <v>0.98009166017173721</v>
      </c>
    </row>
    <row r="94" spans="1:32" x14ac:dyDescent="0.3">
      <c r="B94" s="43" t="s">
        <v>434</v>
      </c>
      <c r="C94">
        <v>30.5</v>
      </c>
      <c r="E94" s="43" t="s">
        <v>1332</v>
      </c>
      <c r="F94" s="43" t="s">
        <v>1341</v>
      </c>
      <c r="G94" s="43">
        <v>2021</v>
      </c>
      <c r="H94" s="43" t="s">
        <v>1344</v>
      </c>
      <c r="I94" s="51" t="s">
        <v>1346</v>
      </c>
      <c r="J94" s="43" t="s">
        <v>1200</v>
      </c>
      <c r="L94">
        <v>1.22</v>
      </c>
      <c r="Q94" s="20"/>
      <c r="R94" s="20"/>
      <c r="S94" s="20"/>
      <c r="T94" s="20"/>
      <c r="U94" s="20"/>
      <c r="W94" s="17">
        <f>C94*L94</f>
        <v>37.21</v>
      </c>
      <c r="Y94" s="43" t="s">
        <v>486</v>
      </c>
      <c r="Z94">
        <f>W94*(WB_CPI!BN265/WB_CPI!BM265)</f>
        <v>38.926003217445725</v>
      </c>
      <c r="AA94">
        <f>WB_ER!BM265</f>
        <v>16.459105390333299</v>
      </c>
      <c r="AB94" s="17">
        <f>Z94/AA94</f>
        <v>2.3650133038401711</v>
      </c>
      <c r="AE94" t="s">
        <v>1066</v>
      </c>
      <c r="AF94" s="7">
        <f>AVERAGE(AB93,AB96)*AD93</f>
        <v>1.0495977392211613</v>
      </c>
    </row>
    <row r="95" spans="1:32" x14ac:dyDescent="0.3">
      <c r="B95" s="43" t="s">
        <v>444</v>
      </c>
      <c r="Q95" s="20"/>
      <c r="R95" s="20"/>
      <c r="S95" s="20"/>
      <c r="T95" s="20"/>
      <c r="U95" s="20"/>
    </row>
    <row r="96" spans="1:32" s="40" customFormat="1" ht="15" thickBot="1" x14ac:dyDescent="0.35">
      <c r="B96" s="44" t="s">
        <v>467</v>
      </c>
      <c r="C96" s="40">
        <v>30</v>
      </c>
      <c r="E96" s="40" t="s">
        <v>1332</v>
      </c>
      <c r="F96" s="40" t="s">
        <v>1341</v>
      </c>
      <c r="G96" s="40">
        <v>2012</v>
      </c>
      <c r="H96" s="40" t="s">
        <v>1342</v>
      </c>
      <c r="I96" s="45" t="s">
        <v>1347</v>
      </c>
      <c r="J96" s="40" t="s">
        <v>476</v>
      </c>
      <c r="Q96" s="60"/>
      <c r="R96" s="60"/>
      <c r="S96" s="60"/>
      <c r="T96" s="60"/>
      <c r="U96" s="60"/>
      <c r="W96" s="41">
        <f>C96</f>
        <v>30</v>
      </c>
      <c r="Y96" s="40" t="s">
        <v>1275</v>
      </c>
      <c r="Z96" s="40">
        <f>W96*(WB_CPI!BM265/WB_CPI!BE265)</f>
        <v>44.330427892234574</v>
      </c>
      <c r="AA96" s="40">
        <f>WB_ER!BM265</f>
        <v>16.459105390333299</v>
      </c>
      <c r="AB96" s="41">
        <f>Z96/AA96</f>
        <v>2.6933680076117961</v>
      </c>
      <c r="AF96" s="42"/>
    </row>
    <row r="97" spans="1:33" x14ac:dyDescent="0.3">
      <c r="A97" t="s">
        <v>468</v>
      </c>
      <c r="B97" s="43" t="s">
        <v>433</v>
      </c>
      <c r="C97" s="43">
        <v>82.5</v>
      </c>
      <c r="D97">
        <v>118.5</v>
      </c>
      <c r="E97" s="43" t="s">
        <v>1348</v>
      </c>
      <c r="F97" s="43" t="s">
        <v>1349</v>
      </c>
      <c r="G97" s="43">
        <v>2021</v>
      </c>
      <c r="H97" s="10" t="s">
        <v>1352</v>
      </c>
      <c r="I97" s="5" t="s">
        <v>1353</v>
      </c>
      <c r="J97" s="43" t="s">
        <v>476</v>
      </c>
      <c r="W97" s="17">
        <f>AVERAGE(C97:D97)</f>
        <v>100.5</v>
      </c>
      <c r="Y97" s="43" t="s">
        <v>486</v>
      </c>
      <c r="Z97">
        <f>W97*(WB_CPI!BM140/WB_CPI!BN140)</f>
        <v>93.912260840031536</v>
      </c>
      <c r="AA97">
        <f>WB_ER!BM140</f>
        <v>185.59255777221301</v>
      </c>
      <c r="AB97" s="17">
        <f>Z97/AA97</f>
        <v>0.50601307491701653</v>
      </c>
      <c r="AD97">
        <f>WB_PPP!BM140</f>
        <v>0.27928603152419113</v>
      </c>
      <c r="AE97" t="s">
        <v>450</v>
      </c>
      <c r="AF97" s="7">
        <f>AVERAGE(AB97:AB98)*AD97</f>
        <v>0.40972315329726966</v>
      </c>
    </row>
    <row r="98" spans="1:33" x14ac:dyDescent="0.3">
      <c r="B98" s="43" t="s">
        <v>434</v>
      </c>
      <c r="C98" s="43">
        <v>272.5</v>
      </c>
      <c r="D98">
        <v>473</v>
      </c>
      <c r="E98" s="43" t="s">
        <v>1348</v>
      </c>
      <c r="F98" s="43" t="s">
        <v>1349</v>
      </c>
      <c r="G98" s="43">
        <v>2016</v>
      </c>
      <c r="H98" t="s">
        <v>1351</v>
      </c>
      <c r="I98" s="5" t="s">
        <v>1354</v>
      </c>
      <c r="J98" t="s">
        <v>1200</v>
      </c>
      <c r="L98">
        <v>2.72</v>
      </c>
      <c r="N98" t="s">
        <v>1357</v>
      </c>
      <c r="O98" s="57" t="s">
        <v>1356</v>
      </c>
      <c r="P98" t="s">
        <v>476</v>
      </c>
      <c r="W98" s="17">
        <f>AVERAGE(C98:D98)</f>
        <v>372.75</v>
      </c>
      <c r="Y98" t="s">
        <v>1315</v>
      </c>
      <c r="Z98">
        <f>W98*(WB_CPI!BM140/WB_CPI!BI140)</f>
        <v>450.63031856462635</v>
      </c>
      <c r="AA98">
        <f>WB_ER!BM140</f>
        <v>185.59255777221301</v>
      </c>
      <c r="AB98" s="17">
        <f>Z98/AA98</f>
        <v>2.4280624394309354</v>
      </c>
      <c r="AE98" t="s">
        <v>1066</v>
      </c>
      <c r="AF98" s="7">
        <f>AVERAGE(AB97,AB100)*AD97</f>
        <v>0.67219640784704338</v>
      </c>
    </row>
    <row r="99" spans="1:33" x14ac:dyDescent="0.3">
      <c r="B99" s="43" t="s">
        <v>444</v>
      </c>
    </row>
    <row r="100" spans="1:33" s="40" customFormat="1" ht="15" thickBot="1" x14ac:dyDescent="0.35">
      <c r="B100" s="44" t="s">
        <v>469</v>
      </c>
      <c r="C100" s="40">
        <v>2</v>
      </c>
      <c r="E100" s="40" t="s">
        <v>1193</v>
      </c>
      <c r="F100" s="40" t="s">
        <v>1194</v>
      </c>
      <c r="G100" s="40">
        <v>1992</v>
      </c>
      <c r="H100" s="40" t="s">
        <v>1350</v>
      </c>
      <c r="I100" s="45" t="s">
        <v>1355</v>
      </c>
      <c r="J100" s="40" t="s">
        <v>476</v>
      </c>
      <c r="Q100" s="40">
        <f>C100</f>
        <v>2</v>
      </c>
      <c r="R100" s="40" t="s">
        <v>1401</v>
      </c>
      <c r="S100" s="40">
        <f>WB_ER!AK140</f>
        <v>43.829625</v>
      </c>
      <c r="W100" s="41">
        <f>S100*Q100</f>
        <v>87.65925</v>
      </c>
      <c r="Y100" s="40" t="s">
        <v>1402</v>
      </c>
      <c r="Z100" s="40">
        <f>W100*(WB_CPI!BM140/WB_CPI!AK140)</f>
        <v>799.47041194731457</v>
      </c>
      <c r="AA100" s="40">
        <f>WB_ER!BM140</f>
        <v>185.59255777221301</v>
      </c>
      <c r="AB100" s="41">
        <f>Z100/AA100</f>
        <v>4.3076641733045378</v>
      </c>
      <c r="AF100" s="42"/>
    </row>
    <row r="101" spans="1:33" x14ac:dyDescent="0.3">
      <c r="A101" t="s">
        <v>287</v>
      </c>
      <c r="B101" s="43" t="s">
        <v>433</v>
      </c>
      <c r="C101" s="43">
        <v>196</v>
      </c>
      <c r="D101">
        <v>208</v>
      </c>
      <c r="E101" s="43" t="s">
        <v>1358</v>
      </c>
      <c r="F101" s="43" t="s">
        <v>1360</v>
      </c>
      <c r="G101" s="43">
        <v>2014</v>
      </c>
      <c r="H101" s="43" t="s">
        <v>1361</v>
      </c>
      <c r="I101" s="5" t="s">
        <v>1365</v>
      </c>
      <c r="J101" s="43" t="s">
        <v>1368</v>
      </c>
      <c r="K101" s="43" t="s">
        <v>476</v>
      </c>
      <c r="L101" s="20"/>
      <c r="M101" s="20"/>
      <c r="N101" s="20"/>
      <c r="O101" s="20"/>
      <c r="Q101" s="20"/>
      <c r="R101" s="20"/>
      <c r="S101" s="20"/>
      <c r="T101" s="20"/>
      <c r="U101" s="20"/>
      <c r="W101" s="17">
        <f>AVERAGE(C101:D101)</f>
        <v>202</v>
      </c>
      <c r="Y101" t="s">
        <v>1227</v>
      </c>
      <c r="Z101">
        <f>W101*(WB_CPI!BM208/WB_CPI!BG208)</f>
        <v>2271.5324234610625</v>
      </c>
      <c r="AA101">
        <f>WB_ER!BM208</f>
        <v>53.9960119047619</v>
      </c>
      <c r="AB101" s="17">
        <f>Z101/AA101</f>
        <v>42.068522161740177</v>
      </c>
      <c r="AD101">
        <f>WB_PPP!BM208</f>
        <v>0.14858658843042485</v>
      </c>
      <c r="AE101" t="s">
        <v>450</v>
      </c>
      <c r="AF101" s="7">
        <f>AVERAGE(AB101:AB102)*AD101</f>
        <v>3.7360177101896745</v>
      </c>
      <c r="AG101" t="s">
        <v>1400</v>
      </c>
    </row>
    <row r="102" spans="1:33" x14ac:dyDescent="0.3">
      <c r="B102" s="43" t="s">
        <v>450</v>
      </c>
      <c r="C102" s="43">
        <v>8</v>
      </c>
      <c r="E102" s="43" t="s">
        <v>1362</v>
      </c>
      <c r="F102" s="43" t="s">
        <v>1359</v>
      </c>
      <c r="G102" s="43">
        <v>2006</v>
      </c>
      <c r="H102" s="43" t="s">
        <v>1363</v>
      </c>
      <c r="I102" s="5" t="s">
        <v>1366</v>
      </c>
      <c r="J102" s="43" t="s">
        <v>476</v>
      </c>
      <c r="L102" s="20"/>
      <c r="M102" s="20"/>
      <c r="N102" s="20"/>
      <c r="O102" s="20"/>
      <c r="Q102" s="20"/>
      <c r="R102" s="20"/>
      <c r="S102" s="20"/>
      <c r="T102" s="20"/>
      <c r="U102" s="20"/>
      <c r="W102" s="17">
        <f>C102</f>
        <v>8</v>
      </c>
      <c r="Y102" t="s">
        <v>1257</v>
      </c>
      <c r="Z102">
        <f>W102*(WB_CPI!BM208/WB_CPI!AY208)</f>
        <v>443.78742992210283</v>
      </c>
      <c r="AA102">
        <f>WB_ER!BM208</f>
        <v>53.9960119047619</v>
      </c>
      <c r="AB102" s="17">
        <f t="shared" ref="AB102:AB103" si="5">Z102/AA102</f>
        <v>8.218892734242198</v>
      </c>
      <c r="AE102" t="s">
        <v>1066</v>
      </c>
      <c r="AF102" s="7">
        <f>AVERAGE(AB101:AB102)*AD101</f>
        <v>3.7360177101896745</v>
      </c>
    </row>
    <row r="103" spans="1:33" x14ac:dyDescent="0.3">
      <c r="B103" s="43" t="s">
        <v>435</v>
      </c>
      <c r="C103">
        <v>224.7</v>
      </c>
      <c r="E103" s="43" t="s">
        <v>1358</v>
      </c>
      <c r="F103" s="43" t="s">
        <v>1360</v>
      </c>
      <c r="G103" s="43">
        <v>2006</v>
      </c>
      <c r="H103" s="43" t="s">
        <v>1364</v>
      </c>
      <c r="I103" s="5" t="s">
        <v>1367</v>
      </c>
      <c r="J103" s="43" t="s">
        <v>1368</v>
      </c>
      <c r="K103" s="43" t="s">
        <v>476</v>
      </c>
      <c r="L103" s="20"/>
      <c r="M103" s="20"/>
      <c r="N103" s="20"/>
      <c r="O103" s="20"/>
      <c r="Q103" s="20"/>
      <c r="R103" s="20"/>
      <c r="S103" s="20"/>
      <c r="T103" s="20"/>
      <c r="U103" s="20"/>
      <c r="W103" s="17">
        <f>C103</f>
        <v>224.7</v>
      </c>
      <c r="Y103" t="s">
        <v>1257</v>
      </c>
      <c r="Z103">
        <f>W103*(WB_CPI!BM208/WB_CPI!AY208)</f>
        <v>12464.879437937063</v>
      </c>
      <c r="AA103">
        <f>WB_ER!BM208</f>
        <v>53.9960119047619</v>
      </c>
      <c r="AB103" s="17">
        <f t="shared" si="5"/>
        <v>230.84814967302773</v>
      </c>
    </row>
    <row r="104" spans="1:33" s="40" customFormat="1" ht="15" thickBot="1" x14ac:dyDescent="0.35">
      <c r="B104" s="44" t="s">
        <v>437</v>
      </c>
      <c r="L104" s="60"/>
      <c r="M104" s="60"/>
      <c r="N104" s="60"/>
      <c r="O104" s="60"/>
      <c r="Q104" s="60"/>
      <c r="R104" s="60"/>
      <c r="S104" s="60"/>
      <c r="T104" s="60"/>
      <c r="U104" s="60"/>
      <c r="W104" s="41"/>
      <c r="AB104" s="41"/>
      <c r="AF104" s="42"/>
    </row>
    <row r="105" spans="1:33" x14ac:dyDescent="0.3">
      <c r="A105" t="s">
        <v>223</v>
      </c>
      <c r="B105" s="43" t="s">
        <v>457</v>
      </c>
      <c r="C105" s="43">
        <v>2000</v>
      </c>
      <c r="E105" s="43" t="s">
        <v>1369</v>
      </c>
      <c r="F105" s="43" t="s">
        <v>1371</v>
      </c>
      <c r="G105" s="43">
        <v>2022</v>
      </c>
      <c r="H105" s="43" t="s">
        <v>1374</v>
      </c>
      <c r="I105" s="51" t="s">
        <v>1375</v>
      </c>
      <c r="J105" s="43" t="s">
        <v>1378</v>
      </c>
      <c r="K105" s="43" t="s">
        <v>476</v>
      </c>
      <c r="L105" s="20"/>
      <c r="M105" s="20"/>
      <c r="N105" s="20"/>
      <c r="O105" s="20"/>
      <c r="Q105" s="20"/>
      <c r="R105" s="20"/>
      <c r="S105" s="20"/>
      <c r="T105" s="20"/>
      <c r="U105" s="20"/>
      <c r="W105" s="17">
        <f>C105</f>
        <v>2000</v>
      </c>
      <c r="Y105" s="43">
        <v>2020</v>
      </c>
      <c r="AA105">
        <f>WB_ER!BM248</f>
        <v>2294.1461505050902</v>
      </c>
      <c r="AB105" s="17">
        <f>W105/AA105</f>
        <v>0.87178404024506917</v>
      </c>
      <c r="AD105">
        <f>WB_PPP!BM248</f>
        <v>0.38726339963348805</v>
      </c>
      <c r="AE105" t="s">
        <v>450</v>
      </c>
      <c r="AF105" s="7">
        <f>AVERAGE(AB105:AB106)*AD105</f>
        <v>0.32391180676714987</v>
      </c>
    </row>
    <row r="106" spans="1:33" x14ac:dyDescent="0.3">
      <c r="B106" s="43" t="s">
        <v>434</v>
      </c>
      <c r="C106" s="43">
        <v>1500</v>
      </c>
      <c r="E106" s="43" t="s">
        <v>1369</v>
      </c>
      <c r="F106" s="43" t="s">
        <v>1371</v>
      </c>
      <c r="G106" s="43">
        <v>2015</v>
      </c>
      <c r="H106" t="s">
        <v>1373</v>
      </c>
      <c r="I106" s="5" t="s">
        <v>1376</v>
      </c>
      <c r="J106" s="43" t="s">
        <v>476</v>
      </c>
      <c r="L106" s="20"/>
      <c r="M106" s="20"/>
      <c r="N106" s="20"/>
      <c r="O106" s="20"/>
      <c r="Q106" s="20"/>
      <c r="R106" s="20"/>
      <c r="S106" s="20"/>
      <c r="T106" s="20"/>
      <c r="U106" s="20"/>
      <c r="W106" s="17">
        <f>C106</f>
        <v>1500</v>
      </c>
      <c r="Y106" s="43" t="s">
        <v>1266</v>
      </c>
      <c r="Z106">
        <f>W106*(WB_CPI!BM248/WB_CPI!BH248)</f>
        <v>1837.7033579795429</v>
      </c>
      <c r="AA106">
        <f>WB_ER!BM248</f>
        <v>2294.1461505050902</v>
      </c>
      <c r="AB106" s="17">
        <f>Z106/AA106</f>
        <v>0.8010402290956683</v>
      </c>
      <c r="AE106" t="s">
        <v>1066</v>
      </c>
      <c r="AF106" s="7">
        <f>AVERAGE(AB105,AB108)*AD105</f>
        <v>0.36724446841368841</v>
      </c>
    </row>
    <row r="107" spans="1:33" x14ac:dyDescent="0.3">
      <c r="B107" s="43" t="s">
        <v>444</v>
      </c>
      <c r="L107" s="20"/>
      <c r="M107" s="20"/>
      <c r="N107" s="20"/>
      <c r="O107" s="20"/>
      <c r="Q107" s="20"/>
      <c r="R107" s="20"/>
      <c r="S107" s="20"/>
      <c r="T107" s="20"/>
      <c r="U107" s="20"/>
    </row>
    <row r="108" spans="1:33" s="40" customFormat="1" ht="15" thickBot="1" x14ac:dyDescent="0.35">
      <c r="B108" s="44" t="s">
        <v>442</v>
      </c>
      <c r="C108" s="40">
        <v>2200</v>
      </c>
      <c r="E108" s="40" t="s">
        <v>1369</v>
      </c>
      <c r="F108" s="40" t="s">
        <v>1371</v>
      </c>
      <c r="G108" s="40">
        <v>2018</v>
      </c>
      <c r="H108" s="40" t="s">
        <v>1372</v>
      </c>
      <c r="I108" s="45" t="s">
        <v>1377</v>
      </c>
      <c r="J108" s="40" t="s">
        <v>476</v>
      </c>
      <c r="L108" s="60"/>
      <c r="M108" s="60"/>
      <c r="N108" s="60"/>
      <c r="O108" s="60"/>
      <c r="Q108" s="60"/>
      <c r="R108" s="60"/>
      <c r="S108" s="60"/>
      <c r="T108" s="60"/>
      <c r="U108" s="60"/>
      <c r="W108" s="41">
        <f>C108</f>
        <v>2200</v>
      </c>
      <c r="Y108" s="40" t="s">
        <v>1192</v>
      </c>
      <c r="Z108" s="40">
        <f>W108*(WB_CPI!BM248/WB_CPI!BK248)</f>
        <v>2351.1082343589296</v>
      </c>
      <c r="AA108" s="40">
        <f>WB_ER!BM248</f>
        <v>2294.1461505050902</v>
      </c>
      <c r="AB108" s="41">
        <f>Z108/AA108</f>
        <v>1.0248293178014394</v>
      </c>
      <c r="AF108" s="42"/>
    </row>
    <row r="109" spans="1:33" x14ac:dyDescent="0.3">
      <c r="A109" t="s">
        <v>265</v>
      </c>
      <c r="B109" s="43" t="s">
        <v>433</v>
      </c>
      <c r="C109" s="43">
        <v>8</v>
      </c>
      <c r="D109">
        <v>10</v>
      </c>
      <c r="E109" s="43" t="s">
        <v>1379</v>
      </c>
      <c r="F109" s="43" t="s">
        <v>1380</v>
      </c>
      <c r="G109" s="43">
        <v>2018</v>
      </c>
      <c r="H109" s="43" t="s">
        <v>1381</v>
      </c>
      <c r="I109" s="51" t="s">
        <v>1382</v>
      </c>
      <c r="J109" s="43" t="s">
        <v>476</v>
      </c>
      <c r="Q109" s="20"/>
      <c r="R109" s="20"/>
      <c r="S109" s="20"/>
      <c r="T109" s="20"/>
      <c r="U109" s="20"/>
      <c r="W109" s="17">
        <f>AVERAGE(C109:D109)</f>
        <v>9</v>
      </c>
      <c r="Y109" t="s">
        <v>1192</v>
      </c>
      <c r="Z109">
        <f>W109*(WB_CPI!BM235/WB_CPI!BK235)</f>
        <v>8.9869331676769537</v>
      </c>
      <c r="AA109">
        <f>WB_ER!BM235</f>
        <v>31.293673213083199</v>
      </c>
      <c r="AB109" s="17">
        <f>Z109/AA109</f>
        <v>0.28718051430024244</v>
      </c>
      <c r="AD109">
        <f>WB_PPP!BM235</f>
        <v>0.39338330238603619</v>
      </c>
      <c r="AE109" t="s">
        <v>450</v>
      </c>
      <c r="AF109" s="7">
        <f>AVERAGE(AB109:AB110)*AD109</f>
        <v>0.58616199282496995</v>
      </c>
    </row>
    <row r="110" spans="1:33" x14ac:dyDescent="0.3">
      <c r="B110" s="43" t="s">
        <v>434</v>
      </c>
      <c r="C110" s="43">
        <v>34.69</v>
      </c>
      <c r="E110" s="43" t="s">
        <v>1379</v>
      </c>
      <c r="F110" s="43" t="s">
        <v>1380</v>
      </c>
      <c r="G110" s="43">
        <v>2019</v>
      </c>
      <c r="H110" s="43" t="s">
        <v>1215</v>
      </c>
      <c r="I110" s="5" t="s">
        <v>1383</v>
      </c>
      <c r="J110" s="43" t="s">
        <v>1200</v>
      </c>
      <c r="L110">
        <v>2.4</v>
      </c>
      <c r="M110">
        <v>2.5</v>
      </c>
      <c r="Q110" s="20"/>
      <c r="R110" s="20"/>
      <c r="S110" s="20"/>
      <c r="T110" s="20"/>
      <c r="U110" s="20"/>
      <c r="W110" s="17">
        <f>AVERAGE(L110:M110)*C110</f>
        <v>84.990499999999997</v>
      </c>
      <c r="Y110" t="s">
        <v>485</v>
      </c>
      <c r="Z110">
        <f>W110*(WB_CPI!BM235/WB_CPI!BL235)</f>
        <v>84.271533788775884</v>
      </c>
      <c r="AA110">
        <f>WB_ER!BM235</f>
        <v>31.293673213083199</v>
      </c>
      <c r="AB110" s="17">
        <f>Z110/AA110</f>
        <v>2.6929256024039967</v>
      </c>
      <c r="AE110" t="s">
        <v>1066</v>
      </c>
      <c r="AF110" s="7">
        <f>AVERAGE(AB109:AB110)*AD109</f>
        <v>0.58616199282496995</v>
      </c>
    </row>
    <row r="111" spans="1:33" x14ac:dyDescent="0.3">
      <c r="B111" s="43" t="s">
        <v>444</v>
      </c>
      <c r="Q111" s="20"/>
      <c r="R111" s="20"/>
      <c r="S111" s="20"/>
      <c r="T111" s="20"/>
      <c r="U111" s="20"/>
    </row>
    <row r="112" spans="1:33" s="40" customFormat="1" ht="15" thickBot="1" x14ac:dyDescent="0.35">
      <c r="B112" s="44" t="s">
        <v>437</v>
      </c>
      <c r="Q112" s="60"/>
      <c r="R112" s="60"/>
      <c r="S112" s="60"/>
      <c r="T112" s="60"/>
      <c r="U112" s="60"/>
      <c r="W112" s="41"/>
      <c r="AB112" s="41"/>
      <c r="AF112" s="42"/>
    </row>
    <row r="113" spans="1:32" x14ac:dyDescent="0.3">
      <c r="A113" t="s">
        <v>230</v>
      </c>
      <c r="B113" s="43" t="s">
        <v>433</v>
      </c>
      <c r="C113" s="43">
        <v>1500</v>
      </c>
      <c r="D113">
        <v>1700</v>
      </c>
      <c r="E113" s="43" t="s">
        <v>1370</v>
      </c>
      <c r="F113" s="43" t="s">
        <v>1384</v>
      </c>
      <c r="G113" s="43">
        <v>2013</v>
      </c>
      <c r="H113" s="43" t="s">
        <v>1385</v>
      </c>
      <c r="I113" s="5" t="s">
        <v>1387</v>
      </c>
      <c r="J113" s="43" t="s">
        <v>476</v>
      </c>
      <c r="L113" s="20"/>
      <c r="M113" s="20"/>
      <c r="N113" s="20"/>
      <c r="O113" s="20"/>
      <c r="Q113" s="20"/>
      <c r="R113" s="20"/>
      <c r="S113" s="20"/>
      <c r="T113" s="20"/>
      <c r="U113" s="20"/>
      <c r="W113" s="17">
        <f>AVERAGE(C113:D113)</f>
        <v>1600</v>
      </c>
      <c r="Y113" s="43" t="s">
        <v>1389</v>
      </c>
      <c r="Z113">
        <f>W113*(WB_CPI!BM249/WB_CPI!BF249)</f>
        <v>2121.8901900252736</v>
      </c>
      <c r="AA113">
        <f>WB_ER!BM249</f>
        <v>3718.2489227092401</v>
      </c>
      <c r="AB113" s="17">
        <f>Z113/AA113</f>
        <v>0.57066921395870229</v>
      </c>
      <c r="AD113">
        <f>WB_PPP!BM249</f>
        <v>0.3583150204050321</v>
      </c>
      <c r="AE113" t="s">
        <v>450</v>
      </c>
      <c r="AF113" s="7">
        <f>AVERAGE(AB113:AB114)*AD113</f>
        <v>0.16246880283664544</v>
      </c>
    </row>
    <row r="114" spans="1:32" x14ac:dyDescent="0.3">
      <c r="B114" s="43" t="s">
        <v>434</v>
      </c>
      <c r="C114" s="43">
        <v>1200</v>
      </c>
      <c r="D114">
        <v>1300</v>
      </c>
      <c r="E114" s="43" t="s">
        <v>1370</v>
      </c>
      <c r="F114" s="43" t="s">
        <v>1384</v>
      </c>
      <c r="G114" s="43">
        <v>2022</v>
      </c>
      <c r="H114" s="43" t="s">
        <v>1386</v>
      </c>
      <c r="I114" s="5" t="s">
        <v>1388</v>
      </c>
      <c r="J114" s="43" t="s">
        <v>476</v>
      </c>
      <c r="L114" s="20"/>
      <c r="M114" s="20"/>
      <c r="N114" s="20"/>
      <c r="O114" s="20"/>
      <c r="Q114" s="20"/>
      <c r="R114" s="20"/>
      <c r="S114" s="20"/>
      <c r="T114" s="20"/>
      <c r="U114" s="20"/>
      <c r="W114" s="17">
        <f>AVERAGE(C114:D114)</f>
        <v>1250</v>
      </c>
      <c r="Y114" s="43">
        <v>2020</v>
      </c>
      <c r="AA114">
        <f>WB_ER!BM249</f>
        <v>3718.2489227092401</v>
      </c>
      <c r="AB114" s="17">
        <f>W114/AA114</f>
        <v>0.33617975180887255</v>
      </c>
      <c r="AE114" t="s">
        <v>1066</v>
      </c>
      <c r="AF114" s="7">
        <f>AVERAGE(AB115:AB116)*AD113</f>
        <v>0.82817435402853856</v>
      </c>
    </row>
    <row r="115" spans="1:32" x14ac:dyDescent="0.3">
      <c r="B115" t="s">
        <v>435</v>
      </c>
      <c r="C115" s="43">
        <v>2500</v>
      </c>
      <c r="D115">
        <v>2700</v>
      </c>
      <c r="E115" s="43" t="s">
        <v>1370</v>
      </c>
      <c r="F115" s="43" t="s">
        <v>1384</v>
      </c>
      <c r="G115" s="43">
        <v>2022</v>
      </c>
      <c r="H115" s="43" t="s">
        <v>1386</v>
      </c>
      <c r="I115" s="5" t="s">
        <v>1388</v>
      </c>
      <c r="J115" s="43" t="s">
        <v>476</v>
      </c>
      <c r="L115" s="20"/>
      <c r="M115" s="20"/>
      <c r="N115" s="20"/>
      <c r="O115" s="20"/>
      <c r="Q115" s="20"/>
      <c r="R115" s="20"/>
      <c r="S115" s="20"/>
      <c r="T115" s="20"/>
      <c r="U115" s="20"/>
      <c r="W115" s="17">
        <f>AVERAGE(C115:D115)</f>
        <v>2600</v>
      </c>
      <c r="Y115" s="43">
        <v>2020</v>
      </c>
      <c r="AA115">
        <f>WB_ER!BM249</f>
        <v>3718.2489227092401</v>
      </c>
      <c r="AB115" s="17">
        <f>W115/AA115</f>
        <v>0.6992538837624549</v>
      </c>
    </row>
    <row r="116" spans="1:32" s="40" customFormat="1" ht="15" thickBot="1" x14ac:dyDescent="0.35">
      <c r="B116" s="40" t="s">
        <v>470</v>
      </c>
      <c r="C116" s="40">
        <v>8000</v>
      </c>
      <c r="D116" s="40">
        <v>14000</v>
      </c>
      <c r="E116" s="40" t="s">
        <v>1370</v>
      </c>
      <c r="F116" s="40" t="s">
        <v>1384</v>
      </c>
      <c r="G116" s="40">
        <v>2013</v>
      </c>
      <c r="H116" s="40" t="s">
        <v>1385</v>
      </c>
      <c r="I116" s="45" t="s">
        <v>1387</v>
      </c>
      <c r="J116" s="40" t="s">
        <v>476</v>
      </c>
      <c r="L116" s="60"/>
      <c r="M116" s="60"/>
      <c r="N116" s="60"/>
      <c r="O116" s="60"/>
      <c r="Q116" s="60"/>
      <c r="R116" s="60"/>
      <c r="S116" s="60"/>
      <c r="T116" s="60"/>
      <c r="U116" s="60"/>
      <c r="W116" s="41">
        <f>AVERAGE(C116:D116)</f>
        <v>11000</v>
      </c>
      <c r="Y116" s="40" t="s">
        <v>1389</v>
      </c>
      <c r="Z116" s="40">
        <f>W116*(WB_CPI!BM249/WB_CPI!BF249)</f>
        <v>14587.995056423755</v>
      </c>
      <c r="AA116" s="40">
        <f>WB_ER!BM249</f>
        <v>3718.2489227092401</v>
      </c>
      <c r="AB116" s="41">
        <f>Z116/AA116</f>
        <v>3.9233508459660777</v>
      </c>
      <c r="AF116" s="42"/>
    </row>
    <row r="117" spans="1:32" x14ac:dyDescent="0.3">
      <c r="A117" t="s">
        <v>294</v>
      </c>
      <c r="B117" s="43" t="s">
        <v>433</v>
      </c>
      <c r="C117" s="43">
        <v>8700</v>
      </c>
      <c r="D117" s="43">
        <v>11700</v>
      </c>
      <c r="E117" s="43" t="s">
        <v>1390</v>
      </c>
      <c r="F117" s="43" t="s">
        <v>1391</v>
      </c>
      <c r="G117" s="43">
        <v>2017</v>
      </c>
      <c r="H117" s="43" t="s">
        <v>1392</v>
      </c>
      <c r="I117" s="51" t="s">
        <v>1395</v>
      </c>
      <c r="J117" s="43" t="s">
        <v>476</v>
      </c>
      <c r="Q117" s="20"/>
      <c r="R117" s="20"/>
      <c r="S117" s="20"/>
      <c r="T117" s="20"/>
      <c r="U117" s="20"/>
      <c r="W117" s="17">
        <f>AVERAGE(C117:D117)</f>
        <v>10200</v>
      </c>
      <c r="Y117" t="s">
        <v>1209</v>
      </c>
      <c r="Z117">
        <f>W117*(WB_CPI!BM259/WB_CPI!BJ259)</f>
        <v>11205.984801714154</v>
      </c>
      <c r="AA117">
        <f>WB_ER!BM259</f>
        <v>23208.368333333299</v>
      </c>
      <c r="AB117" s="17">
        <f>Z117/AA117</f>
        <v>0.48284242307631009</v>
      </c>
      <c r="AD117">
        <f>WB_PPP!BM259</f>
        <v>0.32337934380655148</v>
      </c>
      <c r="AE117" t="s">
        <v>450</v>
      </c>
      <c r="AF117" s="7">
        <f>AVERAGE(AB117:AB118)*AD117</f>
        <v>0.48574569044452426</v>
      </c>
    </row>
    <row r="118" spans="1:32" x14ac:dyDescent="0.3">
      <c r="B118" s="43" t="s">
        <v>434</v>
      </c>
      <c r="C118" s="43">
        <v>16600</v>
      </c>
      <c r="E118" s="43" t="s">
        <v>1390</v>
      </c>
      <c r="F118" s="43" t="s">
        <v>1391</v>
      </c>
      <c r="G118" s="43">
        <v>2001</v>
      </c>
      <c r="H118" s="43" t="s">
        <v>1393</v>
      </c>
      <c r="I118" s="5" t="s">
        <v>1396</v>
      </c>
      <c r="J118" s="43" t="s">
        <v>1200</v>
      </c>
      <c r="L118">
        <v>2.6</v>
      </c>
      <c r="M118">
        <v>2.7</v>
      </c>
      <c r="Q118" s="20"/>
      <c r="R118" s="20"/>
      <c r="S118" s="20"/>
      <c r="T118" s="20"/>
      <c r="U118" s="20"/>
      <c r="W118" s="17">
        <f>C118</f>
        <v>16600</v>
      </c>
      <c r="Y118" t="s">
        <v>1398</v>
      </c>
      <c r="Z118">
        <f>W118*(WB_CPI!BM259/WB_CPI!AT259)</f>
        <v>58516.247716078615</v>
      </c>
      <c r="AA118">
        <f>WB_ER!BM259</f>
        <v>23208.368333333299</v>
      </c>
      <c r="AB118" s="17">
        <f>Z118/AA118</f>
        <v>2.5213425983089879</v>
      </c>
      <c r="AE118" t="s">
        <v>1066</v>
      </c>
      <c r="AF118" s="7">
        <f>AVERAGE(AB117,AB120)*AD117</f>
        <v>0.41072516297797412</v>
      </c>
    </row>
    <row r="119" spans="1:32" x14ac:dyDescent="0.3">
      <c r="B119" s="43" t="s">
        <v>444</v>
      </c>
      <c r="Q119" s="20"/>
      <c r="R119" s="20"/>
      <c r="S119" s="20"/>
      <c r="T119" s="20"/>
      <c r="U119" s="20"/>
    </row>
    <row r="120" spans="1:32" s="40" customFormat="1" ht="15" thickBot="1" x14ac:dyDescent="0.35">
      <c r="B120" s="44" t="s">
        <v>442</v>
      </c>
      <c r="C120" s="40">
        <v>40000</v>
      </c>
      <c r="D120" s="40">
        <v>50000</v>
      </c>
      <c r="E120" s="40" t="s">
        <v>1390</v>
      </c>
      <c r="F120" s="40" t="s">
        <v>1391</v>
      </c>
      <c r="G120" s="40">
        <v>2018</v>
      </c>
      <c r="H120" s="40" t="s">
        <v>1394</v>
      </c>
      <c r="I120" s="45" t="s">
        <v>1397</v>
      </c>
      <c r="J120" s="40" t="s">
        <v>476</v>
      </c>
      <c r="Q120" s="60"/>
      <c r="R120" s="60"/>
      <c r="S120" s="60"/>
      <c r="T120" s="60"/>
      <c r="U120" s="60"/>
      <c r="W120" s="41">
        <f>AVERAGE(C120:D120)</f>
        <v>45000</v>
      </c>
      <c r="Y120" s="40" t="s">
        <v>1192</v>
      </c>
      <c r="Z120" s="40">
        <f>W120*(WB_CPI!BM259/WB_CPI!BK259)</f>
        <v>47748.06435897349</v>
      </c>
      <c r="AA120" s="40">
        <f>WB_ER!BM259</f>
        <v>23208.368333333299</v>
      </c>
      <c r="AB120" s="41">
        <f>Z120/AA120</f>
        <v>2.0573641228536843</v>
      </c>
      <c r="AF120" s="42"/>
    </row>
  </sheetData>
  <autoFilter ref="A1:AG120" xr:uid="{5CBE675F-4C24-4CB1-9D20-A431C9B56552}"/>
  <hyperlinks>
    <hyperlink ref="I2" r:id="rId1" location=":~:text=The%20price%20of%20a%20day%2Dold%20broiler%20chick%20now%20stands,over%20BDT40%2C%20according%20to%20operators." xr:uid="{4C28192E-353A-48D6-89F2-422D78BDF09A}"/>
    <hyperlink ref="I3" r:id="rId2" xr:uid="{DA529AEB-C1C0-4015-8D28-A7F113D0076B}"/>
    <hyperlink ref="I5" r:id="rId3" xr:uid="{9910E3D1-BF0A-416E-B0F2-2052BECE49F0}"/>
    <hyperlink ref="N5" r:id="rId4" xr:uid="{9FA82D2C-CDD6-489F-901B-7EDF91996EEA}"/>
    <hyperlink ref="I6" r:id="rId5" xr:uid="{09C94675-3138-4602-80E0-1F2D5A42EFB8}"/>
    <hyperlink ref="I7" r:id="rId6" xr:uid="{038036F3-89DD-403A-807E-068B24C4ABBA}"/>
    <hyperlink ref="I8" r:id="rId7" xr:uid="{FFF2E804-07F0-47D8-B108-C789549A7E68}"/>
    <hyperlink ref="I10" r:id="rId8" xr:uid="{0CB21474-7454-45D6-AA38-74A881DAC726}"/>
    <hyperlink ref="I11" r:id="rId9" xr:uid="{FBB300B9-9351-4B4D-867F-4C24F996296F}"/>
    <hyperlink ref="I12" r:id="rId10" xr:uid="{CB90A40A-A2D5-4D3B-B6EA-A1C4B593A7DA}"/>
    <hyperlink ref="I13" r:id="rId11" xr:uid="{F97D3DF8-1E10-40AA-86A4-01111CC0C25C}"/>
    <hyperlink ref="I14" r:id="rId12" xr:uid="{3F854584-589E-40F9-AEB1-E3913816E849}"/>
    <hyperlink ref="I16" r:id="rId13" xr:uid="{63721C87-98DC-424A-927C-D5E65137BC2D}"/>
    <hyperlink ref="N16" r:id="rId14" xr:uid="{E1E29300-F23A-4051-9F7C-19BF09F63B18}"/>
    <hyperlink ref="I20" r:id="rId15" xr:uid="{613B4D06-3D87-49F0-8796-59296B8B706D}"/>
    <hyperlink ref="I18" r:id="rId16" xr:uid="{E12CDABF-F990-48AB-8671-F405DA5F2C18}"/>
    <hyperlink ref="I17" r:id="rId17" location=":~:text=According%20to%20the%20same%20sources,cost%20FCfa%20300%20to%20350." xr:uid="{F6594E51-7E05-46AE-AB5F-6F020D3E44ED}"/>
    <hyperlink ref="I21" r:id="rId18" xr:uid="{16112CBC-6389-4336-8916-E798229AD06B}"/>
    <hyperlink ref="I22" r:id="rId19" xr:uid="{13869DE1-C41B-4E81-88B1-06872550A3EB}"/>
    <hyperlink ref="I23" r:id="rId20" xr:uid="{808387BB-4E22-4196-90A1-6D615336F750}"/>
    <hyperlink ref="N24" r:id="rId21" xr:uid="{2CA41AD6-04CC-4197-874B-FA9667347EC5}"/>
    <hyperlink ref="I28" r:id="rId22" xr:uid="{32A90996-0386-4D1C-9521-A7A19206BEC7}"/>
    <hyperlink ref="I26" r:id="rId23" xr:uid="{DDB83F49-96BF-4FD4-BC47-52F8F1F5CB6C}"/>
    <hyperlink ref="I25" r:id="rId24" xr:uid="{54395C61-5621-483F-A058-2267F9582C7F}"/>
    <hyperlink ref="I29" r:id="rId25" xr:uid="{0D697469-C5BC-4B47-B46B-375DAD69D365}"/>
    <hyperlink ref="I31" r:id="rId26" xr:uid="{639CE165-20AC-4DE8-B787-CA3056266AF9}"/>
    <hyperlink ref="I30" r:id="rId27" xr:uid="{043EC7F7-1DC3-4D69-9143-CA5D4412D990}"/>
    <hyperlink ref="I32" r:id="rId28" xr:uid="{D004F18C-D1B3-4AA9-BE9E-6A74A1D521E0}"/>
    <hyperlink ref="N32" r:id="rId29" xr:uid="{73DC25EB-158A-48AC-8E7E-DE3F3496D709}"/>
    <hyperlink ref="I36" r:id="rId30" xr:uid="{B5F1A5A9-C74A-426B-BE82-91FFB3ACA344}"/>
    <hyperlink ref="I34" r:id="rId31" xr:uid="{8708178A-FA80-440E-81F2-A8F2925D3D95}"/>
    <hyperlink ref="I33" r:id="rId32" xr:uid="{3126D235-103D-499E-A02A-F8D72F745D42}"/>
    <hyperlink ref="I37" r:id="rId33" xr:uid="{083E201C-709F-434E-B000-13C889C40D04}"/>
    <hyperlink ref="I38" r:id="rId34" xr:uid="{63A02D83-69F2-4F4A-98EA-BC5C0356F4D5}"/>
    <hyperlink ref="I41" r:id="rId35" xr:uid="{E79AF9F5-7DEF-4BCE-A0D3-70C1C8CE68DA}"/>
    <hyperlink ref="I42" r:id="rId36" xr:uid="{07AB1F81-F118-417F-ABB5-C76479E1CB9F}"/>
    <hyperlink ref="I45" r:id="rId37" xr:uid="{8A2E7D2F-1D2A-40B4-8C79-732BDF3504B2}"/>
    <hyperlink ref="I46" r:id="rId38" xr:uid="{D9D14B50-1B13-4739-B583-0AE5A8B06712}"/>
    <hyperlink ref="I47" r:id="rId39" location=":~:text=Quantity%20and%20Rate%20for%20Sale%20of%20spent%20hens%20%3D%20Rs.,Eggs%20%3D%20Rs%202%2C64%2C000. " xr:uid="{9D485146-5C70-4B1F-9A2A-A90C572BF972}"/>
    <hyperlink ref="I48" r:id="rId40" xr:uid="{F39279FA-3678-49EE-B50F-4B9EE35B8D70}"/>
    <hyperlink ref="I50" r:id="rId41" xr:uid="{EF34CB28-DA1E-4AA1-A27D-6302A4F09E5F}"/>
    <hyperlink ref="I51" r:id="rId42" xr:uid="{43F646C4-7F6A-4124-998A-DA07FA18B85E}"/>
    <hyperlink ref="I49" r:id="rId43" xr:uid="{6F7CD037-0207-4F83-BD59-A5152C469C0B}"/>
    <hyperlink ref="O51" r:id="rId44" xr:uid="{7A85A976-4DEE-49F7-9984-106D3A84934D}"/>
    <hyperlink ref="I52" r:id="rId45" xr:uid="{D619D580-11CF-40CE-898A-6F3E2683A3C4}"/>
    <hyperlink ref="I53" r:id="rId46" xr:uid="{1FF069CF-A853-4A90-BD5D-5C0F4B999DA4}"/>
    <hyperlink ref="I56" r:id="rId47" xr:uid="{099A26F7-1637-43CA-B6E0-FECF79374159}"/>
    <hyperlink ref="I57" r:id="rId48" xr:uid="{43601D7F-8933-4578-B171-F99612C0687E}"/>
    <hyperlink ref="I58" r:id="rId49" xr:uid="{A60CC59C-D2A5-441A-92D5-56A054D1011E}"/>
    <hyperlink ref="I59" r:id="rId50" xr:uid="{56318157-B923-4B04-BB17-360C3BD72286}"/>
    <hyperlink ref="I62" r:id="rId51" xr:uid="{398AFB95-A81E-414C-B757-B1525EAB2531}"/>
    <hyperlink ref="I64" r:id="rId52" xr:uid="{287CE9C6-E256-4C64-8A9C-5502C0228EC8}"/>
    <hyperlink ref="I63" r:id="rId53" xr:uid="{9DCA4271-D8FF-437E-AEAE-804B592CDACD}"/>
    <hyperlink ref="I65" r:id="rId54" xr:uid="{5BA8A21D-9421-4AFD-AB9E-54280AC59046}"/>
    <hyperlink ref="I66" r:id="rId55" xr:uid="{4791F1E7-6CE8-4D82-A9D7-C05BF6FA8853}"/>
    <hyperlink ref="I69" r:id="rId56" location=":~:text=venta%20de%20Pollito%20De%20Engorda,15%20dias%20%2C%20estado%20de%20mexico" xr:uid="{A6AC3CEC-F7D4-494A-B71A-536E98A53761}"/>
    <hyperlink ref="I70" r:id="rId57" xr:uid="{4AF0B4CE-23B3-42C8-AA0F-47FF64BA1BB9}"/>
    <hyperlink ref="I71" r:id="rId58" display="https://www.google.es/url?sa=t&amp;rct=j&amp;q=&amp;esrc=s&amp;source=web&amp;cd=&amp;cad=rja&amp;uact=8&amp;ved=2ahUKEwi8iL_avYr7AhVLh_0HHUV7C7UQFnoECAwQAQ&amp;url=https%3A%2F%2Fcienciaspecuarias.inifap.gob.mx%2Findex.php%2FPecuarias%2Farticle%2Fdownload%2F1928%2F3576&amp;usg=AOvVaw0SZ6nt2Q8YR4kE_v7yiNQd" xr:uid="{D549A12F-DA9A-4DE2-A771-9E4B5E27D7A9}"/>
    <hyperlink ref="I72" r:id="rId59" display="https://www.google.es/url?sa=t&amp;rct=j&amp;q=&amp;esrc=s&amp;source=web&amp;cd=&amp;cad=rja&amp;uact=8&amp;ved=2ahUKEwi8iL_avYr7AhVLh_0HHUV7C7UQFnoECAwQAQ&amp;url=https%3A%2F%2Fcienciaspecuarias.inifap.gob.mx%2Findex.php%2FPecuarias%2Farticle%2Fdownload%2F1928%2F3576&amp;usg=AOvVaw0SZ6nt2Q8YR4kE_v7yiNQd" xr:uid="{664B28F8-A713-4472-A31A-FB1EEFEE5AAF}"/>
    <hyperlink ref="I73" r:id="rId60" xr:uid="{4559EEC0-E4DF-461E-93B1-BB8FF34B1E37}"/>
    <hyperlink ref="I76" r:id="rId61" xr:uid="{2F9DFC84-0C65-4D24-8183-5AED04489A55}"/>
    <hyperlink ref="I74" r:id="rId62" xr:uid="{4ED05562-A971-45B6-96CA-EE306742834F}"/>
    <hyperlink ref="I77" r:id="rId63" xr:uid="{DAB49984-29E8-44A0-B095-CCF75E217614}"/>
    <hyperlink ref="O80" r:id="rId64" xr:uid="{BDC2DB46-4765-4C9E-9200-958F0486A475}"/>
    <hyperlink ref="I81" r:id="rId65" xr:uid="{309B6868-A66D-423A-A5E2-F5C721C9B301}"/>
    <hyperlink ref="I82" r:id="rId66" xr:uid="{A5E7A642-AA91-48AD-9B3C-73C26F7EB48C}"/>
    <hyperlink ref="I84" r:id="rId67" xr:uid="{405CE195-6F56-4565-A837-3FF084EC8CC1}"/>
    <hyperlink ref="I85" r:id="rId68" xr:uid="{B121FBC8-A9AD-4A86-A57E-29DD58710AE5}"/>
    <hyperlink ref="I87" r:id="rId69" xr:uid="{31441B95-3959-4ADE-A3B2-8A1F38A2CD05}"/>
    <hyperlink ref="I86" r:id="rId70" xr:uid="{66179661-D8F8-453B-99C0-9646CB908CF2}"/>
    <hyperlink ref="I89" r:id="rId71" xr:uid="{D58871A9-3220-4623-BE1A-AC4720BF5858}"/>
    <hyperlink ref="I90" r:id="rId72" xr:uid="{1F17A932-0F45-4339-96A4-BBAAC062075F}"/>
    <hyperlink ref="I92" r:id="rId73" xr:uid="{C6B5E803-F7A8-4461-B632-42C58D8FC620}"/>
    <hyperlink ref="I93" r:id="rId74" xr:uid="{914B980B-F0C4-4238-8657-DB483F78BF22}"/>
    <hyperlink ref="I94" r:id="rId75" location=":~:text=The%20South%20African%20Poultry%20Association,whole%20bird%20at%2042%20days." xr:uid="{B57D3085-61FB-4F96-8403-A4143B2CC7A1}"/>
    <hyperlink ref="I96" r:id="rId76" xr:uid="{6E3328FE-BD37-4EFE-843F-EEF65FEB2821}"/>
    <hyperlink ref="I97" r:id="rId77" xr:uid="{98792372-4EEF-4EC4-B7FE-1DDC9AB33695}"/>
    <hyperlink ref="I98" r:id="rId78" xr:uid="{6C085B0F-1AEE-4815-8430-75C7ED7E6818}"/>
    <hyperlink ref="I100" r:id="rId79" xr:uid="{B1128C67-000C-4ED7-8247-E1B8D3DC3B7E}"/>
    <hyperlink ref="O98" r:id="rId80" xr:uid="{13CF05C1-8016-4EAF-A643-71FB052BA3E9}"/>
    <hyperlink ref="I101" r:id="rId81" xr:uid="{FAAEA8F8-F980-48EB-967C-158BEE4A6EFA}"/>
    <hyperlink ref="I102" r:id="rId82" xr:uid="{1A8058BD-0E9C-4FA9-94F0-25F16C6017F7}"/>
    <hyperlink ref="I103" r:id="rId83" xr:uid="{656255DA-F1EB-4069-A5CB-20D160505FB6}"/>
    <hyperlink ref="I105" r:id="rId84" location=":~:text=Rise%20in%20smuggled%20chicks&amp;text=Most%20incubators%20in%20the%20country,200%20(%240.5)%20per%20chick." xr:uid="{CCD3EC05-5CEA-4655-BE47-1089928E251E}"/>
    <hyperlink ref="I106" r:id="rId85" xr:uid="{FF2CB560-6D21-426A-8BE2-94B56FAF9235}"/>
    <hyperlink ref="I108" r:id="rId86" xr:uid="{BAC59B31-DB0E-47F6-BB77-09D8C78466C3}"/>
    <hyperlink ref="I109" r:id="rId87" xr:uid="{482DA57C-C4F0-4228-9E5C-E786FBA58747}"/>
    <hyperlink ref="I110" r:id="rId88" xr:uid="{AEF1F0AF-C945-4FFB-90D0-578E9D5B1FCB}"/>
    <hyperlink ref="I113" r:id="rId89" xr:uid="{35D3D672-1BEE-468E-BD76-2DDB4C8B9AF5}"/>
    <hyperlink ref="I116" r:id="rId90" xr:uid="{454EEAEF-A33B-48A1-B899-442284002C85}"/>
    <hyperlink ref="I114" r:id="rId91" xr:uid="{8A518236-91F7-461A-8F18-83DDA2676F9F}"/>
    <hyperlink ref="I115" r:id="rId92" xr:uid="{CCA4C2DC-FB4B-40AF-867B-1ADB1D4C1861}"/>
    <hyperlink ref="I117" r:id="rId93" xr:uid="{E4904443-99E4-47AF-B535-26E01375B792}"/>
    <hyperlink ref="I118" r:id="rId94" xr:uid="{56157411-E272-4741-8F8B-E4AE7CA6AE1F}"/>
    <hyperlink ref="I120" r:id="rId95" xr:uid="{8A750140-E8E3-4C75-90D9-D42261F48E0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6A29-24B9-4492-9F45-1A8C7DE0A14A}">
  <dimension ref="A1:T129"/>
  <sheetViews>
    <sheetView tabSelected="1" zoomScale="80" zoomScaleNormal="80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2" max="2" width="17.21875" customWidth="1"/>
    <col min="3" max="3" width="58.109375" customWidth="1"/>
    <col min="4" max="7" width="8.88671875" customWidth="1"/>
    <col min="8" max="9" width="15.33203125" customWidth="1"/>
    <col min="10" max="10" width="13.88671875" customWidth="1"/>
    <col min="11" max="11" width="16.21875" customWidth="1"/>
    <col min="12" max="12" width="8.88671875" customWidth="1"/>
    <col min="13" max="13" width="12.109375" customWidth="1"/>
    <col min="16" max="16" width="24.44140625" customWidth="1"/>
    <col min="17" max="17" width="16.33203125" customWidth="1"/>
    <col min="18" max="18" width="13" customWidth="1"/>
    <col min="19" max="19" width="12.6640625" customWidth="1"/>
  </cols>
  <sheetData>
    <row r="1" spans="1:20" x14ac:dyDescent="0.3">
      <c r="A1" t="s">
        <v>82</v>
      </c>
      <c r="B1" t="s">
        <v>378</v>
      </c>
      <c r="C1" t="s">
        <v>133</v>
      </c>
      <c r="D1" t="s">
        <v>88</v>
      </c>
      <c r="E1" t="s">
        <v>379</v>
      </c>
      <c r="F1" t="s">
        <v>380</v>
      </c>
      <c r="G1" t="s">
        <v>381</v>
      </c>
      <c r="H1" t="s">
        <v>1413</v>
      </c>
      <c r="I1" t="s">
        <v>1412</v>
      </c>
      <c r="J1" t="s">
        <v>1079</v>
      </c>
      <c r="K1" t="s">
        <v>1080</v>
      </c>
      <c r="L1" t="s">
        <v>382</v>
      </c>
      <c r="M1" t="s">
        <v>84</v>
      </c>
      <c r="N1" t="s">
        <v>127</v>
      </c>
      <c r="O1" t="s">
        <v>93</v>
      </c>
      <c r="P1" t="s">
        <v>383</v>
      </c>
      <c r="Q1" t="s">
        <v>384</v>
      </c>
      <c r="R1" t="s">
        <v>385</v>
      </c>
      <c r="S1" t="s">
        <v>386</v>
      </c>
      <c r="T1" t="s">
        <v>1083</v>
      </c>
    </row>
    <row r="2" spans="1:20" x14ac:dyDescent="0.3">
      <c r="A2" t="s">
        <v>6</v>
      </c>
      <c r="B2" t="s">
        <v>424</v>
      </c>
      <c r="C2" t="s">
        <v>425</v>
      </c>
      <c r="D2" t="s">
        <v>167</v>
      </c>
      <c r="E2" t="s">
        <v>1067</v>
      </c>
      <c r="F2">
        <v>16</v>
      </c>
      <c r="G2">
        <v>27</v>
      </c>
      <c r="H2">
        <f>G2*(52/12)</f>
        <v>116.99999999999999</v>
      </c>
      <c r="I2">
        <f>G2*(104/12)</f>
        <v>233.99999999999997</v>
      </c>
      <c r="J2">
        <f t="shared" ref="J2:J33" si="0">F2*(12/L2)</f>
        <v>168.42105263157896</v>
      </c>
      <c r="K2">
        <f t="shared" ref="K2:K33" si="1">G2*(12/L2)</f>
        <v>284.21052631578948</v>
      </c>
      <c r="L2">
        <v>1.1399999999999999</v>
      </c>
      <c r="M2" t="s">
        <v>162</v>
      </c>
      <c r="N2">
        <v>2021</v>
      </c>
      <c r="O2" t="s">
        <v>121</v>
      </c>
      <c r="P2" s="49"/>
      <c r="Q2">
        <f>AVERAGE(R2:S2)</f>
        <v>0.88239334617480869</v>
      </c>
      <c r="R2">
        <f>'price-estimation'!AF62</f>
        <v>0.88239334617480869</v>
      </c>
      <c r="S2">
        <f>'price-estimation'!AF63</f>
        <v>0.88239334617480869</v>
      </c>
    </row>
    <row r="3" spans="1:20" x14ac:dyDescent="0.3">
      <c r="A3" t="s">
        <v>7</v>
      </c>
      <c r="B3" t="s">
        <v>396</v>
      </c>
      <c r="C3" t="s">
        <v>396</v>
      </c>
      <c r="D3" t="s">
        <v>190</v>
      </c>
      <c r="E3" t="s">
        <v>1073</v>
      </c>
      <c r="F3">
        <v>1827</v>
      </c>
      <c r="G3">
        <v>21317</v>
      </c>
      <c r="H3">
        <f>G3</f>
        <v>21317</v>
      </c>
      <c r="I3">
        <f>G3</f>
        <v>21317</v>
      </c>
      <c r="J3">
        <f t="shared" si="0"/>
        <v>498.27272727272725</v>
      </c>
      <c r="K3">
        <f t="shared" si="1"/>
        <v>5813.7272727272721</v>
      </c>
      <c r="L3">
        <v>44</v>
      </c>
      <c r="M3" t="s">
        <v>188</v>
      </c>
      <c r="N3">
        <v>2008</v>
      </c>
      <c r="O3" t="s">
        <v>191</v>
      </c>
      <c r="P3" s="49"/>
      <c r="Q3">
        <f>S3</f>
        <v>1.0434880767772554</v>
      </c>
      <c r="R3">
        <f>'price-estimation'!AF2</f>
        <v>0.70926504931038037</v>
      </c>
      <c r="S3">
        <f>'price-estimation'!AF3</f>
        <v>1.0434880767772554</v>
      </c>
    </row>
    <row r="4" spans="1:20" x14ac:dyDescent="0.3">
      <c r="A4" t="s">
        <v>7</v>
      </c>
      <c r="B4" t="s">
        <v>1070</v>
      </c>
      <c r="C4" t="s">
        <v>1074</v>
      </c>
      <c r="D4" t="s">
        <v>190</v>
      </c>
      <c r="E4" t="s">
        <v>1073</v>
      </c>
      <c r="F4">
        <v>14</v>
      </c>
      <c r="G4">
        <v>483</v>
      </c>
      <c r="H4">
        <f t="shared" ref="H4:H9" si="2">G4</f>
        <v>483</v>
      </c>
      <c r="I4">
        <f t="shared" ref="I4:I9" si="3">G4</f>
        <v>483</v>
      </c>
      <c r="J4">
        <f t="shared" si="0"/>
        <v>3.5</v>
      </c>
      <c r="K4">
        <f t="shared" si="1"/>
        <v>120.75</v>
      </c>
      <c r="L4">
        <v>48</v>
      </c>
      <c r="M4" t="s">
        <v>188</v>
      </c>
      <c r="N4">
        <v>2008</v>
      </c>
      <c r="O4" t="s">
        <v>191</v>
      </c>
      <c r="P4" s="49"/>
      <c r="Q4">
        <f t="shared" ref="Q4:Q8" si="4">S4</f>
        <v>1.0434880767772554</v>
      </c>
      <c r="R4">
        <f>'price-estimation'!AF2</f>
        <v>0.70926504931038037</v>
      </c>
      <c r="S4">
        <f>'price-estimation'!AF3</f>
        <v>1.0434880767772554</v>
      </c>
    </row>
    <row r="5" spans="1:20" x14ac:dyDescent="0.3">
      <c r="A5" t="s">
        <v>7</v>
      </c>
      <c r="B5" t="s">
        <v>1071</v>
      </c>
      <c r="C5" t="s">
        <v>1071</v>
      </c>
      <c r="D5" t="s">
        <v>190</v>
      </c>
      <c r="E5" t="s">
        <v>1073</v>
      </c>
      <c r="F5">
        <v>41</v>
      </c>
      <c r="G5">
        <v>483</v>
      </c>
      <c r="H5">
        <f t="shared" si="2"/>
        <v>483</v>
      </c>
      <c r="I5">
        <f t="shared" si="3"/>
        <v>483</v>
      </c>
      <c r="J5">
        <f t="shared" si="0"/>
        <v>10.25</v>
      </c>
      <c r="K5">
        <f t="shared" si="1"/>
        <v>120.75</v>
      </c>
      <c r="L5">
        <v>48</v>
      </c>
      <c r="M5" t="s">
        <v>188</v>
      </c>
      <c r="N5">
        <v>2008</v>
      </c>
      <c r="O5" t="s">
        <v>191</v>
      </c>
      <c r="P5" s="49"/>
      <c r="Q5">
        <f t="shared" si="4"/>
        <v>1.0434880767772554</v>
      </c>
      <c r="R5">
        <f>'price-estimation'!AF2</f>
        <v>0.70926504931038037</v>
      </c>
      <c r="S5">
        <f>'price-estimation'!AF3</f>
        <v>1.0434880767772554</v>
      </c>
    </row>
    <row r="6" spans="1:20" x14ac:dyDescent="0.3">
      <c r="A6" t="s">
        <v>7</v>
      </c>
      <c r="B6" t="s">
        <v>132</v>
      </c>
      <c r="C6" t="s">
        <v>1075</v>
      </c>
      <c r="D6" t="s">
        <v>190</v>
      </c>
      <c r="E6" t="s">
        <v>1073</v>
      </c>
      <c r="F6">
        <f>14+41</f>
        <v>55</v>
      </c>
      <c r="G6">
        <v>483</v>
      </c>
      <c r="H6">
        <f t="shared" si="2"/>
        <v>483</v>
      </c>
      <c r="I6">
        <f t="shared" si="3"/>
        <v>483</v>
      </c>
      <c r="J6">
        <f t="shared" si="0"/>
        <v>13.75</v>
      </c>
      <c r="K6">
        <f t="shared" si="1"/>
        <v>120.75</v>
      </c>
      <c r="L6">
        <v>48</v>
      </c>
      <c r="M6" t="s">
        <v>188</v>
      </c>
      <c r="N6">
        <v>2008</v>
      </c>
      <c r="O6" t="s">
        <v>191</v>
      </c>
      <c r="P6" s="49"/>
      <c r="Q6">
        <f t="shared" si="4"/>
        <v>1.0434880767772554</v>
      </c>
      <c r="R6">
        <f>'price-estimation'!AF2</f>
        <v>0.70926504931038037</v>
      </c>
      <c r="S6">
        <f>'price-estimation'!AF3</f>
        <v>1.0434880767772554</v>
      </c>
    </row>
    <row r="7" spans="1:20" x14ac:dyDescent="0.3">
      <c r="A7" t="s">
        <v>7</v>
      </c>
      <c r="B7" t="s">
        <v>1072</v>
      </c>
      <c r="C7" t="s">
        <v>1076</v>
      </c>
      <c r="D7" t="s">
        <v>190</v>
      </c>
      <c r="E7" t="s">
        <v>1073</v>
      </c>
      <c r="F7">
        <f>100+58</f>
        <v>158</v>
      </c>
      <c r="G7">
        <v>483</v>
      </c>
      <c r="H7">
        <f t="shared" si="2"/>
        <v>483</v>
      </c>
      <c r="I7">
        <f t="shared" si="3"/>
        <v>483</v>
      </c>
      <c r="J7">
        <f t="shared" si="0"/>
        <v>39.5</v>
      </c>
      <c r="K7">
        <f t="shared" si="1"/>
        <v>120.75</v>
      </c>
      <c r="L7">
        <v>48</v>
      </c>
      <c r="M7" t="s">
        <v>188</v>
      </c>
      <c r="N7">
        <v>2008</v>
      </c>
      <c r="O7" t="s">
        <v>191</v>
      </c>
      <c r="P7" s="49"/>
      <c r="Q7">
        <f t="shared" si="4"/>
        <v>1.0434880767772554</v>
      </c>
      <c r="R7">
        <f>'price-estimation'!AF2</f>
        <v>0.70926504931038037</v>
      </c>
      <c r="S7">
        <f>'price-estimation'!AF3</f>
        <v>1.0434880767772554</v>
      </c>
    </row>
    <row r="8" spans="1:20" x14ac:dyDescent="0.3">
      <c r="A8" t="s">
        <v>7</v>
      </c>
      <c r="B8" t="s">
        <v>424</v>
      </c>
      <c r="C8" t="s">
        <v>1077</v>
      </c>
      <c r="D8" t="s">
        <v>190</v>
      </c>
      <c r="E8" t="s">
        <v>1073</v>
      </c>
      <c r="F8">
        <f>40+11+65</f>
        <v>116</v>
      </c>
      <c r="G8">
        <v>483</v>
      </c>
      <c r="H8">
        <f t="shared" si="2"/>
        <v>483</v>
      </c>
      <c r="I8">
        <f t="shared" si="3"/>
        <v>483</v>
      </c>
      <c r="J8">
        <f t="shared" si="0"/>
        <v>29</v>
      </c>
      <c r="K8">
        <f t="shared" si="1"/>
        <v>120.75</v>
      </c>
      <c r="L8">
        <v>48</v>
      </c>
      <c r="M8" t="s">
        <v>188</v>
      </c>
      <c r="N8">
        <v>2008</v>
      </c>
      <c r="O8" t="s">
        <v>191</v>
      </c>
      <c r="P8" s="49"/>
      <c r="Q8">
        <f t="shared" si="4"/>
        <v>1.0434880767772554</v>
      </c>
      <c r="R8">
        <f>'price-estimation'!AF2</f>
        <v>0.70926504931038037</v>
      </c>
      <c r="S8">
        <f>'price-estimation'!AF3</f>
        <v>1.0434880767772554</v>
      </c>
    </row>
    <row r="9" spans="1:20" x14ac:dyDescent="0.3">
      <c r="A9" t="s">
        <v>8</v>
      </c>
      <c r="B9" t="s">
        <v>1081</v>
      </c>
      <c r="C9" t="s">
        <v>1082</v>
      </c>
      <c r="D9" t="s">
        <v>195</v>
      </c>
      <c r="E9" t="s">
        <v>1073</v>
      </c>
      <c r="F9">
        <v>43</v>
      </c>
      <c r="G9">
        <v>99</v>
      </c>
      <c r="H9">
        <f t="shared" si="2"/>
        <v>99</v>
      </c>
      <c r="I9">
        <f t="shared" si="3"/>
        <v>99</v>
      </c>
      <c r="J9">
        <f t="shared" si="0"/>
        <v>9.9230769230769234</v>
      </c>
      <c r="K9">
        <f t="shared" si="1"/>
        <v>22.846153846153847</v>
      </c>
      <c r="L9">
        <v>52</v>
      </c>
      <c r="M9" t="s">
        <v>193</v>
      </c>
      <c r="N9">
        <v>2006</v>
      </c>
      <c r="O9" t="s">
        <v>121</v>
      </c>
      <c r="P9" s="49"/>
      <c r="Q9">
        <f t="shared" ref="Q9:Q15" si="5">AVERAGE(R9:S9)</f>
        <v>1.4819611254875347</v>
      </c>
      <c r="R9">
        <f>'price-estimation'!AF25</f>
        <v>1.5703617968559827</v>
      </c>
      <c r="S9">
        <f>'price-estimation'!AF26</f>
        <v>1.3935604541190865</v>
      </c>
      <c r="T9" t="s">
        <v>1084</v>
      </c>
    </row>
    <row r="10" spans="1:20" x14ac:dyDescent="0.3">
      <c r="A10" t="s">
        <v>9</v>
      </c>
      <c r="B10" t="s">
        <v>1072</v>
      </c>
      <c r="C10" t="s">
        <v>1085</v>
      </c>
      <c r="D10" t="s">
        <v>198</v>
      </c>
      <c r="E10" t="s">
        <v>1067</v>
      </c>
      <c r="F10">
        <v>0</v>
      </c>
      <c r="G10">
        <v>300</v>
      </c>
      <c r="H10">
        <f>G10*(52/12)</f>
        <v>1300</v>
      </c>
      <c r="I10">
        <f>G10*(104/12)</f>
        <v>2600</v>
      </c>
      <c r="J10">
        <f t="shared" si="0"/>
        <v>0</v>
      </c>
      <c r="K10">
        <f t="shared" si="1"/>
        <v>3600</v>
      </c>
      <c r="L10">
        <v>1</v>
      </c>
      <c r="M10" t="s">
        <v>196</v>
      </c>
      <c r="N10">
        <v>2007</v>
      </c>
      <c r="O10" t="s">
        <v>121</v>
      </c>
      <c r="P10" s="49"/>
      <c r="Q10">
        <f t="shared" si="5"/>
        <v>0.33526217542236553</v>
      </c>
      <c r="R10">
        <f>'price-estimation'!AF45</f>
        <v>0.52013894740992228</v>
      </c>
      <c r="S10">
        <f>'price-estimation'!AF46</f>
        <v>0.15038540343480877</v>
      </c>
    </row>
    <row r="11" spans="1:20" x14ac:dyDescent="0.3">
      <c r="A11" t="s">
        <v>9</v>
      </c>
      <c r="B11" t="s">
        <v>1086</v>
      </c>
      <c r="C11" t="s">
        <v>1086</v>
      </c>
      <c r="D11" t="s">
        <v>198</v>
      </c>
      <c r="E11" t="s">
        <v>1073</v>
      </c>
      <c r="F11">
        <v>3</v>
      </c>
      <c r="G11">
        <v>300</v>
      </c>
      <c r="H11">
        <f t="shared" ref="H11:H13" si="6">G11</f>
        <v>300</v>
      </c>
      <c r="I11">
        <f t="shared" ref="I11:I13" si="7">G11</f>
        <v>300</v>
      </c>
      <c r="J11">
        <f t="shared" si="0"/>
        <v>6</v>
      </c>
      <c r="K11">
        <f t="shared" si="1"/>
        <v>600</v>
      </c>
      <c r="L11">
        <v>6</v>
      </c>
      <c r="M11" t="s">
        <v>196</v>
      </c>
      <c r="N11">
        <v>2007</v>
      </c>
      <c r="O11" t="s">
        <v>121</v>
      </c>
      <c r="P11" s="49"/>
      <c r="Q11">
        <f t="shared" si="5"/>
        <v>0.33526217542236553</v>
      </c>
      <c r="R11">
        <f>'price-estimation'!AF45</f>
        <v>0.52013894740992228</v>
      </c>
      <c r="S11">
        <f>'price-estimation'!AF46</f>
        <v>0.15038540343480877</v>
      </c>
    </row>
    <row r="12" spans="1:20" x14ac:dyDescent="0.3">
      <c r="A12" t="s">
        <v>11</v>
      </c>
      <c r="B12" t="s">
        <v>396</v>
      </c>
      <c r="C12" t="s">
        <v>396</v>
      </c>
      <c r="D12" t="s">
        <v>206</v>
      </c>
      <c r="E12" t="s">
        <v>1073</v>
      </c>
      <c r="F12">
        <v>3</v>
      </c>
      <c r="G12">
        <v>31</v>
      </c>
      <c r="H12">
        <f t="shared" si="6"/>
        <v>31</v>
      </c>
      <c r="I12">
        <f t="shared" si="7"/>
        <v>31</v>
      </c>
      <c r="J12">
        <f t="shared" si="0"/>
        <v>3</v>
      </c>
      <c r="K12">
        <f t="shared" si="1"/>
        <v>31</v>
      </c>
      <c r="L12">
        <v>12</v>
      </c>
      <c r="M12" t="s">
        <v>204</v>
      </c>
      <c r="N12">
        <v>2003</v>
      </c>
      <c r="O12" t="s">
        <v>121</v>
      </c>
      <c r="P12" s="49"/>
      <c r="Q12">
        <f t="shared" si="5"/>
        <v>0.82211537212764174</v>
      </c>
      <c r="R12">
        <f>'price-estimation'!AF10</f>
        <v>0.85749746790820769</v>
      </c>
      <c r="S12">
        <f>'price-estimation'!AF11</f>
        <v>0.78673327634707579</v>
      </c>
    </row>
    <row r="13" spans="1:20" x14ac:dyDescent="0.3">
      <c r="A13" t="s">
        <v>11</v>
      </c>
      <c r="B13" t="s">
        <v>1087</v>
      </c>
      <c r="C13" t="s">
        <v>1087</v>
      </c>
      <c r="D13" t="s">
        <v>206</v>
      </c>
      <c r="E13" t="s">
        <v>1073</v>
      </c>
      <c r="F13">
        <v>1</v>
      </c>
      <c r="G13">
        <v>31</v>
      </c>
      <c r="H13">
        <f t="shared" si="6"/>
        <v>31</v>
      </c>
      <c r="I13">
        <f t="shared" si="7"/>
        <v>31</v>
      </c>
      <c r="J13">
        <f t="shared" si="0"/>
        <v>1</v>
      </c>
      <c r="K13">
        <f t="shared" si="1"/>
        <v>31</v>
      </c>
      <c r="L13">
        <v>12</v>
      </c>
      <c r="M13" t="s">
        <v>204</v>
      </c>
      <c r="N13">
        <v>2003</v>
      </c>
      <c r="O13" t="s">
        <v>121</v>
      </c>
      <c r="P13" s="49"/>
      <c r="Q13">
        <f t="shared" si="5"/>
        <v>0.82211537212764174</v>
      </c>
      <c r="R13">
        <f>'price-estimation'!AF10</f>
        <v>0.85749746790820769</v>
      </c>
      <c r="S13">
        <f>'price-estimation'!AF11</f>
        <v>0.78673327634707579</v>
      </c>
    </row>
    <row r="14" spans="1:20" x14ac:dyDescent="0.3">
      <c r="A14" t="s">
        <v>12</v>
      </c>
      <c r="B14" t="s">
        <v>132</v>
      </c>
      <c r="C14" t="s">
        <v>1088</v>
      </c>
      <c r="D14" t="s">
        <v>211</v>
      </c>
      <c r="E14" t="s">
        <v>1067</v>
      </c>
      <c r="F14">
        <v>200</v>
      </c>
      <c r="G14">
        <v>500</v>
      </c>
      <c r="H14">
        <f>G14*(52/12)</f>
        <v>2166.6666666666665</v>
      </c>
      <c r="I14">
        <f>G14*(104/12)</f>
        <v>4333.333333333333</v>
      </c>
      <c r="J14">
        <f t="shared" si="0"/>
        <v>1200</v>
      </c>
      <c r="K14">
        <f t="shared" si="1"/>
        <v>3000</v>
      </c>
      <c r="L14">
        <v>2</v>
      </c>
      <c r="M14" t="s">
        <v>209</v>
      </c>
      <c r="N14">
        <v>2018</v>
      </c>
      <c r="O14" t="s">
        <v>121</v>
      </c>
      <c r="P14" s="49"/>
      <c r="Q14">
        <f t="shared" si="5"/>
        <v>1.1884452622102255</v>
      </c>
      <c r="R14">
        <f>'price-estimation'!AF21</f>
        <v>1.4399156854541555</v>
      </c>
      <c r="S14">
        <f>'price-estimation'!AF22</f>
        <v>0.93697483896629541</v>
      </c>
    </row>
    <row r="15" spans="1:20" x14ac:dyDescent="0.3">
      <c r="A15" t="s">
        <v>13</v>
      </c>
      <c r="B15" t="s">
        <v>1071</v>
      </c>
      <c r="C15" t="s">
        <v>1071</v>
      </c>
      <c r="D15" t="s">
        <v>190</v>
      </c>
      <c r="E15" t="s">
        <v>1073</v>
      </c>
      <c r="F15">
        <v>7</v>
      </c>
      <c r="G15">
        <v>149</v>
      </c>
      <c r="H15">
        <f t="shared" ref="H15:H37" si="8">G15</f>
        <v>149</v>
      </c>
      <c r="I15">
        <f t="shared" ref="I15:I37" si="9">G15</f>
        <v>149</v>
      </c>
      <c r="J15">
        <f t="shared" si="0"/>
        <v>1.9090909090909089</v>
      </c>
      <c r="K15">
        <f t="shared" si="1"/>
        <v>40.636363636363633</v>
      </c>
      <c r="L15">
        <v>44</v>
      </c>
      <c r="M15" t="s">
        <v>188</v>
      </c>
      <c r="N15">
        <v>2006</v>
      </c>
      <c r="O15" t="s">
        <v>121</v>
      </c>
      <c r="P15" s="49"/>
      <c r="Q15">
        <f t="shared" si="5"/>
        <v>0.87637656304381784</v>
      </c>
      <c r="R15">
        <f>'price-estimation'!AF2</f>
        <v>0.70926504931038037</v>
      </c>
      <c r="S15">
        <f>'price-estimation'!AF3</f>
        <v>1.0434880767772554</v>
      </c>
    </row>
    <row r="16" spans="1:20" x14ac:dyDescent="0.3">
      <c r="A16" t="s">
        <v>13</v>
      </c>
      <c r="B16" t="s">
        <v>1072</v>
      </c>
      <c r="C16" t="s">
        <v>1089</v>
      </c>
      <c r="D16" t="s">
        <v>190</v>
      </c>
      <c r="E16" t="s">
        <v>1073</v>
      </c>
      <c r="F16">
        <f>41+5+21</f>
        <v>67</v>
      </c>
      <c r="G16">
        <v>149</v>
      </c>
      <c r="H16">
        <f t="shared" si="8"/>
        <v>149</v>
      </c>
      <c r="I16">
        <f t="shared" si="9"/>
        <v>149</v>
      </c>
      <c r="J16">
        <f t="shared" si="0"/>
        <v>18.27272727272727</v>
      </c>
      <c r="K16">
        <f t="shared" si="1"/>
        <v>40.636363636363633</v>
      </c>
      <c r="L16">
        <v>44</v>
      </c>
      <c r="M16" t="s">
        <v>188</v>
      </c>
      <c r="N16">
        <v>2006</v>
      </c>
      <c r="O16" t="s">
        <v>121</v>
      </c>
      <c r="P16" s="49"/>
      <c r="Q16">
        <f t="shared" ref="Q16:Q21" si="10">AVERAGE(R16:S16)</f>
        <v>0.87637656304381784</v>
      </c>
      <c r="R16">
        <f>'price-estimation'!AF2</f>
        <v>0.70926504931038037</v>
      </c>
      <c r="S16">
        <f>'price-estimation'!AF3</f>
        <v>1.0434880767772554</v>
      </c>
    </row>
    <row r="17" spans="1:19" x14ac:dyDescent="0.3">
      <c r="A17" t="s">
        <v>13</v>
      </c>
      <c r="B17" t="s">
        <v>424</v>
      </c>
      <c r="C17" t="s">
        <v>1090</v>
      </c>
      <c r="D17" t="s">
        <v>190</v>
      </c>
      <c r="E17" t="s">
        <v>1073</v>
      </c>
      <c r="F17">
        <f>9+16</f>
        <v>25</v>
      </c>
      <c r="G17">
        <v>149</v>
      </c>
      <c r="H17">
        <f t="shared" si="8"/>
        <v>149</v>
      </c>
      <c r="I17">
        <f t="shared" si="9"/>
        <v>149</v>
      </c>
      <c r="J17">
        <f t="shared" si="0"/>
        <v>6.8181818181818175</v>
      </c>
      <c r="K17">
        <f t="shared" si="1"/>
        <v>40.636363636363633</v>
      </c>
      <c r="L17">
        <v>44</v>
      </c>
      <c r="M17" t="s">
        <v>188</v>
      </c>
      <c r="N17">
        <v>2006</v>
      </c>
      <c r="O17" t="s">
        <v>121</v>
      </c>
      <c r="P17" s="49"/>
      <c r="Q17">
        <f t="shared" si="10"/>
        <v>0.87637656304381784</v>
      </c>
      <c r="R17">
        <f>'price-estimation'!AF2</f>
        <v>0.70926504931038037</v>
      </c>
      <c r="S17">
        <f>'price-estimation'!AF3</f>
        <v>1.0434880767772554</v>
      </c>
    </row>
    <row r="18" spans="1:19" x14ac:dyDescent="0.3">
      <c r="A18" t="s">
        <v>13</v>
      </c>
      <c r="B18" t="s">
        <v>132</v>
      </c>
      <c r="C18" t="s">
        <v>1091</v>
      </c>
      <c r="D18" t="s">
        <v>190</v>
      </c>
      <c r="E18" t="s">
        <v>1073</v>
      </c>
      <c r="F18">
        <v>15</v>
      </c>
      <c r="G18">
        <v>149</v>
      </c>
      <c r="H18">
        <f t="shared" si="8"/>
        <v>149</v>
      </c>
      <c r="I18">
        <f t="shared" si="9"/>
        <v>149</v>
      </c>
      <c r="J18">
        <f t="shared" si="0"/>
        <v>4.0909090909090908</v>
      </c>
      <c r="K18">
        <f t="shared" si="1"/>
        <v>40.636363636363633</v>
      </c>
      <c r="L18">
        <v>44</v>
      </c>
      <c r="M18" t="s">
        <v>188</v>
      </c>
      <c r="N18">
        <v>2006</v>
      </c>
      <c r="O18" t="s">
        <v>121</v>
      </c>
      <c r="P18" s="49"/>
      <c r="Q18">
        <f t="shared" si="10"/>
        <v>0.87637656304381784</v>
      </c>
      <c r="R18">
        <f>'price-estimation'!AF2</f>
        <v>0.70926504931038037</v>
      </c>
      <c r="S18">
        <f>'price-estimation'!AF3</f>
        <v>1.0434880767772554</v>
      </c>
    </row>
    <row r="19" spans="1:19" x14ac:dyDescent="0.3">
      <c r="A19" t="s">
        <v>13</v>
      </c>
      <c r="B19" t="s">
        <v>396</v>
      </c>
      <c r="C19" t="s">
        <v>396</v>
      </c>
      <c r="D19" t="s">
        <v>190</v>
      </c>
      <c r="E19" t="s">
        <v>1073</v>
      </c>
      <c r="F19">
        <v>356</v>
      </c>
      <c r="G19">
        <v>17118</v>
      </c>
      <c r="H19">
        <f t="shared" si="8"/>
        <v>17118</v>
      </c>
      <c r="I19">
        <f t="shared" si="9"/>
        <v>17118</v>
      </c>
      <c r="J19">
        <f t="shared" si="0"/>
        <v>97.090909090909079</v>
      </c>
      <c r="K19">
        <f t="shared" si="1"/>
        <v>4668.545454545454</v>
      </c>
      <c r="L19">
        <v>44</v>
      </c>
      <c r="M19" t="s">
        <v>188</v>
      </c>
      <c r="N19">
        <v>2006</v>
      </c>
      <c r="O19" t="s">
        <v>121</v>
      </c>
      <c r="P19" s="49"/>
      <c r="Q19">
        <f t="shared" si="10"/>
        <v>0.87637656304381784</v>
      </c>
      <c r="R19">
        <f>'price-estimation'!AF2</f>
        <v>0.70926504931038037</v>
      </c>
      <c r="S19">
        <f>'price-estimation'!AF3</f>
        <v>1.0434880767772554</v>
      </c>
    </row>
    <row r="20" spans="1:19" x14ac:dyDescent="0.3">
      <c r="A20" t="s">
        <v>14</v>
      </c>
      <c r="B20" t="s">
        <v>396</v>
      </c>
      <c r="C20" t="s">
        <v>396</v>
      </c>
      <c r="D20" t="s">
        <v>198</v>
      </c>
      <c r="E20" t="s">
        <v>1073</v>
      </c>
      <c r="F20">
        <v>5</v>
      </c>
      <c r="G20">
        <v>317</v>
      </c>
      <c r="H20">
        <f t="shared" si="8"/>
        <v>317</v>
      </c>
      <c r="I20">
        <f t="shared" si="9"/>
        <v>317</v>
      </c>
      <c r="J20">
        <f t="shared" si="0"/>
        <v>0.38461538461538464</v>
      </c>
      <c r="K20">
        <f t="shared" si="1"/>
        <v>24.384615384615387</v>
      </c>
      <c r="L20">
        <v>156</v>
      </c>
      <c r="M20" t="s">
        <v>215</v>
      </c>
      <c r="N20">
        <v>2008</v>
      </c>
      <c r="O20" t="s">
        <v>121</v>
      </c>
      <c r="P20" s="49"/>
      <c r="Q20">
        <f t="shared" si="10"/>
        <v>0.33526217542236553</v>
      </c>
      <c r="R20">
        <f>'price-estimation'!AF45</f>
        <v>0.52013894740992228</v>
      </c>
      <c r="S20">
        <f>'price-estimation'!AF46</f>
        <v>0.15038540343480877</v>
      </c>
    </row>
    <row r="21" spans="1:19" x14ac:dyDescent="0.3">
      <c r="A21" t="s">
        <v>15</v>
      </c>
      <c r="B21" t="s">
        <v>396</v>
      </c>
      <c r="C21" t="s">
        <v>396</v>
      </c>
      <c r="D21" t="s">
        <v>198</v>
      </c>
      <c r="E21" t="s">
        <v>1073</v>
      </c>
      <c r="F21">
        <v>73</v>
      </c>
      <c r="G21">
        <v>100</v>
      </c>
      <c r="H21">
        <f t="shared" si="8"/>
        <v>100</v>
      </c>
      <c r="I21">
        <f t="shared" si="9"/>
        <v>100</v>
      </c>
      <c r="J21">
        <f t="shared" si="0"/>
        <v>12.166666666666666</v>
      </c>
      <c r="K21">
        <f t="shared" si="1"/>
        <v>16.666666666666664</v>
      </c>
      <c r="L21">
        <v>72</v>
      </c>
      <c r="M21" t="s">
        <v>218</v>
      </c>
      <c r="N21">
        <v>2014</v>
      </c>
      <c r="O21" t="s">
        <v>121</v>
      </c>
      <c r="P21" s="49"/>
      <c r="Q21">
        <f t="shared" si="10"/>
        <v>0.33526217542236553</v>
      </c>
      <c r="R21">
        <f>'price-estimation'!AF45</f>
        <v>0.52013894740992228</v>
      </c>
      <c r="S21">
        <f>'price-estimation'!AF46</f>
        <v>0.15038540343480877</v>
      </c>
    </row>
    <row r="22" spans="1:19" x14ac:dyDescent="0.3">
      <c r="A22" t="s">
        <v>16</v>
      </c>
      <c r="B22" t="s">
        <v>396</v>
      </c>
      <c r="C22" t="s">
        <v>396</v>
      </c>
      <c r="D22" t="s">
        <v>223</v>
      </c>
      <c r="E22" t="s">
        <v>1073</v>
      </c>
      <c r="F22">
        <v>1153</v>
      </c>
      <c r="G22">
        <v>4197</v>
      </c>
      <c r="H22">
        <f t="shared" si="8"/>
        <v>4197</v>
      </c>
      <c r="I22">
        <f t="shared" si="9"/>
        <v>4197</v>
      </c>
      <c r="J22">
        <f t="shared" si="0"/>
        <v>266.07692307692309</v>
      </c>
      <c r="K22">
        <f t="shared" si="1"/>
        <v>968.53846153846155</v>
      </c>
      <c r="L22">
        <v>52</v>
      </c>
      <c r="M22" t="s">
        <v>221</v>
      </c>
      <c r="N22">
        <v>2012</v>
      </c>
      <c r="O22" t="s">
        <v>121</v>
      </c>
      <c r="P22" s="49"/>
      <c r="Q22">
        <f>AVERAGE(R22:S22)</f>
        <v>0.34557813759041911</v>
      </c>
      <c r="R22">
        <f>'price-estimation'!AF105</f>
        <v>0.32391180676714987</v>
      </c>
      <c r="S22">
        <f>'price-estimation'!AF106</f>
        <v>0.36724446841368841</v>
      </c>
    </row>
    <row r="23" spans="1:19" x14ac:dyDescent="0.3">
      <c r="A23" t="s">
        <v>16</v>
      </c>
      <c r="B23" t="s">
        <v>1086</v>
      </c>
      <c r="C23" t="s">
        <v>1092</v>
      </c>
      <c r="D23" t="s">
        <v>223</v>
      </c>
      <c r="E23" t="s">
        <v>1073</v>
      </c>
      <c r="F23">
        <v>122</v>
      </c>
      <c r="G23">
        <v>4197</v>
      </c>
      <c r="H23">
        <f t="shared" si="8"/>
        <v>4197</v>
      </c>
      <c r="I23">
        <f t="shared" si="9"/>
        <v>4197</v>
      </c>
      <c r="J23">
        <f t="shared" si="0"/>
        <v>28.153846153846157</v>
      </c>
      <c r="K23">
        <f t="shared" si="1"/>
        <v>968.53846153846155</v>
      </c>
      <c r="L23">
        <v>52</v>
      </c>
      <c r="M23" t="s">
        <v>221</v>
      </c>
      <c r="N23">
        <v>2012</v>
      </c>
      <c r="O23" t="s">
        <v>121</v>
      </c>
      <c r="P23" s="49"/>
      <c r="Q23">
        <f t="shared" ref="Q23:Q24" si="11">AVERAGE(R23:S23)</f>
        <v>0.34557813759041911</v>
      </c>
      <c r="R23">
        <f>'price-estimation'!AF105</f>
        <v>0.32391180676714987</v>
      </c>
      <c r="S23">
        <f>'price-estimation'!AF106</f>
        <v>0.36724446841368841</v>
      </c>
    </row>
    <row r="24" spans="1:19" x14ac:dyDescent="0.3">
      <c r="A24" t="s">
        <v>16</v>
      </c>
      <c r="B24" t="s">
        <v>1093</v>
      </c>
      <c r="C24" t="s">
        <v>1093</v>
      </c>
      <c r="D24" t="s">
        <v>223</v>
      </c>
      <c r="E24" t="s">
        <v>1073</v>
      </c>
      <c r="F24">
        <v>102</v>
      </c>
      <c r="G24">
        <v>4197</v>
      </c>
      <c r="H24">
        <f t="shared" si="8"/>
        <v>4197</v>
      </c>
      <c r="I24">
        <f t="shared" si="9"/>
        <v>4197</v>
      </c>
      <c r="J24">
        <f t="shared" si="0"/>
        <v>23.53846153846154</v>
      </c>
      <c r="K24">
        <f t="shared" si="1"/>
        <v>968.53846153846155</v>
      </c>
      <c r="L24">
        <v>52</v>
      </c>
      <c r="M24" t="s">
        <v>221</v>
      </c>
      <c r="N24">
        <v>2012</v>
      </c>
      <c r="O24" t="s">
        <v>121</v>
      </c>
      <c r="P24" s="49"/>
      <c r="Q24">
        <f t="shared" si="11"/>
        <v>0.34557813759041911</v>
      </c>
      <c r="R24">
        <f>'price-estimation'!AF105</f>
        <v>0.32391180676714987</v>
      </c>
      <c r="S24">
        <f>'price-estimation'!AF106</f>
        <v>0.36724446841368841</v>
      </c>
    </row>
    <row r="25" spans="1:19" x14ac:dyDescent="0.3">
      <c r="A25" t="s">
        <v>17</v>
      </c>
      <c r="B25" t="s">
        <v>396</v>
      </c>
      <c r="C25" t="s">
        <v>396</v>
      </c>
      <c r="D25" t="s">
        <v>206</v>
      </c>
      <c r="E25" t="s">
        <v>1073</v>
      </c>
      <c r="F25">
        <v>60</v>
      </c>
      <c r="G25">
        <v>324</v>
      </c>
      <c r="H25">
        <f t="shared" si="8"/>
        <v>324</v>
      </c>
      <c r="I25">
        <f t="shared" si="9"/>
        <v>324</v>
      </c>
      <c r="J25">
        <f t="shared" si="0"/>
        <v>27.692307692307693</v>
      </c>
      <c r="K25">
        <f t="shared" si="1"/>
        <v>149.53846153846155</v>
      </c>
      <c r="L25">
        <v>26</v>
      </c>
      <c r="M25" t="s">
        <v>226</v>
      </c>
      <c r="N25">
        <v>2011</v>
      </c>
      <c r="O25" t="s">
        <v>121</v>
      </c>
      <c r="P25" s="49"/>
      <c r="Q25">
        <f t="shared" ref="Q25:Q26" si="12">AVERAGE(R25:S25)</f>
        <v>0.82211537212764174</v>
      </c>
      <c r="R25">
        <f>'price-estimation'!AF10</f>
        <v>0.85749746790820769</v>
      </c>
      <c r="S25">
        <f>'price-estimation'!AF11</f>
        <v>0.78673327634707579</v>
      </c>
    </row>
    <row r="26" spans="1:19" x14ac:dyDescent="0.3">
      <c r="A26" t="s">
        <v>17</v>
      </c>
      <c r="B26" t="s">
        <v>1086</v>
      </c>
      <c r="C26" t="s">
        <v>1094</v>
      </c>
      <c r="D26" t="s">
        <v>206</v>
      </c>
      <c r="E26" t="s">
        <v>1073</v>
      </c>
      <c r="F26">
        <v>7</v>
      </c>
      <c r="G26">
        <v>324</v>
      </c>
      <c r="H26">
        <f t="shared" si="8"/>
        <v>324</v>
      </c>
      <c r="I26">
        <f t="shared" si="9"/>
        <v>324</v>
      </c>
      <c r="J26">
        <f t="shared" si="0"/>
        <v>3.2307692307692308</v>
      </c>
      <c r="K26">
        <f t="shared" si="1"/>
        <v>149.53846153846155</v>
      </c>
      <c r="L26">
        <v>26</v>
      </c>
      <c r="M26" t="s">
        <v>226</v>
      </c>
      <c r="N26">
        <v>2011</v>
      </c>
      <c r="O26" t="s">
        <v>121</v>
      </c>
      <c r="P26" s="49"/>
      <c r="Q26">
        <f t="shared" si="12"/>
        <v>0.82211537212764174</v>
      </c>
      <c r="R26">
        <f>'price-estimation'!AF10</f>
        <v>0.85749746790820769</v>
      </c>
      <c r="S26">
        <f>'price-estimation'!AF11</f>
        <v>0.78673327634707579</v>
      </c>
    </row>
    <row r="27" spans="1:19" x14ac:dyDescent="0.3">
      <c r="A27" t="s">
        <v>18</v>
      </c>
      <c r="B27" t="s">
        <v>424</v>
      </c>
      <c r="C27" t="s">
        <v>1095</v>
      </c>
      <c r="D27" t="s">
        <v>230</v>
      </c>
      <c r="E27" t="s">
        <v>1073</v>
      </c>
      <c r="F27">
        <f>2873+20</f>
        <v>2893</v>
      </c>
      <c r="G27">
        <v>27024</v>
      </c>
      <c r="H27">
        <f t="shared" si="8"/>
        <v>27024</v>
      </c>
      <c r="I27">
        <f t="shared" si="9"/>
        <v>27024</v>
      </c>
      <c r="J27">
        <f t="shared" si="0"/>
        <v>667.61538461538464</v>
      </c>
      <c r="K27">
        <f t="shared" si="1"/>
        <v>6236.3076923076924</v>
      </c>
      <c r="L27">
        <v>52</v>
      </c>
      <c r="M27" t="s">
        <v>228</v>
      </c>
      <c r="N27">
        <v>2015</v>
      </c>
      <c r="O27" t="s">
        <v>121</v>
      </c>
      <c r="P27" s="49"/>
      <c r="Q27">
        <f>AVERAGE(R27:S27)</f>
        <v>0.495321578432592</v>
      </c>
      <c r="R27">
        <f>'price-estimation'!AF113</f>
        <v>0.16246880283664544</v>
      </c>
      <c r="S27">
        <f>'price-estimation'!AF114</f>
        <v>0.82817435402853856</v>
      </c>
    </row>
    <row r="28" spans="1:19" x14ac:dyDescent="0.3">
      <c r="A28" t="s">
        <v>18</v>
      </c>
      <c r="B28" t="s">
        <v>132</v>
      </c>
      <c r="C28" t="s">
        <v>415</v>
      </c>
      <c r="D28" t="s">
        <v>230</v>
      </c>
      <c r="E28" t="s">
        <v>1073</v>
      </c>
      <c r="F28">
        <v>285</v>
      </c>
      <c r="G28">
        <v>27024</v>
      </c>
      <c r="H28">
        <f t="shared" si="8"/>
        <v>27024</v>
      </c>
      <c r="I28">
        <f t="shared" si="9"/>
        <v>27024</v>
      </c>
      <c r="J28">
        <f t="shared" si="0"/>
        <v>65.769230769230774</v>
      </c>
      <c r="K28">
        <f t="shared" si="1"/>
        <v>6236.3076923076924</v>
      </c>
      <c r="L28">
        <v>52</v>
      </c>
      <c r="M28" t="s">
        <v>228</v>
      </c>
      <c r="N28">
        <v>2015</v>
      </c>
      <c r="O28" t="s">
        <v>121</v>
      </c>
      <c r="P28" s="49"/>
      <c r="Q28">
        <f t="shared" ref="Q28:Q29" si="13">AVERAGE(R28:S28)</f>
        <v>0.495321578432592</v>
      </c>
      <c r="R28">
        <f>'price-estimation'!AF113</f>
        <v>0.16246880283664544</v>
      </c>
      <c r="S28">
        <f>'price-estimation'!AF114</f>
        <v>0.82817435402853856</v>
      </c>
    </row>
    <row r="29" spans="1:19" x14ac:dyDescent="0.3">
      <c r="A29" t="s">
        <v>18</v>
      </c>
      <c r="B29" t="s">
        <v>1072</v>
      </c>
      <c r="C29" t="s">
        <v>1096</v>
      </c>
      <c r="D29" t="s">
        <v>230</v>
      </c>
      <c r="E29" t="s">
        <v>1073</v>
      </c>
      <c r="F29">
        <f>437+79</f>
        <v>516</v>
      </c>
      <c r="G29">
        <v>27024</v>
      </c>
      <c r="H29">
        <f t="shared" si="8"/>
        <v>27024</v>
      </c>
      <c r="I29">
        <f t="shared" si="9"/>
        <v>27024</v>
      </c>
      <c r="J29">
        <f t="shared" si="0"/>
        <v>119.07692307692308</v>
      </c>
      <c r="K29">
        <f t="shared" si="1"/>
        <v>6236.3076923076924</v>
      </c>
      <c r="L29">
        <v>52</v>
      </c>
      <c r="M29" t="s">
        <v>228</v>
      </c>
      <c r="N29">
        <v>2015</v>
      </c>
      <c r="O29" t="s">
        <v>121</v>
      </c>
      <c r="P29" s="49"/>
      <c r="Q29">
        <f t="shared" si="13"/>
        <v>0.495321578432592</v>
      </c>
      <c r="R29">
        <f>'price-estimation'!AF113</f>
        <v>0.16246880283664544</v>
      </c>
      <c r="S29">
        <f>'price-estimation'!AF114</f>
        <v>0.82817435402853856</v>
      </c>
    </row>
    <row r="30" spans="1:19" x14ac:dyDescent="0.3">
      <c r="A30" t="s">
        <v>19</v>
      </c>
      <c r="B30" t="s">
        <v>396</v>
      </c>
      <c r="C30" t="s">
        <v>396</v>
      </c>
      <c r="D30" t="s">
        <v>198</v>
      </c>
      <c r="E30" t="s">
        <v>1073</v>
      </c>
      <c r="F30">
        <v>33</v>
      </c>
      <c r="G30">
        <v>2625</v>
      </c>
      <c r="H30">
        <f t="shared" si="8"/>
        <v>2625</v>
      </c>
      <c r="I30">
        <f t="shared" si="9"/>
        <v>2625</v>
      </c>
      <c r="J30">
        <f t="shared" si="0"/>
        <v>7.6153846153846159</v>
      </c>
      <c r="K30">
        <f t="shared" si="1"/>
        <v>605.76923076923083</v>
      </c>
      <c r="L30">
        <v>52</v>
      </c>
      <c r="M30" t="s">
        <v>231</v>
      </c>
      <c r="N30">
        <v>2017</v>
      </c>
      <c r="O30" t="s">
        <v>121</v>
      </c>
      <c r="P30" s="49"/>
      <c r="Q30">
        <f t="shared" ref="Q30:Q32" si="14">AVERAGE(R30:S30)</f>
        <v>0.33526217542236553</v>
      </c>
      <c r="R30">
        <f>'price-estimation'!AF45</f>
        <v>0.52013894740992228</v>
      </c>
      <c r="S30">
        <f>'price-estimation'!AF46</f>
        <v>0.15038540343480877</v>
      </c>
    </row>
    <row r="31" spans="1:19" x14ac:dyDescent="0.3">
      <c r="A31" t="s">
        <v>20</v>
      </c>
      <c r="B31" t="s">
        <v>396</v>
      </c>
      <c r="C31" t="s">
        <v>396</v>
      </c>
      <c r="D31" t="s">
        <v>198</v>
      </c>
      <c r="E31" t="s">
        <v>1073</v>
      </c>
      <c r="F31">
        <v>152</v>
      </c>
      <c r="G31">
        <v>3175</v>
      </c>
      <c r="H31">
        <f t="shared" si="8"/>
        <v>3175</v>
      </c>
      <c r="I31">
        <f t="shared" si="9"/>
        <v>3175</v>
      </c>
      <c r="J31">
        <f t="shared" si="0"/>
        <v>17.53846153846154</v>
      </c>
      <c r="K31">
        <f t="shared" si="1"/>
        <v>366.34615384615387</v>
      </c>
      <c r="L31">
        <v>104</v>
      </c>
      <c r="M31" t="s">
        <v>233</v>
      </c>
      <c r="N31">
        <v>2017</v>
      </c>
      <c r="O31" t="s">
        <v>121</v>
      </c>
      <c r="P31" s="49"/>
      <c r="Q31">
        <f t="shared" si="14"/>
        <v>0.33526217542236553</v>
      </c>
      <c r="R31">
        <f>'price-estimation'!AF45</f>
        <v>0.52013894740992228</v>
      </c>
      <c r="S31">
        <f>'price-estimation'!AF46</f>
        <v>0.15038540343480877</v>
      </c>
    </row>
    <row r="32" spans="1:19" x14ac:dyDescent="0.3">
      <c r="A32" t="s">
        <v>20</v>
      </c>
      <c r="B32" t="s">
        <v>1087</v>
      </c>
      <c r="C32" t="s">
        <v>1097</v>
      </c>
      <c r="D32" t="s">
        <v>198</v>
      </c>
      <c r="E32" t="s">
        <v>1073</v>
      </c>
      <c r="F32">
        <v>155</v>
      </c>
      <c r="G32">
        <v>3175</v>
      </c>
      <c r="H32">
        <f t="shared" si="8"/>
        <v>3175</v>
      </c>
      <c r="I32">
        <f t="shared" si="9"/>
        <v>3175</v>
      </c>
      <c r="J32">
        <f t="shared" si="0"/>
        <v>17.884615384615387</v>
      </c>
      <c r="K32">
        <f t="shared" si="1"/>
        <v>366.34615384615387</v>
      </c>
      <c r="L32">
        <v>104</v>
      </c>
      <c r="M32" t="s">
        <v>233</v>
      </c>
      <c r="N32">
        <v>2017</v>
      </c>
      <c r="O32" t="s">
        <v>121</v>
      </c>
      <c r="P32" s="49"/>
      <c r="Q32">
        <f t="shared" si="14"/>
        <v>0.33526217542236553</v>
      </c>
      <c r="R32">
        <f>'price-estimation'!AF45</f>
        <v>0.52013894740992228</v>
      </c>
      <c r="S32">
        <f>'price-estimation'!AF46</f>
        <v>0.15038540343480877</v>
      </c>
    </row>
    <row r="33" spans="1:19" x14ac:dyDescent="0.3">
      <c r="A33" t="s">
        <v>21</v>
      </c>
      <c r="B33" t="s">
        <v>396</v>
      </c>
      <c r="C33" t="s">
        <v>396</v>
      </c>
      <c r="D33" t="s">
        <v>198</v>
      </c>
      <c r="E33" t="s">
        <v>1073</v>
      </c>
      <c r="F33">
        <v>263</v>
      </c>
      <c r="G33">
        <v>1445</v>
      </c>
      <c r="H33">
        <f t="shared" si="8"/>
        <v>1445</v>
      </c>
      <c r="I33">
        <f t="shared" si="9"/>
        <v>1445</v>
      </c>
      <c r="J33">
        <f t="shared" si="0"/>
        <v>60.692307692307693</v>
      </c>
      <c r="K33">
        <f t="shared" si="1"/>
        <v>333.46153846153845</v>
      </c>
      <c r="L33">
        <v>52</v>
      </c>
      <c r="M33" t="s">
        <v>235</v>
      </c>
      <c r="N33">
        <v>2005</v>
      </c>
      <c r="O33" t="s">
        <v>203</v>
      </c>
      <c r="P33" t="s">
        <v>1404</v>
      </c>
      <c r="Q33">
        <f>(0.568*R33)+(0.432*S33)</f>
        <v>0.36040541641267321</v>
      </c>
      <c r="R33">
        <f>'price-estimation'!AF45</f>
        <v>0.52013894740992228</v>
      </c>
      <c r="S33">
        <f>'price-estimation'!AF46</f>
        <v>0.15038540343480877</v>
      </c>
    </row>
    <row r="34" spans="1:19" x14ac:dyDescent="0.3">
      <c r="A34" t="s">
        <v>22</v>
      </c>
      <c r="B34" t="s">
        <v>1086</v>
      </c>
      <c r="C34" t="s">
        <v>1086</v>
      </c>
      <c r="D34" t="s">
        <v>198</v>
      </c>
      <c r="E34" t="s">
        <v>1073</v>
      </c>
      <c r="F34">
        <v>94</v>
      </c>
      <c r="G34">
        <v>560</v>
      </c>
      <c r="H34">
        <f t="shared" si="8"/>
        <v>560</v>
      </c>
      <c r="I34">
        <f t="shared" si="9"/>
        <v>560</v>
      </c>
      <c r="J34">
        <f t="shared" ref="J34:J65" si="15">F34*(12/L34)</f>
        <v>33.176470588235297</v>
      </c>
      <c r="K34">
        <f t="shared" ref="K34:K65" si="16">G34*(12/L34)</f>
        <v>197.64705882352942</v>
      </c>
      <c r="L34">
        <v>34</v>
      </c>
      <c r="M34" t="s">
        <v>237</v>
      </c>
      <c r="N34">
        <v>2017</v>
      </c>
      <c r="O34" t="s">
        <v>121</v>
      </c>
      <c r="P34" s="49"/>
      <c r="Q34">
        <f>AVERAGE(R34:S34)</f>
        <v>0.33526217542236553</v>
      </c>
      <c r="R34">
        <f>'price-estimation'!AF45</f>
        <v>0.52013894740992228</v>
      </c>
      <c r="S34">
        <f>'price-estimation'!AF46</f>
        <v>0.15038540343480877</v>
      </c>
    </row>
    <row r="35" spans="1:19" x14ac:dyDescent="0.3">
      <c r="A35" t="s">
        <v>23</v>
      </c>
      <c r="B35" t="s">
        <v>424</v>
      </c>
      <c r="C35" t="s">
        <v>425</v>
      </c>
      <c r="D35" t="s">
        <v>242</v>
      </c>
      <c r="E35" t="s">
        <v>1073</v>
      </c>
      <c r="F35">
        <v>5876</v>
      </c>
      <c r="G35">
        <v>11028</v>
      </c>
      <c r="H35">
        <f t="shared" si="8"/>
        <v>11028</v>
      </c>
      <c r="I35">
        <f t="shared" si="9"/>
        <v>11028</v>
      </c>
      <c r="J35">
        <f t="shared" si="15"/>
        <v>1356</v>
      </c>
      <c r="K35">
        <f t="shared" si="16"/>
        <v>2544.9230769230771</v>
      </c>
      <c r="L35">
        <v>52</v>
      </c>
      <c r="M35" t="s">
        <v>239</v>
      </c>
      <c r="N35">
        <v>2019</v>
      </c>
      <c r="O35" t="s">
        <v>121</v>
      </c>
      <c r="P35" s="49"/>
      <c r="Q35">
        <f>AVERAGE(R35:S35)</f>
        <v>0.30387199877965304</v>
      </c>
      <c r="R35">
        <f>'price-estimation'!AF48</f>
        <v>0.45043877611834759</v>
      </c>
      <c r="S35">
        <f>'price-estimation'!AF49</f>
        <v>0.15730522144095849</v>
      </c>
    </row>
    <row r="36" spans="1:19" x14ac:dyDescent="0.3">
      <c r="A36" t="s">
        <v>24</v>
      </c>
      <c r="B36" t="s">
        <v>424</v>
      </c>
      <c r="C36" t="s">
        <v>1098</v>
      </c>
      <c r="D36" t="s">
        <v>190</v>
      </c>
      <c r="E36" t="s">
        <v>1073</v>
      </c>
      <c r="F36">
        <v>62</v>
      </c>
      <c r="G36">
        <v>447</v>
      </c>
      <c r="H36">
        <f t="shared" si="8"/>
        <v>447</v>
      </c>
      <c r="I36">
        <f t="shared" si="9"/>
        <v>447</v>
      </c>
      <c r="J36">
        <f t="shared" si="15"/>
        <v>31</v>
      </c>
      <c r="K36">
        <f t="shared" si="16"/>
        <v>223.5</v>
      </c>
      <c r="L36">
        <v>24</v>
      </c>
      <c r="M36" t="s">
        <v>240</v>
      </c>
      <c r="N36">
        <v>2010</v>
      </c>
      <c r="O36" t="s">
        <v>121</v>
      </c>
      <c r="P36" s="49"/>
      <c r="Q36">
        <f t="shared" ref="Q36:Q37" si="17">AVERAGE(R36:S36)</f>
        <v>0.87637656304381784</v>
      </c>
      <c r="R36">
        <f>'price-estimation'!AF2</f>
        <v>0.70926504931038037</v>
      </c>
      <c r="S36">
        <f>'price-estimation'!AF3</f>
        <v>1.0434880767772554</v>
      </c>
    </row>
    <row r="37" spans="1:19" x14ac:dyDescent="0.3">
      <c r="A37" t="s">
        <v>24</v>
      </c>
      <c r="B37" t="s">
        <v>396</v>
      </c>
      <c r="C37" t="s">
        <v>396</v>
      </c>
      <c r="D37" t="s">
        <v>190</v>
      </c>
      <c r="E37" t="s">
        <v>1073</v>
      </c>
      <c r="F37">
        <v>77</v>
      </c>
      <c r="G37">
        <v>447</v>
      </c>
      <c r="H37">
        <f t="shared" si="8"/>
        <v>447</v>
      </c>
      <c r="I37">
        <f t="shared" si="9"/>
        <v>447</v>
      </c>
      <c r="J37">
        <f t="shared" si="15"/>
        <v>38.5</v>
      </c>
      <c r="K37">
        <f t="shared" si="16"/>
        <v>223.5</v>
      </c>
      <c r="L37">
        <v>24</v>
      </c>
      <c r="M37" t="s">
        <v>240</v>
      </c>
      <c r="N37">
        <v>2010</v>
      </c>
      <c r="O37" t="s">
        <v>121</v>
      </c>
      <c r="P37" s="49"/>
      <c r="Q37">
        <f t="shared" si="17"/>
        <v>0.87637656304381784</v>
      </c>
      <c r="R37">
        <f>'price-estimation'!AF2</f>
        <v>0.70926504931038037</v>
      </c>
      <c r="S37">
        <f>'price-estimation'!AF3</f>
        <v>1.0434880767772554</v>
      </c>
    </row>
    <row r="38" spans="1:19" x14ac:dyDescent="0.3">
      <c r="A38" t="s">
        <v>25</v>
      </c>
      <c r="B38" t="s">
        <v>132</v>
      </c>
      <c r="C38" t="s">
        <v>415</v>
      </c>
      <c r="D38" t="s">
        <v>198</v>
      </c>
      <c r="E38" t="s">
        <v>1067</v>
      </c>
      <c r="F38">
        <v>6</v>
      </c>
      <c r="G38">
        <v>50</v>
      </c>
      <c r="H38">
        <f>G38*(52/12)</f>
        <v>216.66666666666666</v>
      </c>
      <c r="I38">
        <f>G38*(104/12)</f>
        <v>433.33333333333331</v>
      </c>
      <c r="J38">
        <f t="shared" si="15"/>
        <v>72</v>
      </c>
      <c r="K38">
        <f t="shared" si="16"/>
        <v>600</v>
      </c>
      <c r="L38">
        <v>1</v>
      </c>
      <c r="M38" t="s">
        <v>245</v>
      </c>
      <c r="N38">
        <v>2017</v>
      </c>
      <c r="O38" t="s">
        <v>121</v>
      </c>
      <c r="P38" s="49"/>
      <c r="Q38">
        <f>AVERAGE(R38:S38)</f>
        <v>0.33526217542236553</v>
      </c>
      <c r="R38">
        <f>'price-estimation'!AF45</f>
        <v>0.52013894740992228</v>
      </c>
      <c r="S38">
        <f>'price-estimation'!AF46</f>
        <v>0.15038540343480877</v>
      </c>
    </row>
    <row r="39" spans="1:19" x14ac:dyDescent="0.3">
      <c r="A39" t="s">
        <v>26</v>
      </c>
      <c r="B39" t="s">
        <v>424</v>
      </c>
      <c r="C39" t="s">
        <v>425</v>
      </c>
      <c r="D39" t="s">
        <v>249</v>
      </c>
      <c r="E39" t="s">
        <v>1073</v>
      </c>
      <c r="F39" s="10">
        <v>10657</v>
      </c>
      <c r="G39">
        <v>12975</v>
      </c>
      <c r="H39">
        <f t="shared" ref="H39:H43" si="18">G39</f>
        <v>12975</v>
      </c>
      <c r="I39">
        <f t="shared" ref="I39:I43" si="19">G39</f>
        <v>12975</v>
      </c>
      <c r="J39">
        <f t="shared" si="15"/>
        <v>819.76923076923083</v>
      </c>
      <c r="K39">
        <f t="shared" si="16"/>
        <v>998.07692307692309</v>
      </c>
      <c r="L39">
        <v>156</v>
      </c>
      <c r="M39" t="s">
        <v>247</v>
      </c>
      <c r="N39">
        <v>2014</v>
      </c>
      <c r="O39" t="s">
        <v>203</v>
      </c>
      <c r="P39" t="s">
        <v>1099</v>
      </c>
      <c r="Q39">
        <f>(0.798*R39)+(0.202*S39)</f>
        <v>0.47021938308795846</v>
      </c>
      <c r="R39">
        <f>'price-estimation'!AF77</f>
        <v>0.49260895738161925</v>
      </c>
      <c r="S39">
        <f>'price-estimation'!AF78</f>
        <v>0.38176948068032812</v>
      </c>
    </row>
    <row r="40" spans="1:19" x14ac:dyDescent="0.3">
      <c r="A40" t="s">
        <v>27</v>
      </c>
      <c r="B40" t="s">
        <v>132</v>
      </c>
      <c r="C40" t="s">
        <v>1100</v>
      </c>
      <c r="D40" t="s">
        <v>224</v>
      </c>
      <c r="E40" t="s">
        <v>1073</v>
      </c>
      <c r="F40">
        <v>5</v>
      </c>
      <c r="G40">
        <v>280</v>
      </c>
      <c r="H40">
        <f t="shared" si="18"/>
        <v>280</v>
      </c>
      <c r="I40">
        <f t="shared" si="19"/>
        <v>280</v>
      </c>
      <c r="J40">
        <f t="shared" si="15"/>
        <v>2.5</v>
      </c>
      <c r="K40">
        <f t="shared" si="16"/>
        <v>140</v>
      </c>
      <c r="L40">
        <v>24</v>
      </c>
      <c r="M40" t="s">
        <v>250</v>
      </c>
      <c r="N40">
        <v>2020</v>
      </c>
      <c r="O40" t="s">
        <v>203</v>
      </c>
      <c r="P40" t="s">
        <v>1101</v>
      </c>
      <c r="Q40">
        <f>(0.697*S40)+(0.303*R40)</f>
        <v>0.26868450182220038</v>
      </c>
      <c r="R40">
        <f>'price-estimation'!AF6</f>
        <v>0.24278922129525166</v>
      </c>
      <c r="S40">
        <f>'price-estimation'!AF7</f>
        <v>0.27994170411727282</v>
      </c>
    </row>
    <row r="41" spans="1:19" x14ac:dyDescent="0.3">
      <c r="A41" t="s">
        <v>28</v>
      </c>
      <c r="B41" t="s">
        <v>396</v>
      </c>
      <c r="C41" t="s">
        <v>396</v>
      </c>
      <c r="D41" t="s">
        <v>190</v>
      </c>
      <c r="E41" t="s">
        <v>1073</v>
      </c>
      <c r="F41">
        <v>35</v>
      </c>
      <c r="G41">
        <v>1272</v>
      </c>
      <c r="H41">
        <f t="shared" si="18"/>
        <v>1272</v>
      </c>
      <c r="I41">
        <f t="shared" si="19"/>
        <v>1272</v>
      </c>
      <c r="J41">
        <f t="shared" si="15"/>
        <v>8.0769230769230766</v>
      </c>
      <c r="K41">
        <f t="shared" si="16"/>
        <v>293.53846153846155</v>
      </c>
      <c r="L41">
        <v>52</v>
      </c>
      <c r="M41" t="s">
        <v>252</v>
      </c>
      <c r="N41">
        <v>1997</v>
      </c>
      <c r="O41" t="s">
        <v>191</v>
      </c>
      <c r="P41" s="49"/>
      <c r="Q41">
        <f t="shared" ref="Q41:Q49" si="20">S41</f>
        <v>1.0434880767772554</v>
      </c>
      <c r="R41">
        <f>'price-estimation'!AF2</f>
        <v>0.70926504931038037</v>
      </c>
      <c r="S41">
        <f>'price-estimation'!AF3</f>
        <v>1.0434880767772554</v>
      </c>
    </row>
    <row r="42" spans="1:19" x14ac:dyDescent="0.3">
      <c r="A42" t="s">
        <v>29</v>
      </c>
      <c r="B42" t="s">
        <v>396</v>
      </c>
      <c r="C42" t="s">
        <v>396</v>
      </c>
      <c r="D42" t="s">
        <v>256</v>
      </c>
      <c r="E42" t="s">
        <v>1073</v>
      </c>
      <c r="F42">
        <v>87</v>
      </c>
      <c r="G42">
        <v>3740</v>
      </c>
      <c r="H42">
        <f t="shared" si="18"/>
        <v>3740</v>
      </c>
      <c r="I42">
        <f t="shared" si="19"/>
        <v>3740</v>
      </c>
      <c r="J42">
        <f t="shared" si="15"/>
        <v>29</v>
      </c>
      <c r="K42">
        <f t="shared" si="16"/>
        <v>1246.6666666666665</v>
      </c>
      <c r="L42">
        <v>36</v>
      </c>
      <c r="M42" t="s">
        <v>255</v>
      </c>
      <c r="N42">
        <v>2010</v>
      </c>
      <c r="O42" t="s">
        <v>191</v>
      </c>
      <c r="P42" s="49"/>
      <c r="Q42">
        <f t="shared" si="20"/>
        <v>0.26955158378174454</v>
      </c>
      <c r="R42">
        <f>'price-estimation'!AF41</f>
        <v>0.26955158378174454</v>
      </c>
      <c r="S42">
        <f>'price-estimation'!AF42</f>
        <v>0.26955158378174454</v>
      </c>
    </row>
    <row r="43" spans="1:19" x14ac:dyDescent="0.3">
      <c r="A43" t="s">
        <v>30</v>
      </c>
      <c r="B43" t="s">
        <v>396</v>
      </c>
      <c r="C43" t="s">
        <v>396</v>
      </c>
      <c r="D43" t="s">
        <v>261</v>
      </c>
      <c r="E43" t="s">
        <v>1073</v>
      </c>
      <c r="F43">
        <v>67</v>
      </c>
      <c r="G43">
        <v>2431</v>
      </c>
      <c r="H43">
        <f t="shared" si="18"/>
        <v>2431</v>
      </c>
      <c r="I43">
        <f t="shared" si="19"/>
        <v>2431</v>
      </c>
      <c r="J43">
        <f t="shared" si="15"/>
        <v>67</v>
      </c>
      <c r="K43">
        <f t="shared" si="16"/>
        <v>2431</v>
      </c>
      <c r="L43">
        <v>12</v>
      </c>
      <c r="M43" t="s">
        <v>259</v>
      </c>
      <c r="N43">
        <v>2017</v>
      </c>
      <c r="O43" t="s">
        <v>191</v>
      </c>
      <c r="P43" s="49"/>
      <c r="Q43">
        <f t="shared" si="20"/>
        <v>1.1124468676238806</v>
      </c>
      <c r="R43">
        <f>'price-estimation'!AF85</f>
        <v>1.0747889271018483</v>
      </c>
      <c r="S43">
        <f>'price-estimation'!AF86</f>
        <v>1.1124468676238806</v>
      </c>
    </row>
    <row r="44" spans="1:19" x14ac:dyDescent="0.3">
      <c r="A44" t="s">
        <v>31</v>
      </c>
      <c r="B44" t="s">
        <v>424</v>
      </c>
      <c r="C44" t="s">
        <v>406</v>
      </c>
      <c r="D44" t="s">
        <v>265</v>
      </c>
      <c r="E44" t="s">
        <v>1067</v>
      </c>
      <c r="F44">
        <v>10</v>
      </c>
      <c r="G44">
        <v>6000</v>
      </c>
      <c r="H44">
        <f>G44*(52/12)</f>
        <v>26000</v>
      </c>
      <c r="I44">
        <f>G44*(104/12)</f>
        <v>52000</v>
      </c>
      <c r="J44">
        <f t="shared" si="15"/>
        <v>428.57142857142856</v>
      </c>
      <c r="K44">
        <f t="shared" si="16"/>
        <v>257142.85714285713</v>
      </c>
      <c r="L44">
        <v>0.28000000000000003</v>
      </c>
      <c r="M44" t="s">
        <v>262</v>
      </c>
      <c r="N44">
        <v>1993</v>
      </c>
      <c r="O44" t="s">
        <v>191</v>
      </c>
      <c r="P44" s="49"/>
      <c r="Q44">
        <f t="shared" si="20"/>
        <v>0.58616199282496995</v>
      </c>
      <c r="R44">
        <f>'price-estimation'!AF109</f>
        <v>0.58616199282496995</v>
      </c>
      <c r="S44">
        <f>'price-estimation'!AF110</f>
        <v>0.58616199282496995</v>
      </c>
    </row>
    <row r="45" spans="1:19" x14ac:dyDescent="0.3">
      <c r="A45" t="s">
        <v>32</v>
      </c>
      <c r="B45" t="s">
        <v>424</v>
      </c>
      <c r="C45" t="s">
        <v>1095</v>
      </c>
      <c r="D45" t="s">
        <v>449</v>
      </c>
      <c r="E45" t="s">
        <v>1073</v>
      </c>
      <c r="F45">
        <f>488+98</f>
        <v>586</v>
      </c>
      <c r="G45">
        <v>892</v>
      </c>
      <c r="H45">
        <f t="shared" ref="H45:H54" si="21">G45</f>
        <v>892</v>
      </c>
      <c r="I45">
        <f t="shared" ref="I45:I54" si="22">G45</f>
        <v>892</v>
      </c>
      <c r="J45">
        <f t="shared" si="15"/>
        <v>135.23076923076923</v>
      </c>
      <c r="K45">
        <f t="shared" si="16"/>
        <v>205.84615384615387</v>
      </c>
      <c r="L45">
        <v>52</v>
      </c>
      <c r="M45" t="s">
        <v>267</v>
      </c>
      <c r="N45">
        <v>1997</v>
      </c>
      <c r="O45" t="s">
        <v>191</v>
      </c>
      <c r="P45" s="49"/>
      <c r="Q45">
        <f t="shared" si="20"/>
        <v>0.28497283336798684</v>
      </c>
      <c r="R45">
        <f>'price-estimation'!AF37</f>
        <v>0.28497283336798684</v>
      </c>
      <c r="S45">
        <f>'price-estimation'!AF38</f>
        <v>0.28497283336798684</v>
      </c>
    </row>
    <row r="46" spans="1:19" x14ac:dyDescent="0.3">
      <c r="A46" t="s">
        <v>32</v>
      </c>
      <c r="B46" t="s">
        <v>1072</v>
      </c>
      <c r="C46" t="s">
        <v>1102</v>
      </c>
      <c r="D46" t="s">
        <v>449</v>
      </c>
      <c r="E46" t="s">
        <v>1073</v>
      </c>
      <c r="F46">
        <v>240</v>
      </c>
      <c r="G46">
        <v>892</v>
      </c>
      <c r="H46">
        <f t="shared" si="21"/>
        <v>892</v>
      </c>
      <c r="I46">
        <f t="shared" si="22"/>
        <v>892</v>
      </c>
      <c r="J46">
        <f t="shared" si="15"/>
        <v>55.384615384615387</v>
      </c>
      <c r="K46">
        <f t="shared" si="16"/>
        <v>205.84615384615387</v>
      </c>
      <c r="L46">
        <v>52</v>
      </c>
      <c r="M46" t="s">
        <v>267</v>
      </c>
      <c r="N46">
        <v>1997</v>
      </c>
      <c r="O46" t="s">
        <v>191</v>
      </c>
      <c r="P46" s="49"/>
      <c r="Q46">
        <f t="shared" si="20"/>
        <v>0.28497283336798684</v>
      </c>
      <c r="R46">
        <f>'price-estimation'!AF37</f>
        <v>0.28497283336798684</v>
      </c>
      <c r="S46">
        <f>'price-estimation'!AF38</f>
        <v>0.28497283336798684</v>
      </c>
    </row>
    <row r="47" spans="1:19" x14ac:dyDescent="0.3">
      <c r="A47" t="s">
        <v>32</v>
      </c>
      <c r="B47" t="s">
        <v>396</v>
      </c>
      <c r="C47" t="s">
        <v>396</v>
      </c>
      <c r="D47" t="s">
        <v>449</v>
      </c>
      <c r="E47" t="s">
        <v>1073</v>
      </c>
      <c r="F47">
        <v>66</v>
      </c>
      <c r="G47">
        <v>892</v>
      </c>
      <c r="H47">
        <f t="shared" si="21"/>
        <v>892</v>
      </c>
      <c r="I47">
        <f t="shared" si="22"/>
        <v>892</v>
      </c>
      <c r="J47">
        <f t="shared" si="15"/>
        <v>15.230769230769232</v>
      </c>
      <c r="K47">
        <f t="shared" si="16"/>
        <v>205.84615384615387</v>
      </c>
      <c r="L47">
        <v>52</v>
      </c>
      <c r="M47" t="s">
        <v>267</v>
      </c>
      <c r="N47">
        <v>1997</v>
      </c>
      <c r="O47" t="s">
        <v>191</v>
      </c>
      <c r="P47" s="49"/>
      <c r="Q47">
        <f t="shared" si="20"/>
        <v>0.28497283336798684</v>
      </c>
      <c r="R47">
        <f>'price-estimation'!AF37</f>
        <v>0.28497283336798684</v>
      </c>
      <c r="S47">
        <f>'price-estimation'!AF38</f>
        <v>0.28497283336798684</v>
      </c>
    </row>
    <row r="48" spans="1:19" x14ac:dyDescent="0.3">
      <c r="A48" t="s">
        <v>33</v>
      </c>
      <c r="B48" t="s">
        <v>396</v>
      </c>
      <c r="C48" t="s">
        <v>396</v>
      </c>
      <c r="D48" t="s">
        <v>275</v>
      </c>
      <c r="E48" t="s">
        <v>1073</v>
      </c>
      <c r="F48">
        <v>16</v>
      </c>
      <c r="G48">
        <v>932</v>
      </c>
      <c r="H48">
        <f t="shared" si="21"/>
        <v>932</v>
      </c>
      <c r="I48">
        <f t="shared" si="22"/>
        <v>932</v>
      </c>
      <c r="J48">
        <f t="shared" si="15"/>
        <v>3.6923076923076925</v>
      </c>
      <c r="K48">
        <f t="shared" si="16"/>
        <v>215.07692307692309</v>
      </c>
      <c r="L48">
        <v>52</v>
      </c>
      <c r="M48" t="s">
        <v>270</v>
      </c>
      <c r="N48">
        <v>2015</v>
      </c>
      <c r="O48" t="s">
        <v>191</v>
      </c>
      <c r="P48" s="49"/>
      <c r="Q48">
        <f t="shared" si="20"/>
        <v>0.15514958325386155</v>
      </c>
      <c r="R48">
        <f>'price-estimation'!AF81</f>
        <v>0.46091008866067062</v>
      </c>
      <c r="S48">
        <f>'price-estimation'!AF82</f>
        <v>0.15514958325386155</v>
      </c>
    </row>
    <row r="49" spans="1:19" x14ac:dyDescent="0.3">
      <c r="A49" t="s">
        <v>34</v>
      </c>
      <c r="B49" t="s">
        <v>396</v>
      </c>
      <c r="C49" t="s">
        <v>396</v>
      </c>
      <c r="D49" t="s">
        <v>276</v>
      </c>
      <c r="E49" t="s">
        <v>1073</v>
      </c>
      <c r="F49">
        <v>1037</v>
      </c>
      <c r="G49">
        <v>1291</v>
      </c>
      <c r="H49">
        <f t="shared" si="21"/>
        <v>1291</v>
      </c>
      <c r="I49">
        <f t="shared" si="22"/>
        <v>1291</v>
      </c>
      <c r="J49">
        <f t="shared" si="15"/>
        <v>239.30769230769232</v>
      </c>
      <c r="K49">
        <f t="shared" si="16"/>
        <v>297.92307692307696</v>
      </c>
      <c r="L49">
        <v>52</v>
      </c>
      <c r="M49" t="s">
        <v>272</v>
      </c>
      <c r="N49">
        <v>2017</v>
      </c>
      <c r="O49" t="s">
        <v>191</v>
      </c>
      <c r="P49" s="49"/>
      <c r="Q49">
        <f t="shared" si="20"/>
        <v>0.73455641566927932</v>
      </c>
      <c r="R49">
        <f>'price-estimation'!AF89</f>
        <v>1.2552546343715532</v>
      </c>
      <c r="S49">
        <f>'price-estimation'!AF90</f>
        <v>0.73455641566927932</v>
      </c>
    </row>
    <row r="50" spans="1:19" x14ac:dyDescent="0.3">
      <c r="A50" t="s">
        <v>35</v>
      </c>
      <c r="B50" t="s">
        <v>396</v>
      </c>
      <c r="C50" t="s">
        <v>396</v>
      </c>
      <c r="D50" t="s">
        <v>223</v>
      </c>
      <c r="E50" t="s">
        <v>1073</v>
      </c>
      <c r="F50">
        <v>54</v>
      </c>
      <c r="G50">
        <v>3400</v>
      </c>
      <c r="H50">
        <f t="shared" si="21"/>
        <v>3400</v>
      </c>
      <c r="I50">
        <f t="shared" si="22"/>
        <v>3400</v>
      </c>
      <c r="J50">
        <f t="shared" si="15"/>
        <v>12.461538461538462</v>
      </c>
      <c r="K50">
        <f t="shared" si="16"/>
        <v>784.61538461538464</v>
      </c>
      <c r="L50">
        <v>52</v>
      </c>
      <c r="M50" t="s">
        <v>273</v>
      </c>
      <c r="N50">
        <v>2021</v>
      </c>
      <c r="O50" t="s">
        <v>121</v>
      </c>
      <c r="P50" s="49"/>
      <c r="Q50">
        <f>AVERAGE(R50:S50)</f>
        <v>0.34557813759041911</v>
      </c>
      <c r="R50">
        <f>'price-estimation'!AF105</f>
        <v>0.32391180676714987</v>
      </c>
      <c r="S50">
        <f>'price-estimation'!AF106</f>
        <v>0.36724446841368841</v>
      </c>
    </row>
    <row r="51" spans="1:19" x14ac:dyDescent="0.3">
      <c r="A51" t="s">
        <v>36</v>
      </c>
      <c r="B51" t="s">
        <v>424</v>
      </c>
      <c r="C51" t="s">
        <v>406</v>
      </c>
      <c r="D51" t="s">
        <v>284</v>
      </c>
      <c r="E51" t="s">
        <v>1073</v>
      </c>
      <c r="F51">
        <v>491</v>
      </c>
      <c r="G51">
        <v>2955</v>
      </c>
      <c r="H51">
        <f t="shared" si="21"/>
        <v>2955</v>
      </c>
      <c r="I51">
        <f t="shared" si="22"/>
        <v>2955</v>
      </c>
      <c r="J51">
        <f t="shared" si="15"/>
        <v>589.19999999999993</v>
      </c>
      <c r="K51">
        <f t="shared" si="16"/>
        <v>3546</v>
      </c>
      <c r="L51">
        <v>10</v>
      </c>
      <c r="M51" t="s">
        <v>279</v>
      </c>
      <c r="N51">
        <v>2006</v>
      </c>
      <c r="O51" t="s">
        <v>121</v>
      </c>
      <c r="P51" s="49"/>
      <c r="Q51">
        <f>AVERAGE(R51:S51)</f>
        <v>0.84944779490804079</v>
      </c>
      <c r="R51">
        <f>'price-estimation'!AF29</f>
        <v>0.83177910325835158</v>
      </c>
      <c r="S51">
        <f>'price-estimation'!AF30</f>
        <v>0.86711648655772999</v>
      </c>
    </row>
    <row r="52" spans="1:19" x14ac:dyDescent="0.3">
      <c r="A52" t="s">
        <v>37</v>
      </c>
      <c r="B52" t="s">
        <v>396</v>
      </c>
      <c r="C52" t="s">
        <v>396</v>
      </c>
      <c r="D52" t="s">
        <v>285</v>
      </c>
      <c r="E52" t="s">
        <v>1073</v>
      </c>
      <c r="F52">
        <v>83</v>
      </c>
      <c r="G52">
        <v>193</v>
      </c>
      <c r="H52">
        <f t="shared" si="21"/>
        <v>193</v>
      </c>
      <c r="I52">
        <f t="shared" si="22"/>
        <v>193</v>
      </c>
      <c r="J52">
        <f t="shared" si="15"/>
        <v>31.125</v>
      </c>
      <c r="K52">
        <f t="shared" si="16"/>
        <v>72.375</v>
      </c>
      <c r="L52">
        <v>32</v>
      </c>
      <c r="M52" t="s">
        <v>280</v>
      </c>
      <c r="N52">
        <v>2006</v>
      </c>
      <c r="O52" t="s">
        <v>121</v>
      </c>
      <c r="P52" s="49"/>
      <c r="Q52">
        <f>AVERAGE(R52:S52)</f>
        <v>1.249517107380421</v>
      </c>
      <c r="R52">
        <f>'price-estimation'!AF56</f>
        <v>1.003400101381247</v>
      </c>
      <c r="S52">
        <f>'price-estimation'!AF57</f>
        <v>1.4956341133795947</v>
      </c>
    </row>
    <row r="53" spans="1:19" x14ac:dyDescent="0.3">
      <c r="A53" t="s">
        <v>38</v>
      </c>
      <c r="B53" t="s">
        <v>396</v>
      </c>
      <c r="C53" t="s">
        <v>396</v>
      </c>
      <c r="D53" t="s">
        <v>286</v>
      </c>
      <c r="E53" t="s">
        <v>1073</v>
      </c>
      <c r="F53">
        <v>249</v>
      </c>
      <c r="G53">
        <v>3374</v>
      </c>
      <c r="H53">
        <f t="shared" si="21"/>
        <v>3374</v>
      </c>
      <c r="I53">
        <f t="shared" si="22"/>
        <v>3374</v>
      </c>
      <c r="J53">
        <f t="shared" si="15"/>
        <v>57.461538461538467</v>
      </c>
      <c r="K53">
        <f t="shared" si="16"/>
        <v>778.61538461538464</v>
      </c>
      <c r="L53">
        <v>52</v>
      </c>
      <c r="M53" t="s">
        <v>281</v>
      </c>
      <c r="N53">
        <v>2006</v>
      </c>
      <c r="O53" t="s">
        <v>121</v>
      </c>
      <c r="P53" s="49"/>
      <c r="Q53">
        <f>AVERAGE(R53:S53)</f>
        <v>1.0160551128826067</v>
      </c>
      <c r="R53">
        <f>'price-estimation'!AF65</f>
        <v>1.0160551128826067</v>
      </c>
      <c r="S53">
        <f>'price-estimation'!AF66</f>
        <v>1.0160551128826067</v>
      </c>
    </row>
    <row r="54" spans="1:19" x14ac:dyDescent="0.3">
      <c r="A54" t="s">
        <v>38</v>
      </c>
      <c r="B54" t="s">
        <v>1086</v>
      </c>
      <c r="C54" t="s">
        <v>1086</v>
      </c>
      <c r="D54" t="s">
        <v>286</v>
      </c>
      <c r="E54" t="s">
        <v>1073</v>
      </c>
      <c r="F54">
        <v>124</v>
      </c>
      <c r="G54">
        <v>3374</v>
      </c>
      <c r="H54">
        <f t="shared" si="21"/>
        <v>3374</v>
      </c>
      <c r="I54">
        <f t="shared" si="22"/>
        <v>3374</v>
      </c>
      <c r="J54">
        <f t="shared" si="15"/>
        <v>28.615384615384617</v>
      </c>
      <c r="K54">
        <f t="shared" si="16"/>
        <v>778.61538461538464</v>
      </c>
      <c r="L54">
        <v>52</v>
      </c>
      <c r="M54" t="s">
        <v>281</v>
      </c>
      <c r="N54">
        <v>2006</v>
      </c>
      <c r="O54" t="s">
        <v>121</v>
      </c>
      <c r="P54" s="49"/>
      <c r="Q54">
        <f>AVERAGE(R54:S54)</f>
        <v>1.0160551128826067</v>
      </c>
      <c r="R54">
        <f>'price-estimation'!AF65</f>
        <v>1.0160551128826067</v>
      </c>
      <c r="S54">
        <f>'price-estimation'!AF66</f>
        <v>1.0160551128826067</v>
      </c>
    </row>
    <row r="55" spans="1:19" x14ac:dyDescent="0.3">
      <c r="A55" t="s">
        <v>39</v>
      </c>
      <c r="B55" t="s">
        <v>424</v>
      </c>
      <c r="C55" t="s">
        <v>1098</v>
      </c>
      <c r="D55" t="s">
        <v>287</v>
      </c>
      <c r="E55" t="s">
        <v>1067</v>
      </c>
      <c r="F55">
        <v>222</v>
      </c>
      <c r="G55">
        <v>294</v>
      </c>
      <c r="H55">
        <f>G55*(52/12)</f>
        <v>1274</v>
      </c>
      <c r="I55">
        <f>G55*(104/12)</f>
        <v>2548</v>
      </c>
      <c r="J55">
        <f t="shared" si="15"/>
        <v>333</v>
      </c>
      <c r="K55">
        <f t="shared" si="16"/>
        <v>441</v>
      </c>
      <c r="L55">
        <v>8</v>
      </c>
      <c r="M55" t="s">
        <v>282</v>
      </c>
      <c r="N55">
        <v>2006</v>
      </c>
      <c r="O55" t="s">
        <v>203</v>
      </c>
      <c r="P55" t="s">
        <v>1405</v>
      </c>
      <c r="Q55">
        <f>(0.67*R55)+(0.33*S55)</f>
        <v>3.736017710189675</v>
      </c>
      <c r="R55">
        <f>'price-estimation'!AF101</f>
        <v>3.7360177101896745</v>
      </c>
      <c r="S55">
        <f>'price-estimation'!AF102</f>
        <v>3.7360177101896745</v>
      </c>
    </row>
    <row r="56" spans="1:19" x14ac:dyDescent="0.3">
      <c r="A56" t="s">
        <v>40</v>
      </c>
      <c r="B56" t="s">
        <v>396</v>
      </c>
      <c r="C56" t="s">
        <v>396</v>
      </c>
      <c r="D56" t="s">
        <v>230</v>
      </c>
      <c r="E56" t="s">
        <v>1073</v>
      </c>
      <c r="F56">
        <v>6523</v>
      </c>
      <c r="G56">
        <v>29650</v>
      </c>
      <c r="H56">
        <f t="shared" ref="H56:H62" si="23">G56</f>
        <v>29650</v>
      </c>
      <c r="I56">
        <f t="shared" ref="I56:I62" si="24">G56</f>
        <v>29650</v>
      </c>
      <c r="J56">
        <f t="shared" si="15"/>
        <v>1505.3076923076924</v>
      </c>
      <c r="K56">
        <f t="shared" si="16"/>
        <v>6842.3076923076924</v>
      </c>
      <c r="L56">
        <v>52</v>
      </c>
      <c r="M56" t="s">
        <v>288</v>
      </c>
      <c r="N56">
        <v>2020</v>
      </c>
      <c r="O56" t="s">
        <v>121</v>
      </c>
      <c r="P56" s="49"/>
      <c r="Q56">
        <f>AVERAGE(R56:S56)</f>
        <v>0.495321578432592</v>
      </c>
      <c r="R56">
        <f>'price-estimation'!AF113</f>
        <v>0.16246880283664544</v>
      </c>
      <c r="S56">
        <f>'price-estimation'!AF114</f>
        <v>0.82817435402853856</v>
      </c>
    </row>
    <row r="57" spans="1:19" x14ac:dyDescent="0.3">
      <c r="A57" t="s">
        <v>42</v>
      </c>
      <c r="B57" t="s">
        <v>424</v>
      </c>
      <c r="C57" t="s">
        <v>425</v>
      </c>
      <c r="D57" t="s">
        <v>265</v>
      </c>
      <c r="E57" t="s">
        <v>1073</v>
      </c>
      <c r="F57">
        <v>30089</v>
      </c>
      <c r="G57">
        <v>63091574</v>
      </c>
      <c r="H57">
        <f t="shared" si="23"/>
        <v>63091574</v>
      </c>
      <c r="I57">
        <f t="shared" si="24"/>
        <v>63091574</v>
      </c>
      <c r="J57">
        <f t="shared" si="15"/>
        <v>6943.6153846153848</v>
      </c>
      <c r="K57">
        <f t="shared" si="16"/>
        <v>14559594</v>
      </c>
      <c r="L57">
        <v>52</v>
      </c>
      <c r="M57" t="s">
        <v>1103</v>
      </c>
      <c r="N57">
        <v>2005</v>
      </c>
      <c r="O57" t="s">
        <v>121</v>
      </c>
      <c r="P57" s="49"/>
      <c r="Q57">
        <f>AVERAGE(R57:S57)</f>
        <v>0.58616199282496995</v>
      </c>
      <c r="R57">
        <f>'price-estimation'!AF109</f>
        <v>0.58616199282496995</v>
      </c>
      <c r="S57">
        <f>'price-estimation'!AF110</f>
        <v>0.58616199282496995</v>
      </c>
    </row>
    <row r="58" spans="1:19" x14ac:dyDescent="0.3">
      <c r="A58" t="s">
        <v>43</v>
      </c>
      <c r="B58" t="s">
        <v>424</v>
      </c>
      <c r="C58" t="s">
        <v>425</v>
      </c>
      <c r="D58" t="s">
        <v>284</v>
      </c>
      <c r="E58" t="s">
        <v>1073</v>
      </c>
      <c r="F58">
        <v>3101</v>
      </c>
      <c r="G58">
        <v>3768</v>
      </c>
      <c r="H58">
        <f t="shared" si="23"/>
        <v>3768</v>
      </c>
      <c r="I58">
        <f t="shared" si="24"/>
        <v>3768</v>
      </c>
      <c r="J58">
        <f t="shared" si="15"/>
        <v>715.61538461538464</v>
      </c>
      <c r="K58">
        <f t="shared" si="16"/>
        <v>869.53846153846155</v>
      </c>
      <c r="L58">
        <v>52</v>
      </c>
      <c r="M58" t="s">
        <v>298</v>
      </c>
      <c r="N58">
        <v>2007</v>
      </c>
      <c r="O58" t="s">
        <v>121</v>
      </c>
      <c r="P58" s="49"/>
      <c r="Q58">
        <f>AVERAGE(R58:S58)</f>
        <v>0.84944779490804079</v>
      </c>
      <c r="R58">
        <f>'price-estimation'!AF29</f>
        <v>0.83177910325835158</v>
      </c>
      <c r="S58">
        <f>'price-estimation'!AF30</f>
        <v>0.86711648655772999</v>
      </c>
    </row>
    <row r="59" spans="1:19" x14ac:dyDescent="0.3">
      <c r="A59" t="s">
        <v>44</v>
      </c>
      <c r="B59" t="s">
        <v>424</v>
      </c>
      <c r="C59" t="s">
        <v>1095</v>
      </c>
      <c r="D59" t="s">
        <v>198</v>
      </c>
      <c r="E59" t="s">
        <v>1073</v>
      </c>
      <c r="F59">
        <f>1249+4</f>
        <v>1253</v>
      </c>
      <c r="G59">
        <v>2032</v>
      </c>
      <c r="H59">
        <f t="shared" si="23"/>
        <v>2032</v>
      </c>
      <c r="I59">
        <f t="shared" si="24"/>
        <v>2032</v>
      </c>
      <c r="J59">
        <f t="shared" si="15"/>
        <v>289.15384615384619</v>
      </c>
      <c r="K59">
        <f t="shared" si="16"/>
        <v>468.92307692307696</v>
      </c>
      <c r="L59">
        <v>52</v>
      </c>
      <c r="M59" t="s">
        <v>300</v>
      </c>
      <c r="N59">
        <v>2000</v>
      </c>
      <c r="O59" t="s">
        <v>121</v>
      </c>
      <c r="P59" s="49"/>
      <c r="Q59">
        <f t="shared" ref="Q59:Q62" si="25">AVERAGE(R59:S59)</f>
        <v>0.33526217542236553</v>
      </c>
      <c r="R59">
        <f>'price-estimation'!AF45</f>
        <v>0.52013894740992228</v>
      </c>
      <c r="S59">
        <f>'price-estimation'!AF46</f>
        <v>0.15038540343480877</v>
      </c>
    </row>
    <row r="60" spans="1:19" x14ac:dyDescent="0.3">
      <c r="A60" t="s">
        <v>44</v>
      </c>
      <c r="B60" t="s">
        <v>424</v>
      </c>
      <c r="C60" t="s">
        <v>1095</v>
      </c>
      <c r="D60" t="s">
        <v>198</v>
      </c>
      <c r="E60" t="s">
        <v>1073</v>
      </c>
      <c r="F60">
        <f>628+46</f>
        <v>674</v>
      </c>
      <c r="G60">
        <v>1556</v>
      </c>
      <c r="H60">
        <f t="shared" si="23"/>
        <v>1556</v>
      </c>
      <c r="I60">
        <f t="shared" si="24"/>
        <v>1556</v>
      </c>
      <c r="J60">
        <f t="shared" si="15"/>
        <v>155.53846153846155</v>
      </c>
      <c r="K60">
        <f t="shared" si="16"/>
        <v>359.07692307692309</v>
      </c>
      <c r="L60">
        <v>52</v>
      </c>
      <c r="M60" t="s">
        <v>300</v>
      </c>
      <c r="N60">
        <v>2000</v>
      </c>
      <c r="O60" t="s">
        <v>121</v>
      </c>
      <c r="P60" s="49"/>
      <c r="Q60">
        <f t="shared" si="25"/>
        <v>0.33526217542236553</v>
      </c>
      <c r="R60">
        <f>'price-estimation'!AF45</f>
        <v>0.52013894740992228</v>
      </c>
      <c r="S60">
        <f>'price-estimation'!AF46</f>
        <v>0.15038540343480877</v>
      </c>
    </row>
    <row r="61" spans="1:19" x14ac:dyDescent="0.3">
      <c r="A61" t="s">
        <v>44</v>
      </c>
      <c r="B61" t="s">
        <v>132</v>
      </c>
      <c r="C61" t="s">
        <v>415</v>
      </c>
      <c r="D61" t="s">
        <v>198</v>
      </c>
      <c r="E61" t="s">
        <v>1073</v>
      </c>
      <c r="F61">
        <v>226</v>
      </c>
      <c r="G61">
        <v>2032</v>
      </c>
      <c r="H61">
        <f t="shared" si="23"/>
        <v>2032</v>
      </c>
      <c r="I61">
        <f t="shared" si="24"/>
        <v>2032</v>
      </c>
      <c r="J61">
        <f t="shared" si="15"/>
        <v>52.153846153846153</v>
      </c>
      <c r="K61">
        <f t="shared" si="16"/>
        <v>468.92307692307696</v>
      </c>
      <c r="L61">
        <v>52</v>
      </c>
      <c r="M61" t="s">
        <v>300</v>
      </c>
      <c r="N61">
        <v>2000</v>
      </c>
      <c r="O61" t="s">
        <v>121</v>
      </c>
      <c r="P61" s="49"/>
      <c r="Q61">
        <f t="shared" si="25"/>
        <v>0.33526217542236553</v>
      </c>
      <c r="R61">
        <f>'price-estimation'!AF45</f>
        <v>0.52013894740992228</v>
      </c>
      <c r="S61">
        <f>'price-estimation'!AF46</f>
        <v>0.15038540343480877</v>
      </c>
    </row>
    <row r="62" spans="1:19" x14ac:dyDescent="0.3">
      <c r="A62" t="s">
        <v>44</v>
      </c>
      <c r="B62" t="s">
        <v>132</v>
      </c>
      <c r="C62" t="s">
        <v>415</v>
      </c>
      <c r="D62" t="s">
        <v>198</v>
      </c>
      <c r="E62" t="s">
        <v>1073</v>
      </c>
      <c r="F62">
        <v>120</v>
      </c>
      <c r="G62">
        <v>1556</v>
      </c>
      <c r="H62">
        <f t="shared" si="23"/>
        <v>1556</v>
      </c>
      <c r="I62">
        <f t="shared" si="24"/>
        <v>1556</v>
      </c>
      <c r="J62">
        <f t="shared" si="15"/>
        <v>27.692307692307693</v>
      </c>
      <c r="K62">
        <f t="shared" si="16"/>
        <v>359.07692307692309</v>
      </c>
      <c r="L62">
        <v>52</v>
      </c>
      <c r="M62" t="s">
        <v>300</v>
      </c>
      <c r="N62">
        <v>2000</v>
      </c>
      <c r="O62" t="s">
        <v>121</v>
      </c>
      <c r="P62" s="49"/>
      <c r="Q62">
        <f t="shared" si="25"/>
        <v>0.33526217542236553</v>
      </c>
      <c r="R62">
        <f>'price-estimation'!AF45</f>
        <v>0.52013894740992228</v>
      </c>
      <c r="S62">
        <f>'price-estimation'!AF46</f>
        <v>0.15038540343480877</v>
      </c>
    </row>
    <row r="63" spans="1:19" x14ac:dyDescent="0.3">
      <c r="A63" t="s">
        <v>45</v>
      </c>
      <c r="B63" t="s">
        <v>1072</v>
      </c>
      <c r="C63" t="s">
        <v>1104</v>
      </c>
      <c r="D63" t="s">
        <v>211</v>
      </c>
      <c r="E63" t="s">
        <v>1067</v>
      </c>
      <c r="F63">
        <v>146</v>
      </c>
      <c r="G63">
        <v>367</v>
      </c>
      <c r="H63">
        <f t="shared" ref="H63:H87" si="26">G63*(52/12)</f>
        <v>1590.3333333333333</v>
      </c>
      <c r="I63">
        <f t="shared" ref="I63:I87" si="27">G63*(104/12)</f>
        <v>3180.6666666666665</v>
      </c>
      <c r="J63">
        <f t="shared" si="15"/>
        <v>438</v>
      </c>
      <c r="K63">
        <f t="shared" si="16"/>
        <v>1101</v>
      </c>
      <c r="L63">
        <v>4</v>
      </c>
      <c r="M63" t="s">
        <v>302</v>
      </c>
      <c r="N63">
        <v>2017</v>
      </c>
      <c r="O63" t="s">
        <v>349</v>
      </c>
      <c r="P63" s="49"/>
      <c r="Q63">
        <f>R63</f>
        <v>1.4399156854541555</v>
      </c>
      <c r="R63">
        <f>'price-estimation'!AF21</f>
        <v>1.4399156854541555</v>
      </c>
      <c r="S63">
        <f>'price-estimation'!AF22</f>
        <v>0.93697483896629541</v>
      </c>
    </row>
    <row r="64" spans="1:19" x14ac:dyDescent="0.3">
      <c r="A64" t="s">
        <v>47</v>
      </c>
      <c r="B64" t="s">
        <v>132</v>
      </c>
      <c r="C64" t="s">
        <v>1105</v>
      </c>
      <c r="D64" t="s">
        <v>211</v>
      </c>
      <c r="E64" t="s">
        <v>1067</v>
      </c>
      <c r="F64">
        <v>81</v>
      </c>
      <c r="G64">
        <v>518</v>
      </c>
      <c r="H64">
        <f t="shared" si="26"/>
        <v>2244.6666666666665</v>
      </c>
      <c r="I64">
        <f t="shared" si="27"/>
        <v>4489.333333333333</v>
      </c>
      <c r="J64">
        <f t="shared" si="15"/>
        <v>194.4</v>
      </c>
      <c r="K64">
        <f t="shared" si="16"/>
        <v>1243.2</v>
      </c>
      <c r="L64">
        <v>5</v>
      </c>
      <c r="M64" t="s">
        <v>306</v>
      </c>
      <c r="N64">
        <v>1997</v>
      </c>
      <c r="O64" t="s">
        <v>191</v>
      </c>
      <c r="P64" s="49"/>
      <c r="Q64">
        <f>S64</f>
        <v>0.70926504931038037</v>
      </c>
      <c r="R64">
        <f>'price-estimation'!AF21</f>
        <v>1.4399156854541555</v>
      </c>
      <c r="S64">
        <f>'price-estimation'!AF2</f>
        <v>0.70926504931038037</v>
      </c>
    </row>
    <row r="65" spans="1:19" x14ac:dyDescent="0.3">
      <c r="A65" t="s">
        <v>48</v>
      </c>
      <c r="B65" t="s">
        <v>132</v>
      </c>
      <c r="C65" t="s">
        <v>1106</v>
      </c>
      <c r="D65" t="s">
        <v>211</v>
      </c>
      <c r="E65" t="s">
        <v>1067</v>
      </c>
      <c r="F65">
        <v>852</v>
      </c>
      <c r="G65">
        <v>6000</v>
      </c>
      <c r="H65">
        <f t="shared" si="26"/>
        <v>26000</v>
      </c>
      <c r="I65">
        <f t="shared" si="27"/>
        <v>52000</v>
      </c>
      <c r="J65">
        <f t="shared" si="15"/>
        <v>5112</v>
      </c>
      <c r="K65">
        <f t="shared" si="16"/>
        <v>36000</v>
      </c>
      <c r="L65">
        <v>2</v>
      </c>
      <c r="M65" t="s">
        <v>307</v>
      </c>
      <c r="N65">
        <v>2011</v>
      </c>
      <c r="O65" t="s">
        <v>203</v>
      </c>
      <c r="P65" t="s">
        <v>1403</v>
      </c>
      <c r="Q65">
        <f>(0.714*R65)+(0.286*S65)</f>
        <v>1.2960746033586275</v>
      </c>
      <c r="R65">
        <f>'price-estimation'!AF21</f>
        <v>1.4399156854541555</v>
      </c>
      <c r="S65">
        <f>'price-estimation'!AF22</f>
        <v>0.93697483896629541</v>
      </c>
    </row>
    <row r="66" spans="1:19" x14ac:dyDescent="0.3">
      <c r="A66" t="s">
        <v>49</v>
      </c>
      <c r="B66" t="s">
        <v>132</v>
      </c>
      <c r="C66" t="s">
        <v>415</v>
      </c>
      <c r="D66" t="s">
        <v>211</v>
      </c>
      <c r="E66" t="s">
        <v>1067</v>
      </c>
      <c r="F66">
        <v>80</v>
      </c>
      <c r="G66">
        <v>2000</v>
      </c>
      <c r="H66">
        <f t="shared" si="26"/>
        <v>8666.6666666666661</v>
      </c>
      <c r="I66">
        <f t="shared" si="27"/>
        <v>17333.333333333332</v>
      </c>
      <c r="J66">
        <f t="shared" ref="J66:J97" si="28">F66*(12/L66)</f>
        <v>561.40350877192986</v>
      </c>
      <c r="K66">
        <f t="shared" ref="K66:K97" si="29">G66*(12/L66)</f>
        <v>14035.087719298246</v>
      </c>
      <c r="L66">
        <v>1.71</v>
      </c>
      <c r="M66" t="s">
        <v>308</v>
      </c>
      <c r="N66">
        <v>2007</v>
      </c>
      <c r="O66" t="s">
        <v>349</v>
      </c>
      <c r="P66" s="49"/>
      <c r="Q66">
        <f>R66</f>
        <v>1.4399156854541555</v>
      </c>
      <c r="R66">
        <f>'price-estimation'!AF21</f>
        <v>1.4399156854541555</v>
      </c>
      <c r="S66">
        <f>'price-estimation'!AF22</f>
        <v>0.93697483896629541</v>
      </c>
    </row>
    <row r="67" spans="1:19" x14ac:dyDescent="0.3">
      <c r="A67" t="s">
        <v>50</v>
      </c>
      <c r="B67" t="s">
        <v>132</v>
      </c>
      <c r="C67" t="s">
        <v>1106</v>
      </c>
      <c r="D67" t="s">
        <v>211</v>
      </c>
      <c r="E67" t="s">
        <v>1067</v>
      </c>
      <c r="F67">
        <v>96</v>
      </c>
      <c r="G67">
        <v>2000</v>
      </c>
      <c r="H67">
        <f t="shared" si="26"/>
        <v>8666.6666666666661</v>
      </c>
      <c r="I67">
        <f t="shared" si="27"/>
        <v>17333.333333333332</v>
      </c>
      <c r="J67">
        <f t="shared" si="28"/>
        <v>805.59440559440554</v>
      </c>
      <c r="K67">
        <f t="shared" si="29"/>
        <v>16783.216783216783</v>
      </c>
      <c r="L67">
        <v>1.43</v>
      </c>
      <c r="M67" t="s">
        <v>309</v>
      </c>
      <c r="N67">
        <v>2004</v>
      </c>
      <c r="O67" t="s">
        <v>349</v>
      </c>
      <c r="P67" s="49"/>
      <c r="Q67">
        <f>R67</f>
        <v>1.4399156854541555</v>
      </c>
      <c r="R67">
        <f>'price-estimation'!AF21</f>
        <v>1.4399156854541555</v>
      </c>
      <c r="S67">
        <f>'price-estimation'!AF22</f>
        <v>0.93697483896629541</v>
      </c>
    </row>
    <row r="68" spans="1:19" x14ac:dyDescent="0.3">
      <c r="A68" t="s">
        <v>51</v>
      </c>
      <c r="B68" t="s">
        <v>1072</v>
      </c>
      <c r="C68" t="s">
        <v>1107</v>
      </c>
      <c r="D68" t="s">
        <v>211</v>
      </c>
      <c r="E68" t="s">
        <v>1067</v>
      </c>
      <c r="F68">
        <v>16</v>
      </c>
      <c r="G68">
        <v>105</v>
      </c>
      <c r="H68">
        <f t="shared" si="26"/>
        <v>454.99999999999994</v>
      </c>
      <c r="I68">
        <f t="shared" si="27"/>
        <v>909.99999999999989</v>
      </c>
      <c r="J68">
        <f t="shared" si="28"/>
        <v>446.51162790697674</v>
      </c>
      <c r="K68">
        <f t="shared" si="29"/>
        <v>2930.2325581395348</v>
      </c>
      <c r="L68">
        <v>0.43</v>
      </c>
      <c r="M68" t="s">
        <v>309</v>
      </c>
      <c r="N68">
        <v>1999</v>
      </c>
      <c r="O68" t="s">
        <v>191</v>
      </c>
      <c r="P68" s="49"/>
      <c r="Q68">
        <f>S68</f>
        <v>0.93697483896629541</v>
      </c>
      <c r="R68">
        <f>'price-estimation'!AF21</f>
        <v>1.4399156854541555</v>
      </c>
      <c r="S68">
        <f>'price-estimation'!AF22</f>
        <v>0.93697483896629541</v>
      </c>
    </row>
    <row r="69" spans="1:19" x14ac:dyDescent="0.3">
      <c r="A69" t="s">
        <v>52</v>
      </c>
      <c r="B69" t="s">
        <v>132</v>
      </c>
      <c r="C69" t="s">
        <v>415</v>
      </c>
      <c r="D69" t="s">
        <v>211</v>
      </c>
      <c r="E69" t="s">
        <v>1067</v>
      </c>
      <c r="F69">
        <v>86</v>
      </c>
      <c r="G69">
        <v>288</v>
      </c>
      <c r="H69">
        <f t="shared" si="26"/>
        <v>1248</v>
      </c>
      <c r="I69">
        <f t="shared" si="27"/>
        <v>2496</v>
      </c>
      <c r="J69">
        <f t="shared" si="28"/>
        <v>1032</v>
      </c>
      <c r="K69">
        <f t="shared" si="29"/>
        <v>3456</v>
      </c>
      <c r="L69">
        <v>1</v>
      </c>
      <c r="M69" t="s">
        <v>309</v>
      </c>
      <c r="N69">
        <v>1991</v>
      </c>
      <c r="O69" t="s">
        <v>191</v>
      </c>
      <c r="P69" s="49"/>
      <c r="Q69">
        <f>S69</f>
        <v>0.93697483896629541</v>
      </c>
      <c r="R69">
        <f>'price-estimation'!AF21</f>
        <v>1.4399156854541555</v>
      </c>
      <c r="S69">
        <f>'price-estimation'!AF22</f>
        <v>0.93697483896629541</v>
      </c>
    </row>
    <row r="70" spans="1:19" x14ac:dyDescent="0.3">
      <c r="A70" t="s">
        <v>53</v>
      </c>
      <c r="B70" t="s">
        <v>132</v>
      </c>
      <c r="C70" t="s">
        <v>376</v>
      </c>
      <c r="D70" t="s">
        <v>211</v>
      </c>
      <c r="E70" t="s">
        <v>1067</v>
      </c>
      <c r="F70">
        <v>196</v>
      </c>
      <c r="G70">
        <v>796</v>
      </c>
      <c r="H70">
        <f t="shared" si="26"/>
        <v>3449.333333333333</v>
      </c>
      <c r="I70">
        <f t="shared" si="27"/>
        <v>6898.6666666666661</v>
      </c>
      <c r="J70">
        <f t="shared" si="28"/>
        <v>784</v>
      </c>
      <c r="K70">
        <f t="shared" si="29"/>
        <v>3184</v>
      </c>
      <c r="L70">
        <v>3</v>
      </c>
      <c r="M70" t="s">
        <v>310</v>
      </c>
      <c r="N70">
        <v>1992</v>
      </c>
      <c r="O70" t="s">
        <v>191</v>
      </c>
      <c r="P70" s="49"/>
      <c r="Q70">
        <f>S70</f>
        <v>0.93697483896629541</v>
      </c>
      <c r="R70">
        <f>'price-estimation'!AF21</f>
        <v>1.4399156854541555</v>
      </c>
      <c r="S70">
        <f>'price-estimation'!AF22</f>
        <v>0.93697483896629541</v>
      </c>
    </row>
    <row r="71" spans="1:19" x14ac:dyDescent="0.3">
      <c r="A71" t="s">
        <v>54</v>
      </c>
      <c r="B71" t="s">
        <v>1108</v>
      </c>
      <c r="C71" t="s">
        <v>1109</v>
      </c>
      <c r="D71" t="s">
        <v>211</v>
      </c>
      <c r="E71" t="s">
        <v>1067</v>
      </c>
      <c r="F71">
        <v>98</v>
      </c>
      <c r="G71">
        <v>500</v>
      </c>
      <c r="H71">
        <f t="shared" si="26"/>
        <v>2166.6666666666665</v>
      </c>
      <c r="I71">
        <f t="shared" si="27"/>
        <v>4333.333333333333</v>
      </c>
      <c r="J71">
        <f t="shared" si="28"/>
        <v>1176</v>
      </c>
      <c r="K71">
        <f t="shared" si="29"/>
        <v>6000</v>
      </c>
      <c r="L71">
        <v>1</v>
      </c>
      <c r="M71" t="s">
        <v>311</v>
      </c>
      <c r="N71">
        <v>2020</v>
      </c>
      <c r="O71" t="s">
        <v>203</v>
      </c>
      <c r="P71" t="s">
        <v>1403</v>
      </c>
      <c r="Q71">
        <f>(0.714*R71)+(0.286*S71)</f>
        <v>1.2960746033586275</v>
      </c>
      <c r="R71">
        <f>'price-estimation'!AF21</f>
        <v>1.4399156854541555</v>
      </c>
      <c r="S71">
        <f>'price-estimation'!AF22</f>
        <v>0.93697483896629541</v>
      </c>
    </row>
    <row r="72" spans="1:19" x14ac:dyDescent="0.3">
      <c r="A72" t="s">
        <v>55</v>
      </c>
      <c r="B72" t="s">
        <v>132</v>
      </c>
      <c r="C72" t="s">
        <v>415</v>
      </c>
      <c r="D72" t="s">
        <v>1110</v>
      </c>
      <c r="E72" t="s">
        <v>1067</v>
      </c>
      <c r="F72">
        <v>56</v>
      </c>
      <c r="G72">
        <v>3000</v>
      </c>
      <c r="H72">
        <f t="shared" si="26"/>
        <v>13000</v>
      </c>
      <c r="I72">
        <f t="shared" si="27"/>
        <v>26000</v>
      </c>
      <c r="J72">
        <f t="shared" si="28"/>
        <v>1562.7906976744187</v>
      </c>
      <c r="K72">
        <f t="shared" si="29"/>
        <v>83720.930232558138</v>
      </c>
      <c r="L72">
        <v>0.43</v>
      </c>
      <c r="M72" t="s">
        <v>309</v>
      </c>
      <c r="N72">
        <v>2018</v>
      </c>
      <c r="O72" t="s">
        <v>349</v>
      </c>
      <c r="P72" s="49"/>
      <c r="Q72">
        <f>R72</f>
        <v>1.4399156854541555</v>
      </c>
      <c r="R72">
        <f>'price-estimation'!AF21</f>
        <v>1.4399156854541555</v>
      </c>
      <c r="S72">
        <f>'price-estimation'!AF22</f>
        <v>0.93697483896629541</v>
      </c>
    </row>
    <row r="73" spans="1:19" x14ac:dyDescent="0.3">
      <c r="A73" t="s">
        <v>56</v>
      </c>
      <c r="B73" t="s">
        <v>1108</v>
      </c>
      <c r="C73" t="s">
        <v>1109</v>
      </c>
      <c r="D73" t="s">
        <v>211</v>
      </c>
      <c r="E73" t="s">
        <v>1067</v>
      </c>
      <c r="F73">
        <v>20</v>
      </c>
      <c r="G73">
        <v>1000</v>
      </c>
      <c r="H73">
        <f t="shared" si="26"/>
        <v>4333.333333333333</v>
      </c>
      <c r="I73">
        <f t="shared" si="27"/>
        <v>8666.6666666666661</v>
      </c>
      <c r="J73">
        <f t="shared" si="28"/>
        <v>279.06976744186045</v>
      </c>
      <c r="K73">
        <f t="shared" si="29"/>
        <v>13953.488372093023</v>
      </c>
      <c r="L73">
        <v>0.86</v>
      </c>
      <c r="M73" t="s">
        <v>312</v>
      </c>
      <c r="N73">
        <v>2016</v>
      </c>
      <c r="O73" t="s">
        <v>349</v>
      </c>
      <c r="P73" s="49"/>
      <c r="Q73">
        <f>R73</f>
        <v>1.4399156854541555</v>
      </c>
      <c r="R73">
        <f>'price-estimation'!AF21</f>
        <v>1.4399156854541555</v>
      </c>
      <c r="S73">
        <f>'price-estimation'!AF22</f>
        <v>0.93697483896629541</v>
      </c>
    </row>
    <row r="74" spans="1:19" x14ac:dyDescent="0.3">
      <c r="A74" t="s">
        <v>57</v>
      </c>
      <c r="B74" t="s">
        <v>132</v>
      </c>
      <c r="C74" t="s">
        <v>415</v>
      </c>
      <c r="D74" t="s">
        <v>211</v>
      </c>
      <c r="E74" t="s">
        <v>1067</v>
      </c>
      <c r="F74">
        <v>100</v>
      </c>
      <c r="G74">
        <v>2000</v>
      </c>
      <c r="H74">
        <f t="shared" si="26"/>
        <v>8666.6666666666661</v>
      </c>
      <c r="I74">
        <f t="shared" si="27"/>
        <v>17333.333333333332</v>
      </c>
      <c r="J74">
        <f t="shared" si="28"/>
        <v>839.16083916083915</v>
      </c>
      <c r="K74">
        <f t="shared" si="29"/>
        <v>16783.216783216783</v>
      </c>
      <c r="L74">
        <v>1.43</v>
      </c>
      <c r="M74" t="s">
        <v>313</v>
      </c>
      <c r="N74">
        <v>2016</v>
      </c>
      <c r="O74" t="s">
        <v>349</v>
      </c>
      <c r="P74" s="49"/>
      <c r="Q74">
        <f>R74</f>
        <v>1.4399156854541555</v>
      </c>
      <c r="R74">
        <f>'price-estimation'!AF21</f>
        <v>1.4399156854541555</v>
      </c>
      <c r="S74">
        <f>'price-estimation'!AF22</f>
        <v>0.93697483896629541</v>
      </c>
    </row>
    <row r="75" spans="1:19" x14ac:dyDescent="0.3">
      <c r="A75" t="s">
        <v>58</v>
      </c>
      <c r="B75" t="s">
        <v>1108</v>
      </c>
      <c r="C75" t="s">
        <v>1109</v>
      </c>
      <c r="D75" t="s">
        <v>211</v>
      </c>
      <c r="E75" t="s">
        <v>1067</v>
      </c>
      <c r="F75">
        <v>50</v>
      </c>
      <c r="G75">
        <v>500</v>
      </c>
      <c r="H75">
        <f t="shared" si="26"/>
        <v>2166.6666666666665</v>
      </c>
      <c r="I75">
        <f t="shared" si="27"/>
        <v>4333.333333333333</v>
      </c>
      <c r="J75">
        <f t="shared" si="28"/>
        <v>600</v>
      </c>
      <c r="K75">
        <f t="shared" si="29"/>
        <v>6000</v>
      </c>
      <c r="L75">
        <v>1</v>
      </c>
      <c r="M75" t="s">
        <v>314</v>
      </c>
      <c r="N75">
        <v>2016</v>
      </c>
      <c r="O75" t="s">
        <v>203</v>
      </c>
      <c r="P75" t="s">
        <v>1403</v>
      </c>
      <c r="Q75">
        <f>(0.714*R75)+(0.286*S75)</f>
        <v>1.2960746033586275</v>
      </c>
      <c r="R75">
        <f>'price-estimation'!AF21</f>
        <v>1.4399156854541555</v>
      </c>
      <c r="S75">
        <f>'price-estimation'!AF22</f>
        <v>0.93697483896629541</v>
      </c>
    </row>
    <row r="76" spans="1:19" x14ac:dyDescent="0.3">
      <c r="A76" t="s">
        <v>59</v>
      </c>
      <c r="B76" t="s">
        <v>424</v>
      </c>
      <c r="C76" t="s">
        <v>1111</v>
      </c>
      <c r="D76" t="s">
        <v>211</v>
      </c>
      <c r="E76" t="s">
        <v>1067</v>
      </c>
      <c r="F76">
        <v>500</v>
      </c>
      <c r="G76">
        <v>5000</v>
      </c>
      <c r="H76">
        <f t="shared" si="26"/>
        <v>21666.666666666664</v>
      </c>
      <c r="I76">
        <f t="shared" si="27"/>
        <v>43333.333333333328</v>
      </c>
      <c r="J76">
        <f t="shared" si="28"/>
        <v>1500</v>
      </c>
      <c r="K76">
        <f t="shared" si="29"/>
        <v>15000</v>
      </c>
      <c r="L76">
        <v>4</v>
      </c>
      <c r="M76" t="s">
        <v>315</v>
      </c>
      <c r="N76">
        <v>2015</v>
      </c>
      <c r="O76" t="s">
        <v>349</v>
      </c>
      <c r="P76" s="49"/>
      <c r="Q76">
        <f>R76</f>
        <v>1.4399156854541555</v>
      </c>
      <c r="R76">
        <f>'price-estimation'!AF21</f>
        <v>1.4399156854541555</v>
      </c>
      <c r="S76">
        <f>'price-estimation'!AF22</f>
        <v>0.93697483896629541</v>
      </c>
    </row>
    <row r="77" spans="1:19" x14ac:dyDescent="0.3">
      <c r="A77" t="s">
        <v>60</v>
      </c>
      <c r="B77" t="s">
        <v>1072</v>
      </c>
      <c r="C77" t="s">
        <v>1102</v>
      </c>
      <c r="D77" t="s">
        <v>211</v>
      </c>
      <c r="E77" t="s">
        <v>1067</v>
      </c>
      <c r="F77">
        <v>30</v>
      </c>
      <c r="G77">
        <v>800</v>
      </c>
      <c r="H77">
        <f t="shared" si="26"/>
        <v>3466.6666666666665</v>
      </c>
      <c r="I77">
        <f t="shared" si="27"/>
        <v>6933.333333333333</v>
      </c>
      <c r="J77">
        <f t="shared" si="28"/>
        <v>180</v>
      </c>
      <c r="K77">
        <f t="shared" si="29"/>
        <v>4800</v>
      </c>
      <c r="L77">
        <v>2</v>
      </c>
      <c r="M77" t="s">
        <v>334</v>
      </c>
      <c r="N77">
        <v>2014</v>
      </c>
      <c r="O77" t="s">
        <v>349</v>
      </c>
      <c r="P77" s="49"/>
      <c r="Q77">
        <f>R77</f>
        <v>1.4399156854541555</v>
      </c>
      <c r="R77">
        <f>'price-estimation'!AF21</f>
        <v>1.4399156854541555</v>
      </c>
      <c r="S77">
        <f>'price-estimation'!AF22</f>
        <v>0.93697483896629541</v>
      </c>
    </row>
    <row r="78" spans="1:19" x14ac:dyDescent="0.3">
      <c r="A78" t="s">
        <v>61</v>
      </c>
      <c r="B78" t="s">
        <v>424</v>
      </c>
      <c r="C78" t="s">
        <v>406</v>
      </c>
      <c r="D78" t="s">
        <v>211</v>
      </c>
      <c r="E78" t="s">
        <v>1067</v>
      </c>
      <c r="F78">
        <v>150</v>
      </c>
      <c r="G78">
        <v>500</v>
      </c>
      <c r="H78">
        <f t="shared" si="26"/>
        <v>2166.6666666666665</v>
      </c>
      <c r="I78">
        <f t="shared" si="27"/>
        <v>4333.333333333333</v>
      </c>
      <c r="J78">
        <f t="shared" si="28"/>
        <v>2535.211267605634</v>
      </c>
      <c r="K78">
        <f t="shared" si="29"/>
        <v>8450.704225352114</v>
      </c>
      <c r="L78">
        <v>0.71</v>
      </c>
      <c r="M78" t="s">
        <v>311</v>
      </c>
      <c r="N78">
        <v>2013</v>
      </c>
      <c r="O78" t="s">
        <v>349</v>
      </c>
      <c r="P78" s="49"/>
      <c r="Q78">
        <f>R78</f>
        <v>1.4399156854541555</v>
      </c>
      <c r="R78">
        <f>'price-estimation'!AF21</f>
        <v>1.4399156854541555</v>
      </c>
      <c r="S78">
        <f>'price-estimation'!AF22</f>
        <v>0.93697483896629541</v>
      </c>
    </row>
    <row r="79" spans="1:19" x14ac:dyDescent="0.3">
      <c r="A79" t="s">
        <v>62</v>
      </c>
      <c r="B79" t="s">
        <v>132</v>
      </c>
      <c r="C79" t="s">
        <v>1112</v>
      </c>
      <c r="D79" t="s">
        <v>211</v>
      </c>
      <c r="E79" t="s">
        <v>1067</v>
      </c>
      <c r="F79">
        <v>10</v>
      </c>
      <c r="G79">
        <v>400</v>
      </c>
      <c r="H79">
        <f t="shared" si="26"/>
        <v>1733.3333333333333</v>
      </c>
      <c r="I79">
        <f t="shared" si="27"/>
        <v>3466.6666666666665</v>
      </c>
      <c r="J79">
        <f t="shared" si="28"/>
        <v>169.01408450704227</v>
      </c>
      <c r="K79">
        <f t="shared" si="29"/>
        <v>6760.563380281691</v>
      </c>
      <c r="L79">
        <v>0.71</v>
      </c>
      <c r="M79" t="s">
        <v>316</v>
      </c>
      <c r="N79">
        <v>2014</v>
      </c>
      <c r="O79" t="s">
        <v>203</v>
      </c>
      <c r="P79" t="s">
        <v>1403</v>
      </c>
      <c r="Q79">
        <f>(0.714*R79)+(0.286*S79)</f>
        <v>1.2960746033586275</v>
      </c>
      <c r="R79">
        <f>'price-estimation'!AF21</f>
        <v>1.4399156854541555</v>
      </c>
      <c r="S79">
        <f>'price-estimation'!AF22</f>
        <v>0.93697483896629541</v>
      </c>
    </row>
    <row r="80" spans="1:19" x14ac:dyDescent="0.3">
      <c r="A80" t="s">
        <v>63</v>
      </c>
      <c r="B80" t="s">
        <v>1072</v>
      </c>
      <c r="C80" t="s">
        <v>1113</v>
      </c>
      <c r="D80" t="s">
        <v>1110</v>
      </c>
      <c r="E80" t="s">
        <v>1067</v>
      </c>
      <c r="F80">
        <v>525</v>
      </c>
      <c r="G80">
        <v>3000</v>
      </c>
      <c r="H80">
        <f t="shared" si="26"/>
        <v>13000</v>
      </c>
      <c r="I80">
        <f t="shared" si="27"/>
        <v>26000</v>
      </c>
      <c r="J80">
        <f t="shared" si="28"/>
        <v>3150</v>
      </c>
      <c r="K80">
        <f t="shared" si="29"/>
        <v>18000</v>
      </c>
      <c r="L80">
        <v>2</v>
      </c>
      <c r="M80" t="s">
        <v>317</v>
      </c>
      <c r="N80">
        <v>1986</v>
      </c>
      <c r="O80" t="s">
        <v>349</v>
      </c>
      <c r="P80" s="49"/>
      <c r="Q80">
        <f>R80</f>
        <v>1.4399156854541555</v>
      </c>
      <c r="R80">
        <f>'price-estimation'!AF21</f>
        <v>1.4399156854541555</v>
      </c>
      <c r="S80">
        <f>'price-estimation'!AF22</f>
        <v>0.93697483896629541</v>
      </c>
    </row>
    <row r="81" spans="1:19" x14ac:dyDescent="0.3">
      <c r="A81" t="s">
        <v>64</v>
      </c>
      <c r="B81" t="s">
        <v>132</v>
      </c>
      <c r="C81" t="s">
        <v>415</v>
      </c>
      <c r="D81" t="s">
        <v>211</v>
      </c>
      <c r="E81" t="s">
        <v>1067</v>
      </c>
      <c r="F81">
        <v>128</v>
      </c>
      <c r="G81">
        <v>2000</v>
      </c>
      <c r="H81">
        <f t="shared" si="26"/>
        <v>8666.6666666666661</v>
      </c>
      <c r="I81">
        <f t="shared" si="27"/>
        <v>17333.333333333332</v>
      </c>
      <c r="J81">
        <f t="shared" si="28"/>
        <v>768</v>
      </c>
      <c r="K81">
        <f t="shared" si="29"/>
        <v>12000</v>
      </c>
      <c r="L81">
        <v>2</v>
      </c>
      <c r="M81" t="s">
        <v>313</v>
      </c>
      <c r="N81">
        <v>2012</v>
      </c>
      <c r="O81" t="s">
        <v>349</v>
      </c>
      <c r="P81" s="49"/>
      <c r="Q81">
        <f>R81</f>
        <v>1.4399156854541555</v>
      </c>
      <c r="R81">
        <f>'price-estimation'!AF21</f>
        <v>1.4399156854541555</v>
      </c>
      <c r="S81">
        <f>'price-estimation'!AF22</f>
        <v>0.93697483896629541</v>
      </c>
    </row>
    <row r="82" spans="1:19" x14ac:dyDescent="0.3">
      <c r="A82" t="s">
        <v>65</v>
      </c>
      <c r="B82" t="s">
        <v>424</v>
      </c>
      <c r="C82" t="s">
        <v>1098</v>
      </c>
      <c r="D82" t="s">
        <v>211</v>
      </c>
      <c r="E82" t="s">
        <v>1067</v>
      </c>
      <c r="F82">
        <v>309</v>
      </c>
      <c r="G82">
        <v>551</v>
      </c>
      <c r="H82">
        <f t="shared" si="26"/>
        <v>2387.6666666666665</v>
      </c>
      <c r="I82">
        <f t="shared" si="27"/>
        <v>4775.333333333333</v>
      </c>
      <c r="J82">
        <f t="shared" si="28"/>
        <v>1854</v>
      </c>
      <c r="K82">
        <f t="shared" si="29"/>
        <v>3306</v>
      </c>
      <c r="L82">
        <v>2</v>
      </c>
      <c r="M82" t="s">
        <v>209</v>
      </c>
      <c r="N82">
        <v>2013</v>
      </c>
      <c r="O82" t="s">
        <v>349</v>
      </c>
      <c r="P82" s="49"/>
      <c r="Q82">
        <f>R82</f>
        <v>1.4399156854541555</v>
      </c>
      <c r="R82">
        <f>'price-estimation'!AF21</f>
        <v>1.4399156854541555</v>
      </c>
      <c r="S82">
        <f>'price-estimation'!AF22</f>
        <v>0.93697483896629541</v>
      </c>
    </row>
    <row r="83" spans="1:19" x14ac:dyDescent="0.3">
      <c r="A83" t="s">
        <v>65</v>
      </c>
      <c r="B83" t="s">
        <v>132</v>
      </c>
      <c r="C83" t="s">
        <v>415</v>
      </c>
      <c r="D83" t="s">
        <v>211</v>
      </c>
      <c r="E83" t="s">
        <v>1067</v>
      </c>
      <c r="F83">
        <v>230</v>
      </c>
      <c r="G83">
        <v>781</v>
      </c>
      <c r="H83">
        <f t="shared" si="26"/>
        <v>3384.333333333333</v>
      </c>
      <c r="I83">
        <f t="shared" si="27"/>
        <v>6768.6666666666661</v>
      </c>
      <c r="J83">
        <f t="shared" si="28"/>
        <v>3887.3239436619724</v>
      </c>
      <c r="K83">
        <f t="shared" si="29"/>
        <v>13200.000000000002</v>
      </c>
      <c r="L83">
        <v>0.71</v>
      </c>
      <c r="M83" t="s">
        <v>209</v>
      </c>
      <c r="N83">
        <v>2013</v>
      </c>
      <c r="O83" t="s">
        <v>349</v>
      </c>
      <c r="P83" s="49"/>
      <c r="Q83">
        <f>R83</f>
        <v>1.4399156854541555</v>
      </c>
      <c r="R83">
        <f>'price-estimation'!AF21</f>
        <v>1.4399156854541555</v>
      </c>
      <c r="S83">
        <f>'price-estimation'!AF22</f>
        <v>0.93697483896629541</v>
      </c>
    </row>
    <row r="84" spans="1:19" x14ac:dyDescent="0.3">
      <c r="A84" t="s">
        <v>66</v>
      </c>
      <c r="B84" t="s">
        <v>424</v>
      </c>
      <c r="C84" t="s">
        <v>1098</v>
      </c>
      <c r="D84" t="s">
        <v>211</v>
      </c>
      <c r="E84" t="s">
        <v>1067</v>
      </c>
      <c r="F84">
        <v>28</v>
      </c>
      <c r="G84">
        <v>4000</v>
      </c>
      <c r="H84">
        <f t="shared" si="26"/>
        <v>17333.333333333332</v>
      </c>
      <c r="I84">
        <f t="shared" si="27"/>
        <v>34666.666666666664</v>
      </c>
      <c r="J84">
        <f t="shared" si="28"/>
        <v>214.01273885350318</v>
      </c>
      <c r="K84">
        <f t="shared" si="29"/>
        <v>30573.248407643314</v>
      </c>
      <c r="L84">
        <v>1.57</v>
      </c>
      <c r="M84" t="s">
        <v>318</v>
      </c>
      <c r="N84">
        <v>2004</v>
      </c>
      <c r="O84" t="s">
        <v>191</v>
      </c>
      <c r="P84" s="49"/>
      <c r="Q84">
        <f>S84</f>
        <v>0.93697483896629541</v>
      </c>
      <c r="R84">
        <f>'price-estimation'!AF21</f>
        <v>1.4399156854541555</v>
      </c>
      <c r="S84">
        <f>'price-estimation'!AF22</f>
        <v>0.93697483896629541</v>
      </c>
    </row>
    <row r="85" spans="1:19" x14ac:dyDescent="0.3">
      <c r="A85" t="s">
        <v>67</v>
      </c>
      <c r="B85" t="s">
        <v>1072</v>
      </c>
      <c r="C85" t="s">
        <v>1114</v>
      </c>
      <c r="D85" t="s">
        <v>211</v>
      </c>
      <c r="E85" t="s">
        <v>1067</v>
      </c>
      <c r="F85">
        <v>260</v>
      </c>
      <c r="G85">
        <v>5000</v>
      </c>
      <c r="H85">
        <f t="shared" si="26"/>
        <v>21666.666666666664</v>
      </c>
      <c r="I85">
        <f t="shared" si="27"/>
        <v>43333.333333333328</v>
      </c>
      <c r="J85">
        <f t="shared" si="28"/>
        <v>3120</v>
      </c>
      <c r="K85">
        <f t="shared" si="29"/>
        <v>60000</v>
      </c>
      <c r="L85">
        <v>1</v>
      </c>
      <c r="M85" t="s">
        <v>319</v>
      </c>
      <c r="N85">
        <v>2003</v>
      </c>
      <c r="O85" t="s">
        <v>191</v>
      </c>
      <c r="P85" s="49"/>
      <c r="Q85">
        <f>S85</f>
        <v>0.93697483896629541</v>
      </c>
      <c r="R85">
        <f>'price-estimation'!AF21</f>
        <v>1.4399156854541555</v>
      </c>
      <c r="S85">
        <f>'price-estimation'!AF22</f>
        <v>0.93697483896629541</v>
      </c>
    </row>
    <row r="86" spans="1:19" x14ac:dyDescent="0.3">
      <c r="A86" t="s">
        <v>68</v>
      </c>
      <c r="B86" t="s">
        <v>424</v>
      </c>
      <c r="C86" t="s">
        <v>406</v>
      </c>
      <c r="D86" t="s">
        <v>1110</v>
      </c>
      <c r="E86" t="s">
        <v>1067</v>
      </c>
      <c r="F86">
        <v>228</v>
      </c>
      <c r="G86">
        <v>3020</v>
      </c>
      <c r="H86">
        <f t="shared" si="26"/>
        <v>13086.666666666666</v>
      </c>
      <c r="I86">
        <f t="shared" si="27"/>
        <v>26173.333333333332</v>
      </c>
      <c r="J86">
        <f t="shared" si="28"/>
        <v>4800</v>
      </c>
      <c r="K86">
        <f t="shared" si="29"/>
        <v>63578.947368421061</v>
      </c>
      <c r="L86">
        <v>0.56999999999999995</v>
      </c>
      <c r="M86" t="s">
        <v>320</v>
      </c>
      <c r="N86">
        <v>1990</v>
      </c>
      <c r="O86" t="s">
        <v>349</v>
      </c>
      <c r="P86" s="49"/>
      <c r="Q86">
        <f>R86</f>
        <v>1.4399156854541555</v>
      </c>
      <c r="R86">
        <f>'price-estimation'!AF21</f>
        <v>1.4399156854541555</v>
      </c>
      <c r="S86">
        <f>'price-estimation'!AF22</f>
        <v>0.93697483896629541</v>
      </c>
    </row>
    <row r="87" spans="1:19" x14ac:dyDescent="0.3">
      <c r="A87" t="s">
        <v>69</v>
      </c>
      <c r="B87" t="s">
        <v>424</v>
      </c>
      <c r="C87" t="s">
        <v>1115</v>
      </c>
      <c r="D87" t="s">
        <v>211</v>
      </c>
      <c r="E87" t="s">
        <v>1067</v>
      </c>
      <c r="F87">
        <v>12</v>
      </c>
      <c r="G87">
        <v>300</v>
      </c>
      <c r="H87">
        <f t="shared" si="26"/>
        <v>1300</v>
      </c>
      <c r="I87">
        <f t="shared" si="27"/>
        <v>2600</v>
      </c>
      <c r="J87">
        <f t="shared" si="28"/>
        <v>126.31578947368422</v>
      </c>
      <c r="K87">
        <f t="shared" si="29"/>
        <v>3157.8947368421054</v>
      </c>
      <c r="L87">
        <v>1.1399999999999999</v>
      </c>
      <c r="M87" t="s">
        <v>321</v>
      </c>
      <c r="N87">
        <v>1990</v>
      </c>
      <c r="O87" t="s">
        <v>191</v>
      </c>
      <c r="P87" s="49"/>
      <c r="Q87">
        <f>S8</f>
        <v>1.0434880767772554</v>
      </c>
      <c r="R87">
        <f>'price-estimation'!AF21</f>
        <v>1.4399156854541555</v>
      </c>
      <c r="S87">
        <f>'price-estimation'!AF22</f>
        <v>0.93697483896629541</v>
      </c>
    </row>
    <row r="88" spans="1:19" x14ac:dyDescent="0.3">
      <c r="A88" t="s">
        <v>70</v>
      </c>
      <c r="B88" t="s">
        <v>1116</v>
      </c>
      <c r="C88" t="s">
        <v>1117</v>
      </c>
      <c r="D88" t="s">
        <v>347</v>
      </c>
      <c r="E88" t="s">
        <v>1073</v>
      </c>
      <c r="F88">
        <v>13</v>
      </c>
      <c r="G88">
        <v>236</v>
      </c>
      <c r="H88">
        <f t="shared" ref="H88:H98" si="30">G88</f>
        <v>236</v>
      </c>
      <c r="I88">
        <f t="shared" ref="I88:I98" si="31">G88</f>
        <v>236</v>
      </c>
      <c r="J88">
        <f t="shared" si="28"/>
        <v>11.142857142857142</v>
      </c>
      <c r="K88">
        <f t="shared" si="29"/>
        <v>202.28571428571428</v>
      </c>
      <c r="L88">
        <v>14</v>
      </c>
      <c r="M88" t="s">
        <v>322</v>
      </c>
      <c r="N88">
        <v>1997</v>
      </c>
      <c r="O88" t="s">
        <v>121</v>
      </c>
      <c r="P88" s="49"/>
      <c r="Q88">
        <f>AVERAGE(R88:S88)</f>
        <v>0.52372549926290679</v>
      </c>
      <c r="R88">
        <f>'price-estimation'!AF69</f>
        <v>0.52372549926290679</v>
      </c>
      <c r="S88">
        <f>'price-estimation'!AF70</f>
        <v>0.52372549926290679</v>
      </c>
    </row>
    <row r="89" spans="1:19" x14ac:dyDescent="0.3">
      <c r="A89" t="s">
        <v>70</v>
      </c>
      <c r="B89" t="s">
        <v>132</v>
      </c>
      <c r="C89" t="s">
        <v>415</v>
      </c>
      <c r="D89" t="s">
        <v>347</v>
      </c>
      <c r="E89" t="s">
        <v>1073</v>
      </c>
      <c r="F89">
        <v>25</v>
      </c>
      <c r="G89">
        <v>236</v>
      </c>
      <c r="H89">
        <f t="shared" si="30"/>
        <v>236</v>
      </c>
      <c r="I89">
        <f t="shared" si="31"/>
        <v>236</v>
      </c>
      <c r="J89">
        <f t="shared" si="28"/>
        <v>21.428571428571427</v>
      </c>
      <c r="K89">
        <f t="shared" si="29"/>
        <v>202.28571428571428</v>
      </c>
      <c r="L89">
        <v>14</v>
      </c>
      <c r="M89" t="s">
        <v>322</v>
      </c>
      <c r="N89">
        <v>1997</v>
      </c>
      <c r="O89" t="s">
        <v>121</v>
      </c>
      <c r="P89" s="49"/>
      <c r="Q89">
        <f t="shared" ref="Q89:Q90" si="32">AVERAGE(R89:S89)</f>
        <v>0.52372549926290679</v>
      </c>
      <c r="R89">
        <f>'price-estimation'!AF69</f>
        <v>0.52372549926290679</v>
      </c>
      <c r="S89">
        <f>'price-estimation'!AF70</f>
        <v>0.52372549926290679</v>
      </c>
    </row>
    <row r="90" spans="1:19" x14ac:dyDescent="0.3">
      <c r="A90" t="s">
        <v>70</v>
      </c>
      <c r="B90" t="s">
        <v>424</v>
      </c>
      <c r="C90" t="s">
        <v>1111</v>
      </c>
      <c r="D90" t="s">
        <v>347</v>
      </c>
      <c r="E90" t="s">
        <v>1073</v>
      </c>
      <c r="F90">
        <v>18</v>
      </c>
      <c r="G90">
        <v>236</v>
      </c>
      <c r="H90">
        <f t="shared" si="30"/>
        <v>236</v>
      </c>
      <c r="I90">
        <f t="shared" si="31"/>
        <v>236</v>
      </c>
      <c r="J90">
        <f t="shared" si="28"/>
        <v>15.428571428571427</v>
      </c>
      <c r="K90">
        <f t="shared" si="29"/>
        <v>202.28571428571428</v>
      </c>
      <c r="L90">
        <v>14</v>
      </c>
      <c r="M90" t="s">
        <v>322</v>
      </c>
      <c r="N90">
        <v>1997</v>
      </c>
      <c r="O90" t="s">
        <v>121</v>
      </c>
      <c r="P90" s="49"/>
      <c r="Q90">
        <f t="shared" si="32"/>
        <v>0.52372549926290679</v>
      </c>
      <c r="R90">
        <f>'price-estimation'!AF69</f>
        <v>0.52372549926290679</v>
      </c>
      <c r="S90">
        <f>'price-estimation'!AF70</f>
        <v>0.52372549926290679</v>
      </c>
    </row>
    <row r="91" spans="1:19" x14ac:dyDescent="0.3">
      <c r="A91" t="s">
        <v>71</v>
      </c>
      <c r="B91" t="s">
        <v>424</v>
      </c>
      <c r="C91" t="s">
        <v>1119</v>
      </c>
      <c r="D91" t="s">
        <v>190</v>
      </c>
      <c r="E91" t="s">
        <v>1073</v>
      </c>
      <c r="F91">
        <f>194+110+25</f>
        <v>329</v>
      </c>
      <c r="G91">
        <v>1227</v>
      </c>
      <c r="H91">
        <f t="shared" si="30"/>
        <v>1227</v>
      </c>
      <c r="I91">
        <f t="shared" si="31"/>
        <v>1227</v>
      </c>
      <c r="J91">
        <f t="shared" si="28"/>
        <v>51.94736842105263</v>
      </c>
      <c r="K91">
        <f t="shared" si="29"/>
        <v>193.73684210526315</v>
      </c>
      <c r="L91">
        <v>76</v>
      </c>
      <c r="M91" t="s">
        <v>188</v>
      </c>
      <c r="N91">
        <v>2005</v>
      </c>
      <c r="O91" t="s">
        <v>121</v>
      </c>
      <c r="P91" s="49"/>
      <c r="Q91">
        <f>AVERAGE(R91:S91)</f>
        <v>0.87637656304381784</v>
      </c>
      <c r="R91">
        <f>'price-estimation'!AF2</f>
        <v>0.70926504931038037</v>
      </c>
      <c r="S91">
        <f>'price-estimation'!AF3</f>
        <v>1.0434880767772554</v>
      </c>
    </row>
    <row r="92" spans="1:19" x14ac:dyDescent="0.3">
      <c r="A92" t="s">
        <v>71</v>
      </c>
      <c r="B92" t="s">
        <v>1072</v>
      </c>
      <c r="C92" t="s">
        <v>1120</v>
      </c>
      <c r="D92" t="s">
        <v>190</v>
      </c>
      <c r="E92" t="s">
        <v>1073</v>
      </c>
      <c r="F92">
        <f>83+87+85</f>
        <v>255</v>
      </c>
      <c r="G92">
        <v>1227</v>
      </c>
      <c r="H92">
        <f t="shared" si="30"/>
        <v>1227</v>
      </c>
      <c r="I92">
        <f t="shared" si="31"/>
        <v>1227</v>
      </c>
      <c r="J92">
        <f t="shared" si="28"/>
        <v>40.263157894736842</v>
      </c>
      <c r="K92">
        <f t="shared" si="29"/>
        <v>193.73684210526315</v>
      </c>
      <c r="L92">
        <v>76</v>
      </c>
      <c r="M92" t="s">
        <v>188</v>
      </c>
      <c r="N92">
        <v>2005</v>
      </c>
      <c r="O92" t="s">
        <v>121</v>
      </c>
      <c r="P92" s="49"/>
      <c r="Q92">
        <f t="shared" ref="Q92:Q93" si="33">AVERAGE(R92:S92)</f>
        <v>0.87637656304381784</v>
      </c>
      <c r="R92">
        <f>'price-estimation'!AF2</f>
        <v>0.70926504931038037</v>
      </c>
      <c r="S92">
        <f>'price-estimation'!AF3</f>
        <v>1.0434880767772554</v>
      </c>
    </row>
    <row r="93" spans="1:19" x14ac:dyDescent="0.3">
      <c r="A93" t="s">
        <v>71</v>
      </c>
      <c r="B93" t="s">
        <v>1070</v>
      </c>
      <c r="C93" t="s">
        <v>1118</v>
      </c>
      <c r="D93" t="s">
        <v>190</v>
      </c>
      <c r="E93" t="s">
        <v>1073</v>
      </c>
      <c r="F93">
        <v>4</v>
      </c>
      <c r="G93">
        <v>1227</v>
      </c>
      <c r="H93">
        <f t="shared" si="30"/>
        <v>1227</v>
      </c>
      <c r="I93">
        <f t="shared" si="31"/>
        <v>1227</v>
      </c>
      <c r="J93">
        <f t="shared" si="28"/>
        <v>0.63157894736842102</v>
      </c>
      <c r="K93">
        <f t="shared" si="29"/>
        <v>193.73684210526315</v>
      </c>
      <c r="L93">
        <v>76</v>
      </c>
      <c r="M93" t="s">
        <v>188</v>
      </c>
      <c r="N93">
        <v>2005</v>
      </c>
      <c r="O93" t="s">
        <v>121</v>
      </c>
      <c r="P93" s="49"/>
      <c r="Q93">
        <f t="shared" si="33"/>
        <v>0.87637656304381784</v>
      </c>
      <c r="R93">
        <f>'price-estimation'!AF2</f>
        <v>0.70926504931038037</v>
      </c>
      <c r="S93">
        <f>'price-estimation'!AF3</f>
        <v>1.0434880767772554</v>
      </c>
    </row>
    <row r="94" spans="1:19" x14ac:dyDescent="0.3">
      <c r="A94" t="s">
        <v>72</v>
      </c>
      <c r="B94" t="s">
        <v>396</v>
      </c>
      <c r="C94" t="s">
        <v>396</v>
      </c>
      <c r="D94" t="s">
        <v>348</v>
      </c>
      <c r="E94" t="s">
        <v>1073</v>
      </c>
      <c r="F94">
        <v>33</v>
      </c>
      <c r="G94">
        <v>538</v>
      </c>
      <c r="H94">
        <f t="shared" si="30"/>
        <v>538</v>
      </c>
      <c r="I94">
        <f t="shared" si="31"/>
        <v>538</v>
      </c>
      <c r="J94">
        <f t="shared" si="28"/>
        <v>22</v>
      </c>
      <c r="K94">
        <f t="shared" si="29"/>
        <v>358.66666666666663</v>
      </c>
      <c r="L94">
        <v>18</v>
      </c>
      <c r="M94" t="s">
        <v>323</v>
      </c>
      <c r="N94">
        <v>1995</v>
      </c>
      <c r="O94" t="s">
        <v>203</v>
      </c>
      <c r="P94" t="s">
        <v>1121</v>
      </c>
      <c r="Q94">
        <f>(0.5*R94)+(0.5*S94)</f>
        <v>1.305939974742746</v>
      </c>
      <c r="R94">
        <f>'price-estimation'!AF17</f>
        <v>1.5658072192517698</v>
      </c>
      <c r="S94">
        <f>'price-estimation'!AF18</f>
        <v>1.0460727302337223</v>
      </c>
    </row>
    <row r="95" spans="1:19" x14ac:dyDescent="0.3">
      <c r="A95" t="s">
        <v>72</v>
      </c>
      <c r="B95" t="s">
        <v>1086</v>
      </c>
      <c r="C95" t="s">
        <v>1094</v>
      </c>
      <c r="D95" t="s">
        <v>348</v>
      </c>
      <c r="E95" t="s">
        <v>1073</v>
      </c>
      <c r="F95">
        <v>14</v>
      </c>
      <c r="G95">
        <v>538</v>
      </c>
      <c r="H95">
        <f t="shared" si="30"/>
        <v>538</v>
      </c>
      <c r="I95">
        <f t="shared" si="31"/>
        <v>538</v>
      </c>
      <c r="J95">
        <f t="shared" si="28"/>
        <v>9.3333333333333321</v>
      </c>
      <c r="K95">
        <f t="shared" si="29"/>
        <v>358.66666666666663</v>
      </c>
      <c r="L95">
        <v>18</v>
      </c>
      <c r="M95" t="s">
        <v>323</v>
      </c>
      <c r="N95">
        <v>1995</v>
      </c>
      <c r="O95" t="s">
        <v>203</v>
      </c>
      <c r="P95" t="s">
        <v>1121</v>
      </c>
      <c r="Q95">
        <f>(0.5*R95)+(0.5*S95)</f>
        <v>1.305939974742746</v>
      </c>
      <c r="R95">
        <f>'price-estimation'!AF17</f>
        <v>1.5658072192517698</v>
      </c>
      <c r="S95">
        <f>'price-estimation'!AF18</f>
        <v>1.0460727302337223</v>
      </c>
    </row>
    <row r="96" spans="1:19" x14ac:dyDescent="0.3">
      <c r="A96" t="s">
        <v>73</v>
      </c>
      <c r="B96" t="s">
        <v>424</v>
      </c>
      <c r="C96" t="s">
        <v>1115</v>
      </c>
      <c r="D96" t="s">
        <v>190</v>
      </c>
      <c r="E96" t="s">
        <v>1073</v>
      </c>
      <c r="F96">
        <v>6</v>
      </c>
      <c r="G96">
        <v>26</v>
      </c>
      <c r="H96">
        <f t="shared" si="30"/>
        <v>26</v>
      </c>
      <c r="I96">
        <f t="shared" si="31"/>
        <v>26</v>
      </c>
      <c r="J96">
        <f t="shared" si="28"/>
        <v>2.25</v>
      </c>
      <c r="K96">
        <f t="shared" si="29"/>
        <v>9.75</v>
      </c>
      <c r="L96">
        <v>32</v>
      </c>
      <c r="M96" t="s">
        <v>324</v>
      </c>
      <c r="N96">
        <v>2006</v>
      </c>
      <c r="O96" t="s">
        <v>121</v>
      </c>
      <c r="P96" s="49"/>
      <c r="Q96">
        <f>AVERAGE(R96:S96)</f>
        <v>0.87637656304381784</v>
      </c>
      <c r="R96">
        <f>'price-estimation'!AF2</f>
        <v>0.70926504931038037</v>
      </c>
      <c r="S96">
        <f>'price-estimation'!AF3</f>
        <v>1.0434880767772554</v>
      </c>
    </row>
    <row r="97" spans="1:19" x14ac:dyDescent="0.3">
      <c r="A97" t="s">
        <v>74</v>
      </c>
      <c r="B97" t="s">
        <v>424</v>
      </c>
      <c r="C97" t="s">
        <v>1098</v>
      </c>
      <c r="D97" t="s">
        <v>286</v>
      </c>
      <c r="E97" t="s">
        <v>1073</v>
      </c>
      <c r="F97">
        <v>541</v>
      </c>
      <c r="G97">
        <v>2236</v>
      </c>
      <c r="H97">
        <f t="shared" si="30"/>
        <v>2236</v>
      </c>
      <c r="I97">
        <f t="shared" si="31"/>
        <v>2236</v>
      </c>
      <c r="J97">
        <f t="shared" si="28"/>
        <v>124.84615384615385</v>
      </c>
      <c r="K97">
        <f t="shared" si="29"/>
        <v>516</v>
      </c>
      <c r="L97">
        <v>52</v>
      </c>
      <c r="M97" t="s">
        <v>325</v>
      </c>
      <c r="N97">
        <v>2007</v>
      </c>
      <c r="O97" t="s">
        <v>121</v>
      </c>
      <c r="P97" s="49"/>
      <c r="Q97">
        <f>AVERAGE(R97:S97)</f>
        <v>1.0160551128826067</v>
      </c>
      <c r="R97">
        <f>'price-estimation'!AF65</f>
        <v>1.0160551128826067</v>
      </c>
      <c r="S97">
        <f>'price-estimation'!AF66</f>
        <v>1.0160551128826067</v>
      </c>
    </row>
    <row r="98" spans="1:19" x14ac:dyDescent="0.3">
      <c r="A98" t="s">
        <v>75</v>
      </c>
      <c r="B98" t="s">
        <v>424</v>
      </c>
      <c r="C98" t="s">
        <v>1098</v>
      </c>
      <c r="D98" t="s">
        <v>284</v>
      </c>
      <c r="E98" t="s">
        <v>1073</v>
      </c>
      <c r="F98">
        <v>8635</v>
      </c>
      <c r="G98">
        <v>16800</v>
      </c>
      <c r="H98">
        <f t="shared" si="30"/>
        <v>16800</v>
      </c>
      <c r="I98">
        <f t="shared" si="31"/>
        <v>16800</v>
      </c>
      <c r="J98">
        <f t="shared" ref="J98:J129" si="34">F98*(12/L98)</f>
        <v>1992.6923076923078</v>
      </c>
      <c r="K98">
        <f t="shared" ref="K98:K129" si="35">G98*(12/L98)</f>
        <v>3876.9230769230771</v>
      </c>
      <c r="L98">
        <v>52</v>
      </c>
      <c r="M98" t="s">
        <v>326</v>
      </c>
      <c r="N98">
        <v>2019</v>
      </c>
      <c r="O98" t="s">
        <v>121</v>
      </c>
      <c r="P98" s="49"/>
      <c r="Q98">
        <f>AVERAGE(R98:S98)</f>
        <v>0.84944779490804079</v>
      </c>
      <c r="R98">
        <f>'price-estimation'!AF29</f>
        <v>0.83177910325835158</v>
      </c>
      <c r="S98">
        <f>'price-estimation'!AF30</f>
        <v>0.86711648655772999</v>
      </c>
    </row>
    <row r="99" spans="1:19" x14ac:dyDescent="0.3">
      <c r="A99" t="s">
        <v>76</v>
      </c>
      <c r="B99" t="s">
        <v>132</v>
      </c>
      <c r="C99" t="s">
        <v>415</v>
      </c>
      <c r="D99" t="s">
        <v>198</v>
      </c>
      <c r="E99" t="s">
        <v>1067</v>
      </c>
      <c r="F99">
        <v>30</v>
      </c>
      <c r="G99">
        <v>300</v>
      </c>
      <c r="H99">
        <f>G99*(52/12)</f>
        <v>1300</v>
      </c>
      <c r="I99">
        <f>G99*(104/12)</f>
        <v>2600</v>
      </c>
      <c r="J99">
        <f t="shared" si="34"/>
        <v>360</v>
      </c>
      <c r="K99">
        <f t="shared" si="35"/>
        <v>3600</v>
      </c>
      <c r="L99">
        <v>1</v>
      </c>
      <c r="M99" t="s">
        <v>327</v>
      </c>
      <c r="N99">
        <v>2019</v>
      </c>
      <c r="O99" t="s">
        <v>191</v>
      </c>
      <c r="P99" s="49"/>
      <c r="Q99">
        <f>AVERAGE(R99:S99)</f>
        <v>0.33526217542236553</v>
      </c>
      <c r="R99">
        <f>'price-estimation'!AF45</f>
        <v>0.52013894740992228</v>
      </c>
      <c r="S99">
        <f>'price-estimation'!AF46</f>
        <v>0.15038540343480877</v>
      </c>
    </row>
    <row r="100" spans="1:19" x14ac:dyDescent="0.3">
      <c r="A100" t="s">
        <v>77</v>
      </c>
      <c r="B100" t="s">
        <v>1122</v>
      </c>
      <c r="C100" t="s">
        <v>1122</v>
      </c>
      <c r="D100" t="s">
        <v>254</v>
      </c>
      <c r="E100" t="s">
        <v>1073</v>
      </c>
      <c r="F100">
        <v>49</v>
      </c>
      <c r="G100">
        <v>4500</v>
      </c>
      <c r="H100">
        <f t="shared" ref="H100:H127" si="36">G100</f>
        <v>4500</v>
      </c>
      <c r="I100">
        <f t="shared" ref="I100:I127" si="37">G100</f>
        <v>4500</v>
      </c>
      <c r="J100">
        <f t="shared" si="34"/>
        <v>11.307692307692308</v>
      </c>
      <c r="K100">
        <f t="shared" si="35"/>
        <v>1038.4615384615386</v>
      </c>
      <c r="L100">
        <v>52</v>
      </c>
      <c r="M100" t="s">
        <v>328</v>
      </c>
      <c r="N100">
        <v>2016</v>
      </c>
      <c r="O100" t="s">
        <v>121</v>
      </c>
      <c r="P100" s="49"/>
      <c r="Q100">
        <f>AVERAGE(R100:S100)</f>
        <v>1.3391075493031703</v>
      </c>
      <c r="R100">
        <f>'price-estimation'!AF33</f>
        <v>1.4774436020483612</v>
      </c>
      <c r="S100">
        <f>'price-estimation'!AF34</f>
        <v>1.2007714965579794</v>
      </c>
    </row>
    <row r="101" spans="1:19" x14ac:dyDescent="0.3">
      <c r="A101" t="s">
        <v>77</v>
      </c>
      <c r="B101" t="s">
        <v>1086</v>
      </c>
      <c r="C101" t="s">
        <v>1094</v>
      </c>
      <c r="D101" t="s">
        <v>254</v>
      </c>
      <c r="E101" t="s">
        <v>1073</v>
      </c>
      <c r="F101">
        <v>26</v>
      </c>
      <c r="G101">
        <v>4500</v>
      </c>
      <c r="H101">
        <f t="shared" si="36"/>
        <v>4500</v>
      </c>
      <c r="I101">
        <f t="shared" si="37"/>
        <v>4500</v>
      </c>
      <c r="J101">
        <f t="shared" si="34"/>
        <v>6</v>
      </c>
      <c r="K101">
        <f t="shared" si="35"/>
        <v>1038.4615384615386</v>
      </c>
      <c r="L101">
        <v>52</v>
      </c>
      <c r="M101" t="s">
        <v>328</v>
      </c>
      <c r="N101">
        <v>2016</v>
      </c>
      <c r="O101" t="s">
        <v>121</v>
      </c>
      <c r="P101" s="49"/>
      <c r="Q101">
        <f t="shared" ref="Q101:Q102" si="38">AVERAGE(R101:S101)</f>
        <v>1.3391075493031703</v>
      </c>
      <c r="R101">
        <f>'price-estimation'!AF33</f>
        <v>1.4774436020483612</v>
      </c>
      <c r="S101">
        <f>'price-estimation'!AF34</f>
        <v>1.2007714965579794</v>
      </c>
    </row>
    <row r="102" spans="1:19" x14ac:dyDescent="0.3">
      <c r="A102" t="s">
        <v>77</v>
      </c>
      <c r="B102" t="s">
        <v>396</v>
      </c>
      <c r="C102" t="s">
        <v>396</v>
      </c>
      <c r="D102" t="s">
        <v>254</v>
      </c>
      <c r="E102" t="s">
        <v>1073</v>
      </c>
      <c r="F102">
        <v>36</v>
      </c>
      <c r="G102">
        <v>4500</v>
      </c>
      <c r="H102">
        <f t="shared" si="36"/>
        <v>4500</v>
      </c>
      <c r="I102">
        <f t="shared" si="37"/>
        <v>4500</v>
      </c>
      <c r="J102">
        <f t="shared" si="34"/>
        <v>8.3076923076923084</v>
      </c>
      <c r="K102">
        <f t="shared" si="35"/>
        <v>1038.4615384615386</v>
      </c>
      <c r="L102">
        <v>52</v>
      </c>
      <c r="M102" t="s">
        <v>328</v>
      </c>
      <c r="N102">
        <v>2016</v>
      </c>
      <c r="O102" t="s">
        <v>121</v>
      </c>
      <c r="P102" s="49"/>
      <c r="Q102">
        <f t="shared" si="38"/>
        <v>1.3391075493031703</v>
      </c>
      <c r="R102">
        <f>'price-estimation'!AF33</f>
        <v>1.4774436020483612</v>
      </c>
      <c r="S102">
        <f>'price-estimation'!AF34</f>
        <v>1.2007714965579794</v>
      </c>
    </row>
    <row r="103" spans="1:19" x14ac:dyDescent="0.3">
      <c r="A103" t="s">
        <v>78</v>
      </c>
      <c r="B103" t="s">
        <v>424</v>
      </c>
      <c r="C103" t="s">
        <v>406</v>
      </c>
      <c r="D103" t="s">
        <v>294</v>
      </c>
      <c r="E103" t="s">
        <v>1073</v>
      </c>
      <c r="F103">
        <v>58</v>
      </c>
      <c r="G103">
        <v>1100</v>
      </c>
      <c r="H103">
        <f t="shared" si="36"/>
        <v>1100</v>
      </c>
      <c r="I103">
        <f t="shared" si="37"/>
        <v>1100</v>
      </c>
      <c r="J103">
        <f t="shared" si="34"/>
        <v>8.9230769230769234</v>
      </c>
      <c r="K103">
        <f t="shared" si="35"/>
        <v>169.23076923076923</v>
      </c>
      <c r="L103">
        <v>78</v>
      </c>
      <c r="M103" t="s">
        <v>1141</v>
      </c>
      <c r="N103">
        <v>2020</v>
      </c>
      <c r="O103" t="s">
        <v>203</v>
      </c>
      <c r="P103" t="s">
        <v>1165</v>
      </c>
      <c r="Q103">
        <f>(0.757*R103)+(0.243*S103)</f>
        <v>0.46751570227015254</v>
      </c>
      <c r="R103">
        <f>'price-estimation'!AF117</f>
        <v>0.48574569044452426</v>
      </c>
      <c r="S103">
        <f>'price-estimation'!AF118</f>
        <v>0.41072516297797412</v>
      </c>
    </row>
    <row r="104" spans="1:19" x14ac:dyDescent="0.3">
      <c r="A104" t="s">
        <v>78</v>
      </c>
      <c r="B104" t="s">
        <v>424</v>
      </c>
      <c r="C104" t="s">
        <v>1115</v>
      </c>
      <c r="D104" t="s">
        <v>294</v>
      </c>
      <c r="E104" t="s">
        <v>1073</v>
      </c>
      <c r="F104">
        <v>101</v>
      </c>
      <c r="G104">
        <v>538</v>
      </c>
      <c r="H104">
        <f t="shared" si="36"/>
        <v>538</v>
      </c>
      <c r="I104">
        <f t="shared" si="37"/>
        <v>538</v>
      </c>
      <c r="J104">
        <f t="shared" si="34"/>
        <v>15.53846153846154</v>
      </c>
      <c r="K104">
        <f t="shared" si="35"/>
        <v>82.769230769230774</v>
      </c>
      <c r="L104">
        <v>78</v>
      </c>
      <c r="M104" t="s">
        <v>1142</v>
      </c>
      <c r="N104">
        <v>2020</v>
      </c>
      <c r="O104" t="s">
        <v>203</v>
      </c>
      <c r="P104" t="s">
        <v>1165</v>
      </c>
      <c r="Q104">
        <f t="shared" ref="Q104:Q126" si="39">(0.757*R104)+(0.243*S104)</f>
        <v>0.46751570227015254</v>
      </c>
      <c r="R104">
        <f>'price-estimation'!AF117</f>
        <v>0.48574569044452426</v>
      </c>
      <c r="S104">
        <f>'price-estimation'!AF118</f>
        <v>0.41072516297797412</v>
      </c>
    </row>
    <row r="105" spans="1:19" x14ac:dyDescent="0.3">
      <c r="A105" t="s">
        <v>78</v>
      </c>
      <c r="B105" t="s">
        <v>1072</v>
      </c>
      <c r="C105" t="s">
        <v>1104</v>
      </c>
      <c r="D105" t="s">
        <v>294</v>
      </c>
      <c r="E105" t="s">
        <v>1073</v>
      </c>
      <c r="F105">
        <v>36</v>
      </c>
      <c r="G105">
        <v>270</v>
      </c>
      <c r="H105">
        <f t="shared" si="36"/>
        <v>270</v>
      </c>
      <c r="I105">
        <f t="shared" si="37"/>
        <v>270</v>
      </c>
      <c r="J105">
        <f t="shared" si="34"/>
        <v>5.5384615384615383</v>
      </c>
      <c r="K105">
        <f t="shared" si="35"/>
        <v>41.53846153846154</v>
      </c>
      <c r="L105">
        <v>78</v>
      </c>
      <c r="M105" t="s">
        <v>1143</v>
      </c>
      <c r="N105">
        <v>2020</v>
      </c>
      <c r="O105" t="s">
        <v>203</v>
      </c>
      <c r="P105" t="s">
        <v>1165</v>
      </c>
      <c r="Q105">
        <f t="shared" si="39"/>
        <v>0.46751570227015254</v>
      </c>
      <c r="R105">
        <f>'price-estimation'!AF117</f>
        <v>0.48574569044452426</v>
      </c>
      <c r="S105">
        <f>'price-estimation'!AF118</f>
        <v>0.41072516297797412</v>
      </c>
    </row>
    <row r="106" spans="1:19" x14ac:dyDescent="0.3">
      <c r="A106" t="s">
        <v>78</v>
      </c>
      <c r="B106" t="s">
        <v>424</v>
      </c>
      <c r="C106" t="s">
        <v>1123</v>
      </c>
      <c r="D106" t="s">
        <v>294</v>
      </c>
      <c r="E106" t="s">
        <v>1073</v>
      </c>
      <c r="F106">
        <v>12</v>
      </c>
      <c r="G106">
        <v>120</v>
      </c>
      <c r="H106">
        <f t="shared" si="36"/>
        <v>120</v>
      </c>
      <c r="I106">
        <f t="shared" si="37"/>
        <v>120</v>
      </c>
      <c r="J106">
        <f t="shared" si="34"/>
        <v>1.8461538461538463</v>
      </c>
      <c r="K106">
        <f t="shared" si="35"/>
        <v>18.461538461538463</v>
      </c>
      <c r="L106">
        <v>78</v>
      </c>
      <c r="M106" t="s">
        <v>1144</v>
      </c>
      <c r="N106">
        <v>2020</v>
      </c>
      <c r="O106" t="s">
        <v>203</v>
      </c>
      <c r="P106" t="s">
        <v>1165</v>
      </c>
      <c r="Q106">
        <f t="shared" si="39"/>
        <v>0.46751570227015254</v>
      </c>
      <c r="R106">
        <f>'price-estimation'!AF117</f>
        <v>0.48574569044452426</v>
      </c>
      <c r="S106">
        <f>'price-estimation'!AF118</f>
        <v>0.41072516297797412</v>
      </c>
    </row>
    <row r="107" spans="1:19" x14ac:dyDescent="0.3">
      <c r="A107" t="s">
        <v>78</v>
      </c>
      <c r="B107" t="s">
        <v>1124</v>
      </c>
      <c r="C107" t="s">
        <v>1125</v>
      </c>
      <c r="D107" t="s">
        <v>294</v>
      </c>
      <c r="E107" t="s">
        <v>1073</v>
      </c>
      <c r="F107">
        <v>101</v>
      </c>
      <c r="G107">
        <v>890</v>
      </c>
      <c r="H107">
        <f t="shared" si="36"/>
        <v>890</v>
      </c>
      <c r="I107">
        <f t="shared" si="37"/>
        <v>890</v>
      </c>
      <c r="J107">
        <f t="shared" si="34"/>
        <v>15.53846153846154</v>
      </c>
      <c r="K107">
        <f t="shared" si="35"/>
        <v>136.92307692307693</v>
      </c>
      <c r="L107">
        <v>78</v>
      </c>
      <c r="M107" t="s">
        <v>1145</v>
      </c>
      <c r="N107">
        <v>2020</v>
      </c>
      <c r="O107" t="s">
        <v>203</v>
      </c>
      <c r="P107" t="s">
        <v>1165</v>
      </c>
      <c r="Q107">
        <f t="shared" si="39"/>
        <v>0.46751570227015254</v>
      </c>
      <c r="R107">
        <f>'price-estimation'!AF117</f>
        <v>0.48574569044452426</v>
      </c>
      <c r="S107">
        <f>'price-estimation'!AF118</f>
        <v>0.41072516297797412</v>
      </c>
    </row>
    <row r="108" spans="1:19" x14ac:dyDescent="0.3">
      <c r="A108" t="s">
        <v>78</v>
      </c>
      <c r="B108" t="s">
        <v>1124</v>
      </c>
      <c r="C108" t="s">
        <v>1126</v>
      </c>
      <c r="D108" t="s">
        <v>294</v>
      </c>
      <c r="E108" t="s">
        <v>1073</v>
      </c>
      <c r="F108">
        <v>11</v>
      </c>
      <c r="G108">
        <v>300</v>
      </c>
      <c r="H108">
        <f t="shared" si="36"/>
        <v>300</v>
      </c>
      <c r="I108">
        <f t="shared" si="37"/>
        <v>300</v>
      </c>
      <c r="J108">
        <f t="shared" si="34"/>
        <v>1.6923076923076925</v>
      </c>
      <c r="K108">
        <f t="shared" si="35"/>
        <v>46.153846153846153</v>
      </c>
      <c r="L108">
        <v>78</v>
      </c>
      <c r="M108" t="s">
        <v>1146</v>
      </c>
      <c r="N108">
        <v>2020</v>
      </c>
      <c r="O108" t="s">
        <v>203</v>
      </c>
      <c r="P108" t="s">
        <v>1165</v>
      </c>
      <c r="Q108">
        <f t="shared" si="39"/>
        <v>0.46751570227015254</v>
      </c>
      <c r="R108">
        <f>'price-estimation'!AF117</f>
        <v>0.48574569044452426</v>
      </c>
      <c r="S108">
        <f>'price-estimation'!AF118</f>
        <v>0.41072516297797412</v>
      </c>
    </row>
    <row r="109" spans="1:19" x14ac:dyDescent="0.3">
      <c r="A109" t="s">
        <v>78</v>
      </c>
      <c r="B109" t="s">
        <v>1072</v>
      </c>
      <c r="C109" t="s">
        <v>1085</v>
      </c>
      <c r="D109" t="s">
        <v>294</v>
      </c>
      <c r="E109" t="s">
        <v>1073</v>
      </c>
      <c r="F109">
        <v>388</v>
      </c>
      <c r="G109">
        <v>2419</v>
      </c>
      <c r="H109">
        <f t="shared" si="36"/>
        <v>2419</v>
      </c>
      <c r="I109">
        <f t="shared" si="37"/>
        <v>2419</v>
      </c>
      <c r="J109">
        <f t="shared" si="34"/>
        <v>59.692307692307693</v>
      </c>
      <c r="K109">
        <f t="shared" si="35"/>
        <v>372.15384615384619</v>
      </c>
      <c r="L109">
        <v>78</v>
      </c>
      <c r="M109" t="s">
        <v>1147</v>
      </c>
      <c r="N109">
        <v>2020</v>
      </c>
      <c r="O109" t="s">
        <v>203</v>
      </c>
      <c r="P109" t="s">
        <v>1165</v>
      </c>
      <c r="Q109">
        <f t="shared" si="39"/>
        <v>0.46751570227015254</v>
      </c>
      <c r="R109">
        <f>'price-estimation'!AF117</f>
        <v>0.48574569044452426</v>
      </c>
      <c r="S109">
        <f>'price-estimation'!AF118</f>
        <v>0.41072516297797412</v>
      </c>
    </row>
    <row r="110" spans="1:19" x14ac:dyDescent="0.3">
      <c r="A110" t="s">
        <v>78</v>
      </c>
      <c r="B110" t="s">
        <v>1124</v>
      </c>
      <c r="C110" t="s">
        <v>1127</v>
      </c>
      <c r="D110" t="s">
        <v>294</v>
      </c>
      <c r="E110" t="s">
        <v>1073</v>
      </c>
      <c r="F110">
        <v>100</v>
      </c>
      <c r="G110">
        <v>100</v>
      </c>
      <c r="H110">
        <f t="shared" si="36"/>
        <v>100</v>
      </c>
      <c r="I110">
        <f t="shared" si="37"/>
        <v>100</v>
      </c>
      <c r="J110">
        <f t="shared" si="34"/>
        <v>15.384615384615385</v>
      </c>
      <c r="K110">
        <f t="shared" si="35"/>
        <v>15.384615384615385</v>
      </c>
      <c r="L110">
        <v>78</v>
      </c>
      <c r="M110" t="s">
        <v>1148</v>
      </c>
      <c r="N110">
        <v>2020</v>
      </c>
      <c r="O110" t="s">
        <v>203</v>
      </c>
      <c r="P110" t="s">
        <v>1165</v>
      </c>
      <c r="Q110">
        <f t="shared" si="39"/>
        <v>0.46751570227015254</v>
      </c>
      <c r="R110">
        <f>'price-estimation'!AF117</f>
        <v>0.48574569044452426</v>
      </c>
      <c r="S110">
        <f>'price-estimation'!AF118</f>
        <v>0.41072516297797412</v>
      </c>
    </row>
    <row r="111" spans="1:19" x14ac:dyDescent="0.3">
      <c r="A111" t="s">
        <v>78</v>
      </c>
      <c r="B111" t="s">
        <v>1124</v>
      </c>
      <c r="C111" s="50" t="s">
        <v>1128</v>
      </c>
      <c r="D111" t="s">
        <v>294</v>
      </c>
      <c r="E111" t="s">
        <v>1073</v>
      </c>
      <c r="F111">
        <v>71</v>
      </c>
      <c r="G111">
        <v>87</v>
      </c>
      <c r="H111">
        <f t="shared" si="36"/>
        <v>87</v>
      </c>
      <c r="I111">
        <f t="shared" si="37"/>
        <v>87</v>
      </c>
      <c r="J111">
        <f t="shared" si="34"/>
        <v>10.923076923076923</v>
      </c>
      <c r="K111">
        <f t="shared" si="35"/>
        <v>13.384615384615385</v>
      </c>
      <c r="L111">
        <v>78</v>
      </c>
      <c r="M111" t="s">
        <v>1149</v>
      </c>
      <c r="N111">
        <v>2020</v>
      </c>
      <c r="O111" t="s">
        <v>203</v>
      </c>
      <c r="P111" t="s">
        <v>1165</v>
      </c>
      <c r="Q111">
        <f t="shared" si="39"/>
        <v>0.46751570227015254</v>
      </c>
      <c r="R111">
        <f>'price-estimation'!AF117</f>
        <v>0.48574569044452426</v>
      </c>
      <c r="S111">
        <f>'price-estimation'!AF118</f>
        <v>0.41072516297797412</v>
      </c>
    </row>
    <row r="112" spans="1:19" x14ac:dyDescent="0.3">
      <c r="A112" t="s">
        <v>78</v>
      </c>
      <c r="B112" t="s">
        <v>1072</v>
      </c>
      <c r="C112" t="s">
        <v>1129</v>
      </c>
      <c r="D112" t="s">
        <v>294</v>
      </c>
      <c r="E112" t="s">
        <v>1073</v>
      </c>
      <c r="F112">
        <v>122</v>
      </c>
      <c r="G112">
        <v>980</v>
      </c>
      <c r="H112">
        <f t="shared" si="36"/>
        <v>980</v>
      </c>
      <c r="I112">
        <f t="shared" si="37"/>
        <v>980</v>
      </c>
      <c r="J112">
        <f t="shared" si="34"/>
        <v>18.76923076923077</v>
      </c>
      <c r="K112">
        <f t="shared" si="35"/>
        <v>150.76923076923077</v>
      </c>
      <c r="L112">
        <v>78</v>
      </c>
      <c r="M112" t="s">
        <v>1150</v>
      </c>
      <c r="N112">
        <v>2020</v>
      </c>
      <c r="O112" t="s">
        <v>203</v>
      </c>
      <c r="P112" t="s">
        <v>1165</v>
      </c>
      <c r="Q112">
        <f t="shared" si="39"/>
        <v>0.46751570227015254</v>
      </c>
      <c r="R112">
        <f>'price-estimation'!AF117</f>
        <v>0.48574569044452426</v>
      </c>
      <c r="S112">
        <f>'price-estimation'!AF118</f>
        <v>0.41072516297797412</v>
      </c>
    </row>
    <row r="113" spans="1:19" x14ac:dyDescent="0.3">
      <c r="A113" t="s">
        <v>78</v>
      </c>
      <c r="B113" t="s">
        <v>1130</v>
      </c>
      <c r="C113" s="50" t="s">
        <v>1131</v>
      </c>
      <c r="D113" t="s">
        <v>294</v>
      </c>
      <c r="E113" t="s">
        <v>1073</v>
      </c>
      <c r="F113">
        <v>200</v>
      </c>
      <c r="G113">
        <v>500</v>
      </c>
      <c r="H113">
        <f t="shared" si="36"/>
        <v>500</v>
      </c>
      <c r="I113">
        <f t="shared" si="37"/>
        <v>500</v>
      </c>
      <c r="J113">
        <f t="shared" si="34"/>
        <v>30.76923076923077</v>
      </c>
      <c r="K113">
        <f t="shared" si="35"/>
        <v>76.923076923076934</v>
      </c>
      <c r="L113">
        <v>78</v>
      </c>
      <c r="M113" t="s">
        <v>1151</v>
      </c>
      <c r="N113">
        <v>2020</v>
      </c>
      <c r="O113" t="s">
        <v>203</v>
      </c>
      <c r="P113" t="s">
        <v>1165</v>
      </c>
      <c r="Q113">
        <f t="shared" si="39"/>
        <v>0.46751570227015254</v>
      </c>
      <c r="R113">
        <f>'price-estimation'!AF117</f>
        <v>0.48574569044452426</v>
      </c>
      <c r="S113">
        <f>'price-estimation'!AF118</f>
        <v>0.41072516297797412</v>
      </c>
    </row>
    <row r="114" spans="1:19" x14ac:dyDescent="0.3">
      <c r="A114" t="s">
        <v>78</v>
      </c>
      <c r="B114" t="s">
        <v>1124</v>
      </c>
      <c r="C114" s="50" t="s">
        <v>1132</v>
      </c>
      <c r="D114" t="s">
        <v>294</v>
      </c>
      <c r="E114" t="s">
        <v>1073</v>
      </c>
      <c r="F114">
        <v>13</v>
      </c>
      <c r="G114">
        <v>73</v>
      </c>
      <c r="H114">
        <f t="shared" si="36"/>
        <v>73</v>
      </c>
      <c r="I114">
        <f t="shared" si="37"/>
        <v>73</v>
      </c>
      <c r="J114">
        <f t="shared" si="34"/>
        <v>2</v>
      </c>
      <c r="K114">
        <f t="shared" si="35"/>
        <v>11.230769230769232</v>
      </c>
      <c r="L114">
        <v>78</v>
      </c>
      <c r="M114" t="s">
        <v>1152</v>
      </c>
      <c r="N114">
        <v>2020</v>
      </c>
      <c r="O114" t="s">
        <v>203</v>
      </c>
      <c r="P114" t="s">
        <v>1165</v>
      </c>
      <c r="Q114">
        <f t="shared" si="39"/>
        <v>0.46751570227015254</v>
      </c>
      <c r="R114">
        <f>'price-estimation'!AF117</f>
        <v>0.48574569044452426</v>
      </c>
      <c r="S114">
        <f>'price-estimation'!AF118</f>
        <v>0.41072516297797412</v>
      </c>
    </row>
    <row r="115" spans="1:19" x14ac:dyDescent="0.3">
      <c r="A115" t="s">
        <v>78</v>
      </c>
      <c r="B115" t="s">
        <v>1124</v>
      </c>
      <c r="C115" s="50" t="s">
        <v>1133</v>
      </c>
      <c r="D115" t="s">
        <v>294</v>
      </c>
      <c r="E115" t="s">
        <v>1073</v>
      </c>
      <c r="F115">
        <v>76</v>
      </c>
      <c r="G115">
        <v>130</v>
      </c>
      <c r="H115">
        <f t="shared" si="36"/>
        <v>130</v>
      </c>
      <c r="I115">
        <f t="shared" si="37"/>
        <v>130</v>
      </c>
      <c r="J115">
        <f t="shared" si="34"/>
        <v>11.692307692307693</v>
      </c>
      <c r="K115">
        <f t="shared" si="35"/>
        <v>20</v>
      </c>
      <c r="L115">
        <v>78</v>
      </c>
      <c r="M115" t="s">
        <v>1153</v>
      </c>
      <c r="N115">
        <v>2020</v>
      </c>
      <c r="O115" t="s">
        <v>203</v>
      </c>
      <c r="P115" t="s">
        <v>1165</v>
      </c>
      <c r="Q115">
        <f t="shared" si="39"/>
        <v>0.46751570227015254</v>
      </c>
      <c r="R115">
        <f>'price-estimation'!AF117</f>
        <v>0.48574569044452426</v>
      </c>
      <c r="S115">
        <f>'price-estimation'!AF118</f>
        <v>0.41072516297797412</v>
      </c>
    </row>
    <row r="116" spans="1:19" x14ac:dyDescent="0.3">
      <c r="A116" t="s">
        <v>78</v>
      </c>
      <c r="B116" t="s">
        <v>1124</v>
      </c>
      <c r="C116" s="50" t="s">
        <v>1134</v>
      </c>
      <c r="D116" t="s">
        <v>294</v>
      </c>
      <c r="E116" t="s">
        <v>1073</v>
      </c>
      <c r="F116">
        <v>9</v>
      </c>
      <c r="G116">
        <v>640</v>
      </c>
      <c r="H116">
        <f t="shared" si="36"/>
        <v>640</v>
      </c>
      <c r="I116">
        <f t="shared" si="37"/>
        <v>640</v>
      </c>
      <c r="J116">
        <f t="shared" si="34"/>
        <v>1.3846153846153846</v>
      </c>
      <c r="K116">
        <f t="shared" si="35"/>
        <v>98.461538461538467</v>
      </c>
      <c r="L116">
        <v>78</v>
      </c>
      <c r="M116" t="s">
        <v>1154</v>
      </c>
      <c r="N116">
        <v>2020</v>
      </c>
      <c r="O116" t="s">
        <v>203</v>
      </c>
      <c r="P116" t="s">
        <v>1165</v>
      </c>
      <c r="Q116">
        <f t="shared" si="39"/>
        <v>0.46751570227015254</v>
      </c>
      <c r="R116">
        <f>'price-estimation'!AF117</f>
        <v>0.48574569044452426</v>
      </c>
      <c r="S116">
        <f>'price-estimation'!AF118</f>
        <v>0.41072516297797412</v>
      </c>
    </row>
    <row r="117" spans="1:19" x14ac:dyDescent="0.3">
      <c r="A117" t="s">
        <v>78</v>
      </c>
      <c r="B117" t="s">
        <v>1124</v>
      </c>
      <c r="C117" t="s">
        <v>1135</v>
      </c>
      <c r="D117" t="s">
        <v>294</v>
      </c>
      <c r="E117" t="s">
        <v>1073</v>
      </c>
      <c r="F117">
        <v>240</v>
      </c>
      <c r="G117">
        <v>300</v>
      </c>
      <c r="H117">
        <f t="shared" si="36"/>
        <v>300</v>
      </c>
      <c r="I117">
        <f t="shared" si="37"/>
        <v>300</v>
      </c>
      <c r="J117">
        <f t="shared" si="34"/>
        <v>36.923076923076927</v>
      </c>
      <c r="K117">
        <f t="shared" si="35"/>
        <v>46.153846153846153</v>
      </c>
      <c r="L117">
        <v>78</v>
      </c>
      <c r="M117" t="s">
        <v>1155</v>
      </c>
      <c r="N117">
        <v>2020</v>
      </c>
      <c r="O117" t="s">
        <v>203</v>
      </c>
      <c r="P117" t="s">
        <v>1165</v>
      </c>
      <c r="Q117">
        <f t="shared" si="39"/>
        <v>0.46751570227015254</v>
      </c>
      <c r="R117">
        <f>'price-estimation'!AF117</f>
        <v>0.48574569044452426</v>
      </c>
      <c r="S117">
        <f>'price-estimation'!AF118</f>
        <v>0.41072516297797412</v>
      </c>
    </row>
    <row r="118" spans="1:19" x14ac:dyDescent="0.3">
      <c r="A118" t="s">
        <v>78</v>
      </c>
      <c r="B118" t="s">
        <v>1124</v>
      </c>
      <c r="C118" s="50" t="s">
        <v>1136</v>
      </c>
      <c r="D118" t="s">
        <v>294</v>
      </c>
      <c r="E118" t="s">
        <v>1073</v>
      </c>
      <c r="F118">
        <v>7</v>
      </c>
      <c r="G118">
        <v>300</v>
      </c>
      <c r="H118">
        <f t="shared" si="36"/>
        <v>300</v>
      </c>
      <c r="I118">
        <f t="shared" si="37"/>
        <v>300</v>
      </c>
      <c r="J118">
        <f t="shared" si="34"/>
        <v>1.0769230769230771</v>
      </c>
      <c r="K118">
        <f t="shared" si="35"/>
        <v>46.153846153846153</v>
      </c>
      <c r="L118">
        <v>78</v>
      </c>
      <c r="M118" t="s">
        <v>1156</v>
      </c>
      <c r="N118">
        <v>2020</v>
      </c>
      <c r="O118" t="s">
        <v>203</v>
      </c>
      <c r="P118" t="s">
        <v>1165</v>
      </c>
      <c r="Q118">
        <f t="shared" si="39"/>
        <v>0.46751570227015254</v>
      </c>
      <c r="R118">
        <f>'price-estimation'!AF117</f>
        <v>0.48574569044452426</v>
      </c>
      <c r="S118">
        <f>'price-estimation'!AF118</f>
        <v>0.41072516297797412</v>
      </c>
    </row>
    <row r="119" spans="1:19" x14ac:dyDescent="0.3">
      <c r="A119" t="s">
        <v>78</v>
      </c>
      <c r="B119" t="s">
        <v>1124</v>
      </c>
      <c r="C119" s="50" t="s">
        <v>1136</v>
      </c>
      <c r="D119" t="s">
        <v>294</v>
      </c>
      <c r="E119" t="s">
        <v>1073</v>
      </c>
      <c r="F119">
        <v>8</v>
      </c>
      <c r="G119">
        <v>80</v>
      </c>
      <c r="H119">
        <f t="shared" si="36"/>
        <v>80</v>
      </c>
      <c r="I119">
        <f t="shared" si="37"/>
        <v>80</v>
      </c>
      <c r="J119">
        <f t="shared" si="34"/>
        <v>1.2307692307692308</v>
      </c>
      <c r="K119">
        <f t="shared" si="35"/>
        <v>12.307692307692308</v>
      </c>
      <c r="L119">
        <v>78</v>
      </c>
      <c r="M119" t="s">
        <v>1157</v>
      </c>
      <c r="N119">
        <v>2020</v>
      </c>
      <c r="O119" t="s">
        <v>203</v>
      </c>
      <c r="P119" t="s">
        <v>1165</v>
      </c>
      <c r="Q119">
        <f t="shared" si="39"/>
        <v>0.46751570227015254</v>
      </c>
      <c r="R119">
        <f>'price-estimation'!AF117</f>
        <v>0.48574569044452426</v>
      </c>
      <c r="S119">
        <f>'price-estimation'!AF118</f>
        <v>0.41072516297797412</v>
      </c>
    </row>
    <row r="120" spans="1:19" x14ac:dyDescent="0.3">
      <c r="A120" t="s">
        <v>78</v>
      </c>
      <c r="B120" t="s">
        <v>1124</v>
      </c>
      <c r="C120" t="s">
        <v>1137</v>
      </c>
      <c r="D120" t="s">
        <v>294</v>
      </c>
      <c r="E120" t="s">
        <v>1073</v>
      </c>
      <c r="F120">
        <v>1</v>
      </c>
      <c r="G120">
        <v>10</v>
      </c>
      <c r="H120">
        <f t="shared" si="36"/>
        <v>10</v>
      </c>
      <c r="I120">
        <f t="shared" si="37"/>
        <v>10</v>
      </c>
      <c r="J120">
        <f t="shared" si="34"/>
        <v>0.15384615384615385</v>
      </c>
      <c r="K120">
        <f t="shared" si="35"/>
        <v>1.5384615384615385</v>
      </c>
      <c r="L120">
        <v>78</v>
      </c>
      <c r="M120" t="s">
        <v>1158</v>
      </c>
      <c r="N120">
        <v>2020</v>
      </c>
      <c r="O120" t="s">
        <v>203</v>
      </c>
      <c r="P120" t="s">
        <v>1165</v>
      </c>
      <c r="Q120">
        <f t="shared" si="39"/>
        <v>0.46751570227015254</v>
      </c>
      <c r="R120">
        <f>'price-estimation'!AF117</f>
        <v>0.48574569044452426</v>
      </c>
      <c r="S120">
        <f>'price-estimation'!AF118</f>
        <v>0.41072516297797412</v>
      </c>
    </row>
    <row r="121" spans="1:19" s="63" customFormat="1" x14ac:dyDescent="0.3">
      <c r="A121" s="63" t="s">
        <v>78</v>
      </c>
      <c r="B121" s="63" t="s">
        <v>1124</v>
      </c>
      <c r="C121" s="63" t="s">
        <v>1138</v>
      </c>
      <c r="D121" s="63" t="s">
        <v>294</v>
      </c>
      <c r="E121" s="63" t="s">
        <v>1073</v>
      </c>
      <c r="F121" s="63">
        <v>4</v>
      </c>
      <c r="G121" s="63">
        <v>120</v>
      </c>
      <c r="H121">
        <f t="shared" si="36"/>
        <v>120</v>
      </c>
      <c r="I121">
        <f t="shared" si="37"/>
        <v>120</v>
      </c>
      <c r="J121" s="63">
        <f t="shared" si="34"/>
        <v>0.61538461538461542</v>
      </c>
      <c r="K121" s="63">
        <f t="shared" si="35"/>
        <v>18.461538461538463</v>
      </c>
      <c r="L121" s="63">
        <v>78</v>
      </c>
      <c r="M121" s="63" t="s">
        <v>1159</v>
      </c>
      <c r="N121" s="63">
        <v>2020</v>
      </c>
      <c r="O121" s="63" t="s">
        <v>203</v>
      </c>
      <c r="P121" s="63" t="s">
        <v>1165</v>
      </c>
      <c r="Q121" s="63">
        <f t="shared" si="39"/>
        <v>0.46751570227015254</v>
      </c>
      <c r="R121" s="63">
        <f>'price-estimation'!AF117</f>
        <v>0.48574569044452426</v>
      </c>
      <c r="S121" s="63">
        <f>'price-estimation'!AF118</f>
        <v>0.41072516297797412</v>
      </c>
    </row>
    <row r="122" spans="1:19" x14ac:dyDescent="0.3">
      <c r="A122" t="s">
        <v>78</v>
      </c>
      <c r="B122" t="s">
        <v>1124</v>
      </c>
      <c r="C122" t="s">
        <v>1139</v>
      </c>
      <c r="D122" t="s">
        <v>294</v>
      </c>
      <c r="E122" t="s">
        <v>1073</v>
      </c>
      <c r="F122">
        <v>100</v>
      </c>
      <c r="G122">
        <v>100</v>
      </c>
      <c r="H122">
        <f t="shared" si="36"/>
        <v>100</v>
      </c>
      <c r="I122">
        <f t="shared" si="37"/>
        <v>100</v>
      </c>
      <c r="J122">
        <f t="shared" si="34"/>
        <v>15.384615384615385</v>
      </c>
      <c r="K122">
        <f t="shared" si="35"/>
        <v>15.384615384615385</v>
      </c>
      <c r="L122">
        <v>78</v>
      </c>
      <c r="M122" t="s">
        <v>1160</v>
      </c>
      <c r="N122">
        <v>2020</v>
      </c>
      <c r="O122" t="s">
        <v>203</v>
      </c>
      <c r="P122" t="s">
        <v>1165</v>
      </c>
      <c r="Q122">
        <f t="shared" si="39"/>
        <v>0.46751570227015254</v>
      </c>
      <c r="R122">
        <f>'price-estimation'!AF117</f>
        <v>0.48574569044452426</v>
      </c>
      <c r="S122">
        <f>'price-estimation'!AF118</f>
        <v>0.41072516297797412</v>
      </c>
    </row>
    <row r="123" spans="1:19" x14ac:dyDescent="0.3">
      <c r="A123" t="s">
        <v>78</v>
      </c>
      <c r="B123" t="s">
        <v>1124</v>
      </c>
      <c r="C123" t="s">
        <v>1140</v>
      </c>
      <c r="D123" t="s">
        <v>294</v>
      </c>
      <c r="E123" t="s">
        <v>1073</v>
      </c>
      <c r="F123">
        <v>25</v>
      </c>
      <c r="G123">
        <v>320</v>
      </c>
      <c r="H123">
        <f t="shared" si="36"/>
        <v>320</v>
      </c>
      <c r="I123">
        <f t="shared" si="37"/>
        <v>320</v>
      </c>
      <c r="J123">
        <f t="shared" si="34"/>
        <v>3.8461538461538463</v>
      </c>
      <c r="K123">
        <f t="shared" si="35"/>
        <v>49.230769230769234</v>
      </c>
      <c r="L123">
        <v>78</v>
      </c>
      <c r="M123" t="s">
        <v>1161</v>
      </c>
      <c r="N123">
        <v>2020</v>
      </c>
      <c r="O123" t="s">
        <v>203</v>
      </c>
      <c r="P123" t="s">
        <v>1165</v>
      </c>
      <c r="Q123">
        <f t="shared" si="39"/>
        <v>0.46751570227015254</v>
      </c>
      <c r="R123">
        <f>'price-estimation'!AF117</f>
        <v>0.48574569044452426</v>
      </c>
      <c r="S123">
        <f>'price-estimation'!AF118</f>
        <v>0.41072516297797412</v>
      </c>
    </row>
    <row r="124" spans="1:19" x14ac:dyDescent="0.3">
      <c r="A124" t="s">
        <v>78</v>
      </c>
      <c r="B124" t="s">
        <v>424</v>
      </c>
      <c r="C124" t="s">
        <v>425</v>
      </c>
      <c r="D124" t="s">
        <v>294</v>
      </c>
      <c r="E124" t="s">
        <v>1073</v>
      </c>
      <c r="F124" s="10">
        <v>230</v>
      </c>
      <c r="G124">
        <v>230</v>
      </c>
      <c r="H124">
        <f t="shared" si="36"/>
        <v>230</v>
      </c>
      <c r="I124">
        <f t="shared" si="37"/>
        <v>230</v>
      </c>
      <c r="J124">
        <f t="shared" si="34"/>
        <v>35.384615384615387</v>
      </c>
      <c r="K124">
        <f t="shared" si="35"/>
        <v>35.384615384615387</v>
      </c>
      <c r="L124">
        <v>78</v>
      </c>
      <c r="M124" t="s">
        <v>1162</v>
      </c>
      <c r="N124">
        <v>2020</v>
      </c>
      <c r="O124" t="s">
        <v>203</v>
      </c>
      <c r="P124" t="s">
        <v>1165</v>
      </c>
      <c r="Q124">
        <f t="shared" si="39"/>
        <v>0.46751570227015254</v>
      </c>
      <c r="R124">
        <f>'price-estimation'!AF117</f>
        <v>0.48574569044452426</v>
      </c>
      <c r="S124">
        <f>'price-estimation'!AF118</f>
        <v>0.41072516297797412</v>
      </c>
    </row>
    <row r="125" spans="1:19" x14ac:dyDescent="0.3">
      <c r="A125" t="s">
        <v>78</v>
      </c>
      <c r="B125" t="s">
        <v>1124</v>
      </c>
      <c r="C125" s="50" t="s">
        <v>1166</v>
      </c>
      <c r="D125" t="s">
        <v>294</v>
      </c>
      <c r="E125" t="s">
        <v>1073</v>
      </c>
      <c r="F125">
        <v>2</v>
      </c>
      <c r="G125">
        <v>20</v>
      </c>
      <c r="H125">
        <f t="shared" si="36"/>
        <v>20</v>
      </c>
      <c r="I125">
        <f t="shared" si="37"/>
        <v>20</v>
      </c>
      <c r="J125">
        <f t="shared" si="34"/>
        <v>0.30769230769230771</v>
      </c>
      <c r="K125">
        <f t="shared" si="35"/>
        <v>3.0769230769230771</v>
      </c>
      <c r="L125">
        <v>78</v>
      </c>
      <c r="M125" t="s">
        <v>1163</v>
      </c>
      <c r="N125">
        <v>2020</v>
      </c>
      <c r="O125" t="s">
        <v>203</v>
      </c>
      <c r="P125" t="s">
        <v>1165</v>
      </c>
      <c r="Q125">
        <f t="shared" si="39"/>
        <v>0.46751570227015254</v>
      </c>
      <c r="R125">
        <f>'price-estimation'!AF117</f>
        <v>0.48574569044452426</v>
      </c>
      <c r="S125">
        <f>'price-estimation'!AF118</f>
        <v>0.41072516297797412</v>
      </c>
    </row>
    <row r="126" spans="1:19" x14ac:dyDescent="0.3">
      <c r="A126" t="s">
        <v>78</v>
      </c>
      <c r="B126" t="s">
        <v>1124</v>
      </c>
      <c r="C126" s="50" t="s">
        <v>1167</v>
      </c>
      <c r="D126" t="s">
        <v>294</v>
      </c>
      <c r="E126" t="s">
        <v>1073</v>
      </c>
      <c r="F126">
        <v>43</v>
      </c>
      <c r="G126">
        <v>80</v>
      </c>
      <c r="H126">
        <f t="shared" si="36"/>
        <v>80</v>
      </c>
      <c r="I126">
        <f t="shared" si="37"/>
        <v>80</v>
      </c>
      <c r="J126">
        <f t="shared" si="34"/>
        <v>6.6153846153846159</v>
      </c>
      <c r="K126">
        <f t="shared" si="35"/>
        <v>12.307692307692308</v>
      </c>
      <c r="L126">
        <v>78</v>
      </c>
      <c r="M126" t="s">
        <v>1164</v>
      </c>
      <c r="N126">
        <v>2020</v>
      </c>
      <c r="O126" t="s">
        <v>203</v>
      </c>
      <c r="P126" t="s">
        <v>1165</v>
      </c>
      <c r="Q126">
        <f t="shared" si="39"/>
        <v>0.46751570227015254</v>
      </c>
      <c r="R126">
        <f>'price-estimation'!AF117</f>
        <v>0.48574569044452426</v>
      </c>
      <c r="S126">
        <f>'price-estimation'!AF118</f>
        <v>0.41072516297797412</v>
      </c>
    </row>
    <row r="127" spans="1:19" x14ac:dyDescent="0.3">
      <c r="A127" t="s">
        <v>79</v>
      </c>
      <c r="B127" t="s">
        <v>424</v>
      </c>
      <c r="C127" t="s">
        <v>1168</v>
      </c>
      <c r="D127" t="s">
        <v>295</v>
      </c>
      <c r="E127" t="s">
        <v>1073</v>
      </c>
      <c r="F127">
        <v>3</v>
      </c>
      <c r="G127">
        <v>33</v>
      </c>
      <c r="H127">
        <f t="shared" si="36"/>
        <v>33</v>
      </c>
      <c r="I127">
        <f t="shared" si="37"/>
        <v>33</v>
      </c>
      <c r="J127">
        <f t="shared" si="34"/>
        <v>1.125</v>
      </c>
      <c r="K127">
        <f t="shared" si="35"/>
        <v>12.375</v>
      </c>
      <c r="L127">
        <v>32</v>
      </c>
      <c r="M127" t="s">
        <v>330</v>
      </c>
      <c r="N127">
        <v>2013</v>
      </c>
      <c r="O127" t="s">
        <v>203</v>
      </c>
      <c r="P127" t="s">
        <v>1169</v>
      </c>
      <c r="Q127">
        <f>0.84303*AVERAGE(R127:S127)+(0.12302*R127)+(0.03395*S127)</f>
        <v>0.87780706785366669</v>
      </c>
      <c r="R127">
        <f>'price-estimation'!AF13</f>
        <v>1.1686139972984926</v>
      </c>
      <c r="S127">
        <f>'price-estimation'!AF14</f>
        <v>0.530130404827445</v>
      </c>
    </row>
    <row r="128" spans="1:19" x14ac:dyDescent="0.3">
      <c r="A128" t="s">
        <v>80</v>
      </c>
      <c r="B128" t="s">
        <v>424</v>
      </c>
      <c r="C128" t="s">
        <v>425</v>
      </c>
      <c r="D128" t="s">
        <v>206</v>
      </c>
      <c r="E128" t="s">
        <v>1067</v>
      </c>
      <c r="F128">
        <v>120</v>
      </c>
      <c r="G128">
        <v>130</v>
      </c>
      <c r="H128">
        <f t="shared" ref="H128:H129" si="40">G128*(52/12)</f>
        <v>563.33333333333326</v>
      </c>
      <c r="I128">
        <f t="shared" ref="I128:I129" si="41">G128*(104/12)</f>
        <v>1126.6666666666665</v>
      </c>
      <c r="J128">
        <f t="shared" si="34"/>
        <v>120</v>
      </c>
      <c r="K128">
        <f t="shared" si="35"/>
        <v>130</v>
      </c>
      <c r="L128">
        <v>12</v>
      </c>
      <c r="M128" t="s">
        <v>331</v>
      </c>
      <c r="N128">
        <v>2007</v>
      </c>
      <c r="O128" t="s">
        <v>203</v>
      </c>
      <c r="P128" t="s">
        <v>1170</v>
      </c>
      <c r="Q128">
        <f>(0.4615*R128)+(0.538*S128)</f>
        <v>0.81899758411436463</v>
      </c>
      <c r="R128">
        <f>'price-estimation'!AF10</f>
        <v>0.85749746790820769</v>
      </c>
      <c r="S128">
        <f>'price-estimation'!AF11</f>
        <v>0.78673327634707579</v>
      </c>
    </row>
    <row r="129" spans="1:19" x14ac:dyDescent="0.3">
      <c r="A129" t="s">
        <v>81</v>
      </c>
      <c r="B129" t="s">
        <v>424</v>
      </c>
      <c r="C129" t="s">
        <v>425</v>
      </c>
      <c r="D129" t="s">
        <v>348</v>
      </c>
      <c r="E129" t="s">
        <v>1067</v>
      </c>
      <c r="F129">
        <v>50</v>
      </c>
      <c r="G129">
        <v>58</v>
      </c>
      <c r="H129">
        <f t="shared" si="40"/>
        <v>251.33333333333331</v>
      </c>
      <c r="I129">
        <f t="shared" si="41"/>
        <v>502.66666666666663</v>
      </c>
      <c r="J129">
        <f t="shared" si="34"/>
        <v>50</v>
      </c>
      <c r="K129">
        <f t="shared" si="35"/>
        <v>58</v>
      </c>
      <c r="L129">
        <v>12</v>
      </c>
      <c r="M129" t="s">
        <v>331</v>
      </c>
      <c r="N129">
        <v>2007</v>
      </c>
      <c r="O129" t="s">
        <v>203</v>
      </c>
      <c r="P129" t="s">
        <v>1121</v>
      </c>
      <c r="Q129">
        <f>(0.5*R129)+(0.5*S129)</f>
        <v>1.305939974742746</v>
      </c>
      <c r="R129">
        <f>'price-estimation'!AF17</f>
        <v>1.5658072192517698</v>
      </c>
      <c r="S129">
        <f>'price-estimation'!AF18</f>
        <v>1.0460727302337223</v>
      </c>
    </row>
  </sheetData>
  <autoFilter ref="A1:T129" xr:uid="{23206A29-24B9-4492-9F45-1A8C7DE0A14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6E7B-6C7B-493B-9808-F37B8F6C838A}">
  <dimension ref="A1:BN273"/>
  <sheetViews>
    <sheetView workbookViewId="0">
      <pane xSplit="8" ySplit="5" topLeftCell="AI129" activePane="bottomRight" state="frozen"/>
      <selection pane="topRight" activeCell="I1" sqref="I1"/>
      <selection pane="bottomLeft" activeCell="A6" sqref="A6"/>
      <selection pane="bottomRight" activeCell="A9" sqref="A9"/>
    </sheetView>
  </sheetViews>
  <sheetFormatPr defaultRowHeight="14.4" x14ac:dyDescent="0.3"/>
  <cols>
    <col min="1" max="1" width="44.109375" bestFit="1" customWidth="1"/>
    <col min="2" max="2" width="12.6640625" customWidth="1"/>
    <col min="3" max="3" width="28.88671875" bestFit="1" customWidth="1"/>
    <col min="4" max="4" width="12.77734375" bestFit="1" customWidth="1"/>
    <col min="5" max="54" width="11.44140625" bestFit="1" customWidth="1"/>
    <col min="55" max="55" width="5" bestFit="1" customWidth="1"/>
    <col min="56" max="64" width="11.44140625" bestFit="1" customWidth="1"/>
    <col min="65" max="65" width="11.44140625" style="46" bestFit="1" customWidth="1"/>
    <col min="66" max="66" width="11.44140625" bestFit="1" customWidth="1"/>
    <col min="257" max="257" width="44.109375" bestFit="1" customWidth="1"/>
    <col min="258" max="258" width="25.6640625" bestFit="1" customWidth="1"/>
    <col min="259" max="259" width="28.88671875" bestFit="1" customWidth="1"/>
    <col min="260" max="260" width="12.77734375" bestFit="1" customWidth="1"/>
    <col min="261" max="310" width="11.44140625" bestFit="1" customWidth="1"/>
    <col min="311" max="311" width="5" bestFit="1" customWidth="1"/>
    <col min="312" max="322" width="11.44140625" bestFit="1" customWidth="1"/>
    <col min="513" max="513" width="44.109375" bestFit="1" customWidth="1"/>
    <col min="514" max="514" width="25.6640625" bestFit="1" customWidth="1"/>
    <col min="515" max="515" width="28.88671875" bestFit="1" customWidth="1"/>
    <col min="516" max="516" width="12.77734375" bestFit="1" customWidth="1"/>
    <col min="517" max="566" width="11.44140625" bestFit="1" customWidth="1"/>
    <col min="567" max="567" width="5" bestFit="1" customWidth="1"/>
    <col min="568" max="578" width="11.44140625" bestFit="1" customWidth="1"/>
    <col min="769" max="769" width="44.109375" bestFit="1" customWidth="1"/>
    <col min="770" max="770" width="25.6640625" bestFit="1" customWidth="1"/>
    <col min="771" max="771" width="28.88671875" bestFit="1" customWidth="1"/>
    <col min="772" max="772" width="12.77734375" bestFit="1" customWidth="1"/>
    <col min="773" max="822" width="11.44140625" bestFit="1" customWidth="1"/>
    <col min="823" max="823" width="5" bestFit="1" customWidth="1"/>
    <col min="824" max="834" width="11.44140625" bestFit="1" customWidth="1"/>
    <col min="1025" max="1025" width="44.109375" bestFit="1" customWidth="1"/>
    <col min="1026" max="1026" width="25.6640625" bestFit="1" customWidth="1"/>
    <col min="1027" max="1027" width="28.88671875" bestFit="1" customWidth="1"/>
    <col min="1028" max="1028" width="12.77734375" bestFit="1" customWidth="1"/>
    <col min="1029" max="1078" width="11.44140625" bestFit="1" customWidth="1"/>
    <col min="1079" max="1079" width="5" bestFit="1" customWidth="1"/>
    <col min="1080" max="1090" width="11.44140625" bestFit="1" customWidth="1"/>
    <col min="1281" max="1281" width="44.109375" bestFit="1" customWidth="1"/>
    <col min="1282" max="1282" width="25.6640625" bestFit="1" customWidth="1"/>
    <col min="1283" max="1283" width="28.88671875" bestFit="1" customWidth="1"/>
    <col min="1284" max="1284" width="12.77734375" bestFit="1" customWidth="1"/>
    <col min="1285" max="1334" width="11.44140625" bestFit="1" customWidth="1"/>
    <col min="1335" max="1335" width="5" bestFit="1" customWidth="1"/>
    <col min="1336" max="1346" width="11.44140625" bestFit="1" customWidth="1"/>
    <col min="1537" max="1537" width="44.109375" bestFit="1" customWidth="1"/>
    <col min="1538" max="1538" width="25.6640625" bestFit="1" customWidth="1"/>
    <col min="1539" max="1539" width="28.88671875" bestFit="1" customWidth="1"/>
    <col min="1540" max="1540" width="12.77734375" bestFit="1" customWidth="1"/>
    <col min="1541" max="1590" width="11.44140625" bestFit="1" customWidth="1"/>
    <col min="1591" max="1591" width="5" bestFit="1" customWidth="1"/>
    <col min="1592" max="1602" width="11.44140625" bestFit="1" customWidth="1"/>
    <col min="1793" max="1793" width="44.109375" bestFit="1" customWidth="1"/>
    <col min="1794" max="1794" width="25.6640625" bestFit="1" customWidth="1"/>
    <col min="1795" max="1795" width="28.88671875" bestFit="1" customWidth="1"/>
    <col min="1796" max="1796" width="12.77734375" bestFit="1" customWidth="1"/>
    <col min="1797" max="1846" width="11.44140625" bestFit="1" customWidth="1"/>
    <col min="1847" max="1847" width="5" bestFit="1" customWidth="1"/>
    <col min="1848" max="1858" width="11.44140625" bestFit="1" customWidth="1"/>
    <col min="2049" max="2049" width="44.109375" bestFit="1" customWidth="1"/>
    <col min="2050" max="2050" width="25.6640625" bestFit="1" customWidth="1"/>
    <col min="2051" max="2051" width="28.88671875" bestFit="1" customWidth="1"/>
    <col min="2052" max="2052" width="12.77734375" bestFit="1" customWidth="1"/>
    <col min="2053" max="2102" width="11.44140625" bestFit="1" customWidth="1"/>
    <col min="2103" max="2103" width="5" bestFit="1" customWidth="1"/>
    <col min="2104" max="2114" width="11.44140625" bestFit="1" customWidth="1"/>
    <col min="2305" max="2305" width="44.109375" bestFit="1" customWidth="1"/>
    <col min="2306" max="2306" width="25.6640625" bestFit="1" customWidth="1"/>
    <col min="2307" max="2307" width="28.88671875" bestFit="1" customWidth="1"/>
    <col min="2308" max="2308" width="12.77734375" bestFit="1" customWidth="1"/>
    <col min="2309" max="2358" width="11.44140625" bestFit="1" customWidth="1"/>
    <col min="2359" max="2359" width="5" bestFit="1" customWidth="1"/>
    <col min="2360" max="2370" width="11.44140625" bestFit="1" customWidth="1"/>
    <col min="2561" max="2561" width="44.109375" bestFit="1" customWidth="1"/>
    <col min="2562" max="2562" width="25.6640625" bestFit="1" customWidth="1"/>
    <col min="2563" max="2563" width="28.88671875" bestFit="1" customWidth="1"/>
    <col min="2564" max="2564" width="12.77734375" bestFit="1" customWidth="1"/>
    <col min="2565" max="2614" width="11.44140625" bestFit="1" customWidth="1"/>
    <col min="2615" max="2615" width="5" bestFit="1" customWidth="1"/>
    <col min="2616" max="2626" width="11.44140625" bestFit="1" customWidth="1"/>
    <col min="2817" max="2817" width="44.109375" bestFit="1" customWidth="1"/>
    <col min="2818" max="2818" width="25.6640625" bestFit="1" customWidth="1"/>
    <col min="2819" max="2819" width="28.88671875" bestFit="1" customWidth="1"/>
    <col min="2820" max="2820" width="12.77734375" bestFit="1" customWidth="1"/>
    <col min="2821" max="2870" width="11.44140625" bestFit="1" customWidth="1"/>
    <col min="2871" max="2871" width="5" bestFit="1" customWidth="1"/>
    <col min="2872" max="2882" width="11.44140625" bestFit="1" customWidth="1"/>
    <col min="3073" max="3073" width="44.109375" bestFit="1" customWidth="1"/>
    <col min="3074" max="3074" width="25.6640625" bestFit="1" customWidth="1"/>
    <col min="3075" max="3075" width="28.88671875" bestFit="1" customWidth="1"/>
    <col min="3076" max="3076" width="12.77734375" bestFit="1" customWidth="1"/>
    <col min="3077" max="3126" width="11.44140625" bestFit="1" customWidth="1"/>
    <col min="3127" max="3127" width="5" bestFit="1" customWidth="1"/>
    <col min="3128" max="3138" width="11.44140625" bestFit="1" customWidth="1"/>
    <col min="3329" max="3329" width="44.109375" bestFit="1" customWidth="1"/>
    <col min="3330" max="3330" width="25.6640625" bestFit="1" customWidth="1"/>
    <col min="3331" max="3331" width="28.88671875" bestFit="1" customWidth="1"/>
    <col min="3332" max="3332" width="12.77734375" bestFit="1" customWidth="1"/>
    <col min="3333" max="3382" width="11.44140625" bestFit="1" customWidth="1"/>
    <col min="3383" max="3383" width="5" bestFit="1" customWidth="1"/>
    <col min="3384" max="3394" width="11.44140625" bestFit="1" customWidth="1"/>
    <col min="3585" max="3585" width="44.109375" bestFit="1" customWidth="1"/>
    <col min="3586" max="3586" width="25.6640625" bestFit="1" customWidth="1"/>
    <col min="3587" max="3587" width="28.88671875" bestFit="1" customWidth="1"/>
    <col min="3588" max="3588" width="12.77734375" bestFit="1" customWidth="1"/>
    <col min="3589" max="3638" width="11.44140625" bestFit="1" customWidth="1"/>
    <col min="3639" max="3639" width="5" bestFit="1" customWidth="1"/>
    <col min="3640" max="3650" width="11.44140625" bestFit="1" customWidth="1"/>
    <col min="3841" max="3841" width="44.109375" bestFit="1" customWidth="1"/>
    <col min="3842" max="3842" width="25.6640625" bestFit="1" customWidth="1"/>
    <col min="3843" max="3843" width="28.88671875" bestFit="1" customWidth="1"/>
    <col min="3844" max="3844" width="12.77734375" bestFit="1" customWidth="1"/>
    <col min="3845" max="3894" width="11.44140625" bestFit="1" customWidth="1"/>
    <col min="3895" max="3895" width="5" bestFit="1" customWidth="1"/>
    <col min="3896" max="3906" width="11.44140625" bestFit="1" customWidth="1"/>
    <col min="4097" max="4097" width="44.109375" bestFit="1" customWidth="1"/>
    <col min="4098" max="4098" width="25.6640625" bestFit="1" customWidth="1"/>
    <col min="4099" max="4099" width="28.88671875" bestFit="1" customWidth="1"/>
    <col min="4100" max="4100" width="12.77734375" bestFit="1" customWidth="1"/>
    <col min="4101" max="4150" width="11.44140625" bestFit="1" customWidth="1"/>
    <col min="4151" max="4151" width="5" bestFit="1" customWidth="1"/>
    <col min="4152" max="4162" width="11.44140625" bestFit="1" customWidth="1"/>
    <col min="4353" max="4353" width="44.109375" bestFit="1" customWidth="1"/>
    <col min="4354" max="4354" width="25.6640625" bestFit="1" customWidth="1"/>
    <col min="4355" max="4355" width="28.88671875" bestFit="1" customWidth="1"/>
    <col min="4356" max="4356" width="12.77734375" bestFit="1" customWidth="1"/>
    <col min="4357" max="4406" width="11.44140625" bestFit="1" customWidth="1"/>
    <col min="4407" max="4407" width="5" bestFit="1" customWidth="1"/>
    <col min="4408" max="4418" width="11.44140625" bestFit="1" customWidth="1"/>
    <col min="4609" max="4609" width="44.109375" bestFit="1" customWidth="1"/>
    <col min="4610" max="4610" width="25.6640625" bestFit="1" customWidth="1"/>
    <col min="4611" max="4611" width="28.88671875" bestFit="1" customWidth="1"/>
    <col min="4612" max="4612" width="12.77734375" bestFit="1" customWidth="1"/>
    <col min="4613" max="4662" width="11.44140625" bestFit="1" customWidth="1"/>
    <col min="4663" max="4663" width="5" bestFit="1" customWidth="1"/>
    <col min="4664" max="4674" width="11.44140625" bestFit="1" customWidth="1"/>
    <col min="4865" max="4865" width="44.109375" bestFit="1" customWidth="1"/>
    <col min="4866" max="4866" width="25.6640625" bestFit="1" customWidth="1"/>
    <col min="4867" max="4867" width="28.88671875" bestFit="1" customWidth="1"/>
    <col min="4868" max="4868" width="12.77734375" bestFit="1" customWidth="1"/>
    <col min="4869" max="4918" width="11.44140625" bestFit="1" customWidth="1"/>
    <col min="4919" max="4919" width="5" bestFit="1" customWidth="1"/>
    <col min="4920" max="4930" width="11.44140625" bestFit="1" customWidth="1"/>
    <col min="5121" max="5121" width="44.109375" bestFit="1" customWidth="1"/>
    <col min="5122" max="5122" width="25.6640625" bestFit="1" customWidth="1"/>
    <col min="5123" max="5123" width="28.88671875" bestFit="1" customWidth="1"/>
    <col min="5124" max="5124" width="12.77734375" bestFit="1" customWidth="1"/>
    <col min="5125" max="5174" width="11.44140625" bestFit="1" customWidth="1"/>
    <col min="5175" max="5175" width="5" bestFit="1" customWidth="1"/>
    <col min="5176" max="5186" width="11.44140625" bestFit="1" customWidth="1"/>
    <col min="5377" max="5377" width="44.109375" bestFit="1" customWidth="1"/>
    <col min="5378" max="5378" width="25.6640625" bestFit="1" customWidth="1"/>
    <col min="5379" max="5379" width="28.88671875" bestFit="1" customWidth="1"/>
    <col min="5380" max="5380" width="12.77734375" bestFit="1" customWidth="1"/>
    <col min="5381" max="5430" width="11.44140625" bestFit="1" customWidth="1"/>
    <col min="5431" max="5431" width="5" bestFit="1" customWidth="1"/>
    <col min="5432" max="5442" width="11.44140625" bestFit="1" customWidth="1"/>
    <col min="5633" max="5633" width="44.109375" bestFit="1" customWidth="1"/>
    <col min="5634" max="5634" width="25.6640625" bestFit="1" customWidth="1"/>
    <col min="5635" max="5635" width="28.88671875" bestFit="1" customWidth="1"/>
    <col min="5636" max="5636" width="12.77734375" bestFit="1" customWidth="1"/>
    <col min="5637" max="5686" width="11.44140625" bestFit="1" customWidth="1"/>
    <col min="5687" max="5687" width="5" bestFit="1" customWidth="1"/>
    <col min="5688" max="5698" width="11.44140625" bestFit="1" customWidth="1"/>
    <col min="5889" max="5889" width="44.109375" bestFit="1" customWidth="1"/>
    <col min="5890" max="5890" width="25.6640625" bestFit="1" customWidth="1"/>
    <col min="5891" max="5891" width="28.88671875" bestFit="1" customWidth="1"/>
    <col min="5892" max="5892" width="12.77734375" bestFit="1" customWidth="1"/>
    <col min="5893" max="5942" width="11.44140625" bestFit="1" customWidth="1"/>
    <col min="5943" max="5943" width="5" bestFit="1" customWidth="1"/>
    <col min="5944" max="5954" width="11.44140625" bestFit="1" customWidth="1"/>
    <col min="6145" max="6145" width="44.109375" bestFit="1" customWidth="1"/>
    <col min="6146" max="6146" width="25.6640625" bestFit="1" customWidth="1"/>
    <col min="6147" max="6147" width="28.88671875" bestFit="1" customWidth="1"/>
    <col min="6148" max="6148" width="12.77734375" bestFit="1" customWidth="1"/>
    <col min="6149" max="6198" width="11.44140625" bestFit="1" customWidth="1"/>
    <col min="6199" max="6199" width="5" bestFit="1" customWidth="1"/>
    <col min="6200" max="6210" width="11.44140625" bestFit="1" customWidth="1"/>
    <col min="6401" max="6401" width="44.109375" bestFit="1" customWidth="1"/>
    <col min="6402" max="6402" width="25.6640625" bestFit="1" customWidth="1"/>
    <col min="6403" max="6403" width="28.88671875" bestFit="1" customWidth="1"/>
    <col min="6404" max="6404" width="12.77734375" bestFit="1" customWidth="1"/>
    <col min="6405" max="6454" width="11.44140625" bestFit="1" customWidth="1"/>
    <col min="6455" max="6455" width="5" bestFit="1" customWidth="1"/>
    <col min="6456" max="6466" width="11.44140625" bestFit="1" customWidth="1"/>
    <col min="6657" max="6657" width="44.109375" bestFit="1" customWidth="1"/>
    <col min="6658" max="6658" width="25.6640625" bestFit="1" customWidth="1"/>
    <col min="6659" max="6659" width="28.88671875" bestFit="1" customWidth="1"/>
    <col min="6660" max="6660" width="12.77734375" bestFit="1" customWidth="1"/>
    <col min="6661" max="6710" width="11.44140625" bestFit="1" customWidth="1"/>
    <col min="6711" max="6711" width="5" bestFit="1" customWidth="1"/>
    <col min="6712" max="6722" width="11.44140625" bestFit="1" customWidth="1"/>
    <col min="6913" max="6913" width="44.109375" bestFit="1" customWidth="1"/>
    <col min="6914" max="6914" width="25.6640625" bestFit="1" customWidth="1"/>
    <col min="6915" max="6915" width="28.88671875" bestFit="1" customWidth="1"/>
    <col min="6916" max="6916" width="12.77734375" bestFit="1" customWidth="1"/>
    <col min="6917" max="6966" width="11.44140625" bestFit="1" customWidth="1"/>
    <col min="6967" max="6967" width="5" bestFit="1" customWidth="1"/>
    <col min="6968" max="6978" width="11.44140625" bestFit="1" customWidth="1"/>
    <col min="7169" max="7169" width="44.109375" bestFit="1" customWidth="1"/>
    <col min="7170" max="7170" width="25.6640625" bestFit="1" customWidth="1"/>
    <col min="7171" max="7171" width="28.88671875" bestFit="1" customWidth="1"/>
    <col min="7172" max="7172" width="12.77734375" bestFit="1" customWidth="1"/>
    <col min="7173" max="7222" width="11.44140625" bestFit="1" customWidth="1"/>
    <col min="7223" max="7223" width="5" bestFit="1" customWidth="1"/>
    <col min="7224" max="7234" width="11.44140625" bestFit="1" customWidth="1"/>
    <col min="7425" max="7425" width="44.109375" bestFit="1" customWidth="1"/>
    <col min="7426" max="7426" width="25.6640625" bestFit="1" customWidth="1"/>
    <col min="7427" max="7427" width="28.88671875" bestFit="1" customWidth="1"/>
    <col min="7428" max="7428" width="12.77734375" bestFit="1" customWidth="1"/>
    <col min="7429" max="7478" width="11.44140625" bestFit="1" customWidth="1"/>
    <col min="7479" max="7479" width="5" bestFit="1" customWidth="1"/>
    <col min="7480" max="7490" width="11.44140625" bestFit="1" customWidth="1"/>
    <col min="7681" max="7681" width="44.109375" bestFit="1" customWidth="1"/>
    <col min="7682" max="7682" width="25.6640625" bestFit="1" customWidth="1"/>
    <col min="7683" max="7683" width="28.88671875" bestFit="1" customWidth="1"/>
    <col min="7684" max="7684" width="12.77734375" bestFit="1" customWidth="1"/>
    <col min="7685" max="7734" width="11.44140625" bestFit="1" customWidth="1"/>
    <col min="7735" max="7735" width="5" bestFit="1" customWidth="1"/>
    <col min="7736" max="7746" width="11.44140625" bestFit="1" customWidth="1"/>
    <col min="7937" max="7937" width="44.109375" bestFit="1" customWidth="1"/>
    <col min="7938" max="7938" width="25.6640625" bestFit="1" customWidth="1"/>
    <col min="7939" max="7939" width="28.88671875" bestFit="1" customWidth="1"/>
    <col min="7940" max="7940" width="12.77734375" bestFit="1" customWidth="1"/>
    <col min="7941" max="7990" width="11.44140625" bestFit="1" customWidth="1"/>
    <col min="7991" max="7991" width="5" bestFit="1" customWidth="1"/>
    <col min="7992" max="8002" width="11.44140625" bestFit="1" customWidth="1"/>
    <col min="8193" max="8193" width="44.109375" bestFit="1" customWidth="1"/>
    <col min="8194" max="8194" width="25.6640625" bestFit="1" customWidth="1"/>
    <col min="8195" max="8195" width="28.88671875" bestFit="1" customWidth="1"/>
    <col min="8196" max="8196" width="12.77734375" bestFit="1" customWidth="1"/>
    <col min="8197" max="8246" width="11.44140625" bestFit="1" customWidth="1"/>
    <col min="8247" max="8247" width="5" bestFit="1" customWidth="1"/>
    <col min="8248" max="8258" width="11.44140625" bestFit="1" customWidth="1"/>
    <col min="8449" max="8449" width="44.109375" bestFit="1" customWidth="1"/>
    <col min="8450" max="8450" width="25.6640625" bestFit="1" customWidth="1"/>
    <col min="8451" max="8451" width="28.88671875" bestFit="1" customWidth="1"/>
    <col min="8452" max="8452" width="12.77734375" bestFit="1" customWidth="1"/>
    <col min="8453" max="8502" width="11.44140625" bestFit="1" customWidth="1"/>
    <col min="8503" max="8503" width="5" bestFit="1" customWidth="1"/>
    <col min="8504" max="8514" width="11.44140625" bestFit="1" customWidth="1"/>
    <col min="8705" max="8705" width="44.109375" bestFit="1" customWidth="1"/>
    <col min="8706" max="8706" width="25.6640625" bestFit="1" customWidth="1"/>
    <col min="8707" max="8707" width="28.88671875" bestFit="1" customWidth="1"/>
    <col min="8708" max="8708" width="12.77734375" bestFit="1" customWidth="1"/>
    <col min="8709" max="8758" width="11.44140625" bestFit="1" customWidth="1"/>
    <col min="8759" max="8759" width="5" bestFit="1" customWidth="1"/>
    <col min="8760" max="8770" width="11.44140625" bestFit="1" customWidth="1"/>
    <col min="8961" max="8961" width="44.109375" bestFit="1" customWidth="1"/>
    <col min="8962" max="8962" width="25.6640625" bestFit="1" customWidth="1"/>
    <col min="8963" max="8963" width="28.88671875" bestFit="1" customWidth="1"/>
    <col min="8964" max="8964" width="12.77734375" bestFit="1" customWidth="1"/>
    <col min="8965" max="9014" width="11.44140625" bestFit="1" customWidth="1"/>
    <col min="9015" max="9015" width="5" bestFit="1" customWidth="1"/>
    <col min="9016" max="9026" width="11.44140625" bestFit="1" customWidth="1"/>
    <col min="9217" max="9217" width="44.109375" bestFit="1" customWidth="1"/>
    <col min="9218" max="9218" width="25.6640625" bestFit="1" customWidth="1"/>
    <col min="9219" max="9219" width="28.88671875" bestFit="1" customWidth="1"/>
    <col min="9220" max="9220" width="12.77734375" bestFit="1" customWidth="1"/>
    <col min="9221" max="9270" width="11.44140625" bestFit="1" customWidth="1"/>
    <col min="9271" max="9271" width="5" bestFit="1" customWidth="1"/>
    <col min="9272" max="9282" width="11.44140625" bestFit="1" customWidth="1"/>
    <col min="9473" max="9473" width="44.109375" bestFit="1" customWidth="1"/>
    <col min="9474" max="9474" width="25.6640625" bestFit="1" customWidth="1"/>
    <col min="9475" max="9475" width="28.88671875" bestFit="1" customWidth="1"/>
    <col min="9476" max="9476" width="12.77734375" bestFit="1" customWidth="1"/>
    <col min="9477" max="9526" width="11.44140625" bestFit="1" customWidth="1"/>
    <col min="9527" max="9527" width="5" bestFit="1" customWidth="1"/>
    <col min="9528" max="9538" width="11.44140625" bestFit="1" customWidth="1"/>
    <col min="9729" max="9729" width="44.109375" bestFit="1" customWidth="1"/>
    <col min="9730" max="9730" width="25.6640625" bestFit="1" customWidth="1"/>
    <col min="9731" max="9731" width="28.88671875" bestFit="1" customWidth="1"/>
    <col min="9732" max="9732" width="12.77734375" bestFit="1" customWidth="1"/>
    <col min="9733" max="9782" width="11.44140625" bestFit="1" customWidth="1"/>
    <col min="9783" max="9783" width="5" bestFit="1" customWidth="1"/>
    <col min="9784" max="9794" width="11.44140625" bestFit="1" customWidth="1"/>
    <col min="9985" max="9985" width="44.109375" bestFit="1" customWidth="1"/>
    <col min="9986" max="9986" width="25.6640625" bestFit="1" customWidth="1"/>
    <col min="9987" max="9987" width="28.88671875" bestFit="1" customWidth="1"/>
    <col min="9988" max="9988" width="12.77734375" bestFit="1" customWidth="1"/>
    <col min="9989" max="10038" width="11.44140625" bestFit="1" customWidth="1"/>
    <col min="10039" max="10039" width="5" bestFit="1" customWidth="1"/>
    <col min="10040" max="10050" width="11.44140625" bestFit="1" customWidth="1"/>
    <col min="10241" max="10241" width="44.109375" bestFit="1" customWidth="1"/>
    <col min="10242" max="10242" width="25.6640625" bestFit="1" customWidth="1"/>
    <col min="10243" max="10243" width="28.88671875" bestFit="1" customWidth="1"/>
    <col min="10244" max="10244" width="12.77734375" bestFit="1" customWidth="1"/>
    <col min="10245" max="10294" width="11.44140625" bestFit="1" customWidth="1"/>
    <col min="10295" max="10295" width="5" bestFit="1" customWidth="1"/>
    <col min="10296" max="10306" width="11.44140625" bestFit="1" customWidth="1"/>
    <col min="10497" max="10497" width="44.109375" bestFit="1" customWidth="1"/>
    <col min="10498" max="10498" width="25.6640625" bestFit="1" customWidth="1"/>
    <col min="10499" max="10499" width="28.88671875" bestFit="1" customWidth="1"/>
    <col min="10500" max="10500" width="12.77734375" bestFit="1" customWidth="1"/>
    <col min="10501" max="10550" width="11.44140625" bestFit="1" customWidth="1"/>
    <col min="10551" max="10551" width="5" bestFit="1" customWidth="1"/>
    <col min="10552" max="10562" width="11.44140625" bestFit="1" customWidth="1"/>
    <col min="10753" max="10753" width="44.109375" bestFit="1" customWidth="1"/>
    <col min="10754" max="10754" width="25.6640625" bestFit="1" customWidth="1"/>
    <col min="10755" max="10755" width="28.88671875" bestFit="1" customWidth="1"/>
    <col min="10756" max="10756" width="12.77734375" bestFit="1" customWidth="1"/>
    <col min="10757" max="10806" width="11.44140625" bestFit="1" customWidth="1"/>
    <col min="10807" max="10807" width="5" bestFit="1" customWidth="1"/>
    <col min="10808" max="10818" width="11.44140625" bestFit="1" customWidth="1"/>
    <col min="11009" max="11009" width="44.109375" bestFit="1" customWidth="1"/>
    <col min="11010" max="11010" width="25.6640625" bestFit="1" customWidth="1"/>
    <col min="11011" max="11011" width="28.88671875" bestFit="1" customWidth="1"/>
    <col min="11012" max="11012" width="12.77734375" bestFit="1" customWidth="1"/>
    <col min="11013" max="11062" width="11.44140625" bestFit="1" customWidth="1"/>
    <col min="11063" max="11063" width="5" bestFit="1" customWidth="1"/>
    <col min="11064" max="11074" width="11.44140625" bestFit="1" customWidth="1"/>
    <col min="11265" max="11265" width="44.109375" bestFit="1" customWidth="1"/>
    <col min="11266" max="11266" width="25.6640625" bestFit="1" customWidth="1"/>
    <col min="11267" max="11267" width="28.88671875" bestFit="1" customWidth="1"/>
    <col min="11268" max="11268" width="12.77734375" bestFit="1" customWidth="1"/>
    <col min="11269" max="11318" width="11.44140625" bestFit="1" customWidth="1"/>
    <col min="11319" max="11319" width="5" bestFit="1" customWidth="1"/>
    <col min="11320" max="11330" width="11.44140625" bestFit="1" customWidth="1"/>
    <col min="11521" max="11521" width="44.109375" bestFit="1" customWidth="1"/>
    <col min="11522" max="11522" width="25.6640625" bestFit="1" customWidth="1"/>
    <col min="11523" max="11523" width="28.88671875" bestFit="1" customWidth="1"/>
    <col min="11524" max="11524" width="12.77734375" bestFit="1" customWidth="1"/>
    <col min="11525" max="11574" width="11.44140625" bestFit="1" customWidth="1"/>
    <col min="11575" max="11575" width="5" bestFit="1" customWidth="1"/>
    <col min="11576" max="11586" width="11.44140625" bestFit="1" customWidth="1"/>
    <col min="11777" max="11777" width="44.109375" bestFit="1" customWidth="1"/>
    <col min="11778" max="11778" width="25.6640625" bestFit="1" customWidth="1"/>
    <col min="11779" max="11779" width="28.88671875" bestFit="1" customWidth="1"/>
    <col min="11780" max="11780" width="12.77734375" bestFit="1" customWidth="1"/>
    <col min="11781" max="11830" width="11.44140625" bestFit="1" customWidth="1"/>
    <col min="11831" max="11831" width="5" bestFit="1" customWidth="1"/>
    <col min="11832" max="11842" width="11.44140625" bestFit="1" customWidth="1"/>
    <col min="12033" max="12033" width="44.109375" bestFit="1" customWidth="1"/>
    <col min="12034" max="12034" width="25.6640625" bestFit="1" customWidth="1"/>
    <col min="12035" max="12035" width="28.88671875" bestFit="1" customWidth="1"/>
    <col min="12036" max="12036" width="12.77734375" bestFit="1" customWidth="1"/>
    <col min="12037" max="12086" width="11.44140625" bestFit="1" customWidth="1"/>
    <col min="12087" max="12087" width="5" bestFit="1" customWidth="1"/>
    <col min="12088" max="12098" width="11.44140625" bestFit="1" customWidth="1"/>
    <col min="12289" max="12289" width="44.109375" bestFit="1" customWidth="1"/>
    <col min="12290" max="12290" width="25.6640625" bestFit="1" customWidth="1"/>
    <col min="12291" max="12291" width="28.88671875" bestFit="1" customWidth="1"/>
    <col min="12292" max="12292" width="12.77734375" bestFit="1" customWidth="1"/>
    <col min="12293" max="12342" width="11.44140625" bestFit="1" customWidth="1"/>
    <col min="12343" max="12343" width="5" bestFit="1" customWidth="1"/>
    <col min="12344" max="12354" width="11.44140625" bestFit="1" customWidth="1"/>
    <col min="12545" max="12545" width="44.109375" bestFit="1" customWidth="1"/>
    <col min="12546" max="12546" width="25.6640625" bestFit="1" customWidth="1"/>
    <col min="12547" max="12547" width="28.88671875" bestFit="1" customWidth="1"/>
    <col min="12548" max="12548" width="12.77734375" bestFit="1" customWidth="1"/>
    <col min="12549" max="12598" width="11.44140625" bestFit="1" customWidth="1"/>
    <col min="12599" max="12599" width="5" bestFit="1" customWidth="1"/>
    <col min="12600" max="12610" width="11.44140625" bestFit="1" customWidth="1"/>
    <col min="12801" max="12801" width="44.109375" bestFit="1" customWidth="1"/>
    <col min="12802" max="12802" width="25.6640625" bestFit="1" customWidth="1"/>
    <col min="12803" max="12803" width="28.88671875" bestFit="1" customWidth="1"/>
    <col min="12804" max="12804" width="12.77734375" bestFit="1" customWidth="1"/>
    <col min="12805" max="12854" width="11.44140625" bestFit="1" customWidth="1"/>
    <col min="12855" max="12855" width="5" bestFit="1" customWidth="1"/>
    <col min="12856" max="12866" width="11.44140625" bestFit="1" customWidth="1"/>
    <col min="13057" max="13057" width="44.109375" bestFit="1" customWidth="1"/>
    <col min="13058" max="13058" width="25.6640625" bestFit="1" customWidth="1"/>
    <col min="13059" max="13059" width="28.88671875" bestFit="1" customWidth="1"/>
    <col min="13060" max="13060" width="12.77734375" bestFit="1" customWidth="1"/>
    <col min="13061" max="13110" width="11.44140625" bestFit="1" customWidth="1"/>
    <col min="13111" max="13111" width="5" bestFit="1" customWidth="1"/>
    <col min="13112" max="13122" width="11.44140625" bestFit="1" customWidth="1"/>
    <col min="13313" max="13313" width="44.109375" bestFit="1" customWidth="1"/>
    <col min="13314" max="13314" width="25.6640625" bestFit="1" customWidth="1"/>
    <col min="13315" max="13315" width="28.88671875" bestFit="1" customWidth="1"/>
    <col min="13316" max="13316" width="12.77734375" bestFit="1" customWidth="1"/>
    <col min="13317" max="13366" width="11.44140625" bestFit="1" customWidth="1"/>
    <col min="13367" max="13367" width="5" bestFit="1" customWidth="1"/>
    <col min="13368" max="13378" width="11.44140625" bestFit="1" customWidth="1"/>
    <col min="13569" max="13569" width="44.109375" bestFit="1" customWidth="1"/>
    <col min="13570" max="13570" width="25.6640625" bestFit="1" customWidth="1"/>
    <col min="13571" max="13571" width="28.88671875" bestFit="1" customWidth="1"/>
    <col min="13572" max="13572" width="12.77734375" bestFit="1" customWidth="1"/>
    <col min="13573" max="13622" width="11.44140625" bestFit="1" customWidth="1"/>
    <col min="13623" max="13623" width="5" bestFit="1" customWidth="1"/>
    <col min="13624" max="13634" width="11.44140625" bestFit="1" customWidth="1"/>
    <col min="13825" max="13825" width="44.109375" bestFit="1" customWidth="1"/>
    <col min="13826" max="13826" width="25.6640625" bestFit="1" customWidth="1"/>
    <col min="13827" max="13827" width="28.88671875" bestFit="1" customWidth="1"/>
    <col min="13828" max="13828" width="12.77734375" bestFit="1" customWidth="1"/>
    <col min="13829" max="13878" width="11.44140625" bestFit="1" customWidth="1"/>
    <col min="13879" max="13879" width="5" bestFit="1" customWidth="1"/>
    <col min="13880" max="13890" width="11.44140625" bestFit="1" customWidth="1"/>
    <col min="14081" max="14081" width="44.109375" bestFit="1" customWidth="1"/>
    <col min="14082" max="14082" width="25.6640625" bestFit="1" customWidth="1"/>
    <col min="14083" max="14083" width="28.88671875" bestFit="1" customWidth="1"/>
    <col min="14084" max="14084" width="12.77734375" bestFit="1" customWidth="1"/>
    <col min="14085" max="14134" width="11.44140625" bestFit="1" customWidth="1"/>
    <col min="14135" max="14135" width="5" bestFit="1" customWidth="1"/>
    <col min="14136" max="14146" width="11.44140625" bestFit="1" customWidth="1"/>
    <col min="14337" max="14337" width="44.109375" bestFit="1" customWidth="1"/>
    <col min="14338" max="14338" width="25.6640625" bestFit="1" customWidth="1"/>
    <col min="14339" max="14339" width="28.88671875" bestFit="1" customWidth="1"/>
    <col min="14340" max="14340" width="12.77734375" bestFit="1" customWidth="1"/>
    <col min="14341" max="14390" width="11.44140625" bestFit="1" customWidth="1"/>
    <col min="14391" max="14391" width="5" bestFit="1" customWidth="1"/>
    <col min="14392" max="14402" width="11.44140625" bestFit="1" customWidth="1"/>
    <col min="14593" max="14593" width="44.109375" bestFit="1" customWidth="1"/>
    <col min="14594" max="14594" width="25.6640625" bestFit="1" customWidth="1"/>
    <col min="14595" max="14595" width="28.88671875" bestFit="1" customWidth="1"/>
    <col min="14596" max="14596" width="12.77734375" bestFit="1" customWidth="1"/>
    <col min="14597" max="14646" width="11.44140625" bestFit="1" customWidth="1"/>
    <col min="14647" max="14647" width="5" bestFit="1" customWidth="1"/>
    <col min="14648" max="14658" width="11.44140625" bestFit="1" customWidth="1"/>
    <col min="14849" max="14849" width="44.109375" bestFit="1" customWidth="1"/>
    <col min="14850" max="14850" width="25.6640625" bestFit="1" customWidth="1"/>
    <col min="14851" max="14851" width="28.88671875" bestFit="1" customWidth="1"/>
    <col min="14852" max="14852" width="12.77734375" bestFit="1" customWidth="1"/>
    <col min="14853" max="14902" width="11.44140625" bestFit="1" customWidth="1"/>
    <col min="14903" max="14903" width="5" bestFit="1" customWidth="1"/>
    <col min="14904" max="14914" width="11.44140625" bestFit="1" customWidth="1"/>
    <col min="15105" max="15105" width="44.109375" bestFit="1" customWidth="1"/>
    <col min="15106" max="15106" width="25.6640625" bestFit="1" customWidth="1"/>
    <col min="15107" max="15107" width="28.88671875" bestFit="1" customWidth="1"/>
    <col min="15108" max="15108" width="12.77734375" bestFit="1" customWidth="1"/>
    <col min="15109" max="15158" width="11.44140625" bestFit="1" customWidth="1"/>
    <col min="15159" max="15159" width="5" bestFit="1" customWidth="1"/>
    <col min="15160" max="15170" width="11.44140625" bestFit="1" customWidth="1"/>
    <col min="15361" max="15361" width="44.109375" bestFit="1" customWidth="1"/>
    <col min="15362" max="15362" width="25.6640625" bestFit="1" customWidth="1"/>
    <col min="15363" max="15363" width="28.88671875" bestFit="1" customWidth="1"/>
    <col min="15364" max="15364" width="12.77734375" bestFit="1" customWidth="1"/>
    <col min="15365" max="15414" width="11.44140625" bestFit="1" customWidth="1"/>
    <col min="15415" max="15415" width="5" bestFit="1" customWidth="1"/>
    <col min="15416" max="15426" width="11.44140625" bestFit="1" customWidth="1"/>
    <col min="15617" max="15617" width="44.109375" bestFit="1" customWidth="1"/>
    <col min="15618" max="15618" width="25.6640625" bestFit="1" customWidth="1"/>
    <col min="15619" max="15619" width="28.88671875" bestFit="1" customWidth="1"/>
    <col min="15620" max="15620" width="12.77734375" bestFit="1" customWidth="1"/>
    <col min="15621" max="15670" width="11.44140625" bestFit="1" customWidth="1"/>
    <col min="15671" max="15671" width="5" bestFit="1" customWidth="1"/>
    <col min="15672" max="15682" width="11.44140625" bestFit="1" customWidth="1"/>
    <col min="15873" max="15873" width="44.109375" bestFit="1" customWidth="1"/>
    <col min="15874" max="15874" width="25.6640625" bestFit="1" customWidth="1"/>
    <col min="15875" max="15875" width="28.88671875" bestFit="1" customWidth="1"/>
    <col min="15876" max="15876" width="12.77734375" bestFit="1" customWidth="1"/>
    <col min="15877" max="15926" width="11.44140625" bestFit="1" customWidth="1"/>
    <col min="15927" max="15927" width="5" bestFit="1" customWidth="1"/>
    <col min="15928" max="15938" width="11.44140625" bestFit="1" customWidth="1"/>
    <col min="16129" max="16129" width="44.109375" bestFit="1" customWidth="1"/>
    <col min="16130" max="16130" width="25.6640625" bestFit="1" customWidth="1"/>
    <col min="16131" max="16131" width="28.88671875" bestFit="1" customWidth="1"/>
    <col min="16132" max="16132" width="12.77734375" bestFit="1" customWidth="1"/>
    <col min="16133" max="16182" width="11.44140625" bestFit="1" customWidth="1"/>
    <col min="16183" max="16183" width="5" bestFit="1" customWidth="1"/>
    <col min="16184" max="16194" width="11.44140625" bestFit="1" customWidth="1"/>
  </cols>
  <sheetData>
    <row r="1" spans="1:66" x14ac:dyDescent="0.3">
      <c r="A1" t="s">
        <v>487</v>
      </c>
      <c r="B1" t="s">
        <v>488</v>
      </c>
      <c r="C1" t="s">
        <v>489</v>
      </c>
      <c r="D1" t="s">
        <v>490</v>
      </c>
      <c r="E1" t="s">
        <v>491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  <c r="M1" t="s">
        <v>499</v>
      </c>
      <c r="N1" t="s">
        <v>500</v>
      </c>
      <c r="O1" t="s">
        <v>501</v>
      </c>
      <c r="P1" t="s">
        <v>502</v>
      </c>
      <c r="Q1" t="s">
        <v>503</v>
      </c>
      <c r="R1" t="s">
        <v>504</v>
      </c>
      <c r="S1" t="s">
        <v>505</v>
      </c>
      <c r="T1" t="s">
        <v>506</v>
      </c>
      <c r="U1" t="s">
        <v>507</v>
      </c>
      <c r="V1" t="s">
        <v>508</v>
      </c>
      <c r="W1" t="s">
        <v>509</v>
      </c>
      <c r="X1" t="s">
        <v>510</v>
      </c>
      <c r="Y1" t="s">
        <v>511</v>
      </c>
      <c r="Z1" t="s">
        <v>512</v>
      </c>
      <c r="AA1" t="s">
        <v>513</v>
      </c>
      <c r="AB1" t="s">
        <v>514</v>
      </c>
      <c r="AC1" t="s">
        <v>515</v>
      </c>
      <c r="AD1" t="s">
        <v>516</v>
      </c>
      <c r="AE1" t="s">
        <v>517</v>
      </c>
      <c r="AF1" t="s">
        <v>518</v>
      </c>
      <c r="AG1" t="s">
        <v>519</v>
      </c>
      <c r="AH1" t="s">
        <v>520</v>
      </c>
      <c r="AI1" t="s">
        <v>521</v>
      </c>
      <c r="AJ1" t="s">
        <v>522</v>
      </c>
      <c r="AK1" t="s">
        <v>523</v>
      </c>
      <c r="AL1" t="s">
        <v>524</v>
      </c>
      <c r="AM1" t="s">
        <v>525</v>
      </c>
      <c r="AN1" t="s">
        <v>526</v>
      </c>
      <c r="AO1" t="s">
        <v>527</v>
      </c>
      <c r="AP1" t="s">
        <v>528</v>
      </c>
      <c r="AQ1" t="s">
        <v>529</v>
      </c>
      <c r="AR1" t="s">
        <v>530</v>
      </c>
      <c r="AS1" t="s">
        <v>531</v>
      </c>
      <c r="AT1" t="s">
        <v>532</v>
      </c>
      <c r="AU1" t="s">
        <v>533</v>
      </c>
      <c r="AV1" t="s">
        <v>534</v>
      </c>
      <c r="AW1" t="s">
        <v>535</v>
      </c>
      <c r="AX1" t="s">
        <v>536</v>
      </c>
      <c r="AY1" t="s">
        <v>537</v>
      </c>
      <c r="AZ1" t="s">
        <v>538</v>
      </c>
      <c r="BA1" t="s">
        <v>539</v>
      </c>
      <c r="BB1" t="s">
        <v>540</v>
      </c>
      <c r="BC1" t="s">
        <v>541</v>
      </c>
      <c r="BD1" t="s">
        <v>542</v>
      </c>
      <c r="BE1" t="s">
        <v>543</v>
      </c>
      <c r="BF1" t="s">
        <v>544</v>
      </c>
      <c r="BG1" t="s">
        <v>545</v>
      </c>
      <c r="BH1" t="s">
        <v>546</v>
      </c>
      <c r="BI1" t="s">
        <v>547</v>
      </c>
      <c r="BJ1" t="s">
        <v>548</v>
      </c>
      <c r="BK1" t="s">
        <v>549</v>
      </c>
      <c r="BL1" t="s">
        <v>550</v>
      </c>
      <c r="BM1" s="46" t="s">
        <v>551</v>
      </c>
      <c r="BN1" t="s">
        <v>552</v>
      </c>
    </row>
    <row r="2" spans="1:66" x14ac:dyDescent="0.3">
      <c r="A2" t="s">
        <v>553</v>
      </c>
      <c r="B2" t="s">
        <v>554</v>
      </c>
      <c r="C2" t="s">
        <v>555</v>
      </c>
      <c r="D2" t="s">
        <v>556</v>
      </c>
      <c r="Y2">
        <v>31.982459138140499</v>
      </c>
      <c r="AC2">
        <v>39.857537016526898</v>
      </c>
      <c r="AD2">
        <v>41.464695763913099</v>
      </c>
      <c r="AE2">
        <v>41.910012667708202</v>
      </c>
      <c r="AF2">
        <v>43.436813480720502</v>
      </c>
      <c r="AG2">
        <v>44.792853676488001</v>
      </c>
      <c r="AH2">
        <v>46.580817786462902</v>
      </c>
      <c r="AI2">
        <v>49.299594672791997</v>
      </c>
      <c r="AJ2">
        <v>52.038461043502799</v>
      </c>
      <c r="AK2">
        <v>54.054105976470503</v>
      </c>
      <c r="AL2">
        <v>56.873330284708302</v>
      </c>
      <c r="AM2">
        <v>60.462651494245897</v>
      </c>
      <c r="AN2">
        <v>62.495037664198897</v>
      </c>
      <c r="AO2">
        <v>64.510682597166607</v>
      </c>
      <c r="AP2">
        <v>66.445969592607796</v>
      </c>
      <c r="AQ2">
        <v>67.688169376878903</v>
      </c>
      <c r="AR2">
        <v>69.231711426875705</v>
      </c>
      <c r="AS2">
        <v>72.031456591575207</v>
      </c>
      <c r="AT2">
        <v>74.108558773480596</v>
      </c>
      <c r="AU2">
        <v>76.565440386261301</v>
      </c>
      <c r="AV2">
        <v>79.364952411421299</v>
      </c>
      <c r="AW2">
        <v>81.372194811176399</v>
      </c>
      <c r="AX2">
        <v>84.137048487673297</v>
      </c>
      <c r="AY2">
        <v>87.1727337163219</v>
      </c>
      <c r="AZ2">
        <v>91.873582524102304</v>
      </c>
      <c r="BA2">
        <v>100.101768678965</v>
      </c>
      <c r="BB2">
        <v>97.964166760896902</v>
      </c>
      <c r="BC2">
        <v>100</v>
      </c>
      <c r="BD2">
        <v>104.316297421952</v>
      </c>
      <c r="BE2">
        <v>104.970852972298</v>
      </c>
      <c r="BF2">
        <v>102.480875854163</v>
      </c>
      <c r="BG2">
        <v>102.91277219904001</v>
      </c>
      <c r="BH2">
        <v>103.40136457845701</v>
      </c>
      <c r="BI2">
        <v>102.43849522091701</v>
      </c>
      <c r="BJ2">
        <v>101.385138831048</v>
      </c>
      <c r="BK2">
        <v>105.06140595222701</v>
      </c>
      <c r="BL2">
        <v>109.534355432857</v>
      </c>
    </row>
    <row r="3" spans="1:66" x14ac:dyDescent="0.3">
      <c r="A3" t="s">
        <v>557</v>
      </c>
      <c r="B3" t="s">
        <v>558</v>
      </c>
      <c r="C3" t="s">
        <v>555</v>
      </c>
      <c r="D3" t="s">
        <v>556</v>
      </c>
    </row>
    <row r="4" spans="1:66" x14ac:dyDescent="0.3">
      <c r="A4" t="s">
        <v>559</v>
      </c>
      <c r="B4" t="s">
        <v>560</v>
      </c>
      <c r="C4" t="s">
        <v>555</v>
      </c>
      <c r="D4" t="s">
        <v>556</v>
      </c>
      <c r="AW4">
        <v>63.523394809315697</v>
      </c>
      <c r="AX4">
        <v>71.582143375953905</v>
      </c>
      <c r="AY4">
        <v>76.438703005866799</v>
      </c>
      <c r="AZ4">
        <v>83.074018727529406</v>
      </c>
      <c r="BA4">
        <v>105.021064735005</v>
      </c>
      <c r="BB4">
        <v>97.867910838531301</v>
      </c>
      <c r="BC4">
        <v>100</v>
      </c>
      <c r="BD4">
        <v>111.804185808913</v>
      </c>
      <c r="BE4">
        <v>119.005731346616</v>
      </c>
      <c r="BF4">
        <v>127.795223073732</v>
      </c>
      <c r="BG4">
        <v>133.76836673358201</v>
      </c>
      <c r="BH4">
        <v>132.88320919141799</v>
      </c>
      <c r="BI4">
        <v>138.70866550889099</v>
      </c>
      <c r="BJ4">
        <v>145.61074143859301</v>
      </c>
      <c r="BK4">
        <v>146.52248185720899</v>
      </c>
      <c r="BL4">
        <v>149.89597520803201</v>
      </c>
    </row>
    <row r="5" spans="1:66" x14ac:dyDescent="0.3">
      <c r="A5" t="s">
        <v>561</v>
      </c>
      <c r="B5" t="s">
        <v>562</v>
      </c>
      <c r="C5" t="s">
        <v>555</v>
      </c>
      <c r="D5" t="s">
        <v>556</v>
      </c>
    </row>
    <row r="6" spans="1:66" x14ac:dyDescent="0.3">
      <c r="A6" t="s">
        <v>563</v>
      </c>
      <c r="B6" t="s">
        <v>564</v>
      </c>
      <c r="C6" t="s">
        <v>555</v>
      </c>
      <c r="D6" t="s">
        <v>556</v>
      </c>
      <c r="AI6">
        <v>2.22008150730772E-8</v>
      </c>
      <c r="AJ6">
        <v>4.0801497972141903E-8</v>
      </c>
      <c r="AK6">
        <v>1.63005984545567E-7</v>
      </c>
      <c r="AL6">
        <v>2.4100884831583802E-6</v>
      </c>
      <c r="AM6">
        <v>2.5300928889588001E-5</v>
      </c>
      <c r="AN6">
        <v>6.9993769727151297E-4</v>
      </c>
      <c r="AO6">
        <v>2.9713097058590598E-2</v>
      </c>
      <c r="AP6">
        <v>9.4837288950552906E-2</v>
      </c>
      <c r="AQ6">
        <v>0.19658330514343</v>
      </c>
      <c r="AR6">
        <v>0.68449501333720797</v>
      </c>
      <c r="AS6">
        <v>2.9090823929501801</v>
      </c>
      <c r="AT6">
        <v>7.3472082361093101</v>
      </c>
      <c r="AU6">
        <v>15.348129629383701</v>
      </c>
      <c r="AV6">
        <v>30.4236985252629</v>
      </c>
      <c r="AW6">
        <v>43.670817815029899</v>
      </c>
      <c r="AX6">
        <v>53.6948050312199</v>
      </c>
      <c r="AY6">
        <v>60.839011695292697</v>
      </c>
      <c r="AZ6">
        <v>68.292701659281903</v>
      </c>
      <c r="BA6">
        <v>76.812782428357394</v>
      </c>
      <c r="BB6">
        <v>87.359395549413705</v>
      </c>
      <c r="BC6">
        <v>100</v>
      </c>
      <c r="BD6">
        <v>113.482467921851</v>
      </c>
      <c r="BE6">
        <v>125.146088077866</v>
      </c>
      <c r="BF6">
        <v>136.13117928470399</v>
      </c>
      <c r="BG6">
        <v>146.04205637760401</v>
      </c>
      <c r="BH6">
        <v>159.405447922387</v>
      </c>
      <c r="BI6">
        <v>208.335449090845</v>
      </c>
      <c r="BJ6">
        <v>270.510219450188</v>
      </c>
      <c r="BK6">
        <v>323.607609271218</v>
      </c>
      <c r="BL6">
        <v>378.88372145938899</v>
      </c>
    </row>
    <row r="7" spans="1:66" x14ac:dyDescent="0.3">
      <c r="A7" t="s">
        <v>565</v>
      </c>
      <c r="B7" t="s">
        <v>566</v>
      </c>
      <c r="C7" t="s">
        <v>555</v>
      </c>
      <c r="D7" t="s">
        <v>556</v>
      </c>
      <c r="AJ7">
        <v>5.1145517610624598</v>
      </c>
      <c r="AK7">
        <v>16.6737160138813</v>
      </c>
      <c r="AL7">
        <v>30.847166833730999</v>
      </c>
      <c r="AM7">
        <v>37.807846284173998</v>
      </c>
      <c r="AN7">
        <v>40.754294369569998</v>
      </c>
      <c r="AO7">
        <v>45.940473055666097</v>
      </c>
      <c r="AP7">
        <v>61.183648064890797</v>
      </c>
      <c r="AQ7">
        <v>73.813702184644598</v>
      </c>
      <c r="AR7">
        <v>74.101160534439501</v>
      </c>
      <c r="AS7">
        <v>74.138224553950195</v>
      </c>
      <c r="AT7">
        <v>76.442135324008007</v>
      </c>
      <c r="AU7">
        <v>82.382091197662504</v>
      </c>
      <c r="AV7">
        <v>82.780822670729904</v>
      </c>
      <c r="AW7">
        <v>84.668241296193798</v>
      </c>
      <c r="AX7">
        <v>86.671984617847698</v>
      </c>
      <c r="AY7">
        <v>88.726741901859398</v>
      </c>
      <c r="AZ7">
        <v>91.328815518130298</v>
      </c>
      <c r="BA7">
        <v>94.361727579541693</v>
      </c>
      <c r="BB7">
        <v>96.500834430802101</v>
      </c>
      <c r="BC7">
        <v>100</v>
      </c>
      <c r="BD7">
        <v>103.42912324722199</v>
      </c>
      <c r="BE7">
        <v>105.530381748189</v>
      </c>
      <c r="BF7">
        <v>107.575160377427</v>
      </c>
      <c r="BG7">
        <v>109.324187306059</v>
      </c>
      <c r="BH7">
        <v>113.151854885974</v>
      </c>
      <c r="BI7">
        <v>112.73622864978699</v>
      </c>
      <c r="BJ7">
        <v>115.05926964030699</v>
      </c>
      <c r="BK7">
        <v>117.392740239274</v>
      </c>
      <c r="BL7">
        <v>119.049258384382</v>
      </c>
      <c r="BM7" s="46">
        <v>120.978911881374</v>
      </c>
      <c r="BN7">
        <v>123.448662047403</v>
      </c>
    </row>
    <row r="8" spans="1:66" x14ac:dyDescent="0.3">
      <c r="A8" t="s">
        <v>567</v>
      </c>
      <c r="B8" t="s">
        <v>568</v>
      </c>
      <c r="C8" t="s">
        <v>555</v>
      </c>
      <c r="D8" t="s">
        <v>556</v>
      </c>
    </row>
    <row r="9" spans="1:66" x14ac:dyDescent="0.3">
      <c r="A9" t="s">
        <v>569</v>
      </c>
      <c r="B9" t="s">
        <v>570</v>
      </c>
      <c r="C9" t="s">
        <v>555</v>
      </c>
      <c r="D9" t="s">
        <v>556</v>
      </c>
    </row>
    <row r="10" spans="1:66" x14ac:dyDescent="0.3">
      <c r="A10" t="s">
        <v>571</v>
      </c>
      <c r="B10" t="s">
        <v>572</v>
      </c>
      <c r="C10" t="s">
        <v>555</v>
      </c>
      <c r="D10" t="s">
        <v>556</v>
      </c>
      <c r="AZ10">
        <v>86.953123520422196</v>
      </c>
      <c r="BA10">
        <v>97.605246567666001</v>
      </c>
      <c r="BB10">
        <v>99.129658167553899</v>
      </c>
      <c r="BC10">
        <v>100</v>
      </c>
      <c r="BD10">
        <v>100.877346595685</v>
      </c>
      <c r="BE10">
        <v>101.545425889605</v>
      </c>
      <c r="BF10">
        <v>102.663561221631</v>
      </c>
      <c r="BG10">
        <v>105.072324180443</v>
      </c>
      <c r="BH10">
        <v>109.348732137854</v>
      </c>
      <c r="BI10">
        <v>111.117434855702</v>
      </c>
      <c r="BJ10">
        <v>113.302920986271</v>
      </c>
      <c r="BK10">
        <v>116.779772707568</v>
      </c>
      <c r="BL10">
        <v>114.52466053234301</v>
      </c>
      <c r="BM10" s="46">
        <v>112.14323110002501</v>
      </c>
    </row>
    <row r="11" spans="1:66" x14ac:dyDescent="0.3">
      <c r="A11" t="s">
        <v>573</v>
      </c>
      <c r="B11" t="s">
        <v>574</v>
      </c>
      <c r="C11" t="s">
        <v>555</v>
      </c>
      <c r="D11" t="s">
        <v>556</v>
      </c>
    </row>
    <row r="12" spans="1:66" x14ac:dyDescent="0.3">
      <c r="A12" t="s">
        <v>575</v>
      </c>
      <c r="B12" t="s">
        <v>576</v>
      </c>
      <c r="C12" t="s">
        <v>555</v>
      </c>
      <c r="D12" t="s">
        <v>556</v>
      </c>
      <c r="AL12">
        <v>0.46203029570684201</v>
      </c>
      <c r="AM12">
        <v>16.049821028314099</v>
      </c>
      <c r="AN12">
        <v>44.289693873560999</v>
      </c>
      <c r="AO12">
        <v>52.563533805484603</v>
      </c>
      <c r="AP12">
        <v>59.9018047741462</v>
      </c>
      <c r="AQ12">
        <v>65.096780600924305</v>
      </c>
      <c r="AR12">
        <v>65.518767721372498</v>
      </c>
      <c r="AS12">
        <v>65.000590421858107</v>
      </c>
      <c r="AT12">
        <v>67.045447016419402</v>
      </c>
      <c r="AU12">
        <v>67.756161803785005</v>
      </c>
      <c r="AV12">
        <v>70.955305142140205</v>
      </c>
      <c r="AW12">
        <v>75.894689380988794</v>
      </c>
      <c r="AX12">
        <v>76.379601803786102</v>
      </c>
      <c r="AY12">
        <v>78.588772276393399</v>
      </c>
      <c r="AZ12">
        <v>82.052463094699505</v>
      </c>
      <c r="BA12">
        <v>89.396120267100699</v>
      </c>
      <c r="BB12">
        <v>92.441637636840497</v>
      </c>
      <c r="BC12">
        <v>100</v>
      </c>
      <c r="BD12">
        <v>107.650008078593</v>
      </c>
      <c r="BE12">
        <v>110.403716898759</v>
      </c>
      <c r="BF12">
        <v>116.79572532998201</v>
      </c>
      <c r="BG12">
        <v>120.27776643801801</v>
      </c>
      <c r="BH12">
        <v>124.766161254862</v>
      </c>
      <c r="BI12">
        <v>123.014933984404</v>
      </c>
      <c r="BJ12">
        <v>124.207629297982</v>
      </c>
      <c r="BK12">
        <v>127.33795197859</v>
      </c>
      <c r="BL12">
        <v>129.17600732674799</v>
      </c>
      <c r="BM12" s="46">
        <v>130.740891696593</v>
      </c>
      <c r="BN12">
        <v>140.13441073487701</v>
      </c>
    </row>
    <row r="13" spans="1:66" x14ac:dyDescent="0.3">
      <c r="A13" t="s">
        <v>577</v>
      </c>
      <c r="B13" t="s">
        <v>578</v>
      </c>
      <c r="C13" t="s">
        <v>555</v>
      </c>
      <c r="D13" t="s">
        <v>556</v>
      </c>
    </row>
    <row r="14" spans="1:66" x14ac:dyDescent="0.3">
      <c r="A14" t="s">
        <v>579</v>
      </c>
      <c r="B14" t="s">
        <v>580</v>
      </c>
      <c r="C14" t="s">
        <v>555</v>
      </c>
      <c r="D14" t="s">
        <v>556</v>
      </c>
      <c r="AQ14">
        <v>79.569380733944797</v>
      </c>
      <c r="AR14">
        <v>80.461582568807103</v>
      </c>
      <c r="AS14">
        <v>81.0825688073393</v>
      </c>
      <c r="AT14">
        <v>82.2199923547401</v>
      </c>
      <c r="AU14">
        <v>84.199568588903503</v>
      </c>
      <c r="AV14">
        <v>85.878112712975096</v>
      </c>
      <c r="AW14">
        <v>87.621505024027996</v>
      </c>
      <c r="AX14">
        <v>89.460463084316302</v>
      </c>
      <c r="AY14">
        <v>91.059824159021403</v>
      </c>
      <c r="AZ14">
        <v>92.3492791612058</v>
      </c>
      <c r="BA14">
        <v>97.275010921799904</v>
      </c>
      <c r="BB14">
        <v>96.739842726081307</v>
      </c>
      <c r="BC14">
        <v>100</v>
      </c>
      <c r="BD14">
        <v>103.45674967234601</v>
      </c>
      <c r="BE14">
        <v>106.950360419397</v>
      </c>
      <c r="BF14">
        <v>108.083497160332</v>
      </c>
      <c r="BG14">
        <v>109.26100371341199</v>
      </c>
      <c r="BH14">
        <v>110.31973569244199</v>
      </c>
      <c r="BI14">
        <v>109.77978920926201</v>
      </c>
      <c r="BJ14">
        <v>112.450169287899</v>
      </c>
      <c r="BK14">
        <v>113.80762042788299</v>
      </c>
      <c r="BL14">
        <v>115.436612610656</v>
      </c>
      <c r="BM14" s="46">
        <v>116.159233923762</v>
      </c>
      <c r="BN14">
        <v>118.555594720979</v>
      </c>
    </row>
    <row r="15" spans="1:66" x14ac:dyDescent="0.3">
      <c r="A15" t="s">
        <v>581</v>
      </c>
      <c r="B15" t="s">
        <v>582</v>
      </c>
      <c r="C15" t="s">
        <v>555</v>
      </c>
      <c r="D15" t="s">
        <v>556</v>
      </c>
      <c r="E15">
        <v>7.9604578563995796</v>
      </c>
      <c r="F15">
        <v>8.1425598335067608</v>
      </c>
      <c r="G15">
        <v>8.1165452653486003</v>
      </c>
      <c r="H15">
        <v>8.1685744016649302</v>
      </c>
      <c r="I15">
        <v>8.4027055150884493</v>
      </c>
      <c r="J15">
        <v>8.6888657648283107</v>
      </c>
      <c r="K15">
        <v>8.9750260145681597</v>
      </c>
      <c r="L15">
        <v>9.2872008324661799</v>
      </c>
      <c r="M15">
        <v>9.5213319458897008</v>
      </c>
      <c r="N15">
        <v>9.8335067637877192</v>
      </c>
      <c r="O15">
        <v>10.1716961498439</v>
      </c>
      <c r="P15">
        <v>10.796045785640001</v>
      </c>
      <c r="Q15">
        <v>11.4464099895942</v>
      </c>
      <c r="R15">
        <v>12.4869927159209</v>
      </c>
      <c r="S15">
        <v>14.412070759625401</v>
      </c>
      <c r="T15">
        <v>16.5972944849116</v>
      </c>
      <c r="U15">
        <v>18.8085327783559</v>
      </c>
      <c r="V15">
        <v>21.123829344432899</v>
      </c>
      <c r="W15">
        <v>22.8147762747138</v>
      </c>
      <c r="X15">
        <v>24.895941727367301</v>
      </c>
      <c r="Y15">
        <v>27.419354838709701</v>
      </c>
      <c r="Z15">
        <v>30.020811654526501</v>
      </c>
      <c r="AA15">
        <v>33.428720083246603</v>
      </c>
      <c r="AB15">
        <v>36.784599375650401</v>
      </c>
      <c r="AC15">
        <v>38.241415192507802</v>
      </c>
      <c r="AD15">
        <v>40.816857440166501</v>
      </c>
      <c r="AE15">
        <v>44.510926118626401</v>
      </c>
      <c r="AF15">
        <v>48.309053069718999</v>
      </c>
      <c r="AG15">
        <v>51.7950052029136</v>
      </c>
      <c r="AH15">
        <v>55.697190426638898</v>
      </c>
      <c r="AI15">
        <v>59.781477627471403</v>
      </c>
      <c r="AJ15">
        <v>61.680541103017703</v>
      </c>
      <c r="AK15">
        <v>62.304890738813697</v>
      </c>
      <c r="AL15">
        <v>63.3975026014568</v>
      </c>
      <c r="AM15">
        <v>64.646201873048895</v>
      </c>
      <c r="AN15">
        <v>67.637877211238305</v>
      </c>
      <c r="AO15">
        <v>69.406867845993801</v>
      </c>
      <c r="AP15">
        <v>69.562955254942807</v>
      </c>
      <c r="AQ15">
        <v>70.161290322580697</v>
      </c>
      <c r="AR15">
        <v>71.201873048907402</v>
      </c>
      <c r="AS15">
        <v>74.375650364203906</v>
      </c>
      <c r="AT15">
        <v>77.653485952133195</v>
      </c>
      <c r="AU15">
        <v>79.968782518210205</v>
      </c>
      <c r="AV15">
        <v>82.154006243496298</v>
      </c>
      <c r="AW15">
        <v>84.0790842872008</v>
      </c>
      <c r="AX15">
        <v>86.342351716961502</v>
      </c>
      <c r="AY15">
        <v>89.412070759625394</v>
      </c>
      <c r="AZ15">
        <v>91.493236212278902</v>
      </c>
      <c r="BA15">
        <v>95.473465140478694</v>
      </c>
      <c r="BB15">
        <v>97.164412070759596</v>
      </c>
      <c r="BC15">
        <v>100</v>
      </c>
      <c r="BD15">
        <v>103.30385015608699</v>
      </c>
      <c r="BE15">
        <v>105.124869927159</v>
      </c>
      <c r="BF15">
        <v>107.700312174818</v>
      </c>
      <c r="BG15">
        <v>110.379812695109</v>
      </c>
      <c r="BH15">
        <v>112.04474505723201</v>
      </c>
      <c r="BI15">
        <v>113.475546305931</v>
      </c>
      <c r="BJ15">
        <v>115.686784599376</v>
      </c>
      <c r="BK15">
        <v>117.89802289281999</v>
      </c>
      <c r="BL15">
        <v>119.797086368366</v>
      </c>
      <c r="BM15" s="46">
        <v>120.81165452653499</v>
      </c>
      <c r="BN15">
        <v>124.27159209157099</v>
      </c>
    </row>
    <row r="16" spans="1:66" x14ac:dyDescent="0.3">
      <c r="A16" t="s">
        <v>583</v>
      </c>
      <c r="B16" t="s">
        <v>584</v>
      </c>
      <c r="C16" t="s">
        <v>555</v>
      </c>
      <c r="D16" t="s">
        <v>556</v>
      </c>
      <c r="E16">
        <v>17.824166743342701</v>
      </c>
      <c r="F16">
        <v>18.4555414837351</v>
      </c>
      <c r="G16">
        <v>19.264226149199398</v>
      </c>
      <c r="H16">
        <v>19.786049148970701</v>
      </c>
      <c r="I16">
        <v>20.551485034207499</v>
      </c>
      <c r="J16">
        <v>21.564861575427202</v>
      </c>
      <c r="K16">
        <v>22.007980791840399</v>
      </c>
      <c r="L16">
        <v>22.882726046590601</v>
      </c>
      <c r="M16">
        <v>23.515402409597701</v>
      </c>
      <c r="N16">
        <v>24.239771851987101</v>
      </c>
      <c r="O16">
        <v>25.299734513870099</v>
      </c>
      <c r="P16">
        <v>26.489899333703899</v>
      </c>
      <c r="Q16">
        <v>28.173371145220901</v>
      </c>
      <c r="R16">
        <v>30.2951297121793</v>
      </c>
      <c r="S16">
        <v>33.179767797507402</v>
      </c>
      <c r="T16">
        <v>35.981885003886198</v>
      </c>
      <c r="U16">
        <v>38.615285986685997</v>
      </c>
      <c r="V16">
        <v>40.737047545880301</v>
      </c>
      <c r="W16">
        <v>42.193119403428</v>
      </c>
      <c r="X16">
        <v>43.757387518735797</v>
      </c>
      <c r="Y16">
        <v>46.5264973709467</v>
      </c>
      <c r="Z16">
        <v>49.691714423998299</v>
      </c>
      <c r="AA16">
        <v>52.392971337621702</v>
      </c>
      <c r="AB16">
        <v>54.1424588548863</v>
      </c>
      <c r="AC16">
        <v>57.208646863550797</v>
      </c>
      <c r="AD16">
        <v>59.033326276643699</v>
      </c>
      <c r="AE16">
        <v>60.040106932536801</v>
      </c>
      <c r="AF16">
        <v>60.881840843471402</v>
      </c>
      <c r="AG16">
        <v>62.0481645250985</v>
      </c>
      <c r="AH16">
        <v>63.641777497837502</v>
      </c>
      <c r="AI16">
        <v>65.717691021222706</v>
      </c>
      <c r="AJ16">
        <v>67.910971007977096</v>
      </c>
      <c r="AK16">
        <v>70.641567791971795</v>
      </c>
      <c r="AL16">
        <v>73.207117831008006</v>
      </c>
      <c r="AM16">
        <v>75.369223706786798</v>
      </c>
      <c r="AN16">
        <v>77.060031483308705</v>
      </c>
      <c r="AO16">
        <v>78.494096443253895</v>
      </c>
      <c r="AP16">
        <v>79.5192125233051</v>
      </c>
      <c r="AQ16">
        <v>80.252751173891497</v>
      </c>
      <c r="AR16">
        <v>80.709384325022697</v>
      </c>
      <c r="AS16">
        <v>82.601908697407396</v>
      </c>
      <c r="AT16">
        <v>84.790859916232407</v>
      </c>
      <c r="AU16">
        <v>86.325877928245703</v>
      </c>
      <c r="AV16">
        <v>87.496071568298106</v>
      </c>
      <c r="AW16">
        <v>89.2995460030087</v>
      </c>
      <c r="AX16">
        <v>91.352665670750795</v>
      </c>
      <c r="AY16">
        <v>92.669558662660094</v>
      </c>
      <c r="AZ16">
        <v>94.679149277412407</v>
      </c>
      <c r="BA16">
        <v>97.723983693311794</v>
      </c>
      <c r="BB16">
        <v>98.218768849527706</v>
      </c>
      <c r="BC16">
        <v>100</v>
      </c>
      <c r="BD16">
        <v>103.286579148754</v>
      </c>
      <c r="BE16">
        <v>105.85394846721501</v>
      </c>
      <c r="BF16">
        <v>107.97119274761801</v>
      </c>
      <c r="BG16">
        <v>109.70500693325999</v>
      </c>
      <c r="BH16">
        <v>110.68858180236801</v>
      </c>
      <c r="BI16">
        <v>111.675472068849</v>
      </c>
      <c r="BJ16">
        <v>113.999739176771</v>
      </c>
      <c r="BK16">
        <v>116.27788695282899</v>
      </c>
      <c r="BL16">
        <v>118.05798005624899</v>
      </c>
      <c r="BM16" s="46">
        <v>119.689435836364</v>
      </c>
      <c r="BN16">
        <v>123.00084356117</v>
      </c>
    </row>
    <row r="17" spans="1:66" x14ac:dyDescent="0.3">
      <c r="A17" t="s">
        <v>585</v>
      </c>
      <c r="B17" t="s">
        <v>586</v>
      </c>
      <c r="C17" t="s">
        <v>555</v>
      </c>
      <c r="D17" t="s">
        <v>556</v>
      </c>
      <c r="AJ17">
        <v>4.3021778631455898E-2</v>
      </c>
      <c r="AK17">
        <v>3.8448521763995901E-2</v>
      </c>
      <c r="AL17">
        <v>0.47214785660257103</v>
      </c>
      <c r="AM17">
        <v>8.3202648307742297</v>
      </c>
      <c r="AN17">
        <v>42.579757492890202</v>
      </c>
      <c r="AO17">
        <v>51.008336523961702</v>
      </c>
      <c r="AP17">
        <v>52.882560366263299</v>
      </c>
      <c r="AQ17">
        <v>52.473937940233</v>
      </c>
      <c r="AR17">
        <v>48.000445522320703</v>
      </c>
      <c r="AS17">
        <v>48.866855021793</v>
      </c>
      <c r="AT17">
        <v>49.622920999893303</v>
      </c>
      <c r="AU17">
        <v>50.998053879667196</v>
      </c>
      <c r="AV17">
        <v>52.137281520099599</v>
      </c>
      <c r="AW17">
        <v>55.635135464321998</v>
      </c>
      <c r="AX17">
        <v>61.020342473621497</v>
      </c>
      <c r="AY17">
        <v>66.102680928423297</v>
      </c>
      <c r="AZ17">
        <v>77.141666666666694</v>
      </c>
      <c r="BA17">
        <v>93.224999999999994</v>
      </c>
      <c r="BB17">
        <v>94.5833333333333</v>
      </c>
      <c r="BC17">
        <v>100</v>
      </c>
      <c r="BD17">
        <v>107.85833333333299</v>
      </c>
      <c r="BE17">
        <v>109.008333333333</v>
      </c>
      <c r="BF17">
        <v>111.64166666666701</v>
      </c>
      <c r="BG17">
        <v>113.175</v>
      </c>
      <c r="BH17">
        <v>117.73333333333299</v>
      </c>
      <c r="BI17">
        <v>132.38333333333301</v>
      </c>
      <c r="BJ17">
        <v>149.50833333333301</v>
      </c>
      <c r="BK17">
        <v>152.9</v>
      </c>
      <c r="BL17">
        <v>156.89156432499999</v>
      </c>
      <c r="BM17" s="46">
        <v>161.22147257500001</v>
      </c>
      <c r="BN17">
        <v>171.94318275833299</v>
      </c>
    </row>
    <row r="18" spans="1:66" x14ac:dyDescent="0.3">
      <c r="A18" t="s">
        <v>587</v>
      </c>
      <c r="B18" t="s">
        <v>588</v>
      </c>
      <c r="C18" t="s">
        <v>555</v>
      </c>
      <c r="D18" t="s">
        <v>556</v>
      </c>
      <c r="J18">
        <v>1.46845115458481</v>
      </c>
      <c r="K18">
        <v>1.53360427747613</v>
      </c>
      <c r="L18">
        <v>1.5168983485274901</v>
      </c>
      <c r="M18">
        <v>1.6087809577408001</v>
      </c>
      <c r="N18">
        <v>1.6735164324251</v>
      </c>
      <c r="O18">
        <v>1.6701752466353801</v>
      </c>
      <c r="P18">
        <v>1.73449307308343</v>
      </c>
      <c r="Q18">
        <v>1.8008991406542501</v>
      </c>
      <c r="R18">
        <v>1.9090700306008199</v>
      </c>
      <c r="S18">
        <v>2.2092198873667801</v>
      </c>
      <c r="T18">
        <v>2.55628556128437</v>
      </c>
      <c r="U18">
        <v>2.7315585991634799</v>
      </c>
      <c r="V18">
        <v>2.9182473551714199</v>
      </c>
      <c r="W18">
        <v>3.6155806727022601</v>
      </c>
      <c r="X18">
        <v>4.9367412203843903</v>
      </c>
      <c r="Y18">
        <v>5.0600866624551202</v>
      </c>
      <c r="Z18">
        <v>5.6757673610667503</v>
      </c>
      <c r="AA18">
        <v>6.0088268588261702</v>
      </c>
      <c r="AB18">
        <v>6.4986202378841602</v>
      </c>
      <c r="AC18">
        <v>7.4290192353798199</v>
      </c>
      <c r="AD18">
        <v>7.7116404362319999</v>
      </c>
      <c r="AE18">
        <v>7.8408625192174899</v>
      </c>
      <c r="AF18">
        <v>8.3986017032001108</v>
      </c>
      <c r="AG18">
        <v>8.7754299710029997</v>
      </c>
      <c r="AH18">
        <v>9.7987854991624701</v>
      </c>
      <c r="AI18">
        <v>10.4849130752725</v>
      </c>
      <c r="AJ18">
        <v>11.428234281066899</v>
      </c>
      <c r="AK18">
        <v>11.636609086125</v>
      </c>
      <c r="AL18">
        <v>12.762956809809801</v>
      </c>
      <c r="AM18">
        <v>14.658615171181699</v>
      </c>
      <c r="AN18">
        <v>17.482341391462001</v>
      </c>
      <c r="AO18">
        <v>22.104109805296702</v>
      </c>
      <c r="AP18">
        <v>28.9810497839288</v>
      </c>
      <c r="AQ18">
        <v>32.603800051026901</v>
      </c>
      <c r="AR18">
        <v>33.707577012006702</v>
      </c>
      <c r="AS18">
        <v>41.943020388256997</v>
      </c>
      <c r="AT18">
        <v>45.842122296226897</v>
      </c>
      <c r="AU18">
        <v>45.216065576026899</v>
      </c>
      <c r="AV18">
        <v>50.030430136297099</v>
      </c>
      <c r="AW18">
        <v>54.121132922310402</v>
      </c>
      <c r="AX18">
        <v>61.293303298033699</v>
      </c>
      <c r="AY18">
        <v>62.976061906751703</v>
      </c>
      <c r="AZ18">
        <v>68.273647819667701</v>
      </c>
      <c r="BA18">
        <v>84.937163613089595</v>
      </c>
      <c r="BB18">
        <v>93.902651159239895</v>
      </c>
      <c r="BC18">
        <v>100</v>
      </c>
      <c r="BD18">
        <v>109.59216605979699</v>
      </c>
      <c r="BE18">
        <v>129.495248990341</v>
      </c>
      <c r="BF18">
        <v>139.77452756421201</v>
      </c>
      <c r="BG18">
        <v>145.93208798757601</v>
      </c>
      <c r="BH18">
        <v>154.02356829014599</v>
      </c>
      <c r="BI18">
        <v>162.58372014813401</v>
      </c>
      <c r="BJ18">
        <v>188.682529221908</v>
      </c>
      <c r="BK18">
        <v>183.37168570085899</v>
      </c>
      <c r="BL18">
        <v>182.11233999434401</v>
      </c>
      <c r="BM18" s="46">
        <v>195.44497823506001</v>
      </c>
      <c r="BN18">
        <v>211.87122658091201</v>
      </c>
    </row>
    <row r="19" spans="1:66" x14ac:dyDescent="0.3">
      <c r="A19" t="s">
        <v>589</v>
      </c>
      <c r="B19" t="s">
        <v>590</v>
      </c>
      <c r="C19" t="s">
        <v>555</v>
      </c>
      <c r="D19" t="s">
        <v>556</v>
      </c>
      <c r="E19">
        <v>15.5960812459628</v>
      </c>
      <c r="F19">
        <v>15.7508998421015</v>
      </c>
      <c r="G19">
        <v>15.972138089428</v>
      </c>
      <c r="H19">
        <v>16.3152201607694</v>
      </c>
      <c r="I19">
        <v>16.995362628292501</v>
      </c>
      <c r="J19">
        <v>17.686258343500999</v>
      </c>
      <c r="K19">
        <v>18.424544247469999</v>
      </c>
      <c r="L19">
        <v>18.927590073925199</v>
      </c>
      <c r="M19">
        <v>19.438909423670399</v>
      </c>
      <c r="N19">
        <v>20.168644584798699</v>
      </c>
      <c r="O19">
        <v>20.9569304887677</v>
      </c>
      <c r="P19">
        <v>21.867221703868498</v>
      </c>
      <c r="Q19">
        <v>23.058642252207001</v>
      </c>
      <c r="R19">
        <v>24.6624354051532</v>
      </c>
      <c r="S19">
        <v>27.789111282566601</v>
      </c>
      <c r="T19">
        <v>31.337280198090902</v>
      </c>
      <c r="U19">
        <v>34.179135864494398</v>
      </c>
      <c r="V19">
        <v>36.604487547548999</v>
      </c>
      <c r="W19">
        <v>38.240925321179901</v>
      </c>
      <c r="X19">
        <v>39.949944376659701</v>
      </c>
      <c r="Y19">
        <v>42.606091652910401</v>
      </c>
      <c r="Z19">
        <v>45.855865570946698</v>
      </c>
      <c r="AA19">
        <v>49.857500179430097</v>
      </c>
      <c r="AB19">
        <v>53.677387317878399</v>
      </c>
      <c r="AC19">
        <v>57.081486399196102</v>
      </c>
      <c r="AD19">
        <v>59.860632132347703</v>
      </c>
      <c r="AE19">
        <v>60.635449113615202</v>
      </c>
      <c r="AF19">
        <v>61.577349637551102</v>
      </c>
      <c r="AG19">
        <v>62.292222601019198</v>
      </c>
      <c r="AH19">
        <v>64.227673508935595</v>
      </c>
      <c r="AI19">
        <v>66.442444197229605</v>
      </c>
      <c r="AJ19">
        <v>68.578775209933198</v>
      </c>
      <c r="AK19">
        <v>70.243837472188304</v>
      </c>
      <c r="AL19">
        <v>72.178652300294303</v>
      </c>
      <c r="AM19">
        <v>73.894729239933994</v>
      </c>
      <c r="AN19">
        <v>74.979479473193095</v>
      </c>
      <c r="AO19">
        <v>76.536819062657003</v>
      </c>
      <c r="AP19">
        <v>77.782961314863996</v>
      </c>
      <c r="AQ19">
        <v>78.521316299432996</v>
      </c>
      <c r="AR19">
        <v>79.401421086628901</v>
      </c>
      <c r="AS19">
        <v>81.421804349386306</v>
      </c>
      <c r="AT19">
        <v>83.432318954998905</v>
      </c>
      <c r="AU19">
        <v>84.804959448790598</v>
      </c>
      <c r="AV19">
        <v>86.152479724395306</v>
      </c>
      <c r="AW19">
        <v>87.959341132562997</v>
      </c>
      <c r="AX19">
        <v>90.405870953850595</v>
      </c>
      <c r="AY19">
        <v>92.025227876265006</v>
      </c>
      <c r="AZ19">
        <v>93.702899590899307</v>
      </c>
      <c r="BA19">
        <v>97.909638986578599</v>
      </c>
      <c r="BB19">
        <v>97.857604248905503</v>
      </c>
      <c r="BC19">
        <v>100</v>
      </c>
      <c r="BD19">
        <v>103.532082107227</v>
      </c>
      <c r="BE19">
        <v>106.47204478576</v>
      </c>
      <c r="BF19">
        <v>107.657180793799</v>
      </c>
      <c r="BG19">
        <v>108.02321825881</v>
      </c>
      <c r="BH19">
        <v>108.62969209789701</v>
      </c>
      <c r="BI19">
        <v>110.773882150291</v>
      </c>
      <c r="BJ19">
        <v>113.128902605325</v>
      </c>
      <c r="BK19">
        <v>115.451625636977</v>
      </c>
      <c r="BL19">
        <v>117.11045718797099</v>
      </c>
      <c r="BM19" s="46">
        <v>117.978001866073</v>
      </c>
      <c r="BN19">
        <v>120.856958300438</v>
      </c>
    </row>
    <row r="20" spans="1:66" x14ac:dyDescent="0.3">
      <c r="A20" t="s">
        <v>591</v>
      </c>
      <c r="B20" t="s">
        <v>592</v>
      </c>
      <c r="C20" t="s">
        <v>555</v>
      </c>
      <c r="D20" t="s">
        <v>556</v>
      </c>
      <c r="AK20">
        <v>38.903511086678797</v>
      </c>
      <c r="AL20">
        <v>39.074919651107599</v>
      </c>
      <c r="AM20">
        <v>54.130824646681504</v>
      </c>
      <c r="AN20">
        <v>61.959521262057201</v>
      </c>
      <c r="AO20">
        <v>65.004360670187097</v>
      </c>
      <c r="AP20">
        <v>67.257604162590297</v>
      </c>
      <c r="AQ20">
        <v>71.127145711840399</v>
      </c>
      <c r="AR20">
        <v>71.359534380300701</v>
      </c>
      <c r="AS20">
        <v>74.331947581540604</v>
      </c>
      <c r="AT20">
        <v>77.293552007502598</v>
      </c>
      <c r="AU20">
        <v>79.217514006850294</v>
      </c>
      <c r="AV20">
        <v>80.395670512068804</v>
      </c>
      <c r="AW20">
        <v>81.098240905089</v>
      </c>
      <c r="AX20">
        <v>85.448772954175894</v>
      </c>
      <c r="AY20">
        <v>88.680596762068902</v>
      </c>
      <c r="AZ20">
        <v>89.831731329094396</v>
      </c>
      <c r="BA20">
        <v>96.970927399707705</v>
      </c>
      <c r="BB20">
        <v>97.839857073249902</v>
      </c>
      <c r="BC20">
        <v>100</v>
      </c>
      <c r="BD20">
        <v>102.70423907747301</v>
      </c>
      <c r="BE20">
        <v>109.63131395160001</v>
      </c>
      <c r="BF20">
        <v>110.101510475881</v>
      </c>
      <c r="BG20">
        <v>109.49732012343701</v>
      </c>
      <c r="BH20">
        <v>109.73688484651601</v>
      </c>
      <c r="BI20">
        <v>108.865518921553</v>
      </c>
      <c r="BJ20">
        <v>110.79179899314801</v>
      </c>
      <c r="BK20">
        <v>111.506188526423</v>
      </c>
      <c r="BL20">
        <v>110.720040198148</v>
      </c>
      <c r="BM20" s="46">
        <v>114.066798322143</v>
      </c>
      <c r="BN20">
        <v>116.044205975621</v>
      </c>
    </row>
    <row r="21" spans="1:66" s="9" customFormat="1" x14ac:dyDescent="0.3">
      <c r="A21" s="9" t="s">
        <v>206</v>
      </c>
      <c r="B21" s="9" t="s">
        <v>593</v>
      </c>
      <c r="C21" s="9" t="s">
        <v>555</v>
      </c>
      <c r="D21" s="9" t="s">
        <v>556</v>
      </c>
      <c r="E21" s="9">
        <v>10.7133005080714</v>
      </c>
      <c r="F21" s="9">
        <v>12.7019182107387</v>
      </c>
      <c r="G21" s="9">
        <v>12.914790872513899</v>
      </c>
      <c r="H21" s="9">
        <v>13.634687510708501</v>
      </c>
      <c r="I21" s="9">
        <v>13.886264292909299</v>
      </c>
      <c r="J21" s="9">
        <v>13.784859497606901</v>
      </c>
      <c r="K21" s="9">
        <v>14.1107481908154</v>
      </c>
      <c r="L21" s="9">
        <v>13.4992230895676</v>
      </c>
      <c r="M21" s="9">
        <v>13.4605189692272</v>
      </c>
      <c r="N21" s="9">
        <v>14.7602033299891</v>
      </c>
      <c r="O21" s="9">
        <v>15.0218431834454</v>
      </c>
      <c r="P21" s="9">
        <v>15.3314761461065</v>
      </c>
      <c r="Q21" s="9">
        <v>14.883282432646901</v>
      </c>
      <c r="R21" s="9">
        <v>16.014990911173001</v>
      </c>
      <c r="S21" s="9">
        <v>17.411435572766401</v>
      </c>
      <c r="T21" s="9">
        <v>20.6772892464645</v>
      </c>
      <c r="U21" s="9">
        <v>18.940248325912901</v>
      </c>
      <c r="V21" s="9">
        <v>24.619690943546001</v>
      </c>
      <c r="W21" s="9">
        <v>26.655527672995898</v>
      </c>
      <c r="X21" s="9">
        <v>30.652115138535201</v>
      </c>
      <c r="Y21" s="9">
        <v>34.392481327480397</v>
      </c>
      <c r="Z21" s="9">
        <v>36.991075966636302</v>
      </c>
      <c r="AA21" s="9">
        <v>41.452112876175001</v>
      </c>
      <c r="AB21" s="9">
        <v>44.832019824993701</v>
      </c>
      <c r="AC21" s="9">
        <v>47.005008853834603</v>
      </c>
      <c r="AD21" s="9">
        <v>50.251201944236797</v>
      </c>
      <c r="AE21" s="9">
        <v>48.938769732847398</v>
      </c>
      <c r="AF21" s="9">
        <v>47.6263375212922</v>
      </c>
      <c r="AG21" s="9">
        <v>49.653131569568103</v>
      </c>
      <c r="AH21" s="9">
        <v>49.413903419607699</v>
      </c>
      <c r="AI21" s="9">
        <v>49.164707430065498</v>
      </c>
      <c r="AJ21" s="9">
        <v>50.227943652112103</v>
      </c>
      <c r="AK21" s="9">
        <v>49.227837080749801</v>
      </c>
      <c r="AL21" s="9">
        <v>49.500291362649101</v>
      </c>
      <c r="AM21" s="9">
        <v>61.963413452949403</v>
      </c>
      <c r="AN21" s="9">
        <v>66.585168405657598</v>
      </c>
      <c r="AO21" s="9">
        <v>70.645401728597307</v>
      </c>
      <c r="AP21" s="9">
        <v>72.283450033187805</v>
      </c>
      <c r="AQ21" s="9">
        <v>75.958581655861295</v>
      </c>
      <c r="AR21" s="9">
        <v>75.143839557692402</v>
      </c>
      <c r="AS21" s="9">
        <v>74.915242853889694</v>
      </c>
      <c r="AT21" s="9">
        <v>78.666573377831099</v>
      </c>
      <c r="AU21" s="9">
        <v>80.378117929379002</v>
      </c>
      <c r="AV21" s="9">
        <v>82.013463579659501</v>
      </c>
      <c r="AW21" s="9">
        <v>81.685222158814696</v>
      </c>
      <c r="AX21" s="9">
        <v>86.925361984444706</v>
      </c>
      <c r="AY21" s="9">
        <v>88.953425048950294</v>
      </c>
      <c r="AZ21" s="9">
        <v>88.748274160922307</v>
      </c>
      <c r="BA21" s="9">
        <v>98.208660825985902</v>
      </c>
      <c r="BB21" s="9">
        <v>100.77011619936501</v>
      </c>
      <c r="BC21" s="9">
        <v>100</v>
      </c>
      <c r="BD21" s="9">
        <v>102.759767248545</v>
      </c>
      <c r="BE21" s="9">
        <v>106.683291770574</v>
      </c>
      <c r="BF21" s="9">
        <v>107.252701579385</v>
      </c>
      <c r="BG21" s="9">
        <v>106.975893599335</v>
      </c>
      <c r="BH21" s="9">
        <v>107.751296576492</v>
      </c>
      <c r="BI21" s="9">
        <v>108.226524455215</v>
      </c>
      <c r="BJ21" s="9">
        <v>109.831522699898</v>
      </c>
      <c r="BK21" s="9">
        <v>111.97976470929299</v>
      </c>
      <c r="BL21" s="9">
        <v>108.35902293441301</v>
      </c>
      <c r="BM21" s="46">
        <v>110.401266160449</v>
      </c>
      <c r="BN21" s="9">
        <v>114.434519867232</v>
      </c>
    </row>
    <row r="22" spans="1:66" s="9" customFormat="1" x14ac:dyDescent="0.3">
      <c r="A22" s="9" t="s">
        <v>190</v>
      </c>
      <c r="B22" s="9" t="s">
        <v>594</v>
      </c>
      <c r="C22" s="9" t="s">
        <v>555</v>
      </c>
      <c r="D22" s="9" t="s">
        <v>556</v>
      </c>
      <c r="AE22" s="9">
        <v>24.280002828765799</v>
      </c>
      <c r="AF22" s="9">
        <v>26.677579319057301</v>
      </c>
      <c r="AG22" s="9">
        <v>28.655125837091202</v>
      </c>
      <c r="AH22" s="9">
        <v>30.387465668618098</v>
      </c>
      <c r="AI22" s="9">
        <v>32.249220140245903</v>
      </c>
      <c r="AJ22" s="9">
        <v>34.299420491318998</v>
      </c>
      <c r="AK22" s="9">
        <v>35.5458878143966</v>
      </c>
      <c r="AL22" s="9">
        <v>36.617531851723903</v>
      </c>
      <c r="AM22" s="9">
        <v>38.563292317803203</v>
      </c>
      <c r="AN22" s="9">
        <v>42.534467582538497</v>
      </c>
      <c r="AO22" s="9">
        <v>43.545566759000003</v>
      </c>
      <c r="AP22" s="9">
        <v>45.855920809106301</v>
      </c>
      <c r="AQ22" s="9">
        <v>49.708844392463</v>
      </c>
      <c r="AR22" s="9">
        <v>52.744412354129302</v>
      </c>
      <c r="AS22" s="9">
        <v>53.909144115037897</v>
      </c>
      <c r="AT22" s="9">
        <v>54.991194300326498</v>
      </c>
      <c r="AU22" s="9">
        <v>56.823811557662602</v>
      </c>
      <c r="AV22" s="9">
        <v>60.044987358421103</v>
      </c>
      <c r="AW22" s="9">
        <v>64.600922621638105</v>
      </c>
      <c r="AX22" s="9">
        <v>69.153102968056402</v>
      </c>
      <c r="AY22" s="9">
        <v>73.831490991383106</v>
      </c>
      <c r="AZ22" s="9">
        <v>80.555313778396695</v>
      </c>
      <c r="BA22" s="9">
        <v>87.7263034206632</v>
      </c>
      <c r="BB22" s="9">
        <v>92.484115240665005</v>
      </c>
      <c r="BC22" s="9">
        <v>100</v>
      </c>
      <c r="BD22" s="9">
        <v>111.39516515523999</v>
      </c>
      <c r="BE22" s="9">
        <v>118.32116425041499</v>
      </c>
      <c r="BF22" s="9">
        <v>127.23122878648699</v>
      </c>
      <c r="BG22" s="9">
        <v>136.126776861358</v>
      </c>
      <c r="BH22" s="9">
        <v>144.55885088801301</v>
      </c>
      <c r="BI22" s="9">
        <v>152.52914032227801</v>
      </c>
      <c r="BJ22" s="9">
        <v>161.22645891358599</v>
      </c>
      <c r="BK22" s="9">
        <v>170.16424338410201</v>
      </c>
      <c r="BL22" s="9">
        <v>179.67982174704801</v>
      </c>
      <c r="BM22" s="46">
        <v>189.90553470877899</v>
      </c>
      <c r="BN22" s="9">
        <v>200.43703917498399</v>
      </c>
    </row>
    <row r="23" spans="1:66" x14ac:dyDescent="0.3">
      <c r="A23" t="s">
        <v>595</v>
      </c>
      <c r="B23" t="s">
        <v>596</v>
      </c>
      <c r="C23" t="s">
        <v>555</v>
      </c>
      <c r="D23" t="s">
        <v>556</v>
      </c>
      <c r="AD23">
        <v>2.4834862532264201E-2</v>
      </c>
      <c r="AE23">
        <v>2.5505403820635299E-2</v>
      </c>
      <c r="AF23">
        <v>2.6200779971538701E-2</v>
      </c>
      <c r="AG23">
        <v>2.6821651534845298E-2</v>
      </c>
      <c r="AH23">
        <v>2.8535257049571501E-2</v>
      </c>
      <c r="AI23">
        <v>3.5326648227369598E-2</v>
      </c>
      <c r="AJ23">
        <v>0.15488937526507399</v>
      </c>
      <c r="AK23">
        <v>0.29630017289574401</v>
      </c>
      <c r="AL23">
        <v>0.51224015777866805</v>
      </c>
      <c r="AM23">
        <v>1.0042844188839899</v>
      </c>
      <c r="AN23">
        <v>1.6274914447347599</v>
      </c>
      <c r="AO23">
        <v>3.6066437942484999</v>
      </c>
      <c r="AP23">
        <v>41.778408087814</v>
      </c>
      <c r="AQ23">
        <v>49.5793578586104</v>
      </c>
      <c r="AR23">
        <v>50.8550559656492</v>
      </c>
      <c r="AS23">
        <v>56.101396844914603</v>
      </c>
      <c r="AT23">
        <v>60.230986597591198</v>
      </c>
      <c r="AU23">
        <v>63.730493445071097</v>
      </c>
      <c r="AV23">
        <v>65.2272943870787</v>
      </c>
      <c r="AW23">
        <v>69.236901452823403</v>
      </c>
      <c r="AX23">
        <v>72.725636802491493</v>
      </c>
      <c r="AY23">
        <v>78.006677737501505</v>
      </c>
      <c r="AZ23">
        <v>84.561215504924107</v>
      </c>
      <c r="BA23">
        <v>95.003442897473306</v>
      </c>
      <c r="BB23">
        <v>97.6190798145944</v>
      </c>
      <c r="BC23">
        <v>100</v>
      </c>
      <c r="BD23">
        <v>104.21990346601901</v>
      </c>
      <c r="BE23">
        <v>107.299151694355</v>
      </c>
      <c r="BF23">
        <v>108.25421451304101</v>
      </c>
      <c r="BG23">
        <v>106.71897077713299</v>
      </c>
      <c r="BH23">
        <v>106.60730723789401</v>
      </c>
      <c r="BI23">
        <v>105.755888099687</v>
      </c>
      <c r="BJ23">
        <v>107.936147464138</v>
      </c>
      <c r="BK23">
        <v>110.974058623258</v>
      </c>
      <c r="BL23">
        <v>114.41839316035301</v>
      </c>
      <c r="BM23" s="46">
        <v>116.331973243132</v>
      </c>
      <c r="BN23">
        <v>120.168304321485</v>
      </c>
    </row>
    <row r="24" spans="1:66" x14ac:dyDescent="0.3">
      <c r="A24" t="s">
        <v>597</v>
      </c>
      <c r="B24" t="s">
        <v>598</v>
      </c>
      <c r="C24" t="s">
        <v>555</v>
      </c>
      <c r="D24" t="s">
        <v>556</v>
      </c>
      <c r="J24">
        <v>17.965654749727001</v>
      </c>
      <c r="K24">
        <v>18.3491265694073</v>
      </c>
      <c r="L24">
        <v>19.1304504018123</v>
      </c>
      <c r="M24">
        <v>19.753592108714901</v>
      </c>
      <c r="N24">
        <v>19.715244926751598</v>
      </c>
      <c r="O24">
        <v>20.036402575597801</v>
      </c>
      <c r="P24">
        <v>21.196404830129499</v>
      </c>
      <c r="Q24">
        <v>22.274919322797501</v>
      </c>
      <c r="R24">
        <v>25.467322221188699</v>
      </c>
      <c r="S24">
        <v>31.679565699232601</v>
      </c>
      <c r="T24">
        <v>36.798914491324297</v>
      </c>
      <c r="U24">
        <v>45.0771123977812</v>
      </c>
      <c r="V24">
        <v>53.069789692663001</v>
      </c>
      <c r="W24">
        <v>61.447141295760503</v>
      </c>
      <c r="X24">
        <v>62.802660286967601</v>
      </c>
      <c r="Y24">
        <v>65.232824964751103</v>
      </c>
      <c r="Z24">
        <v>72.633225943729798</v>
      </c>
      <c r="AA24">
        <v>79.087206005262104</v>
      </c>
      <c r="AB24">
        <v>81.437993444914994</v>
      </c>
      <c r="AC24">
        <v>81.700548925188102</v>
      </c>
      <c r="AD24">
        <v>79.546947535162403</v>
      </c>
      <c r="AE24">
        <v>77.720475470707797</v>
      </c>
      <c r="AF24">
        <v>76.364251810705099</v>
      </c>
      <c r="AG24">
        <v>76.595968415931694</v>
      </c>
      <c r="AH24">
        <v>77.734105859250505</v>
      </c>
      <c r="AI24">
        <v>78.456516452015805</v>
      </c>
      <c r="AJ24">
        <v>79.056253547896304</v>
      </c>
      <c r="AK24">
        <v>78.919949662468994</v>
      </c>
      <c r="AL24">
        <v>80.923616778251898</v>
      </c>
      <c r="AM24">
        <v>81.584690622574797</v>
      </c>
      <c r="AN24">
        <v>83.790769008217097</v>
      </c>
      <c r="AO24">
        <v>83.411844206729199</v>
      </c>
      <c r="AP24">
        <v>85.440046021889003</v>
      </c>
      <c r="AQ24">
        <v>85.126879319338698</v>
      </c>
      <c r="AR24">
        <v>84.030795860412397</v>
      </c>
      <c r="AS24">
        <v>83.438502314284605</v>
      </c>
      <c r="AT24">
        <v>82.430922488687798</v>
      </c>
      <c r="AU24">
        <v>82.022444181013498</v>
      </c>
      <c r="AV24">
        <v>83.329574765571394</v>
      </c>
      <c r="AW24">
        <v>85.290270642408402</v>
      </c>
      <c r="AX24">
        <v>87.496053503850007</v>
      </c>
      <c r="AY24">
        <v>89.252510226849793</v>
      </c>
      <c r="AZ24">
        <v>92.1591669765712</v>
      </c>
      <c r="BA24">
        <v>95.408702119746806</v>
      </c>
      <c r="BB24">
        <v>98.075864633692206</v>
      </c>
      <c r="BC24">
        <v>100</v>
      </c>
      <c r="BD24">
        <v>99.599959302511905</v>
      </c>
      <c r="BE24">
        <v>102.34632529315201</v>
      </c>
      <c r="BF24">
        <v>105.723765868154</v>
      </c>
      <c r="BG24">
        <v>108.52285882773199</v>
      </c>
      <c r="BH24">
        <v>110.529042157059</v>
      </c>
      <c r="BI24">
        <v>113.609258293</v>
      </c>
      <c r="BJ24">
        <v>115.18469867479099</v>
      </c>
      <c r="BK24">
        <v>117.58937436001101</v>
      </c>
      <c r="BL24">
        <v>118.77211186049099</v>
      </c>
      <c r="BM24" s="46">
        <v>116.019323149199</v>
      </c>
      <c r="BN24">
        <v>115.315875502436</v>
      </c>
    </row>
    <row r="25" spans="1:66" x14ac:dyDescent="0.3">
      <c r="A25" t="s">
        <v>599</v>
      </c>
      <c r="B25" t="s">
        <v>600</v>
      </c>
      <c r="C25" t="s">
        <v>555</v>
      </c>
      <c r="D25" t="s">
        <v>556</v>
      </c>
      <c r="K25">
        <v>13.962336896827299</v>
      </c>
      <c r="L25">
        <v>14.721574778853499</v>
      </c>
      <c r="M25">
        <v>15.390086121392001</v>
      </c>
      <c r="N25">
        <v>16.765309454518501</v>
      </c>
      <c r="O25">
        <v>17.796726954530602</v>
      </c>
      <c r="P25">
        <v>18.6180408895538</v>
      </c>
      <c r="Q25">
        <v>19.889804134017901</v>
      </c>
      <c r="R25">
        <v>20.9801142998882</v>
      </c>
      <c r="S25">
        <v>23.722602497952899</v>
      </c>
      <c r="T25">
        <v>26.1801775286024</v>
      </c>
      <c r="U25">
        <v>27.294363099483999</v>
      </c>
      <c r="V25">
        <v>28.1650195384886</v>
      </c>
      <c r="W25">
        <v>29.8856403987206</v>
      </c>
      <c r="X25">
        <v>32.602661498005901</v>
      </c>
      <c r="Y25">
        <v>36.546878419030797</v>
      </c>
      <c r="Z25">
        <v>40.608880671756602</v>
      </c>
      <c r="AA25">
        <v>43.050538765663099</v>
      </c>
      <c r="AB25">
        <v>44.772560316289599</v>
      </c>
      <c r="AC25">
        <v>46.548395040373201</v>
      </c>
      <c r="AD25">
        <v>48.691953116413501</v>
      </c>
      <c r="AE25">
        <v>51.337767478053202</v>
      </c>
      <c r="AF25">
        <v>54.293007587071301</v>
      </c>
      <c r="AG25">
        <v>56.683209374789598</v>
      </c>
      <c r="AH25">
        <v>59.737106968478798</v>
      </c>
      <c r="AI25">
        <v>62.526423126004403</v>
      </c>
      <c r="AJ25">
        <v>66.974978798455894</v>
      </c>
      <c r="AK25">
        <v>70.818136269515804</v>
      </c>
      <c r="AL25">
        <v>72.746441651727594</v>
      </c>
      <c r="AM25">
        <v>73.764407516290802</v>
      </c>
      <c r="AN25">
        <v>75.289114097574597</v>
      </c>
      <c r="AO25">
        <v>76.327454437435804</v>
      </c>
      <c r="AP25">
        <v>76.742790573380304</v>
      </c>
      <c r="AQ25">
        <v>77.768544969728097</v>
      </c>
      <c r="AR25">
        <v>78.743955592022004</v>
      </c>
      <c r="AS25">
        <v>80.008842915125598</v>
      </c>
      <c r="AT25">
        <v>81.645015571876698</v>
      </c>
      <c r="AU25">
        <v>83.419633607275898</v>
      </c>
      <c r="AV25">
        <v>85.943115281726307</v>
      </c>
      <c r="AW25">
        <v>86.787002794304399</v>
      </c>
      <c r="AX25">
        <v>88.168310094907895</v>
      </c>
      <c r="AY25">
        <v>90.2753795352439</v>
      </c>
      <c r="AZ25">
        <v>92.525563739271107</v>
      </c>
      <c r="BA25">
        <v>96.679554395891401</v>
      </c>
      <c r="BB25">
        <v>98.673797145601199</v>
      </c>
      <c r="BC25">
        <v>100</v>
      </c>
      <c r="BD25">
        <v>103.198781416603</v>
      </c>
      <c r="BE25">
        <v>105.23527269114901</v>
      </c>
      <c r="BF25">
        <v>105.995507859611</v>
      </c>
      <c r="BG25">
        <v>107.600021675885</v>
      </c>
      <c r="BH25">
        <v>109.60297781818799</v>
      </c>
      <c r="BI25">
        <v>109.223338388445</v>
      </c>
      <c r="BJ25">
        <v>110.88157476553199</v>
      </c>
      <c r="BK25">
        <v>113.393999859543</v>
      </c>
      <c r="BL25">
        <v>116.218911182281</v>
      </c>
      <c r="BM25" s="46">
        <v>116.263679982958</v>
      </c>
      <c r="BN25">
        <v>119.641038306054</v>
      </c>
    </row>
    <row r="26" spans="1:66" x14ac:dyDescent="0.3">
      <c r="A26" t="s">
        <v>601</v>
      </c>
      <c r="B26" t="s">
        <v>602</v>
      </c>
      <c r="C26" t="s">
        <v>555</v>
      </c>
      <c r="D26" t="s">
        <v>556</v>
      </c>
      <c r="AX26">
        <v>85.049701205601494</v>
      </c>
      <c r="AY26">
        <v>90.259476918603497</v>
      </c>
      <c r="AZ26">
        <v>91.6140704842974</v>
      </c>
      <c r="BA26">
        <v>98.418286987880904</v>
      </c>
      <c r="BB26">
        <v>98.042856375619905</v>
      </c>
      <c r="BC26">
        <v>100</v>
      </c>
      <c r="BD26">
        <v>103.67125</v>
      </c>
      <c r="BE26">
        <v>105.79928333333299</v>
      </c>
      <c r="BF26">
        <v>105.700841666667</v>
      </c>
      <c r="BG26">
        <v>104.7525</v>
      </c>
      <c r="BH26">
        <v>103.66723997104199</v>
      </c>
      <c r="BI26">
        <v>102.025047222661</v>
      </c>
      <c r="BJ26">
        <v>102.85158612695</v>
      </c>
      <c r="BK26">
        <v>104.30910432626</v>
      </c>
      <c r="BL26">
        <v>104.896137350469</v>
      </c>
      <c r="BM26" s="46">
        <v>103.79336844634</v>
      </c>
      <c r="BN26">
        <v>105.850178320986</v>
      </c>
    </row>
    <row r="27" spans="1:66" x14ac:dyDescent="0.3">
      <c r="A27" t="s">
        <v>603</v>
      </c>
      <c r="B27" t="s">
        <v>604</v>
      </c>
      <c r="C27" t="s">
        <v>555</v>
      </c>
      <c r="D27" t="s">
        <v>556</v>
      </c>
      <c r="AK27">
        <v>1.44697526067745E-4</v>
      </c>
      <c r="AL27">
        <v>1.86692978146556E-3</v>
      </c>
      <c r="AM27">
        <v>4.3331749576594303E-2</v>
      </c>
      <c r="AN27">
        <v>0.35070379584573702</v>
      </c>
      <c r="AO27">
        <v>0.53556704988831105</v>
      </c>
      <c r="AP27">
        <v>0.87799451654895899</v>
      </c>
      <c r="AQ27">
        <v>1.51778663650374</v>
      </c>
      <c r="AR27">
        <v>5.9752034717598201</v>
      </c>
      <c r="AS27">
        <v>16.050605658414401</v>
      </c>
      <c r="AT27">
        <v>25.863132699757799</v>
      </c>
      <c r="AU27">
        <v>36.864675221105003</v>
      </c>
      <c r="AV27">
        <v>47.3334466749698</v>
      </c>
      <c r="AW27">
        <v>55.904701979530103</v>
      </c>
      <c r="AX27">
        <v>61.684621721723701</v>
      </c>
      <c r="AY27">
        <v>66.000774298563798</v>
      </c>
      <c r="AZ27">
        <v>71.562496351924295</v>
      </c>
      <c r="BA27">
        <v>82.180851168649298</v>
      </c>
      <c r="BB27">
        <v>92.819701739084294</v>
      </c>
      <c r="BC27">
        <v>100</v>
      </c>
      <c r="BD27">
        <v>153.228698311817</v>
      </c>
      <c r="BE27">
        <v>243.97032896394001</v>
      </c>
      <c r="BF27">
        <v>288.64681245856599</v>
      </c>
      <c r="BG27">
        <v>340.94832852925498</v>
      </c>
      <c r="BH27">
        <v>387.09394515789501</v>
      </c>
      <c r="BI27">
        <v>432.91263261428702</v>
      </c>
      <c r="BJ27">
        <v>459.02521805596803</v>
      </c>
      <c r="BK27">
        <v>481.39031387914201</v>
      </c>
      <c r="BL27">
        <v>508.33929438020903</v>
      </c>
      <c r="BM27" s="46">
        <v>536.54268827835403</v>
      </c>
      <c r="BN27">
        <v>587.30114981395695</v>
      </c>
    </row>
    <row r="28" spans="1:66" x14ac:dyDescent="0.3">
      <c r="A28" t="s">
        <v>605</v>
      </c>
      <c r="B28" t="s">
        <v>606</v>
      </c>
      <c r="C28" t="s">
        <v>555</v>
      </c>
      <c r="D28" t="s">
        <v>556</v>
      </c>
    </row>
    <row r="29" spans="1:66" x14ac:dyDescent="0.3">
      <c r="A29" t="s">
        <v>607</v>
      </c>
      <c r="B29" t="s">
        <v>608</v>
      </c>
      <c r="C29" t="s">
        <v>555</v>
      </c>
      <c r="D29" t="s">
        <v>556</v>
      </c>
    </row>
    <row r="30" spans="1:66" x14ac:dyDescent="0.3">
      <c r="A30" t="s">
        <v>609</v>
      </c>
      <c r="B30" t="s">
        <v>610</v>
      </c>
      <c r="C30" t="s">
        <v>555</v>
      </c>
      <c r="D30" t="s">
        <v>556</v>
      </c>
      <c r="E30">
        <v>2.2431194687767998E-5</v>
      </c>
      <c r="F30">
        <v>2.4127327920014301E-5</v>
      </c>
      <c r="G30">
        <v>2.55458534917657E-5</v>
      </c>
      <c r="H30">
        <v>2.53654085126076E-5</v>
      </c>
      <c r="I30">
        <v>2.7948068288436701E-5</v>
      </c>
      <c r="J30">
        <v>2.87474629809552E-5</v>
      </c>
      <c r="K30">
        <v>3.0745949712251602E-5</v>
      </c>
      <c r="L30">
        <v>3.4189496079716301E-5</v>
      </c>
      <c r="M30">
        <v>3.6059874687339799E-5</v>
      </c>
      <c r="N30">
        <v>3.68567072174334E-5</v>
      </c>
      <c r="O30">
        <v>3.8314577666289497E-5</v>
      </c>
      <c r="P30">
        <v>3.9722490618402801E-5</v>
      </c>
      <c r="Q30">
        <v>4.23090380775013E-5</v>
      </c>
      <c r="R30">
        <v>5.5630473987000901E-5</v>
      </c>
      <c r="S30">
        <v>9.0586480679737594E-5</v>
      </c>
      <c r="T30">
        <v>9.7812334176970606E-5</v>
      </c>
      <c r="U30">
        <v>1.0220803186715701E-4</v>
      </c>
      <c r="V30">
        <v>1.10494298173105E-4</v>
      </c>
      <c r="W30">
        <v>1.2193672557526801E-4</v>
      </c>
      <c r="X30">
        <v>1.4598230250805299E-4</v>
      </c>
      <c r="Y30">
        <v>2.1494675106952099E-4</v>
      </c>
      <c r="Z30">
        <v>2.84016882664291E-4</v>
      </c>
      <c r="AA30">
        <v>6.3487917951047005E-4</v>
      </c>
      <c r="AB30">
        <v>2.3845191154218898E-3</v>
      </c>
      <c r="AC30">
        <v>3.2938553411775297E-2</v>
      </c>
      <c r="AD30">
        <v>3.9030998793365899</v>
      </c>
      <c r="AE30">
        <v>14.688768695859499</v>
      </c>
      <c r="AF30">
        <v>16.830199989888101</v>
      </c>
      <c r="AG30">
        <v>19.523383916998402</v>
      </c>
      <c r="AH30">
        <v>22.485758350139299</v>
      </c>
      <c r="AI30">
        <v>26.335044640285101</v>
      </c>
      <c r="AJ30">
        <v>31.983140050655201</v>
      </c>
      <c r="AK30">
        <v>35.840410238790298</v>
      </c>
      <c r="AL30">
        <v>38.896836324795402</v>
      </c>
      <c r="AM30">
        <v>41.959590415119301</v>
      </c>
      <c r="AN30">
        <v>46.236618223071602</v>
      </c>
      <c r="AO30">
        <v>51.9817430329974</v>
      </c>
      <c r="AP30">
        <v>54.429274481210797</v>
      </c>
      <c r="AQ30">
        <v>58.605757331652498</v>
      </c>
      <c r="AR30">
        <v>59.8713581954228</v>
      </c>
      <c r="AS30">
        <v>62.630368078441798</v>
      </c>
      <c r="AT30">
        <v>63.625974091274401</v>
      </c>
      <c r="AU30">
        <v>64.216587827700394</v>
      </c>
      <c r="AV30">
        <v>66.359671957017994</v>
      </c>
      <c r="AW30">
        <v>69.304303300056702</v>
      </c>
      <c r="AX30">
        <v>73.042044517724605</v>
      </c>
      <c r="AY30">
        <v>76.169994145548799</v>
      </c>
      <c r="AZ30">
        <v>82.801056190783399</v>
      </c>
      <c r="BA30">
        <v>94.398843447196398</v>
      </c>
      <c r="BB30">
        <v>97.557857509827102</v>
      </c>
      <c r="BC30">
        <v>100</v>
      </c>
      <c r="BD30">
        <v>109.884464198239</v>
      </c>
      <c r="BE30">
        <v>114.84641026560099</v>
      </c>
      <c r="BF30">
        <v>121.434460016488</v>
      </c>
      <c r="BG30">
        <v>128.43710049344699</v>
      </c>
      <c r="BH30">
        <v>133.651146397123</v>
      </c>
      <c r="BI30">
        <v>138.49361386907501</v>
      </c>
      <c r="BJ30">
        <v>142.402953510879</v>
      </c>
      <c r="BK30">
        <v>145.63843387457101</v>
      </c>
      <c r="BL30">
        <v>148.31751847535801</v>
      </c>
      <c r="BM30" s="46">
        <v>149.71280389250501</v>
      </c>
      <c r="BN30">
        <v>150.816761737338</v>
      </c>
    </row>
    <row r="31" spans="1:66" s="9" customFormat="1" x14ac:dyDescent="0.3">
      <c r="A31" s="9" t="s">
        <v>224</v>
      </c>
      <c r="B31" s="9" t="s">
        <v>611</v>
      </c>
      <c r="C31" s="9" t="s">
        <v>555</v>
      </c>
      <c r="D31" s="9" t="s">
        <v>556</v>
      </c>
      <c r="Y31" s="9">
        <v>3.5720399582062999E-10</v>
      </c>
      <c r="Z31" s="9">
        <v>7.2057002117779602E-10</v>
      </c>
      <c r="AA31" s="9">
        <v>1.4450553258209899E-9</v>
      </c>
      <c r="AB31" s="9">
        <v>3.3962800392250802E-9</v>
      </c>
      <c r="AC31" s="9">
        <v>9.92127211260219E-9</v>
      </c>
      <c r="AD31" s="9">
        <v>3.2342321744633003E-8</v>
      </c>
      <c r="AE31" s="9">
        <v>7.9931728030545302E-8</v>
      </c>
      <c r="AF31" s="9">
        <v>2.6244476849578802E-7</v>
      </c>
      <c r="AG31" s="9">
        <v>1.9135228855315402E-6</v>
      </c>
      <c r="AH31" s="9">
        <v>2.92907487949526E-5</v>
      </c>
      <c r="AI31" s="9">
        <v>8.9270375032943997E-4</v>
      </c>
      <c r="AJ31" s="9">
        <v>4.7562065122725497E-3</v>
      </c>
      <c r="AK31" s="9">
        <v>5.0033487673934202E-2</v>
      </c>
      <c r="AL31" s="9">
        <v>1.01436931774854</v>
      </c>
      <c r="AM31" s="9">
        <v>22.071544293433501</v>
      </c>
      <c r="AN31" s="9">
        <v>36.640315941140997</v>
      </c>
      <c r="AO31" s="9">
        <v>42.413974402024898</v>
      </c>
      <c r="AP31" s="9">
        <v>45.351868475586699</v>
      </c>
      <c r="AQ31" s="9">
        <v>46.800895273592197</v>
      </c>
      <c r="AR31" s="9">
        <v>49.074692199534198</v>
      </c>
      <c r="AS31" s="9">
        <v>52.531582742571402</v>
      </c>
      <c r="AT31" s="9">
        <v>56.124931603612701</v>
      </c>
      <c r="AU31" s="9">
        <v>60.867580580643498</v>
      </c>
      <c r="AV31" s="9">
        <v>69.824196200304797</v>
      </c>
      <c r="AW31" s="9">
        <v>74.430627668127997</v>
      </c>
      <c r="AX31" s="9">
        <v>79.543667330674594</v>
      </c>
      <c r="AY31" s="9">
        <v>82.871430845733897</v>
      </c>
      <c r="AZ31" s="9">
        <v>85.889005874396801</v>
      </c>
      <c r="BA31" s="9">
        <v>90.766293725191701</v>
      </c>
      <c r="BB31" s="9">
        <v>95.202981748031107</v>
      </c>
      <c r="BC31" s="9">
        <v>100</v>
      </c>
      <c r="BD31" s="9">
        <v>106.636449622131</v>
      </c>
      <c r="BE31" s="9">
        <v>112.39854926078399</v>
      </c>
      <c r="BF31" s="9">
        <v>119.372104441451</v>
      </c>
      <c r="BG31" s="9">
        <v>126.927212865611</v>
      </c>
      <c r="BH31" s="9">
        <v>138.38861456010301</v>
      </c>
      <c r="BI31" s="9">
        <v>150.48259420640801</v>
      </c>
      <c r="BJ31" s="9">
        <v>155.66878623001799</v>
      </c>
      <c r="BK31" s="9">
        <v>161.37381418390601</v>
      </c>
      <c r="BL31" s="9">
        <v>167.397860280061</v>
      </c>
      <c r="BM31" s="46">
        <v>172.77429125288799</v>
      </c>
      <c r="BN31" s="9">
        <v>187.11742505829599</v>
      </c>
    </row>
    <row r="32" spans="1:66" x14ac:dyDescent="0.3">
      <c r="A32" t="s">
        <v>612</v>
      </c>
      <c r="B32" t="s">
        <v>613</v>
      </c>
      <c r="C32" t="s">
        <v>555</v>
      </c>
      <c r="D32" t="s">
        <v>556</v>
      </c>
      <c r="K32">
        <v>6.1383620902613396</v>
      </c>
      <c r="L32">
        <v>6.3614838887033702</v>
      </c>
      <c r="M32">
        <v>6.8378790800028701</v>
      </c>
      <c r="N32">
        <v>7.2368851790414999</v>
      </c>
      <c r="O32">
        <v>7.7640355541980401</v>
      </c>
      <c r="P32">
        <v>8.3439512195491297</v>
      </c>
      <c r="Q32">
        <v>9.3349336216880108</v>
      </c>
      <c r="R32">
        <v>10.908344322028301</v>
      </c>
      <c r="S32">
        <v>15.1541913380622</v>
      </c>
      <c r="T32">
        <v>18.2296539653791</v>
      </c>
      <c r="U32">
        <v>19.138724536094301</v>
      </c>
      <c r="V32">
        <v>20.737261565089099</v>
      </c>
      <c r="W32">
        <v>22.703648045590899</v>
      </c>
      <c r="X32">
        <v>25.6936811554976</v>
      </c>
      <c r="Y32">
        <v>29.401412881536899</v>
      </c>
      <c r="Z32">
        <v>33.684482289066402</v>
      </c>
      <c r="AA32">
        <v>37.164920116080303</v>
      </c>
      <c r="AB32">
        <v>39.108756480573099</v>
      </c>
      <c r="AC32">
        <v>40.941313540440099</v>
      </c>
      <c r="AD32">
        <v>42.544209056619799</v>
      </c>
      <c r="AE32">
        <v>43.110076159272801</v>
      </c>
      <c r="AF32">
        <v>44.537765961877298</v>
      </c>
      <c r="AG32">
        <v>46.701793291054699</v>
      </c>
      <c r="AH32">
        <v>49.592687567778597</v>
      </c>
      <c r="AI32">
        <v>51.117450806279997</v>
      </c>
      <c r="AJ32">
        <v>54.3161389044404</v>
      </c>
      <c r="AK32">
        <v>57.6261063072741</v>
      </c>
      <c r="AL32">
        <v>58.267738042730301</v>
      </c>
      <c r="AM32">
        <v>58.312723293555798</v>
      </c>
      <c r="AN32">
        <v>59.408339355437199</v>
      </c>
      <c r="AO32">
        <v>60.825912768836197</v>
      </c>
      <c r="AP32">
        <v>65.515918367065694</v>
      </c>
      <c r="AQ32">
        <v>64.684595653445001</v>
      </c>
      <c r="AR32">
        <v>65.693715710440998</v>
      </c>
      <c r="AS32">
        <v>67.293891800820404</v>
      </c>
      <c r="AT32">
        <v>69.028617232132504</v>
      </c>
      <c r="AU32">
        <v>69.115075201119296</v>
      </c>
      <c r="AV32">
        <v>70.2343476740119</v>
      </c>
      <c r="AW32">
        <v>71.213711087792902</v>
      </c>
      <c r="AX32">
        <v>75.545062376122203</v>
      </c>
      <c r="AY32">
        <v>81.065640666899995</v>
      </c>
      <c r="AZ32">
        <v>84.336014923633002</v>
      </c>
      <c r="BA32">
        <v>91.174070187711095</v>
      </c>
      <c r="BB32">
        <v>94.496327387198306</v>
      </c>
      <c r="BC32">
        <v>100</v>
      </c>
      <c r="BD32">
        <v>109.432202401772</v>
      </c>
      <c r="BE32">
        <v>114.393144456104</v>
      </c>
      <c r="BF32">
        <v>116.468355477784</v>
      </c>
      <c r="BG32">
        <v>118.52926677929</v>
      </c>
      <c r="BH32">
        <v>117.210285040264</v>
      </c>
      <c r="BI32">
        <v>118.712836656173</v>
      </c>
      <c r="BJ32">
        <v>124.24507403521</v>
      </c>
      <c r="BK32">
        <v>128.80960708872601</v>
      </c>
      <c r="BL32">
        <v>134.091174070188</v>
      </c>
    </row>
    <row r="33" spans="1:66" x14ac:dyDescent="0.3">
      <c r="A33" t="s">
        <v>614</v>
      </c>
      <c r="B33" t="s">
        <v>615</v>
      </c>
      <c r="C33" t="s">
        <v>555</v>
      </c>
      <c r="D33" t="s">
        <v>556</v>
      </c>
      <c r="V33">
        <v>49.3979184996874</v>
      </c>
      <c r="Y33">
        <v>58.3883396666305</v>
      </c>
      <c r="Z33">
        <v>63.723314864596702</v>
      </c>
      <c r="AA33">
        <v>67.773944181571096</v>
      </c>
      <c r="AB33">
        <v>68.564310877566101</v>
      </c>
      <c r="AC33">
        <v>70.671955400219602</v>
      </c>
      <c r="AD33">
        <v>72.335018656375397</v>
      </c>
      <c r="AE33">
        <v>73.623481030575903</v>
      </c>
      <c r="AF33">
        <v>74.541459016028199</v>
      </c>
      <c r="AG33">
        <v>75.430621549022604</v>
      </c>
      <c r="AH33">
        <v>76.414463425808194</v>
      </c>
      <c r="AI33">
        <v>78.048711229505997</v>
      </c>
      <c r="AJ33">
        <v>79.297490609178098</v>
      </c>
      <c r="AK33">
        <v>80.312123855161701</v>
      </c>
      <c r="AL33">
        <v>83.726754971452607</v>
      </c>
      <c r="AM33">
        <v>85.788541759765394</v>
      </c>
      <c r="AN33">
        <v>90.907236404567101</v>
      </c>
      <c r="AO33">
        <v>92.721868940653195</v>
      </c>
      <c r="AP33">
        <v>94.308859402319797</v>
      </c>
      <c r="AQ33">
        <v>93.892599609095697</v>
      </c>
      <c r="AR33">
        <v>93.502356052948201</v>
      </c>
      <c r="AS33">
        <v>94.959265329232295</v>
      </c>
      <c r="AT33">
        <v>95.525118485646303</v>
      </c>
      <c r="AU33">
        <v>93.313738334143594</v>
      </c>
      <c r="AV33">
        <v>93.593679549146003</v>
      </c>
      <c r="AW33">
        <v>94.355741745541494</v>
      </c>
      <c r="AX33">
        <v>95.529939619579494</v>
      </c>
      <c r="AY33">
        <v>95.682680604281501</v>
      </c>
      <c r="AZ33">
        <v>96.608672824037598</v>
      </c>
      <c r="BA33">
        <v>98.622944559795698</v>
      </c>
      <c r="BB33">
        <v>99.644399894990599</v>
      </c>
      <c r="BC33">
        <v>100</v>
      </c>
      <c r="BD33">
        <v>100.13791156316999</v>
      </c>
      <c r="BE33">
        <v>100.24983196316801</v>
      </c>
      <c r="BF33">
        <v>100.640009374917</v>
      </c>
      <c r="BG33">
        <v>100.43157512789701</v>
      </c>
      <c r="BH33">
        <v>99.941120121148302</v>
      </c>
      <c r="BI33">
        <v>99.662590949652497</v>
      </c>
      <c r="BJ33">
        <v>98.406338363493603</v>
      </c>
      <c r="BK33">
        <v>99.4150542992179</v>
      </c>
      <c r="BL33">
        <v>99.026816572106597</v>
      </c>
      <c r="BM33" s="46">
        <v>100.948253665821</v>
      </c>
      <c r="BN33">
        <v>102.69810471103</v>
      </c>
    </row>
    <row r="34" spans="1:66" x14ac:dyDescent="0.3">
      <c r="A34" t="s">
        <v>616</v>
      </c>
      <c r="B34" t="s">
        <v>617</v>
      </c>
      <c r="C34" t="s">
        <v>555</v>
      </c>
      <c r="D34" t="s">
        <v>556</v>
      </c>
      <c r="Y34">
        <v>13.9417866251377</v>
      </c>
      <c r="Z34">
        <v>15.3266441313596</v>
      </c>
      <c r="AA34">
        <v>16.844661013179699</v>
      </c>
      <c r="AB34">
        <v>19.88069477682</v>
      </c>
      <c r="AC34">
        <v>21.278868220601701</v>
      </c>
      <c r="AD34">
        <v>21.678346347396499</v>
      </c>
      <c r="AE34">
        <v>23.835528232088301</v>
      </c>
      <c r="AF34">
        <v>25.3535451139084</v>
      </c>
      <c r="AG34">
        <v>27.910205125394999</v>
      </c>
      <c r="AH34">
        <v>30.360337636402999</v>
      </c>
      <c r="AI34">
        <v>33.3963714000433</v>
      </c>
      <c r="AJ34">
        <v>37.4976801684696</v>
      </c>
      <c r="AK34">
        <v>43.489852070391301</v>
      </c>
      <c r="AL34">
        <v>48.363485217287497</v>
      </c>
      <c r="AM34">
        <v>51.745733357483303</v>
      </c>
      <c r="AN34">
        <v>56.659314317059</v>
      </c>
      <c r="AO34">
        <v>61.639474964433902</v>
      </c>
      <c r="AP34">
        <v>65.654230138721402</v>
      </c>
      <c r="AQ34">
        <v>72.598491576170602</v>
      </c>
      <c r="AR34">
        <v>77.518730504526204</v>
      </c>
      <c r="AS34">
        <v>80.628001924745604</v>
      </c>
      <c r="AT34">
        <v>83.377743030849601</v>
      </c>
      <c r="AU34">
        <v>85.448371321402504</v>
      </c>
      <c r="AV34">
        <v>86.786623046165005</v>
      </c>
      <c r="AW34">
        <v>71.070754476355603</v>
      </c>
      <c r="AX34">
        <v>74.845686884660495</v>
      </c>
      <c r="AY34">
        <v>78.588311312894305</v>
      </c>
      <c r="AZ34">
        <v>82.640412181808898</v>
      </c>
      <c r="BA34">
        <v>89.522011936948402</v>
      </c>
      <c r="BB34">
        <v>93.426176265537606</v>
      </c>
      <c r="BC34">
        <v>100</v>
      </c>
      <c r="BD34">
        <v>108.848985699468</v>
      </c>
      <c r="BE34">
        <v>120.734921525617</v>
      </c>
      <c r="BF34">
        <v>129.19441502717899</v>
      </c>
      <c r="BG34">
        <v>139.88016382449899</v>
      </c>
      <c r="BH34">
        <v>146.24211503388301</v>
      </c>
      <c r="BI34">
        <v>150.95094572930401</v>
      </c>
      <c r="BJ34">
        <v>158.430691390623</v>
      </c>
      <c r="BK34">
        <v>162.74628617016299</v>
      </c>
      <c r="BL34">
        <v>167.18245868540899</v>
      </c>
      <c r="BM34" s="46">
        <v>176.59481736678001</v>
      </c>
      <c r="BN34">
        <v>189.56895357169699</v>
      </c>
    </row>
    <row r="35" spans="1:66" x14ac:dyDescent="0.3">
      <c r="A35" t="s">
        <v>618</v>
      </c>
      <c r="B35" t="s">
        <v>619</v>
      </c>
      <c r="C35" t="s">
        <v>555</v>
      </c>
      <c r="D35" t="s">
        <v>556</v>
      </c>
      <c r="S35">
        <v>3.0385770591977499</v>
      </c>
      <c r="T35">
        <v>3.40243921825504</v>
      </c>
      <c r="U35">
        <v>3.80162780053741</v>
      </c>
      <c r="V35">
        <v>4.3022536837461098</v>
      </c>
      <c r="W35">
        <v>4.6913490022542099</v>
      </c>
      <c r="X35">
        <v>5.2419365411354404</v>
      </c>
      <c r="Y35">
        <v>5.9565396163636599</v>
      </c>
      <c r="Z35">
        <v>6.9350815392586904</v>
      </c>
      <c r="AA35">
        <v>7.7074558861992202</v>
      </c>
      <c r="AB35">
        <v>8.5149771235289897</v>
      </c>
      <c r="AC35">
        <v>9.2453466502772699</v>
      </c>
      <c r="AD35">
        <v>9.9937182428344808</v>
      </c>
      <c r="AE35">
        <v>10.993261515410801</v>
      </c>
      <c r="AF35">
        <v>12.0708137397458</v>
      </c>
      <c r="AG35">
        <v>13.0789294245651</v>
      </c>
      <c r="AH35">
        <v>14.5928174342512</v>
      </c>
      <c r="AI35">
        <v>16.2558654177117</v>
      </c>
      <c r="AJ35">
        <v>18.1683705986913</v>
      </c>
      <c r="AK35">
        <v>21.1057623358172</v>
      </c>
      <c r="AL35">
        <v>24.130387628851</v>
      </c>
      <c r="AM35">
        <v>26.674435332063702</v>
      </c>
      <c r="AN35">
        <v>29.4785976383479</v>
      </c>
      <c r="AO35">
        <v>32.450882797837103</v>
      </c>
      <c r="AP35">
        <v>35.280577474796203</v>
      </c>
      <c r="AQ35">
        <v>37.6307573887633</v>
      </c>
      <c r="AR35">
        <v>40.546876238122202</v>
      </c>
      <c r="AS35">
        <v>44.034509775930999</v>
      </c>
      <c r="AT35">
        <v>46.922749859999598</v>
      </c>
      <c r="AU35">
        <v>50.691958927239803</v>
      </c>
      <c r="AV35">
        <v>55.350500607238601</v>
      </c>
      <c r="AW35">
        <v>59.194982340762401</v>
      </c>
      <c r="AX35">
        <v>64.291803677992903</v>
      </c>
      <c r="AY35">
        <v>71.720862257946706</v>
      </c>
      <c r="AZ35">
        <v>76.799415418341297</v>
      </c>
      <c r="BA35">
        <v>86.554621848739501</v>
      </c>
      <c r="BB35">
        <v>93.502618438679605</v>
      </c>
      <c r="BC35">
        <v>100</v>
      </c>
      <c r="BD35">
        <v>108.459872334086</v>
      </c>
      <c r="BE35">
        <v>116.63438728383299</v>
      </c>
      <c r="BF35">
        <v>123.497862684651</v>
      </c>
      <c r="BG35">
        <v>128.934551163777</v>
      </c>
      <c r="BH35">
        <v>132.88256798725601</v>
      </c>
      <c r="BI35">
        <v>136.62315635063399</v>
      </c>
      <c r="BJ35">
        <v>141.14303395638299</v>
      </c>
      <c r="BK35">
        <v>145.713267399351</v>
      </c>
      <c r="BL35">
        <v>149.75369875886699</v>
      </c>
      <c r="BM35" s="46">
        <v>152.584581533137</v>
      </c>
      <c r="BN35">
        <v>163.63319698827601</v>
      </c>
    </row>
    <row r="36" spans="1:66" x14ac:dyDescent="0.3">
      <c r="A36" t="s">
        <v>620</v>
      </c>
      <c r="B36" t="s">
        <v>621</v>
      </c>
      <c r="C36" t="s">
        <v>555</v>
      </c>
      <c r="D36" t="s">
        <v>556</v>
      </c>
      <c r="Y36">
        <v>36.775048436736398</v>
      </c>
      <c r="Z36">
        <v>36.7627900872575</v>
      </c>
      <c r="AA36">
        <v>41.650806941973599</v>
      </c>
      <c r="AB36">
        <v>47.737077458253502</v>
      </c>
      <c r="AC36">
        <v>48.950654056665797</v>
      </c>
      <c r="AD36">
        <v>54.053192027262902</v>
      </c>
      <c r="AE36">
        <v>55.266768625675198</v>
      </c>
      <c r="AF36">
        <v>51.405388539817999</v>
      </c>
      <c r="AG36">
        <v>49.367437938949003</v>
      </c>
      <c r="AH36">
        <v>49.707607136988898</v>
      </c>
      <c r="AI36">
        <v>49.701477962249299</v>
      </c>
      <c r="AJ36">
        <v>48.328542820611197</v>
      </c>
      <c r="AK36">
        <v>47.829015079345297</v>
      </c>
      <c r="AL36">
        <v>46.434627826119304</v>
      </c>
      <c r="AM36">
        <v>57.844086603616802</v>
      </c>
      <c r="AN36">
        <v>68.944022056771601</v>
      </c>
      <c r="AO36">
        <v>71.512146272603601</v>
      </c>
      <c r="AP36">
        <v>72.664431123621597</v>
      </c>
      <c r="AQ36">
        <v>71.294560569353095</v>
      </c>
      <c r="AR36">
        <v>70.286311324712401</v>
      </c>
      <c r="AS36">
        <v>72.537863665251606</v>
      </c>
      <c r="AT36">
        <v>75.319589620753803</v>
      </c>
      <c r="AU36">
        <v>77.075904642344895</v>
      </c>
      <c r="AV36">
        <v>80.262769048125193</v>
      </c>
      <c r="AW36">
        <v>78.604214363628301</v>
      </c>
      <c r="AX36">
        <v>80.870783182279197</v>
      </c>
      <c r="AY36">
        <v>86.285296147114593</v>
      </c>
      <c r="AZ36">
        <v>87.113563907831505</v>
      </c>
      <c r="BA36">
        <v>95.179366099333294</v>
      </c>
      <c r="BB36">
        <v>98.530881208885603</v>
      </c>
      <c r="BC36">
        <v>100</v>
      </c>
      <c r="BD36">
        <v>101.19447572449801</v>
      </c>
      <c r="BE36">
        <v>106.73820858312099</v>
      </c>
      <c r="BF36">
        <v>114.197921480885</v>
      </c>
      <c r="BG36">
        <v>131.211909142167</v>
      </c>
      <c r="BH36">
        <v>133.05277308871399</v>
      </c>
      <c r="BI36">
        <v>139.63280851854901</v>
      </c>
      <c r="BJ36">
        <v>145.47046990485799</v>
      </c>
      <c r="BK36">
        <v>147.81568207912699</v>
      </c>
      <c r="BL36">
        <v>151.785085312376</v>
      </c>
      <c r="BM36" s="46">
        <v>154.38084795942299</v>
      </c>
      <c r="BN36">
        <v>160.95649049113001</v>
      </c>
    </row>
    <row r="37" spans="1:66" x14ac:dyDescent="0.3">
      <c r="A37" t="s">
        <v>622</v>
      </c>
      <c r="B37" t="s">
        <v>623</v>
      </c>
      <c r="C37" t="s">
        <v>555</v>
      </c>
      <c r="D37" t="s">
        <v>556</v>
      </c>
      <c r="E37">
        <v>13.344304522037801</v>
      </c>
      <c r="F37">
        <v>13.480251860332</v>
      </c>
      <c r="G37">
        <v>13.6233543216943</v>
      </c>
      <c r="H37">
        <v>13.845163136806001</v>
      </c>
      <c r="I37">
        <v>14.109902690326299</v>
      </c>
      <c r="J37">
        <v>14.439038351459599</v>
      </c>
      <c r="K37">
        <v>14.989982827704599</v>
      </c>
      <c r="L37">
        <v>15.5266170578134</v>
      </c>
      <c r="M37">
        <v>16.156267887807701</v>
      </c>
      <c r="N37">
        <v>16.893245563823701</v>
      </c>
      <c r="O37">
        <v>17.458500286204899</v>
      </c>
      <c r="P37">
        <v>17.930738408700599</v>
      </c>
      <c r="Q37">
        <v>18.8251287922152</v>
      </c>
      <c r="R37">
        <v>20.2346880366342</v>
      </c>
      <c r="S37">
        <v>22.459931310818501</v>
      </c>
      <c r="T37">
        <v>24.8568975386377</v>
      </c>
      <c r="U37">
        <v>26.731539782484301</v>
      </c>
      <c r="V37">
        <v>28.8637664567831</v>
      </c>
      <c r="W37">
        <v>31.453921007441298</v>
      </c>
      <c r="X37">
        <v>34.3302804808243</v>
      </c>
      <c r="Y37">
        <v>37.807670291929</v>
      </c>
      <c r="Z37">
        <v>42.522896393818002</v>
      </c>
      <c r="AA37">
        <v>47.102175157412702</v>
      </c>
      <c r="AB37">
        <v>49.864052661705799</v>
      </c>
      <c r="AC37">
        <v>52.010589582140803</v>
      </c>
      <c r="AD37">
        <v>54.0712650257585</v>
      </c>
      <c r="AE37">
        <v>56.3394390383515</v>
      </c>
      <c r="AF37">
        <v>58.793646250715497</v>
      </c>
      <c r="AG37">
        <v>61.161991986262201</v>
      </c>
      <c r="AH37">
        <v>64.210074413279898</v>
      </c>
      <c r="AI37">
        <v>67.279622209501994</v>
      </c>
      <c r="AJ37">
        <v>71.064682312535794</v>
      </c>
      <c r="AK37">
        <v>72.123640526617095</v>
      </c>
      <c r="AL37">
        <v>73.468803663423003</v>
      </c>
      <c r="AM37">
        <v>73.590440755581</v>
      </c>
      <c r="AN37">
        <v>75.171722953634799</v>
      </c>
      <c r="AO37">
        <v>76.352318259874096</v>
      </c>
      <c r="AP37">
        <v>77.590154550658298</v>
      </c>
      <c r="AQ37">
        <v>78.362907842014906</v>
      </c>
      <c r="AR37">
        <v>79.722381224957104</v>
      </c>
      <c r="AS37">
        <v>81.890383514596394</v>
      </c>
      <c r="AT37">
        <v>83.958214081282193</v>
      </c>
      <c r="AU37">
        <v>85.854321694333194</v>
      </c>
      <c r="AV37">
        <v>88.222667429879806</v>
      </c>
      <c r="AW37">
        <v>89.861190612478595</v>
      </c>
      <c r="AX37">
        <v>91.850314825414998</v>
      </c>
      <c r="AY37">
        <v>93.689181453920995</v>
      </c>
      <c r="AZ37">
        <v>95.692615912993702</v>
      </c>
      <c r="BA37">
        <v>97.960789925586695</v>
      </c>
      <c r="BB37">
        <v>98.254149971379505</v>
      </c>
      <c r="BC37">
        <v>100</v>
      </c>
      <c r="BD37">
        <v>102.912135088724</v>
      </c>
      <c r="BE37">
        <v>104.47195191757299</v>
      </c>
      <c r="BF37">
        <v>105.452203777905</v>
      </c>
      <c r="BG37">
        <v>107.46279336004601</v>
      </c>
      <c r="BH37">
        <v>108.672009158558</v>
      </c>
      <c r="BI37">
        <v>110.224670864339</v>
      </c>
      <c r="BJ37">
        <v>111.984831139096</v>
      </c>
      <c r="BK37">
        <v>114.524899828277</v>
      </c>
      <c r="BL37">
        <v>116.75729822552999</v>
      </c>
      <c r="BM37" s="46">
        <v>117.594447624499</v>
      </c>
      <c r="BN37">
        <v>121.58700629650799</v>
      </c>
    </row>
    <row r="38" spans="1:66" x14ac:dyDescent="0.3">
      <c r="A38" t="s">
        <v>624</v>
      </c>
      <c r="B38" t="s">
        <v>625</v>
      </c>
      <c r="C38" t="s">
        <v>555</v>
      </c>
      <c r="D38" t="s">
        <v>556</v>
      </c>
    </row>
    <row r="39" spans="1:66" x14ac:dyDescent="0.3">
      <c r="A39" t="s">
        <v>626</v>
      </c>
      <c r="B39" t="s">
        <v>627</v>
      </c>
      <c r="C39" t="s">
        <v>555</v>
      </c>
      <c r="D39" t="s">
        <v>556</v>
      </c>
      <c r="E39">
        <v>24.041191164266099</v>
      </c>
      <c r="F39">
        <v>24.4848467950127</v>
      </c>
      <c r="G39">
        <v>25.541611038762898</v>
      </c>
      <c r="H39">
        <v>26.420296831587699</v>
      </c>
      <c r="I39">
        <v>27.234189100976501</v>
      </c>
      <c r="J39">
        <v>28.164094662017401</v>
      </c>
      <c r="K39">
        <v>29.5092060763712</v>
      </c>
      <c r="L39">
        <v>30.6911076814071</v>
      </c>
      <c r="M39">
        <v>31.426412074016</v>
      </c>
      <c r="N39">
        <v>32.208626780776299</v>
      </c>
      <c r="O39">
        <v>33.373286469216303</v>
      </c>
      <c r="P39">
        <v>35.566986383601296</v>
      </c>
      <c r="Q39">
        <v>37.935750181234901</v>
      </c>
      <c r="R39">
        <v>41.256900046907901</v>
      </c>
      <c r="S39">
        <v>45.286632409718798</v>
      </c>
      <c r="T39">
        <v>48.319294873266799</v>
      </c>
      <c r="U39">
        <v>49.1482009361889</v>
      </c>
      <c r="V39">
        <v>49.785161208844897</v>
      </c>
      <c r="W39">
        <v>50.297347410063203</v>
      </c>
      <c r="X39">
        <v>52.132013626239498</v>
      </c>
      <c r="Y39">
        <v>54.229024316637897</v>
      </c>
      <c r="Z39">
        <v>57.7486559095695</v>
      </c>
      <c r="AA39">
        <v>61.014401203202901</v>
      </c>
      <c r="AB39">
        <v>62.814200614722502</v>
      </c>
      <c r="AC39">
        <v>64.655571701770995</v>
      </c>
      <c r="AD39">
        <v>66.876748793680903</v>
      </c>
      <c r="AE39">
        <v>67.378531620157901</v>
      </c>
      <c r="AF39">
        <v>68.348999353786894</v>
      </c>
      <c r="AG39">
        <v>69.628812903268098</v>
      </c>
      <c r="AH39">
        <v>71.825789806890498</v>
      </c>
      <c r="AI39">
        <v>75.707226105696805</v>
      </c>
      <c r="AJ39">
        <v>80.143364178800894</v>
      </c>
      <c r="AK39">
        <v>83.378776000236201</v>
      </c>
      <c r="AL39">
        <v>86.124123758007897</v>
      </c>
      <c r="AM39">
        <v>86.858002053448701</v>
      </c>
      <c r="AN39">
        <v>88.421296493719893</v>
      </c>
      <c r="AO39">
        <v>89.138953856448893</v>
      </c>
      <c r="AP39">
        <v>89.602677355971593</v>
      </c>
      <c r="AQ39">
        <v>89.618750676555607</v>
      </c>
      <c r="AR39">
        <v>90.3414760556727</v>
      </c>
      <c r="AS39">
        <v>91.749474336811502</v>
      </c>
      <c r="AT39">
        <v>92.656895290517099</v>
      </c>
      <c r="AU39">
        <v>93.252411818154997</v>
      </c>
      <c r="AV39">
        <v>93.847616720189706</v>
      </c>
      <c r="AW39">
        <v>94.601127428629496</v>
      </c>
      <c r="AX39">
        <v>95.709809317933505</v>
      </c>
      <c r="AY39">
        <v>96.723863632635997</v>
      </c>
      <c r="AZ39">
        <v>97.432221431312797</v>
      </c>
      <c r="BA39">
        <v>99.795967236668204</v>
      </c>
      <c r="BB39">
        <v>99.316465640817</v>
      </c>
      <c r="BC39">
        <v>100</v>
      </c>
      <c r="BD39">
        <v>100.23134920765099</v>
      </c>
      <c r="BE39">
        <v>99.537194975939201</v>
      </c>
      <c r="BF39">
        <v>99.320877603303899</v>
      </c>
      <c r="BG39">
        <v>99.307764725949895</v>
      </c>
      <c r="BH39">
        <v>98.171774593000507</v>
      </c>
      <c r="BI39">
        <v>97.745101737558699</v>
      </c>
      <c r="BJ39">
        <v>98.266853204659299</v>
      </c>
      <c r="BK39">
        <v>99.186960600682994</v>
      </c>
      <c r="BL39">
        <v>99.546896373006007</v>
      </c>
      <c r="BM39" s="46">
        <v>98.824310405342899</v>
      </c>
      <c r="BN39">
        <v>99.399284245193599</v>
      </c>
    </row>
    <row r="40" spans="1:66" x14ac:dyDescent="0.3">
      <c r="A40" t="s">
        <v>628</v>
      </c>
      <c r="B40" t="s">
        <v>629</v>
      </c>
      <c r="C40" t="s">
        <v>555</v>
      </c>
      <c r="D40" t="s">
        <v>556</v>
      </c>
    </row>
    <row r="41" spans="1:66" x14ac:dyDescent="0.3">
      <c r="A41" t="s">
        <v>630</v>
      </c>
      <c r="B41" t="s">
        <v>631</v>
      </c>
      <c r="C41" t="s">
        <v>555</v>
      </c>
      <c r="D41" t="s">
        <v>556</v>
      </c>
      <c r="O41">
        <v>1.12474788217588E-3</v>
      </c>
      <c r="P41">
        <v>1.3502849279724801E-3</v>
      </c>
      <c r="Q41">
        <v>2.4007490862180199E-3</v>
      </c>
      <c r="R41">
        <v>1.0870855622446799E-2</v>
      </c>
      <c r="S41">
        <v>6.5740253708879801E-2</v>
      </c>
      <c r="T41">
        <v>0.31209217372608</v>
      </c>
      <c r="U41">
        <v>0.97349133519673203</v>
      </c>
      <c r="V41">
        <v>1.8686568479896799</v>
      </c>
      <c r="W41">
        <v>2.61774951623307</v>
      </c>
      <c r="X41">
        <v>3.4917956353472399</v>
      </c>
      <c r="Y41">
        <v>4.7187546764136803</v>
      </c>
      <c r="Z41">
        <v>5.6477280154805403</v>
      </c>
      <c r="AA41">
        <v>6.2091701784562501</v>
      </c>
      <c r="AB41">
        <v>7.9016157815523496</v>
      </c>
      <c r="AC41">
        <v>9.4708929262524197</v>
      </c>
      <c r="AD41">
        <v>12.378788432595099</v>
      </c>
      <c r="AE41">
        <v>14.789784992474701</v>
      </c>
      <c r="AF41">
        <v>17.7301193291765</v>
      </c>
      <c r="AG41">
        <v>20.333672328531499</v>
      </c>
      <c r="AH41">
        <v>23.796077187701599</v>
      </c>
      <c r="AI41">
        <v>29.991738335841799</v>
      </c>
      <c r="AJ41">
        <v>36.525262309180803</v>
      </c>
      <c r="AK41">
        <v>42.1595785852505</v>
      </c>
      <c r="AL41">
        <v>47.525551494302299</v>
      </c>
      <c r="AM41">
        <v>52.963957213502503</v>
      </c>
      <c r="AN41">
        <v>57.324284024940901</v>
      </c>
      <c r="AO41">
        <v>61.5428456245969</v>
      </c>
      <c r="AP41">
        <v>65.317800473016604</v>
      </c>
      <c r="AQ41">
        <v>68.655703074607601</v>
      </c>
      <c r="AR41">
        <v>70.946660933132605</v>
      </c>
      <c r="AS41">
        <v>73.673334766716806</v>
      </c>
      <c r="AT41">
        <v>76.302810148355206</v>
      </c>
      <c r="AU41">
        <v>78.202290905181698</v>
      </c>
      <c r="AV41">
        <v>80.399915072027497</v>
      </c>
      <c r="AW41">
        <v>81.247924102343603</v>
      </c>
      <c r="AX41">
        <v>83.728078907761798</v>
      </c>
      <c r="AY41">
        <v>86.5681498602451</v>
      </c>
      <c r="AZ41">
        <v>90.383900236508296</v>
      </c>
      <c r="BA41">
        <v>98.262003870135402</v>
      </c>
      <c r="BB41">
        <v>98.608913136959799</v>
      </c>
      <c r="BC41">
        <v>100</v>
      </c>
      <c r="BD41">
        <v>103.34121694259299</v>
      </c>
      <c r="BE41">
        <v>106.449150720275</v>
      </c>
      <c r="BF41">
        <v>108.354117394109</v>
      </c>
      <c r="BG41">
        <v>113.466996344872</v>
      </c>
      <c r="BH41">
        <v>118.401419049667</v>
      </c>
      <c r="BI41">
        <v>122.884325951408</v>
      </c>
      <c r="BJ41">
        <v>125.566544829069</v>
      </c>
      <c r="BK41">
        <v>128.62395183831401</v>
      </c>
      <c r="BL41">
        <v>131.913566974844</v>
      </c>
      <c r="BM41" s="46">
        <v>135.93098258438999</v>
      </c>
      <c r="BN41">
        <v>142.08127284455</v>
      </c>
    </row>
    <row r="42" spans="1:66" s="9" customFormat="1" x14ac:dyDescent="0.3">
      <c r="A42" s="9" t="s">
        <v>211</v>
      </c>
      <c r="B42" s="9" t="s">
        <v>632</v>
      </c>
      <c r="C42" s="9" t="s">
        <v>555</v>
      </c>
      <c r="D42" s="9" t="s">
        <v>556</v>
      </c>
      <c r="AE42" s="9">
        <v>26.048319784965901</v>
      </c>
      <c r="AF42" s="9">
        <v>27.932612396709601</v>
      </c>
      <c r="AG42" s="9">
        <v>33.187244588026303</v>
      </c>
      <c r="AH42" s="9">
        <v>39.2424692179247</v>
      </c>
      <c r="AI42" s="9">
        <v>40.440263229002703</v>
      </c>
      <c r="AJ42" s="9">
        <v>41.878596268982299</v>
      </c>
      <c r="AK42" s="9">
        <v>44.539554461471603</v>
      </c>
      <c r="AL42" s="9">
        <v>51.046818392265301</v>
      </c>
      <c r="AM42" s="9">
        <v>63.4292398842776</v>
      </c>
      <c r="AN42" s="9">
        <v>74.079786373752796</v>
      </c>
      <c r="AO42" s="9">
        <v>80.238157756706499</v>
      </c>
      <c r="AP42" s="9">
        <v>82.473965983628702</v>
      </c>
      <c r="AQ42" s="9">
        <v>81.836288815473395</v>
      </c>
      <c r="AR42" s="9">
        <v>80.689375583136098</v>
      </c>
      <c r="AS42" s="9">
        <v>80.970022290301202</v>
      </c>
      <c r="AT42" s="9">
        <v>81.552298456301003</v>
      </c>
      <c r="AU42" s="9">
        <v>80.955359361403097</v>
      </c>
      <c r="AV42" s="9">
        <v>81.868214816715493</v>
      </c>
      <c r="AW42" s="9">
        <v>84.999377204753898</v>
      </c>
      <c r="AX42" s="9">
        <v>86.509318106505901</v>
      </c>
      <c r="AY42" s="9">
        <v>87.936229612535897</v>
      </c>
      <c r="AZ42" s="9">
        <v>92.171913494060803</v>
      </c>
      <c r="BA42" s="9">
        <v>97.633331061501593</v>
      </c>
      <c r="BB42" s="9">
        <v>96.922399071383495</v>
      </c>
      <c r="BC42" s="9">
        <v>100</v>
      </c>
      <c r="BD42" s="9">
        <v>105.553898922575</v>
      </c>
      <c r="BE42" s="9">
        <v>108.318908982374</v>
      </c>
      <c r="BF42" s="9">
        <v>111.158001765192</v>
      </c>
      <c r="BG42" s="9">
        <v>113.29406019983701</v>
      </c>
      <c r="BH42" s="9">
        <v>114.922122819496</v>
      </c>
      <c r="BI42" s="9">
        <v>117.220567369674</v>
      </c>
      <c r="BJ42" s="9">
        <v>119.088050428682</v>
      </c>
      <c r="BK42" s="9">
        <v>121.55887786611299</v>
      </c>
      <c r="BL42" s="9">
        <v>125.08315438207499</v>
      </c>
      <c r="BM42" s="46">
        <v>128.109443605623</v>
      </c>
      <c r="BN42" s="9">
        <v>129.366216637457</v>
      </c>
    </row>
    <row r="43" spans="1:66" s="9" customFormat="1" x14ac:dyDescent="0.3">
      <c r="A43" s="9" t="s">
        <v>633</v>
      </c>
      <c r="B43" s="9" t="s">
        <v>634</v>
      </c>
      <c r="C43" s="9" t="s">
        <v>555</v>
      </c>
      <c r="D43" s="9" t="s">
        <v>556</v>
      </c>
      <c r="E43" s="9">
        <v>5.5588369431265097</v>
      </c>
      <c r="F43" s="9">
        <v>6.2045788000837199</v>
      </c>
      <c r="G43" s="9">
        <v>6.1213599551031797</v>
      </c>
      <c r="H43" s="9">
        <v>6.1791129240215801</v>
      </c>
      <c r="I43" s="9">
        <v>6.2173117380897702</v>
      </c>
      <c r="J43" s="9">
        <v>6.3796566978942897</v>
      </c>
      <c r="K43" s="9">
        <v>6.6470483963942097</v>
      </c>
      <c r="L43" s="9">
        <v>6.7993889049167002</v>
      </c>
      <c r="M43" s="9">
        <v>7.1631871341807098</v>
      </c>
      <c r="N43" s="9">
        <v>7.4819653325596001</v>
      </c>
      <c r="O43" s="9">
        <v>8.0958748444653406</v>
      </c>
      <c r="P43" s="9">
        <v>8.0599497693164306</v>
      </c>
      <c r="Q43" s="9">
        <v>8.0849608975737794</v>
      </c>
      <c r="R43" s="9">
        <v>8.9826330282917901</v>
      </c>
      <c r="S43" s="9">
        <v>10.5419631884473</v>
      </c>
      <c r="T43" s="9">
        <v>11.7484090662531</v>
      </c>
      <c r="U43" s="9">
        <v>13.167222160400801</v>
      </c>
      <c r="V43" s="9">
        <v>16.7779195858277</v>
      </c>
      <c r="W43" s="9">
        <v>18.999817271053001</v>
      </c>
      <c r="X43" s="9">
        <v>22.104835157825701</v>
      </c>
      <c r="Y43" s="9">
        <v>25.354462840726299</v>
      </c>
      <c r="Z43" s="9">
        <v>27.5854554816787</v>
      </c>
      <c r="AA43" s="9">
        <v>29.677295299955698</v>
      </c>
      <c r="AB43" s="9">
        <v>31.351221902324799</v>
      </c>
      <c r="AC43" s="9">
        <v>32.694546863904797</v>
      </c>
      <c r="AD43" s="9">
        <v>33.303908897958401</v>
      </c>
      <c r="AE43" s="9">
        <v>36.5287113202562</v>
      </c>
      <c r="AF43" s="9">
        <v>39.065011622012904</v>
      </c>
      <c r="AG43" s="9">
        <v>41.772484980615403</v>
      </c>
      <c r="AH43" s="9">
        <v>42.2108948289126</v>
      </c>
      <c r="AI43" s="9">
        <v>41.870725797024903</v>
      </c>
      <c r="AJ43" s="9">
        <v>42.575556031096603</v>
      </c>
      <c r="AK43" s="9">
        <v>44.377091223975398</v>
      </c>
      <c r="AL43" s="9">
        <v>45.337728570026698</v>
      </c>
      <c r="AM43" s="9">
        <v>57.162520887787203</v>
      </c>
      <c r="AN43" s="9">
        <v>65.333942739535104</v>
      </c>
      <c r="AO43" s="9">
        <v>66.954751563083605</v>
      </c>
      <c r="AP43" s="9">
        <v>69.646890532182397</v>
      </c>
      <c r="AQ43" s="9">
        <v>72.858620390728007</v>
      </c>
      <c r="AR43" s="9">
        <v>73.370361712905805</v>
      </c>
      <c r="AS43" s="9">
        <v>75.227200607352898</v>
      </c>
      <c r="AT43" s="9">
        <v>78.5082568831034</v>
      </c>
      <c r="AU43" s="9">
        <v>80.9241638777508</v>
      </c>
      <c r="AV43" s="9">
        <v>83.592077757298895</v>
      </c>
      <c r="AW43" s="9">
        <v>84.810840517544904</v>
      </c>
      <c r="AX43" s="9">
        <v>88.106445939908397</v>
      </c>
      <c r="AY43" s="9">
        <v>90.280200672727801</v>
      </c>
      <c r="AZ43" s="9">
        <v>91.988307751236704</v>
      </c>
      <c r="BA43" s="9">
        <v>97.791415618689399</v>
      </c>
      <c r="BB43" s="9">
        <v>98.788403577139505</v>
      </c>
      <c r="BC43" s="9">
        <v>100</v>
      </c>
      <c r="BD43" s="9">
        <v>104.912433950525</v>
      </c>
      <c r="BE43" s="9">
        <v>106.281028400716</v>
      </c>
      <c r="BF43" s="9">
        <v>109.024322817415</v>
      </c>
      <c r="BG43" s="9">
        <v>109.51349541321299</v>
      </c>
      <c r="BH43" s="9">
        <v>110.88405631310501</v>
      </c>
      <c r="BI43" s="9">
        <v>111.685945921178</v>
      </c>
      <c r="BJ43" s="9">
        <v>112.451978676858</v>
      </c>
      <c r="BK43" s="9">
        <v>112.856141244189</v>
      </c>
      <c r="BL43" s="9">
        <v>111.606977877028</v>
      </c>
      <c r="BM43" s="46">
        <v>114.31345442113501</v>
      </c>
      <c r="BN43" s="9">
        <v>118.99110598776601</v>
      </c>
    </row>
    <row r="44" spans="1:66" s="9" customFormat="1" x14ac:dyDescent="0.3">
      <c r="A44" s="9" t="s">
        <v>348</v>
      </c>
      <c r="B44" s="9" t="s">
        <v>635</v>
      </c>
      <c r="C44" s="9" t="s">
        <v>555</v>
      </c>
      <c r="D44" s="9" t="s">
        <v>556</v>
      </c>
      <c r="M44" s="9">
        <v>7.5248008384896803</v>
      </c>
      <c r="N44" s="9">
        <v>7.4419082955929499</v>
      </c>
      <c r="O44" s="9">
        <v>7.8778616693399597</v>
      </c>
      <c r="P44" s="9">
        <v>8.1940813700201005</v>
      </c>
      <c r="Q44" s="9">
        <v>8.8572217131632094</v>
      </c>
      <c r="R44" s="9">
        <v>9.7770219299110508</v>
      </c>
      <c r="S44" s="9">
        <v>11.4618896166232</v>
      </c>
      <c r="T44" s="9">
        <v>13.0153572724161</v>
      </c>
      <c r="U44" s="9">
        <v>14.307866922756499</v>
      </c>
      <c r="V44" s="9">
        <v>16.4108814370007</v>
      </c>
      <c r="W44" s="9">
        <v>18.456178180635199</v>
      </c>
      <c r="X44" s="9">
        <v>19.670707438769</v>
      </c>
      <c r="Y44" s="9">
        <v>21.549605077755398</v>
      </c>
      <c r="Z44" s="9">
        <v>23.861338962471699</v>
      </c>
      <c r="AA44" s="9">
        <v>27.024641407843902</v>
      </c>
      <c r="AB44" s="9">
        <v>31.5191707068943</v>
      </c>
      <c r="AC44" s="9">
        <v>35.103947511578902</v>
      </c>
      <c r="AD44" s="9">
        <v>38.0907227753558</v>
      </c>
      <c r="AE44" s="9">
        <v>41.050381452743302</v>
      </c>
      <c r="AF44" s="9">
        <v>46.444606763790198</v>
      </c>
      <c r="AG44" s="9">
        <v>47.225959527901097</v>
      </c>
      <c r="AH44" s="9">
        <v>46.439398942563002</v>
      </c>
      <c r="AI44" s="9">
        <v>46.949945002863501</v>
      </c>
      <c r="AJ44" s="9">
        <v>46.978139069506902</v>
      </c>
      <c r="AK44" s="9">
        <v>46.970596707729598</v>
      </c>
      <c r="AL44" s="9">
        <v>45.464458892836802</v>
      </c>
      <c r="AM44" s="9">
        <v>61.419966072449398</v>
      </c>
      <c r="AN44" s="9">
        <v>66.9905670350674</v>
      </c>
      <c r="AO44" s="9">
        <v>69.619319576935695</v>
      </c>
      <c r="AP44" s="9">
        <v>72.951466475774794</v>
      </c>
      <c r="AQ44" s="9">
        <v>75.264576451480096</v>
      </c>
      <c r="AR44" s="9">
        <v>76.673337403039696</v>
      </c>
      <c r="AS44" s="9">
        <v>77.614265031808401</v>
      </c>
      <c r="AT44" s="9">
        <v>81.044638941793195</v>
      </c>
      <c r="AU44" s="9">
        <v>83.341786505085693</v>
      </c>
      <c r="AV44" s="9">
        <v>83.861142146650096</v>
      </c>
      <c r="AW44" s="9">
        <v>84.057081508170498</v>
      </c>
      <c r="AX44" s="9">
        <v>85.749604048364006</v>
      </c>
      <c r="AY44" s="9">
        <v>90.137907057596493</v>
      </c>
      <c r="AZ44" s="9">
        <v>90.968439757407197</v>
      </c>
      <c r="BA44" s="9">
        <v>95.824158844207503</v>
      </c>
      <c r="BB44" s="9">
        <v>98.740680650519394</v>
      </c>
      <c r="BC44" s="9">
        <v>100</v>
      </c>
      <c r="BD44" s="9">
        <v>102.939699463051</v>
      </c>
      <c r="BE44" s="9">
        <v>105.76285579798</v>
      </c>
      <c r="BF44" s="9">
        <v>107.94060484306</v>
      </c>
      <c r="BG44" s="9">
        <v>109.920376702223</v>
      </c>
      <c r="BH44" s="9">
        <v>112.872819083496</v>
      </c>
      <c r="BI44" s="9">
        <v>113.845489605607</v>
      </c>
      <c r="BJ44" s="9">
        <v>114.577144423123</v>
      </c>
      <c r="BK44" s="9">
        <v>115.80804605729899</v>
      </c>
      <c r="BL44" s="9">
        <v>118.64858829001101</v>
      </c>
      <c r="BM44" s="46">
        <v>121.540776745136</v>
      </c>
      <c r="BN44" s="9">
        <v>124.302010149149</v>
      </c>
    </row>
    <row r="45" spans="1:66" x14ac:dyDescent="0.3">
      <c r="A45" t="s">
        <v>636</v>
      </c>
      <c r="B45" t="s">
        <v>637</v>
      </c>
      <c r="C45" t="s">
        <v>555</v>
      </c>
      <c r="D45" t="s">
        <v>556</v>
      </c>
      <c r="H45">
        <v>3.5465575285389101E-14</v>
      </c>
      <c r="I45">
        <v>4.80278597519732E-14</v>
      </c>
      <c r="J45">
        <v>4.6718149488769502E-14</v>
      </c>
      <c r="K45">
        <v>5.4090320779809798E-14</v>
      </c>
      <c r="L45">
        <v>7.4063996536360794E-14</v>
      </c>
      <c r="M45">
        <v>1.1355615836599799E-13</v>
      </c>
      <c r="N45">
        <v>1.2056960897608199E-13</v>
      </c>
      <c r="O45">
        <v>1.3024566256894301E-13</v>
      </c>
      <c r="P45">
        <v>1.3777041012869701E-13</v>
      </c>
      <c r="Q45">
        <v>1.5954394249021801E-13</v>
      </c>
      <c r="R45">
        <v>1.84501021896926E-13</v>
      </c>
      <c r="S45">
        <v>2.3887214657246298E-13</v>
      </c>
      <c r="T45">
        <v>3.0732805514189802E-13</v>
      </c>
      <c r="U45">
        <v>5.5437665977553E-13</v>
      </c>
      <c r="V45">
        <v>9.3660666148092406E-13</v>
      </c>
      <c r="W45">
        <v>1.3933807164905601E-12</v>
      </c>
      <c r="X45">
        <v>2.8014094928350201E-12</v>
      </c>
      <c r="Y45">
        <v>4.1075920729003202E-12</v>
      </c>
      <c r="Z45">
        <v>5.5620191540339301E-12</v>
      </c>
      <c r="AA45">
        <v>7.6032633625774201E-12</v>
      </c>
      <c r="AB45">
        <v>1.3421789728827E-11</v>
      </c>
      <c r="AC45">
        <v>2.04315893748572E-11</v>
      </c>
      <c r="AD45">
        <v>2.5298554254125899E-11</v>
      </c>
      <c r="AE45">
        <v>3.6531112342957797E-11</v>
      </c>
      <c r="AF45">
        <v>6.5270269975644803E-11</v>
      </c>
      <c r="AG45">
        <v>1.11672034903421E-10</v>
      </c>
      <c r="AH45">
        <v>2.27883794232873E-10</v>
      </c>
      <c r="AI45">
        <v>4.1314284725999903E-10</v>
      </c>
      <c r="AJ45">
        <v>9.3140444972143097E-9</v>
      </c>
      <c r="AK45">
        <v>3.9390676230795002E-7</v>
      </c>
      <c r="AL45">
        <v>8.2204589800694704E-6</v>
      </c>
      <c r="AM45">
        <v>1.9624810047479502E-3</v>
      </c>
      <c r="AN45">
        <v>1.25973399013556E-2</v>
      </c>
      <c r="AO45">
        <v>7.4631913592035207E-2</v>
      </c>
      <c r="AP45">
        <v>0.222788731136843</v>
      </c>
      <c r="AQ45">
        <v>0.28772898822360499</v>
      </c>
      <c r="AR45">
        <v>1.1074544199210901</v>
      </c>
      <c r="AS45">
        <v>6.7987384752801399</v>
      </c>
      <c r="AT45">
        <v>31.2698875559072</v>
      </c>
      <c r="AU45">
        <v>41.126963690442402</v>
      </c>
      <c r="AV45">
        <v>46.421634897108802</v>
      </c>
      <c r="AW45">
        <v>48.275893257765198</v>
      </c>
      <c r="AX45">
        <v>58.566776944882299</v>
      </c>
      <c r="AY45">
        <v>66.211319695899505</v>
      </c>
      <c r="AZ45">
        <v>77.430894462840499</v>
      </c>
      <c r="BA45">
        <v>90.827511289859501</v>
      </c>
      <c r="BB45">
        <v>93.370681605975406</v>
      </c>
      <c r="BC45">
        <v>100</v>
      </c>
      <c r="BD45">
        <v>115.316515913949</v>
      </c>
      <c r="BE45">
        <v>126.52738931903799</v>
      </c>
      <c r="BF45">
        <v>127.550012909223</v>
      </c>
      <c r="BG45">
        <v>129.135509183588</v>
      </c>
      <c r="BH45">
        <v>130.09653434483801</v>
      </c>
      <c r="BI45">
        <v>133.85092657703501</v>
      </c>
    </row>
    <row r="46" spans="1:66" x14ac:dyDescent="0.3">
      <c r="A46" t="s">
        <v>638</v>
      </c>
      <c r="B46" t="s">
        <v>639</v>
      </c>
      <c r="C46" t="s">
        <v>555</v>
      </c>
      <c r="D46" t="s">
        <v>556</v>
      </c>
      <c r="AD46">
        <v>35.448414250556901</v>
      </c>
      <c r="AE46">
        <v>36.922398621344897</v>
      </c>
      <c r="AF46">
        <v>37.086174662543598</v>
      </c>
      <c r="AG46">
        <v>37.468318758673803</v>
      </c>
      <c r="AH46">
        <v>36.795017255968197</v>
      </c>
      <c r="AI46">
        <v>37.8580450789336</v>
      </c>
      <c r="AJ46">
        <v>37.2226546968758</v>
      </c>
      <c r="AK46">
        <v>35.7577689950433</v>
      </c>
      <c r="AL46">
        <v>37.518361437929002</v>
      </c>
      <c r="AM46">
        <v>53.441032110022</v>
      </c>
      <c r="AN46">
        <v>58.474112487229299</v>
      </c>
      <c r="AO46">
        <v>64.339721073863302</v>
      </c>
      <c r="AQ46">
        <v>73.467202481037404</v>
      </c>
      <c r="AR46">
        <v>76.510707246646106</v>
      </c>
      <c r="AS46">
        <v>75.835889299114498</v>
      </c>
      <c r="AT46">
        <v>75.878349754240105</v>
      </c>
      <c r="AU46">
        <v>79.200880367816794</v>
      </c>
      <c r="AV46">
        <v>78.7004535752652</v>
      </c>
      <c r="AW46">
        <v>80.612690500742502</v>
      </c>
      <c r="AX46">
        <v>83.107242239370294</v>
      </c>
      <c r="AY46">
        <v>88.540664050618702</v>
      </c>
      <c r="AZ46">
        <v>90.891105646182297</v>
      </c>
      <c r="BA46">
        <v>95.398169183821096</v>
      </c>
      <c r="BB46">
        <v>99.610001928764504</v>
      </c>
      <c r="BC46">
        <v>100</v>
      </c>
      <c r="BD46">
        <v>101.759587042738</v>
      </c>
      <c r="BE46">
        <v>106.85793338822</v>
      </c>
      <c r="BF46">
        <v>111.80718273912299</v>
      </c>
      <c r="BG46">
        <v>112.827020267541</v>
      </c>
      <c r="BH46">
        <v>116.402619073639</v>
      </c>
      <c r="BI46">
        <v>120.11651656878701</v>
      </c>
      <c r="BJ46">
        <v>120.657117555654</v>
      </c>
      <c r="BK46">
        <v>122.048027425109</v>
      </c>
      <c r="BL46">
        <v>124.740496075729</v>
      </c>
      <c r="BM46" s="46">
        <v>126.980051354846</v>
      </c>
      <c r="BN46">
        <v>129.15857540559199</v>
      </c>
    </row>
    <row r="47" spans="1:66" x14ac:dyDescent="0.3">
      <c r="A47" t="s">
        <v>640</v>
      </c>
      <c r="B47" t="s">
        <v>641</v>
      </c>
      <c r="C47" t="s">
        <v>555</v>
      </c>
      <c r="D47" t="s">
        <v>556</v>
      </c>
      <c r="E47">
        <v>5.7595104258532703E-2</v>
      </c>
      <c r="F47">
        <v>6.23658164378793E-2</v>
      </c>
      <c r="G47">
        <v>6.5295197429040705E-2</v>
      </c>
      <c r="H47">
        <v>8.2504031088403401E-2</v>
      </c>
      <c r="I47">
        <v>9.6589478346935306E-2</v>
      </c>
      <c r="J47">
        <v>0.103921280106094</v>
      </c>
      <c r="K47">
        <v>0.12130540671562901</v>
      </c>
      <c r="L47">
        <v>0.13140795312209999</v>
      </c>
      <c r="M47">
        <v>0.14119461139504799</v>
      </c>
      <c r="N47">
        <v>0.15105234344913601</v>
      </c>
      <c r="O47">
        <v>0.16148798002588399</v>
      </c>
      <c r="P47">
        <v>0.18095816201482001</v>
      </c>
      <c r="Q47">
        <v>0.20271895364951401</v>
      </c>
      <c r="R47">
        <v>0.248531146564658</v>
      </c>
      <c r="S47">
        <v>0.30465108288571002</v>
      </c>
      <c r="T47">
        <v>0.38138650601857699</v>
      </c>
      <c r="U47">
        <v>0.453540709859929</v>
      </c>
      <c r="V47">
        <v>0.60815686094854104</v>
      </c>
      <c r="W47">
        <v>0.71467020947625204</v>
      </c>
      <c r="X47">
        <v>0.88761123773092199</v>
      </c>
      <c r="Y47">
        <v>1.12354403124392</v>
      </c>
      <c r="Z47">
        <v>1.4327763334211401</v>
      </c>
      <c r="AA47">
        <v>1.78667552369063</v>
      </c>
      <c r="AB47">
        <v>2.1348481898457301</v>
      </c>
      <c r="AC47">
        <v>2.4841661608236998</v>
      </c>
      <c r="AD47">
        <v>3.0797246687205799</v>
      </c>
      <c r="AE47">
        <v>3.6603942139200401</v>
      </c>
      <c r="AF47">
        <v>4.5136463069646</v>
      </c>
      <c r="AG47">
        <v>5.7837893555369799</v>
      </c>
      <c r="AH47">
        <v>7.2795574542164401</v>
      </c>
      <c r="AI47">
        <v>9.4006619861876306</v>
      </c>
      <c r="AJ47">
        <v>12.2536162999782</v>
      </c>
      <c r="AK47">
        <v>15.5658378477432</v>
      </c>
      <c r="AL47">
        <v>19.0590175575229</v>
      </c>
      <c r="AM47">
        <v>23.4134664941074</v>
      </c>
      <c r="AN47">
        <v>28.306208697444799</v>
      </c>
      <c r="AO47">
        <v>34.1930754870409</v>
      </c>
      <c r="AP47">
        <v>40.505995670747801</v>
      </c>
      <c r="AQ47">
        <v>48.073024635506798</v>
      </c>
      <c r="AR47">
        <v>53.300195847124698</v>
      </c>
      <c r="AS47">
        <v>58.2158441469197</v>
      </c>
      <c r="AT47">
        <v>62.855473984401002</v>
      </c>
      <c r="AU47">
        <v>66.848006596955798</v>
      </c>
      <c r="AV47">
        <v>71.614765269776598</v>
      </c>
      <c r="AW47">
        <v>75.840940066198598</v>
      </c>
      <c r="AX47">
        <v>79.671984698727599</v>
      </c>
      <c r="AY47">
        <v>83.091864899843102</v>
      </c>
      <c r="AZ47">
        <v>87.699426202283703</v>
      </c>
      <c r="BA47">
        <v>93.837114748090201</v>
      </c>
      <c r="BB47">
        <v>97.779253948438395</v>
      </c>
      <c r="BC47">
        <v>100</v>
      </c>
      <c r="BD47">
        <v>103.41758959147</v>
      </c>
      <c r="BE47">
        <v>106.69316138490299</v>
      </c>
      <c r="BF47">
        <v>108.846334451914</v>
      </c>
      <c r="BG47">
        <v>112.00050393412199</v>
      </c>
      <c r="BH47">
        <v>117.58959146977</v>
      </c>
      <c r="BI47">
        <v>126.425618178278</v>
      </c>
      <c r="BJ47">
        <v>131.87726913518</v>
      </c>
      <c r="BK47">
        <v>136.15040142934001</v>
      </c>
      <c r="BL47">
        <v>140.95037394202501</v>
      </c>
      <c r="BM47" s="46">
        <v>144.50883602670899</v>
      </c>
      <c r="BN47">
        <v>149.559630295603</v>
      </c>
    </row>
    <row r="48" spans="1:66" x14ac:dyDescent="0.3">
      <c r="A48" t="s">
        <v>642</v>
      </c>
      <c r="B48" t="s">
        <v>643</v>
      </c>
      <c r="C48" t="s">
        <v>555</v>
      </c>
      <c r="D48" t="s">
        <v>556</v>
      </c>
      <c r="AS48">
        <v>69.144478825699593</v>
      </c>
      <c r="AT48">
        <v>72.985173862044306</v>
      </c>
      <c r="AU48">
        <v>75.563770812791105</v>
      </c>
      <c r="AV48">
        <v>78.434499949730096</v>
      </c>
      <c r="AW48">
        <v>81.944438246400196</v>
      </c>
      <c r="AX48">
        <v>84.4136896302482</v>
      </c>
      <c r="AY48">
        <v>87.262114447571406</v>
      </c>
      <c r="AZ48">
        <v>91.159386294649494</v>
      </c>
      <c r="BA48">
        <v>92.709808511870605</v>
      </c>
      <c r="BB48">
        <v>96.754133261170196</v>
      </c>
      <c r="BC48">
        <v>100</v>
      </c>
      <c r="BD48">
        <v>101.842663007562</v>
      </c>
      <c r="BE48">
        <v>108.273766971695</v>
      </c>
      <c r="BF48">
        <v>103.623545846485</v>
      </c>
    </row>
    <row r="49" spans="1:66" x14ac:dyDescent="0.3">
      <c r="A49" t="s">
        <v>644</v>
      </c>
      <c r="B49" t="s">
        <v>645</v>
      </c>
      <c r="C49" t="s">
        <v>555</v>
      </c>
      <c r="D49" t="s">
        <v>556</v>
      </c>
      <c r="AB49">
        <v>29.561479177596201</v>
      </c>
      <c r="AC49">
        <v>32.8871455850757</v>
      </c>
      <c r="AD49">
        <v>34.660834335731501</v>
      </c>
      <c r="AE49">
        <v>38.429922930875001</v>
      </c>
      <c r="AF49">
        <v>39.907996889754898</v>
      </c>
      <c r="AG49">
        <v>41.533878244522597</v>
      </c>
      <c r="AH49">
        <v>43.425812911888798</v>
      </c>
      <c r="AI49">
        <v>48.052184403182601</v>
      </c>
      <c r="AJ49">
        <v>52.641604045504401</v>
      </c>
      <c r="AK49">
        <v>54.282266139861001</v>
      </c>
      <c r="AL49">
        <v>57.424338609936299</v>
      </c>
      <c r="AM49">
        <v>59.406660274429498</v>
      </c>
      <c r="AN49">
        <v>64.3680223468713</v>
      </c>
      <c r="AO49">
        <v>68.206686355123594</v>
      </c>
      <c r="AP49">
        <v>74.042493124426102</v>
      </c>
      <c r="AQ49">
        <v>77.296094346092403</v>
      </c>
      <c r="AR49">
        <v>80.663447483833394</v>
      </c>
      <c r="AS49">
        <v>78.665045511633707</v>
      </c>
      <c r="AT49">
        <v>81.300296785746099</v>
      </c>
      <c r="AU49">
        <v>82.832428602698798</v>
      </c>
      <c r="AV49">
        <v>83.816618989530696</v>
      </c>
      <c r="AW49">
        <v>82.231796150140696</v>
      </c>
      <c r="AX49">
        <v>82.576258247313802</v>
      </c>
      <c r="AY49">
        <v>87.009841029523102</v>
      </c>
      <c r="AZ49">
        <v>90.847842543527605</v>
      </c>
      <c r="BA49">
        <v>97.002271006813004</v>
      </c>
      <c r="BB49">
        <v>97.963663890991697</v>
      </c>
      <c r="BC49">
        <v>100</v>
      </c>
      <c r="BD49">
        <v>104.47388342165</v>
      </c>
      <c r="BE49">
        <v>107.127934238569</v>
      </c>
      <c r="BF49">
        <v>108.741862479707</v>
      </c>
      <c r="BG49">
        <v>108.48221067765</v>
      </c>
      <c r="BH49">
        <v>108.624526319136</v>
      </c>
      <c r="BI49">
        <v>107.095292454784</v>
      </c>
      <c r="BJ49">
        <v>107.93536426201101</v>
      </c>
      <c r="BK49">
        <v>109.29210711384199</v>
      </c>
      <c r="BL49">
        <v>110.50160651595201</v>
      </c>
      <c r="BM49" s="46">
        <v>111.171020616435</v>
      </c>
      <c r="BN49">
        <v>113.24119508412301</v>
      </c>
    </row>
    <row r="50" spans="1:66" x14ac:dyDescent="0.3">
      <c r="A50" t="s">
        <v>646</v>
      </c>
      <c r="B50" t="s">
        <v>647</v>
      </c>
      <c r="C50" t="s">
        <v>555</v>
      </c>
      <c r="D50" t="s">
        <v>556</v>
      </c>
      <c r="E50">
        <v>0.24917886376449999</v>
      </c>
      <c r="F50">
        <v>0.25523588841012301</v>
      </c>
      <c r="G50">
        <v>0.262070747373706</v>
      </c>
      <c r="H50">
        <v>0.26975366180952598</v>
      </c>
      <c r="I50">
        <v>0.27872036297887798</v>
      </c>
      <c r="J50">
        <v>0.276866872563443</v>
      </c>
      <c r="K50">
        <v>0.277373214556421</v>
      </c>
      <c r="L50">
        <v>0.28072482692077699</v>
      </c>
      <c r="M50">
        <v>0.29221739655496798</v>
      </c>
      <c r="N50">
        <v>0.299900787894189</v>
      </c>
      <c r="O50">
        <v>0.31385306473097202</v>
      </c>
      <c r="P50">
        <v>0.32352930666572399</v>
      </c>
      <c r="Q50">
        <v>0.33841529671848603</v>
      </c>
      <c r="R50">
        <v>0.38990191576836603</v>
      </c>
      <c r="S50">
        <v>0.50715957247358101</v>
      </c>
      <c r="T50">
        <v>0.595249143193751</v>
      </c>
      <c r="U50">
        <v>0.61599853624110201</v>
      </c>
      <c r="V50">
        <v>0.64181035609420301</v>
      </c>
      <c r="W50">
        <v>0.68036471992541803</v>
      </c>
      <c r="X50">
        <v>0.74287942286077702</v>
      </c>
      <c r="Y50">
        <v>0.87760187500544595</v>
      </c>
      <c r="Z50">
        <v>1.2028090230280599</v>
      </c>
      <c r="AA50">
        <v>2.28679654622603</v>
      </c>
      <c r="AB50">
        <v>3.03283437742326</v>
      </c>
      <c r="AC50">
        <v>3.3951800510573</v>
      </c>
      <c r="AD50">
        <v>3.9064065590339201</v>
      </c>
      <c r="AE50">
        <v>4.3687321931116196</v>
      </c>
      <c r="AF50">
        <v>5.10453242487345</v>
      </c>
      <c r="AG50">
        <v>6.1679358385683001</v>
      </c>
      <c r="AH50">
        <v>7.1862502504944503</v>
      </c>
      <c r="AI50">
        <v>8.5544945239734105</v>
      </c>
      <c r="AJ50">
        <v>11.0104292821482</v>
      </c>
      <c r="AK50">
        <v>13.4097305115315</v>
      </c>
      <c r="AL50">
        <v>14.7210145243219</v>
      </c>
      <c r="AM50">
        <v>16.713425631463799</v>
      </c>
      <c r="AN50">
        <v>20.588683749662401</v>
      </c>
      <c r="AO50">
        <v>24.194061321042401</v>
      </c>
      <c r="AP50">
        <v>27.399301229383202</v>
      </c>
      <c r="AQ50">
        <v>30.593867895759502</v>
      </c>
      <c r="AR50">
        <v>33.667108117762901</v>
      </c>
      <c r="AS50">
        <v>37.357544892962601</v>
      </c>
      <c r="AT50">
        <v>41.562366584475399</v>
      </c>
      <c r="AU50">
        <v>45.372605055195898</v>
      </c>
      <c r="AV50">
        <v>49.659218631559703</v>
      </c>
      <c r="AW50">
        <v>55.774659545363498</v>
      </c>
      <c r="AX50">
        <v>63.470611554982398</v>
      </c>
      <c r="AY50">
        <v>70.751069502409095</v>
      </c>
      <c r="AZ50">
        <v>77.371420107516599</v>
      </c>
      <c r="BA50">
        <v>87.758118198530994</v>
      </c>
      <c r="BB50">
        <v>94.640725606196597</v>
      </c>
      <c r="BC50">
        <v>100</v>
      </c>
      <c r="BD50">
        <v>104.877998309707</v>
      </c>
      <c r="BE50">
        <v>109.592739581609</v>
      </c>
      <c r="BF50">
        <v>115.325904176069</v>
      </c>
      <c r="BG50">
        <v>120.53771357375</v>
      </c>
      <c r="BH50">
        <v>121.50440434597</v>
      </c>
      <c r="BI50">
        <v>121.483166772673</v>
      </c>
      <c r="BJ50">
        <v>123.458369999913</v>
      </c>
      <c r="BK50">
        <v>126.20052189975</v>
      </c>
      <c r="BL50">
        <v>128.84574333684799</v>
      </c>
      <c r="BM50" s="46">
        <v>129.77976091938001</v>
      </c>
      <c r="BN50">
        <v>132.020379357514</v>
      </c>
    </row>
    <row r="51" spans="1:66" x14ac:dyDescent="0.3">
      <c r="A51" t="s">
        <v>648</v>
      </c>
      <c r="B51" t="s">
        <v>649</v>
      </c>
      <c r="C51" t="s">
        <v>555</v>
      </c>
      <c r="D51" t="s">
        <v>556</v>
      </c>
    </row>
    <row r="52" spans="1:66" x14ac:dyDescent="0.3">
      <c r="A52" t="s">
        <v>650</v>
      </c>
      <c r="B52" t="s">
        <v>651</v>
      </c>
      <c r="C52" t="s">
        <v>555</v>
      </c>
      <c r="D52" t="s">
        <v>556</v>
      </c>
    </row>
    <row r="53" spans="1:66" x14ac:dyDescent="0.3">
      <c r="A53" t="s">
        <v>652</v>
      </c>
      <c r="B53" t="s">
        <v>653</v>
      </c>
      <c r="C53" t="s">
        <v>555</v>
      </c>
      <c r="D53" t="s">
        <v>556</v>
      </c>
      <c r="AS53">
        <v>76.842335447189996</v>
      </c>
      <c r="AT53">
        <v>78.219986879510103</v>
      </c>
      <c r="AU53">
        <v>78.526131642247904</v>
      </c>
      <c r="AV53">
        <v>79.809023981339706</v>
      </c>
      <c r="AW53">
        <v>80.909687294992295</v>
      </c>
      <c r="AX53">
        <v>84.240833880020404</v>
      </c>
      <c r="AY53">
        <v>86.864931846344504</v>
      </c>
      <c r="AZ53">
        <v>89.467162329615803</v>
      </c>
      <c r="BA53">
        <v>95.619214228442303</v>
      </c>
      <c r="BB53">
        <v>97.295721262482701</v>
      </c>
      <c r="BC53">
        <v>100</v>
      </c>
      <c r="BD53">
        <v>102.33253152562099</v>
      </c>
      <c r="BE53">
        <v>105.590786500474</v>
      </c>
      <c r="BF53">
        <v>106.997594576864</v>
      </c>
      <c r="BG53">
        <v>108.601210000729</v>
      </c>
      <c r="BH53">
        <v>108.083679568482</v>
      </c>
      <c r="BI53">
        <v>108.032655441359</v>
      </c>
      <c r="BJ53">
        <v>109.74560828048701</v>
      </c>
      <c r="BK53">
        <v>112.58109191632001</v>
      </c>
      <c r="BL53">
        <v>115.53320212843499</v>
      </c>
    </row>
    <row r="54" spans="1:66" x14ac:dyDescent="0.3">
      <c r="A54" t="s">
        <v>654</v>
      </c>
      <c r="B54" t="s">
        <v>655</v>
      </c>
      <c r="C54" t="s">
        <v>555</v>
      </c>
      <c r="D54" t="s">
        <v>556</v>
      </c>
      <c r="BB54">
        <v>99.724619576125505</v>
      </c>
      <c r="BC54">
        <v>100</v>
      </c>
      <c r="BD54">
        <v>101.325435757797</v>
      </c>
      <c r="BE54">
        <v>102.53014295818301</v>
      </c>
      <c r="BF54">
        <v>104.745420985232</v>
      </c>
      <c r="BG54">
        <v>106.079855772852</v>
      </c>
      <c r="BH54">
        <v>103.58960177270799</v>
      </c>
      <c r="BI54">
        <v>102.94189912896501</v>
      </c>
    </row>
    <row r="55" spans="1:66" x14ac:dyDescent="0.3">
      <c r="A55" t="s">
        <v>656</v>
      </c>
      <c r="B55" t="s">
        <v>657</v>
      </c>
      <c r="C55" t="s">
        <v>555</v>
      </c>
      <c r="D55" t="s">
        <v>556</v>
      </c>
      <c r="E55">
        <v>13.9416118305171</v>
      </c>
      <c r="F55">
        <v>13.8558172961755</v>
      </c>
      <c r="G55">
        <v>13.8701163852324</v>
      </c>
      <c r="H55">
        <v>14.1417990773143</v>
      </c>
      <c r="I55">
        <v>14.098901810000401</v>
      </c>
      <c r="J55">
        <v>14.1274999881143</v>
      </c>
      <c r="K55">
        <v>14.198995433399</v>
      </c>
      <c r="L55">
        <v>14.2990890569406</v>
      </c>
      <c r="M55">
        <v>14.837688078013899</v>
      </c>
      <c r="N55">
        <v>15.191590532101699</v>
      </c>
      <c r="O55">
        <v>15.556217303089401</v>
      </c>
      <c r="P55">
        <v>16.200867901454</v>
      </c>
      <c r="Q55">
        <v>16.983743027309799</v>
      </c>
      <c r="R55">
        <v>18.309983537329099</v>
      </c>
      <c r="S55">
        <v>21.271928540853899</v>
      </c>
      <c r="T55">
        <v>22.258836653500701</v>
      </c>
      <c r="U55">
        <v>23.116778965626999</v>
      </c>
      <c r="V55">
        <v>24.810420641026901</v>
      </c>
      <c r="W55">
        <v>26.655393807553999</v>
      </c>
      <c r="X55">
        <v>29.177982522435101</v>
      </c>
      <c r="Y55">
        <v>33.1221339851271</v>
      </c>
      <c r="Z55">
        <v>36.681005798391901</v>
      </c>
      <c r="AA55">
        <v>39.040620536875899</v>
      </c>
      <c r="AB55">
        <v>41.012060311904698</v>
      </c>
      <c r="AC55">
        <v>43.469482915196402</v>
      </c>
      <c r="AD55">
        <v>45.657933890389302</v>
      </c>
      <c r="AE55">
        <v>46.214216121513303</v>
      </c>
      <c r="AF55">
        <v>47.504362988239102</v>
      </c>
      <c r="AG55">
        <v>49.133414106522402</v>
      </c>
      <c r="AH55">
        <v>50.983523225253499</v>
      </c>
      <c r="AI55">
        <v>53.278829292622099</v>
      </c>
      <c r="AJ55">
        <v>55.961564538475997</v>
      </c>
      <c r="AK55">
        <v>59.604785242721803</v>
      </c>
      <c r="AL55">
        <v>62.498100859712402</v>
      </c>
      <c r="AM55">
        <v>65.434629946003497</v>
      </c>
      <c r="AN55">
        <v>67.146280695557195</v>
      </c>
      <c r="AO55">
        <v>69.146517946993995</v>
      </c>
      <c r="AP55">
        <v>71.639488089770893</v>
      </c>
      <c r="AQ55">
        <v>73.235406214644698</v>
      </c>
      <c r="AR55">
        <v>74.429143335943394</v>
      </c>
      <c r="AS55">
        <v>77.511743642528401</v>
      </c>
      <c r="AT55">
        <v>79.041082835425001</v>
      </c>
      <c r="AU55">
        <v>81.255146120272798</v>
      </c>
      <c r="AV55">
        <v>84.618349748386507</v>
      </c>
      <c r="AW55">
        <v>86.552908903008202</v>
      </c>
      <c r="AX55">
        <v>88.768803000936103</v>
      </c>
      <c r="AY55">
        <v>90.814646356501001</v>
      </c>
      <c r="AZ55">
        <v>92.969361731268606</v>
      </c>
      <c r="BA55">
        <v>97.310109057615193</v>
      </c>
      <c r="BB55">
        <v>97.627609223749005</v>
      </c>
      <c r="BC55">
        <v>100</v>
      </c>
      <c r="BD55">
        <v>103.289449395642</v>
      </c>
      <c r="BE55">
        <v>105.75709022173299</v>
      </c>
      <c r="BF55">
        <v>105.334741163527</v>
      </c>
      <c r="BG55">
        <v>103.907467160884</v>
      </c>
      <c r="BH55">
        <v>101.72852997423099</v>
      </c>
      <c r="BI55">
        <v>100.274659733349</v>
      </c>
      <c r="BJ55">
        <v>100.807886777964</v>
      </c>
      <c r="BK55">
        <v>102.25497511684701</v>
      </c>
      <c r="BL55">
        <v>102.51099191728299</v>
      </c>
      <c r="BM55" s="46">
        <v>101.85653837444799</v>
      </c>
      <c r="BN55">
        <v>104.348039621067</v>
      </c>
    </row>
    <row r="56" spans="1:66" x14ac:dyDescent="0.3">
      <c r="A56" t="s">
        <v>658</v>
      </c>
      <c r="B56" t="s">
        <v>659</v>
      </c>
      <c r="C56" t="s">
        <v>555</v>
      </c>
      <c r="D56" t="s">
        <v>556</v>
      </c>
      <c r="AJ56">
        <v>34.887900913814697</v>
      </c>
      <c r="AK56">
        <v>38.755748073821898</v>
      </c>
      <c r="AL56">
        <v>46.8219933703637</v>
      </c>
      <c r="AM56">
        <v>51.522654542196697</v>
      </c>
      <c r="AN56">
        <v>56.154810965776697</v>
      </c>
      <c r="AO56">
        <v>61.073284357642002</v>
      </c>
      <c r="AP56">
        <v>66.3232395628023</v>
      </c>
      <c r="AQ56">
        <v>73.418742160902994</v>
      </c>
      <c r="AR56">
        <v>74.986561548109606</v>
      </c>
      <c r="AS56">
        <v>77.817595413008405</v>
      </c>
      <c r="AT56">
        <v>81.445977423400805</v>
      </c>
      <c r="AU56">
        <v>82.9958788747536</v>
      </c>
      <c r="AV56">
        <v>83.094427521949498</v>
      </c>
      <c r="AW56">
        <v>85.387923311234502</v>
      </c>
      <c r="AX56">
        <v>86.973660634294902</v>
      </c>
      <c r="AY56">
        <v>89.177566744310994</v>
      </c>
      <c r="AZ56">
        <v>91.7219136355492</v>
      </c>
      <c r="BA56">
        <v>97.554201755957706</v>
      </c>
      <c r="BB56">
        <v>98.548647195843003</v>
      </c>
      <c r="BC56">
        <v>100</v>
      </c>
      <c r="BD56">
        <v>101.917219136355</v>
      </c>
      <c r="BE56">
        <v>105.26787314101399</v>
      </c>
      <c r="BF56">
        <v>106.781938720659</v>
      </c>
      <c r="BG56">
        <v>107.149256405662</v>
      </c>
      <c r="BH56">
        <v>107.480738218957</v>
      </c>
      <c r="BI56">
        <v>108.215373588963</v>
      </c>
      <c r="BJ56">
        <v>110.867228095323</v>
      </c>
      <c r="BK56">
        <v>113.250313563877</v>
      </c>
      <c r="BL56">
        <v>116.47554201756</v>
      </c>
      <c r="BM56" s="46">
        <v>120.157677835513</v>
      </c>
      <c r="BN56">
        <v>124.77154631786399</v>
      </c>
    </row>
    <row r="57" spans="1:66" x14ac:dyDescent="0.3">
      <c r="A57" t="s">
        <v>660</v>
      </c>
      <c r="B57" t="s">
        <v>661</v>
      </c>
      <c r="C57" t="s">
        <v>555</v>
      </c>
      <c r="D57" t="s">
        <v>556</v>
      </c>
      <c r="E57">
        <v>24.6460742608568</v>
      </c>
      <c r="F57">
        <v>25.211375300888999</v>
      </c>
      <c r="G57">
        <v>25.928205314231299</v>
      </c>
      <c r="H57">
        <v>26.697485018426601</v>
      </c>
      <c r="I57">
        <v>27.3210656767911</v>
      </c>
      <c r="J57">
        <v>28.206904617650999</v>
      </c>
      <c r="K57">
        <v>29.203471080745299</v>
      </c>
      <c r="L57">
        <v>29.727978710981098</v>
      </c>
      <c r="M57">
        <v>30.1650704876205</v>
      </c>
      <c r="N57">
        <v>30.7420269152339</v>
      </c>
      <c r="O57">
        <v>31.802701137188802</v>
      </c>
      <c r="P57">
        <v>33.469472489398697</v>
      </c>
      <c r="Q57">
        <v>35.305251875650697</v>
      </c>
      <c r="R57">
        <v>37.787926269331599</v>
      </c>
      <c r="S57">
        <v>40.427954202948897</v>
      </c>
      <c r="T57">
        <v>42.817379241651999</v>
      </c>
      <c r="U57">
        <v>44.6356768867455</v>
      </c>
      <c r="V57">
        <v>46.3024482389554</v>
      </c>
      <c r="W57">
        <v>47.561268517167498</v>
      </c>
      <c r="X57">
        <v>49.484466437442599</v>
      </c>
      <c r="Y57">
        <v>52.176944061912899</v>
      </c>
      <c r="Z57">
        <v>55.487175097694902</v>
      </c>
      <c r="AA57">
        <v>58.3952840934829</v>
      </c>
      <c r="AB57">
        <v>60.318482907233403</v>
      </c>
      <c r="AC57">
        <v>61.769621994650002</v>
      </c>
      <c r="AD57">
        <v>63.0459249074963</v>
      </c>
      <c r="AE57">
        <v>62.964335407477101</v>
      </c>
      <c r="AF57">
        <v>63.121687160462599</v>
      </c>
      <c r="AG57">
        <v>63.925935707827797</v>
      </c>
      <c r="AH57">
        <v>65.703434582272095</v>
      </c>
      <c r="AI57">
        <v>67.475108890089899</v>
      </c>
      <c r="AJ57">
        <v>70.205851388760195</v>
      </c>
      <c r="AK57">
        <v>73.756146776219893</v>
      </c>
      <c r="AL57">
        <v>77.056420921300102</v>
      </c>
      <c r="AM57">
        <v>79.131594552623</v>
      </c>
      <c r="AN57">
        <v>80.481706581045501</v>
      </c>
      <c r="AO57">
        <v>81.648471187515597</v>
      </c>
      <c r="AP57">
        <v>83.231936673317406</v>
      </c>
      <c r="AQ57">
        <v>83.990333846218107</v>
      </c>
      <c r="AR57">
        <v>84.482041098263593</v>
      </c>
      <c r="AS57">
        <v>85.698809059734103</v>
      </c>
      <c r="AT57">
        <v>87.398950827487894</v>
      </c>
      <c r="AU57">
        <v>88.640720019720803</v>
      </c>
      <c r="AV57">
        <v>89.557466957713302</v>
      </c>
      <c r="AW57">
        <v>91.049255605374796</v>
      </c>
      <c r="AX57">
        <v>92.457705328035502</v>
      </c>
      <c r="AY57">
        <v>93.916159299172094</v>
      </c>
      <c r="AZ57">
        <v>96.074673642446697</v>
      </c>
      <c r="BA57">
        <v>98.599882829626097</v>
      </c>
      <c r="BB57">
        <v>98.908241766243805</v>
      </c>
      <c r="BC57">
        <v>100</v>
      </c>
      <c r="BD57">
        <v>102.075174524798</v>
      </c>
      <c r="BE57">
        <v>104.12534513840799</v>
      </c>
      <c r="BF57">
        <v>105.692141052259</v>
      </c>
      <c r="BG57">
        <v>106.65055521906299</v>
      </c>
      <c r="BH57">
        <v>107.199187580619</v>
      </c>
      <c r="BI57">
        <v>107.726338111313</v>
      </c>
      <c r="BJ57">
        <v>109.35246347718</v>
      </c>
      <c r="BK57">
        <v>111.246631485772</v>
      </c>
      <c r="BL57">
        <v>112.854887342124</v>
      </c>
      <c r="BM57" s="46">
        <v>113.426711646605</v>
      </c>
      <c r="BN57">
        <v>116.99167879485201</v>
      </c>
    </row>
    <row r="58" spans="1:66" x14ac:dyDescent="0.3">
      <c r="A58" t="s">
        <v>662</v>
      </c>
      <c r="B58" t="s">
        <v>663</v>
      </c>
      <c r="C58" t="s">
        <v>555</v>
      </c>
      <c r="D58" t="s">
        <v>556</v>
      </c>
      <c r="X58">
        <v>82.385685649911295</v>
      </c>
      <c r="Y58">
        <v>92.319771045684305</v>
      </c>
      <c r="Z58">
        <v>97.598031958097707</v>
      </c>
      <c r="AA58">
        <v>95.245222259098895</v>
      </c>
      <c r="AB58">
        <v>96.104184530161902</v>
      </c>
      <c r="AC58">
        <v>97.915474536409306</v>
      </c>
      <c r="AD58">
        <v>100</v>
      </c>
      <c r="AE58">
        <v>118.14763345098601</v>
      </c>
      <c r="AF58">
        <v>122.97882776147701</v>
      </c>
      <c r="AS58">
        <v>70.072269495279599</v>
      </c>
      <c r="AT58">
        <v>71.2961883669429</v>
      </c>
      <c r="AU58">
        <v>71.750786804989303</v>
      </c>
      <c r="AV58">
        <v>73.172863970159895</v>
      </c>
      <c r="AW58">
        <v>75.457512530598393</v>
      </c>
      <c r="AX58">
        <v>77.800442942068301</v>
      </c>
      <c r="AY58">
        <v>80.5105490150371</v>
      </c>
      <c r="AZ58">
        <v>84.508683995803693</v>
      </c>
      <c r="BA58">
        <v>94.614756964681206</v>
      </c>
      <c r="BB58">
        <v>96.200023312740598</v>
      </c>
      <c r="BC58">
        <v>100</v>
      </c>
      <c r="BD58">
        <v>105.06871394778</v>
      </c>
      <c r="BE58">
        <v>108.98904779208</v>
      </c>
      <c r="BF58">
        <v>111.938326769089</v>
      </c>
      <c r="BG58">
        <v>113.440387934233</v>
      </c>
      <c r="BH58">
        <v>112.479105732701</v>
      </c>
      <c r="BI58">
        <v>115.55924715987</v>
      </c>
      <c r="BJ58">
        <v>116.215753245397</v>
      </c>
      <c r="BK58">
        <v>116.387718683166</v>
      </c>
      <c r="BL58">
        <v>120.25092237337201</v>
      </c>
      <c r="BM58" s="46">
        <v>122.388271692977</v>
      </c>
    </row>
    <row r="59" spans="1:66" x14ac:dyDescent="0.3">
      <c r="A59" t="s">
        <v>664</v>
      </c>
      <c r="B59" t="s">
        <v>665</v>
      </c>
      <c r="C59" t="s">
        <v>555</v>
      </c>
      <c r="D59" t="s">
        <v>556</v>
      </c>
      <c r="I59">
        <v>7.9775123777121602</v>
      </c>
      <c r="K59">
        <v>8.3757232038530596</v>
      </c>
      <c r="L59">
        <v>8.4554983276368798</v>
      </c>
      <c r="M59">
        <v>8.9095517404483395</v>
      </c>
      <c r="N59">
        <v>9.2851596149189497</v>
      </c>
      <c r="O59">
        <v>10.435915775403901</v>
      </c>
      <c r="P59">
        <v>10.815512406030001</v>
      </c>
      <c r="Q59">
        <v>11.214388024929001</v>
      </c>
      <c r="R59">
        <v>12.5712299218449</v>
      </c>
      <c r="S59">
        <v>16.892725254208202</v>
      </c>
      <c r="T59">
        <v>20.254848622786799</v>
      </c>
      <c r="U59">
        <v>22.463132737624498</v>
      </c>
      <c r="V59">
        <v>24.5979514318119</v>
      </c>
      <c r="W59">
        <v>26.4950878827194</v>
      </c>
      <c r="Y59">
        <v>41.499319676684799</v>
      </c>
      <c r="Z59">
        <v>47.004904730115499</v>
      </c>
      <c r="AA59">
        <v>49.070579498985303</v>
      </c>
      <c r="AB59">
        <v>51.106003800528399</v>
      </c>
      <c r="AC59">
        <v>52.239532026207101</v>
      </c>
      <c r="AD59">
        <v>54.193280065968501</v>
      </c>
      <c r="AE59">
        <v>55.696728292097902</v>
      </c>
      <c r="AF59">
        <v>57.938287920994803</v>
      </c>
      <c r="AG59">
        <v>59.632746240814399</v>
      </c>
      <c r="AH59">
        <v>63.341021385515198</v>
      </c>
      <c r="AI59">
        <v>65.362184752461602</v>
      </c>
      <c r="AJ59">
        <v>68.994401579313006</v>
      </c>
      <c r="AK59">
        <v>72.769654902971894</v>
      </c>
      <c r="AL59">
        <v>73.911429739251304</v>
      </c>
      <c r="AM59">
        <v>73.922617516634602</v>
      </c>
      <c r="AN59">
        <v>74.8965756921653</v>
      </c>
      <c r="AO59">
        <v>76.1527144750292</v>
      </c>
      <c r="AP59">
        <v>78.008020891084897</v>
      </c>
      <c r="AQ59">
        <v>78.787436048784599</v>
      </c>
      <c r="AR59">
        <v>79.716716424425996</v>
      </c>
      <c r="AS59">
        <v>80.399846279161807</v>
      </c>
      <c r="AT59">
        <v>81.448175078671298</v>
      </c>
      <c r="AU59">
        <v>81.586682041741298</v>
      </c>
      <c r="AV59">
        <v>82.772436774365204</v>
      </c>
      <c r="AW59">
        <v>84.754099811849798</v>
      </c>
      <c r="AX59">
        <v>86.179579693580393</v>
      </c>
      <c r="AY59">
        <v>88.077591281807997</v>
      </c>
      <c r="AZ59">
        <v>91.276764306864294</v>
      </c>
      <c r="BA59">
        <v>97.081895168803698</v>
      </c>
      <c r="BB59">
        <v>97.087975962304398</v>
      </c>
      <c r="BC59">
        <v>100</v>
      </c>
      <c r="BD59">
        <v>101.13123136526499</v>
      </c>
      <c r="BE59">
        <v>102.503351067868</v>
      </c>
      <c r="BF59">
        <v>102.45577757453</v>
      </c>
      <c r="BG59">
        <v>103.274655758634</v>
      </c>
      <c r="BH59">
        <v>102.403196345051</v>
      </c>
      <c r="BI59">
        <v>102.54842069313599</v>
      </c>
      <c r="BJ59">
        <v>102.85222335234999</v>
      </c>
      <c r="BK59">
        <v>103.869628411641</v>
      </c>
      <c r="BL59">
        <v>105.43247529016</v>
      </c>
      <c r="BM59" s="46">
        <v>104.665858458043</v>
      </c>
      <c r="BN59">
        <v>105.207161099578</v>
      </c>
    </row>
    <row r="60" spans="1:66" x14ac:dyDescent="0.3">
      <c r="A60" t="s">
        <v>666</v>
      </c>
      <c r="B60" t="s">
        <v>667</v>
      </c>
      <c r="C60" t="s">
        <v>555</v>
      </c>
      <c r="D60" t="s">
        <v>556</v>
      </c>
      <c r="E60">
        <v>8.2457021038668792</v>
      </c>
      <c r="F60">
        <v>8.5303131147655709</v>
      </c>
      <c r="G60">
        <v>9.1596642232681003</v>
      </c>
      <c r="H60">
        <v>9.7188647305778897</v>
      </c>
      <c r="I60">
        <v>10.019448175853499</v>
      </c>
      <c r="J60">
        <v>10.565508101362401</v>
      </c>
      <c r="K60">
        <v>11.311956990463401</v>
      </c>
      <c r="L60">
        <v>12.240425854834401</v>
      </c>
      <c r="M60">
        <v>13.2202972948844</v>
      </c>
      <c r="N60">
        <v>13.681410588340301</v>
      </c>
      <c r="O60">
        <v>14.572732791715</v>
      </c>
      <c r="P60">
        <v>15.428133202392599</v>
      </c>
      <c r="Q60">
        <v>16.4405829836622</v>
      </c>
      <c r="R60">
        <v>17.9701133827337</v>
      </c>
      <c r="S60">
        <v>20.715085260244599</v>
      </c>
      <c r="T60">
        <v>22.7048959914293</v>
      </c>
      <c r="U60">
        <v>24.750673154182699</v>
      </c>
      <c r="V60">
        <v>27.454000535666498</v>
      </c>
      <c r="W60">
        <v>30.258057316311</v>
      </c>
      <c r="X60">
        <v>33.166174448709903</v>
      </c>
      <c r="Y60">
        <v>37.247379698241197</v>
      </c>
      <c r="Z60">
        <v>41.630423176502099</v>
      </c>
      <c r="AA60">
        <v>45.843765735202197</v>
      </c>
      <c r="AB60">
        <v>49.010757968038597</v>
      </c>
      <c r="AC60">
        <v>52.093916614587997</v>
      </c>
      <c r="AD60">
        <v>54.531261494509401</v>
      </c>
      <c r="AE60">
        <v>56.5370216944916</v>
      </c>
      <c r="AF60">
        <v>58.809806267297603</v>
      </c>
      <c r="AG60">
        <v>61.476909204535303</v>
      </c>
      <c r="AH60">
        <v>64.411032050709807</v>
      </c>
      <c r="AI60">
        <v>66.112515846799397</v>
      </c>
      <c r="AJ60">
        <v>67.6960119632176</v>
      </c>
      <c r="AK60">
        <v>69.114950450852604</v>
      </c>
      <c r="AL60">
        <v>69.984317471654293</v>
      </c>
      <c r="AM60">
        <v>71.378415320060697</v>
      </c>
      <c r="AN60">
        <v>72.865661994464801</v>
      </c>
      <c r="AO60">
        <v>74.415003124720997</v>
      </c>
      <c r="AP60">
        <v>76.038862601553404</v>
      </c>
      <c r="AQ60">
        <v>77.442274796893102</v>
      </c>
      <c r="AR60">
        <v>79.376624408534994</v>
      </c>
      <c r="AS60">
        <v>81.681151682885499</v>
      </c>
      <c r="AT60">
        <v>83.5907508258191</v>
      </c>
      <c r="AU60">
        <v>85.617355593250593</v>
      </c>
      <c r="AV60">
        <v>87.393982680117801</v>
      </c>
      <c r="AW60">
        <v>88.402821176680604</v>
      </c>
      <c r="AX60">
        <v>90.009820551736496</v>
      </c>
      <c r="AY60">
        <v>91.741808767074403</v>
      </c>
      <c r="AZ60">
        <v>93.295241496295006</v>
      </c>
      <c r="BA60">
        <v>96.482456923488996</v>
      </c>
      <c r="BB60">
        <v>97.741273100615999</v>
      </c>
      <c r="BC60">
        <v>100</v>
      </c>
      <c r="BD60">
        <v>102.758682260512</v>
      </c>
      <c r="BE60">
        <v>105.222747968931</v>
      </c>
      <c r="BF60">
        <v>106.053030979377</v>
      </c>
      <c r="BG60">
        <v>106.65119185787</v>
      </c>
      <c r="BH60">
        <v>107.133291670387</v>
      </c>
      <c r="BI60">
        <v>107.401124899563</v>
      </c>
      <c r="BJ60">
        <v>108.633157753772</v>
      </c>
      <c r="BK60">
        <v>109.517007410053</v>
      </c>
      <c r="BL60">
        <v>110.347290420498</v>
      </c>
      <c r="BM60" s="46">
        <v>110.811534684403</v>
      </c>
      <c r="BN60">
        <v>112.864922774752</v>
      </c>
    </row>
    <row r="61" spans="1:66" x14ac:dyDescent="0.3">
      <c r="A61" t="s">
        <v>668</v>
      </c>
      <c r="B61" t="s">
        <v>669</v>
      </c>
      <c r="C61" t="s">
        <v>555</v>
      </c>
      <c r="D61" t="s">
        <v>556</v>
      </c>
      <c r="E61">
        <v>0.45458067096612398</v>
      </c>
      <c r="F61">
        <v>0.43685202479390001</v>
      </c>
      <c r="G61">
        <v>0.47685512383891898</v>
      </c>
      <c r="H61">
        <v>0.51776738422586999</v>
      </c>
      <c r="I61">
        <v>0.52867732032905701</v>
      </c>
      <c r="J61">
        <v>0.51867654556780196</v>
      </c>
      <c r="K61">
        <v>0.52004028758069998</v>
      </c>
      <c r="L61">
        <v>0.52648018042127998</v>
      </c>
      <c r="M61">
        <v>0.52666958903342498</v>
      </c>
      <c r="N61">
        <v>0.53170785813814903</v>
      </c>
      <c r="O61">
        <v>0.55200137472242805</v>
      </c>
      <c r="P61">
        <v>0.57176318344812105</v>
      </c>
      <c r="Q61">
        <v>0.62116770526634602</v>
      </c>
      <c r="R61">
        <v>0.71483690627457697</v>
      </c>
      <c r="S61">
        <v>0.80877196121364203</v>
      </c>
      <c r="T61">
        <v>0.92605785292128595</v>
      </c>
      <c r="U61">
        <v>0.99797134073447102</v>
      </c>
      <c r="V61">
        <v>1.1262458615120701</v>
      </c>
      <c r="W61">
        <v>1.1654150070597999</v>
      </c>
      <c r="X61">
        <v>1.2723279088042001</v>
      </c>
      <c r="Y61">
        <v>1.4854827297842199</v>
      </c>
      <c r="Z61">
        <v>1.59711139295278</v>
      </c>
      <c r="AA61">
        <v>1.7192304120937101</v>
      </c>
      <c r="AB61">
        <v>1.8159994155547701</v>
      </c>
      <c r="AC61">
        <v>2.18195377217247</v>
      </c>
      <c r="AD61">
        <v>3.1711681648146399</v>
      </c>
      <c r="AE61">
        <v>3.4134128341113699</v>
      </c>
      <c r="AF61">
        <v>3.8759549788278398</v>
      </c>
      <c r="AG61">
        <v>5.5760973727607004</v>
      </c>
      <c r="AH61">
        <v>7.8432223652078896</v>
      </c>
      <c r="AI61">
        <v>11.8011068228295</v>
      </c>
      <c r="AJ61">
        <v>17.356968480134899</v>
      </c>
      <c r="AK61">
        <v>18.0962063480228</v>
      </c>
      <c r="AL61">
        <v>19.046318492491501</v>
      </c>
      <c r="AM61">
        <v>20.619690672984799</v>
      </c>
      <c r="AN61">
        <v>23.2045667356814</v>
      </c>
      <c r="AO61">
        <v>24.457449480450499</v>
      </c>
      <c r="AP61">
        <v>26.486578297094599</v>
      </c>
      <c r="AQ61">
        <v>27.766321185562798</v>
      </c>
      <c r="AR61">
        <v>29.5629526232083</v>
      </c>
      <c r="AS61">
        <v>31.846435189463399</v>
      </c>
      <c r="AT61">
        <v>34.675375838371302</v>
      </c>
      <c r="AU61">
        <v>36.486598218932201</v>
      </c>
      <c r="AV61">
        <v>46.502064618422501</v>
      </c>
      <c r="AW61">
        <v>70.432426911535103</v>
      </c>
      <c r="AX61">
        <v>73.383688298550197</v>
      </c>
      <c r="AY61">
        <v>78.940892090249804</v>
      </c>
      <c r="AZ61">
        <v>83.790678332936096</v>
      </c>
      <c r="BA61">
        <v>92.7098785547185</v>
      </c>
      <c r="BB61">
        <v>94.046895290530003</v>
      </c>
      <c r="BC61">
        <v>100</v>
      </c>
      <c r="BD61">
        <v>105.79676809206499</v>
      </c>
      <c r="BE61">
        <v>109.70542659874199</v>
      </c>
      <c r="BF61">
        <v>115.00524196631299</v>
      </c>
      <c r="BG61">
        <v>118.45383775457</v>
      </c>
      <c r="BH61">
        <v>119.444995914537</v>
      </c>
      <c r="BI61">
        <v>121.373036513831</v>
      </c>
      <c r="BJ61">
        <v>125.35353436434499</v>
      </c>
      <c r="BK61">
        <v>129.821678689518</v>
      </c>
      <c r="BL61">
        <v>132.172234898705</v>
      </c>
      <c r="BM61" s="46">
        <v>137.16970912987901</v>
      </c>
      <c r="BN61">
        <v>148.47661302671199</v>
      </c>
    </row>
    <row r="62" spans="1:66" x14ac:dyDescent="0.3">
      <c r="A62" t="s">
        <v>670</v>
      </c>
      <c r="B62" t="s">
        <v>671</v>
      </c>
      <c r="C62" t="s">
        <v>555</v>
      </c>
      <c r="D62" t="s">
        <v>556</v>
      </c>
      <c r="N62">
        <v>2.5690245335196802</v>
      </c>
      <c r="O62">
        <v>2.7385801527062901</v>
      </c>
      <c r="P62">
        <v>2.81051283964484</v>
      </c>
      <c r="Q62">
        <v>2.9132738209856202</v>
      </c>
      <c r="R62">
        <v>3.0931055383319999</v>
      </c>
      <c r="S62">
        <v>3.23846950986223</v>
      </c>
      <c r="T62">
        <v>3.5050058052234601</v>
      </c>
      <c r="U62">
        <v>3.8355536285299001</v>
      </c>
      <c r="V62">
        <v>4.2954090200256303</v>
      </c>
      <c r="W62">
        <v>5.0481332083661696</v>
      </c>
      <c r="X62">
        <v>5.6210256793260696</v>
      </c>
      <c r="Y62">
        <v>6.15602503844653</v>
      </c>
      <c r="Z62">
        <v>7.0581808204675296</v>
      </c>
      <c r="AA62">
        <v>7.5199629803548396</v>
      </c>
      <c r="AB62">
        <v>7.9686914988925404</v>
      </c>
      <c r="AC62">
        <v>8.6154622127625409</v>
      </c>
      <c r="AD62">
        <v>9.5185596921101503</v>
      </c>
      <c r="AE62">
        <v>10.6961586953676</v>
      </c>
      <c r="AF62">
        <v>11.492087771544799</v>
      </c>
      <c r="AG62">
        <v>12.1714477074316</v>
      </c>
      <c r="AH62">
        <v>13.3039231725121</v>
      </c>
      <c r="AI62">
        <v>15.51936355384</v>
      </c>
      <c r="AJ62">
        <v>19.536766053213402</v>
      </c>
      <c r="AK62">
        <v>25.723993810748699</v>
      </c>
      <c r="AL62">
        <v>31.007786031486699</v>
      </c>
      <c r="AM62">
        <v>40.0148210875034</v>
      </c>
      <c r="AN62">
        <v>51.931085346603098</v>
      </c>
      <c r="AO62">
        <v>61.631332173507303</v>
      </c>
      <c r="AP62">
        <v>65.1649786270048</v>
      </c>
      <c r="AQ62">
        <v>68.390750400364794</v>
      </c>
      <c r="AR62">
        <v>70.200035316783399</v>
      </c>
      <c r="AS62">
        <v>70.4381279952933</v>
      </c>
      <c r="AT62">
        <v>73.414835077308794</v>
      </c>
      <c r="AU62">
        <v>74.456079095308297</v>
      </c>
      <c r="AV62">
        <v>77.634574831113099</v>
      </c>
      <c r="AW62">
        <v>80.710301651672594</v>
      </c>
      <c r="AX62">
        <v>81.826078445765702</v>
      </c>
      <c r="AY62">
        <v>83.717487582275098</v>
      </c>
      <c r="AZ62">
        <v>86.797450390271393</v>
      </c>
      <c r="BA62">
        <v>91.014583180405694</v>
      </c>
      <c r="BB62">
        <v>96.236144755193394</v>
      </c>
      <c r="BC62">
        <v>100</v>
      </c>
      <c r="BD62">
        <v>104.524211505053</v>
      </c>
      <c r="BE62">
        <v>113.81793046074</v>
      </c>
      <c r="BF62">
        <v>117.52183806797299</v>
      </c>
      <c r="BG62">
        <v>120.94986420025</v>
      </c>
      <c r="BH62">
        <v>126.736646357875</v>
      </c>
      <c r="BI62">
        <v>134.84487019501299</v>
      </c>
      <c r="BJ62">
        <v>142.384203185789</v>
      </c>
      <c r="BK62">
        <v>148.46399471482101</v>
      </c>
      <c r="BL62">
        <v>151.36166776774601</v>
      </c>
      <c r="BM62" s="46">
        <v>155.01725023856699</v>
      </c>
      <c r="BN62">
        <v>166.21889451662599</v>
      </c>
    </row>
    <row r="63" spans="1:66" x14ac:dyDescent="0.3">
      <c r="A63" t="s">
        <v>672</v>
      </c>
      <c r="B63" t="s">
        <v>673</v>
      </c>
      <c r="C63" t="s">
        <v>555</v>
      </c>
      <c r="D63" t="s">
        <v>556</v>
      </c>
    </row>
    <row r="64" spans="1:66" x14ac:dyDescent="0.3">
      <c r="A64" t="s">
        <v>674</v>
      </c>
      <c r="B64" t="s">
        <v>675</v>
      </c>
      <c r="C64" t="s">
        <v>555</v>
      </c>
      <c r="D64" t="s">
        <v>556</v>
      </c>
    </row>
    <row r="65" spans="1:66" x14ac:dyDescent="0.3">
      <c r="A65" t="s">
        <v>676</v>
      </c>
      <c r="B65" t="s">
        <v>677</v>
      </c>
      <c r="C65" t="s">
        <v>555</v>
      </c>
      <c r="D65" t="s">
        <v>556</v>
      </c>
    </row>
    <row r="66" spans="1:66" x14ac:dyDescent="0.3">
      <c r="A66" t="s">
        <v>678</v>
      </c>
      <c r="B66" t="s">
        <v>679</v>
      </c>
      <c r="C66" t="s">
        <v>555</v>
      </c>
      <c r="D66" t="s">
        <v>556</v>
      </c>
    </row>
    <row r="67" spans="1:66" x14ac:dyDescent="0.3">
      <c r="A67" t="s">
        <v>680</v>
      </c>
      <c r="B67" t="s">
        <v>681</v>
      </c>
      <c r="C67" t="s">
        <v>555</v>
      </c>
      <c r="D67" t="s">
        <v>556</v>
      </c>
    </row>
    <row r="68" spans="1:66" s="9" customFormat="1" x14ac:dyDescent="0.3">
      <c r="A68" s="9" t="s">
        <v>195</v>
      </c>
      <c r="B68" s="9" t="s">
        <v>682</v>
      </c>
      <c r="C68" s="9" t="s">
        <v>555</v>
      </c>
      <c r="D68" s="9" t="s">
        <v>556</v>
      </c>
      <c r="E68" s="9">
        <v>1.17589731288912E-2</v>
      </c>
      <c r="F68" s="9">
        <v>1.2227641173252399E-2</v>
      </c>
      <c r="G68" s="9">
        <v>1.25786827280185E-2</v>
      </c>
      <c r="H68" s="9">
        <v>1.33257947281802E-2</v>
      </c>
      <c r="I68" s="9">
        <v>1.38633845437814E-2</v>
      </c>
      <c r="J68" s="9">
        <v>1.42888616115412E-2</v>
      </c>
      <c r="K68" s="9">
        <v>1.5068137104916401E-2</v>
      </c>
      <c r="L68" s="9">
        <v>1.5643459397314999E-2</v>
      </c>
      <c r="M68" s="9">
        <v>1.6318890180881899E-2</v>
      </c>
      <c r="N68" s="9">
        <v>1.7351334378559E-2</v>
      </c>
      <c r="O68" s="9">
        <v>1.8241455661144299E-2</v>
      </c>
      <c r="P68" s="9">
        <v>1.9770823935309201E-2</v>
      </c>
      <c r="Q68" s="9">
        <v>2.13291392430544E-2</v>
      </c>
      <c r="R68" s="9">
        <v>2.4104436087612102E-2</v>
      </c>
      <c r="S68" s="9">
        <v>2.9725917021252601E-2</v>
      </c>
      <c r="T68" s="9">
        <v>3.4292705398000098E-2</v>
      </c>
      <c r="U68" s="9">
        <v>3.7952215019019298E-2</v>
      </c>
      <c r="V68" s="9">
        <v>4.2891337223533998E-2</v>
      </c>
      <c r="W68" s="9">
        <v>4.7888209164532597E-2</v>
      </c>
      <c r="X68" s="9">
        <v>5.2804535420365603E-2</v>
      </c>
      <c r="Y68" s="9">
        <v>5.96949908280014E-2</v>
      </c>
      <c r="Z68" s="9">
        <v>6.9477492252683695E-2</v>
      </c>
      <c r="AA68" s="9">
        <v>8.0773121817023702E-2</v>
      </c>
      <c r="AB68" s="9">
        <v>0.119894674437489</v>
      </c>
      <c r="AC68" s="9">
        <v>0.157338067914436</v>
      </c>
      <c r="AD68" s="9">
        <v>0.20136631935000401</v>
      </c>
      <c r="AE68" s="9">
        <v>0.24774143801450399</v>
      </c>
      <c r="AF68" s="9">
        <v>0.32083506507161103</v>
      </c>
      <c r="AG68" s="9">
        <v>0.50761332587824104</v>
      </c>
      <c r="AH68" s="9">
        <v>0.89161361962271302</v>
      </c>
      <c r="AI68" s="9">
        <v>1.32421663921925</v>
      </c>
      <c r="AJ68" s="9">
        <v>1.9704850468764901</v>
      </c>
      <c r="AK68" s="9">
        <v>3.0412630948575998</v>
      </c>
      <c r="AL68" s="9">
        <v>4.4098314875435198</v>
      </c>
      <c r="AM68" s="9">
        <v>5.6200007607056</v>
      </c>
      <c r="AN68" s="9">
        <v>6.9062016112391298</v>
      </c>
      <c r="AO68" s="9">
        <v>8.5894562547124096</v>
      </c>
      <c r="AP68" s="9">
        <v>11.2215216241334</v>
      </c>
      <c r="AQ68" s="9">
        <v>15.272315107422999</v>
      </c>
      <c r="AR68" s="9">
        <v>23.250931557544899</v>
      </c>
      <c r="AS68" s="9">
        <v>45.593708163153103</v>
      </c>
      <c r="AT68" s="9">
        <v>62.772515073164897</v>
      </c>
      <c r="AU68" s="9">
        <v>70.609047513074202</v>
      </c>
      <c r="AV68" s="9">
        <v>76.207928391176395</v>
      </c>
      <c r="AW68" s="9">
        <v>78.297687975054302</v>
      </c>
      <c r="AX68" s="9">
        <v>80.182916047028101</v>
      </c>
      <c r="AY68" s="9">
        <v>82.827948757382998</v>
      </c>
      <c r="AZ68" s="9">
        <v>84.713265920602296</v>
      </c>
      <c r="BA68" s="9">
        <v>91.829261531734005</v>
      </c>
      <c r="BB68" s="9">
        <v>96.567622309375196</v>
      </c>
      <c r="BC68" s="9">
        <v>100</v>
      </c>
      <c r="BD68" s="9">
        <v>104.47453265795799</v>
      </c>
      <c r="BE68" s="9">
        <v>109.80453267603301</v>
      </c>
      <c r="BF68" s="9">
        <v>112.79316584857099</v>
      </c>
      <c r="BG68" s="9">
        <v>116.841560903266</v>
      </c>
      <c r="BH68" s="9">
        <v>121.476252276892</v>
      </c>
      <c r="BI68" s="9">
        <v>123.575683382786</v>
      </c>
      <c r="BJ68" s="9">
        <v>124.09140868848</v>
      </c>
      <c r="BK68" s="9">
        <v>123.813315813595</v>
      </c>
      <c r="BL68" s="9">
        <v>124.142674729473</v>
      </c>
      <c r="BM68" s="46">
        <v>123.721989477427</v>
      </c>
      <c r="BN68" s="9">
        <v>123.886850743311</v>
      </c>
    </row>
    <row r="69" spans="1:66" s="9" customFormat="1" x14ac:dyDescent="0.3">
      <c r="A69" s="9" t="s">
        <v>683</v>
      </c>
      <c r="B69" s="9" t="s">
        <v>684</v>
      </c>
      <c r="C69" s="9" t="s">
        <v>555</v>
      </c>
      <c r="D69" s="9" t="s">
        <v>556</v>
      </c>
      <c r="E69" s="9">
        <v>1.20872070863002</v>
      </c>
      <c r="F69" s="9">
        <v>1.2171044771133801</v>
      </c>
      <c r="G69" s="9">
        <v>1.1805538975108101</v>
      </c>
      <c r="H69" s="9">
        <v>1.1893684525188</v>
      </c>
      <c r="I69" s="9">
        <v>1.2329110287645699</v>
      </c>
      <c r="J69" s="9">
        <v>1.4158627513308</v>
      </c>
      <c r="K69" s="9">
        <v>1.5438063486560301</v>
      </c>
      <c r="L69" s="9">
        <v>1.55464228658054</v>
      </c>
      <c r="M69" s="9">
        <v>1.52859022194483</v>
      </c>
      <c r="N69" s="9">
        <v>1.58071240136806</v>
      </c>
      <c r="O69" s="9">
        <v>1.64019300612286</v>
      </c>
      <c r="P69" s="9">
        <v>1.6917019834377001</v>
      </c>
      <c r="Q69" s="9">
        <v>1.7272677058627599</v>
      </c>
      <c r="R69" s="9">
        <v>1.81556880983419</v>
      </c>
      <c r="S69" s="9">
        <v>1.99756719633179</v>
      </c>
      <c r="T69" s="9">
        <v>2.1907258612556602</v>
      </c>
      <c r="U69" s="9">
        <v>2.4167521593217098</v>
      </c>
      <c r="V69" s="9">
        <v>2.7244569785496302</v>
      </c>
      <c r="W69" s="9">
        <v>3.0262750575144901</v>
      </c>
      <c r="X69" s="9">
        <v>3.3260082493048801</v>
      </c>
      <c r="Y69" s="9">
        <v>4.0184573879985699</v>
      </c>
      <c r="Z69" s="9">
        <v>4.4330530581603904</v>
      </c>
      <c r="AA69" s="9">
        <v>5.0901649052770903</v>
      </c>
      <c r="AB69" s="9">
        <v>5.9086570024997798</v>
      </c>
      <c r="AC69" s="9">
        <v>6.9152774575808502</v>
      </c>
      <c r="AD69" s="9">
        <v>7.7524932302302103</v>
      </c>
      <c r="AE69" s="9">
        <v>9.6025706831028597</v>
      </c>
      <c r="AF69" s="9">
        <v>11.4936619011958</v>
      </c>
      <c r="AG69" s="9">
        <v>13.523843279601101</v>
      </c>
      <c r="AH69" s="9">
        <v>16.3992648629815</v>
      </c>
      <c r="AI69" s="9">
        <v>19.1471871327422</v>
      </c>
      <c r="AJ69" s="9">
        <v>22.928477965336398</v>
      </c>
      <c r="AK69" s="9">
        <v>26.055331761589098</v>
      </c>
      <c r="AL69" s="9">
        <v>29.205367251227301</v>
      </c>
      <c r="AM69" s="9">
        <v>31.5868404447804</v>
      </c>
      <c r="AN69" s="9">
        <v>36.559313675947102</v>
      </c>
      <c r="AO69" s="9">
        <v>39.186869460822003</v>
      </c>
      <c r="AP69" s="9">
        <v>40.9994995628414</v>
      </c>
      <c r="AQ69" s="9">
        <v>42.587236123387498</v>
      </c>
      <c r="AR69" s="9">
        <v>43.898709687758</v>
      </c>
      <c r="AS69" s="9">
        <v>45.076865608469099</v>
      </c>
      <c r="AT69" s="9">
        <v>46.100001013297103</v>
      </c>
      <c r="AU69" s="9">
        <v>47.361868012584999</v>
      </c>
      <c r="AV69" s="9">
        <v>49.496835104022999</v>
      </c>
      <c r="AW69" s="9">
        <v>55.075434970010903</v>
      </c>
      <c r="AX69" s="9">
        <v>57.757276530949902</v>
      </c>
      <c r="AY69" s="9">
        <v>62.172546809422798</v>
      </c>
      <c r="AZ69" s="9">
        <v>67.966387209158697</v>
      </c>
      <c r="BA69" s="9">
        <v>80.415675955390796</v>
      </c>
      <c r="BB69" s="9">
        <v>89.875370328358201</v>
      </c>
      <c r="BC69" s="9">
        <v>100</v>
      </c>
      <c r="BD69" s="9">
        <v>110.064925987482</v>
      </c>
      <c r="BE69" s="9">
        <v>117.89244572481699</v>
      </c>
      <c r="BF69" s="9">
        <v>129.05653001287899</v>
      </c>
      <c r="BG69" s="9">
        <v>142.052800661666</v>
      </c>
      <c r="BH69" s="9">
        <v>156.78437263697899</v>
      </c>
      <c r="BI69" s="9">
        <v>178.441948479442</v>
      </c>
      <c r="BJ69" s="9">
        <v>231.09411542790099</v>
      </c>
      <c r="BK69" s="9">
        <v>264.375055382558</v>
      </c>
      <c r="BL69" s="9">
        <v>288.572774376263</v>
      </c>
      <c r="BM69" s="46">
        <v>303.13107718170801</v>
      </c>
      <c r="BN69" s="9">
        <v>319.94195005495698</v>
      </c>
    </row>
    <row r="70" spans="1:66" x14ac:dyDescent="0.3">
      <c r="A70" t="s">
        <v>685</v>
      </c>
      <c r="B70" t="s">
        <v>686</v>
      </c>
      <c r="C70" t="s">
        <v>555</v>
      </c>
      <c r="D70" t="s">
        <v>556</v>
      </c>
    </row>
    <row r="71" spans="1:66" x14ac:dyDescent="0.3">
      <c r="A71" t="s">
        <v>687</v>
      </c>
      <c r="B71" t="s">
        <v>688</v>
      </c>
      <c r="C71" t="s">
        <v>555</v>
      </c>
      <c r="D71" t="s">
        <v>556</v>
      </c>
    </row>
    <row r="72" spans="1:66" x14ac:dyDescent="0.3">
      <c r="A72" t="s">
        <v>689</v>
      </c>
      <c r="B72" t="s">
        <v>690</v>
      </c>
      <c r="C72" t="s">
        <v>555</v>
      </c>
      <c r="D72" t="s">
        <v>556</v>
      </c>
      <c r="E72">
        <v>2.8588172636631999</v>
      </c>
      <c r="F72">
        <v>2.8819523245284402</v>
      </c>
      <c r="G72">
        <v>3.0464102766325198</v>
      </c>
      <c r="H72">
        <v>3.3127791814383598</v>
      </c>
      <c r="I72">
        <v>3.5439862144588599</v>
      </c>
      <c r="J72">
        <v>4.01229343780496</v>
      </c>
      <c r="K72">
        <v>4.2626752767702998</v>
      </c>
      <c r="L72">
        <v>4.5351297549332203</v>
      </c>
      <c r="M72">
        <v>4.7598166868901499</v>
      </c>
      <c r="N72">
        <v>4.8626452503641699</v>
      </c>
      <c r="O72">
        <v>5.14133049286065</v>
      </c>
      <c r="P72">
        <v>5.5648160835114204</v>
      </c>
      <c r="Q72">
        <v>6.0251536715358203</v>
      </c>
      <c r="R72">
        <v>6.7130278494916897</v>
      </c>
      <c r="S72">
        <v>7.7656556826398901</v>
      </c>
      <c r="T72">
        <v>9.0821894951287891</v>
      </c>
      <c r="U72">
        <v>10.682914499808501</v>
      </c>
      <c r="V72">
        <v>13.3042948213001</v>
      </c>
      <c r="W72">
        <v>15.935042241262201</v>
      </c>
      <c r="X72">
        <v>18.430507398753502</v>
      </c>
      <c r="Y72">
        <v>21.298644915892801</v>
      </c>
      <c r="Z72">
        <v>24.397458397749201</v>
      </c>
      <c r="AA72">
        <v>27.914352527111699</v>
      </c>
      <c r="AB72">
        <v>31.312666107314001</v>
      </c>
      <c r="AC72">
        <v>34.844821442654798</v>
      </c>
      <c r="AD72">
        <v>37.916202571818701</v>
      </c>
      <c r="AE72">
        <v>41.250909581559199</v>
      </c>
      <c r="AF72">
        <v>43.415765003463498</v>
      </c>
      <c r="AG72">
        <v>45.515903067919503</v>
      </c>
      <c r="AH72">
        <v>48.607086421888098</v>
      </c>
      <c r="AI72">
        <v>51.874367046209301</v>
      </c>
      <c r="AJ72">
        <v>54.952702709123002</v>
      </c>
      <c r="AK72">
        <v>58.208392760595501</v>
      </c>
      <c r="AL72">
        <v>60.867975982675901</v>
      </c>
      <c r="AM72">
        <v>63.739978924503497</v>
      </c>
      <c r="AN72">
        <v>66.7190602114961</v>
      </c>
      <c r="AO72">
        <v>69.093488545781199</v>
      </c>
      <c r="AP72">
        <v>70.455372303681003</v>
      </c>
      <c r="AQ72">
        <v>71.747756333813797</v>
      </c>
      <c r="AR72">
        <v>73.405379287670996</v>
      </c>
      <c r="AS72">
        <v>75.925764461847905</v>
      </c>
      <c r="AT72">
        <v>78.651373470529904</v>
      </c>
      <c r="AU72">
        <v>81.062554696044401</v>
      </c>
      <c r="AV72">
        <v>83.5259552625553</v>
      </c>
      <c r="AW72">
        <v>86.064516864673095</v>
      </c>
      <c r="AX72">
        <v>88.9638704417588</v>
      </c>
      <c r="AY72">
        <v>92.091462713569896</v>
      </c>
      <c r="AZ72">
        <v>94.657865255552295</v>
      </c>
      <c r="BA72">
        <v>98.515498281558394</v>
      </c>
      <c r="BB72">
        <v>98.231957788194094</v>
      </c>
      <c r="BC72">
        <v>100</v>
      </c>
      <c r="BD72">
        <v>103.19610188833801</v>
      </c>
      <c r="BE72">
        <v>105.720410449569</v>
      </c>
      <c r="BF72">
        <v>107.209568161367</v>
      </c>
      <c r="BG72">
        <v>107.047558596627</v>
      </c>
      <c r="BH72">
        <v>106.51192932012</v>
      </c>
      <c r="BI72">
        <v>106.296138281102</v>
      </c>
      <c r="BJ72">
        <v>108.375371885592</v>
      </c>
      <c r="BK72">
        <v>110.190639172868</v>
      </c>
      <c r="BL72">
        <v>110.961443623997</v>
      </c>
      <c r="BM72" s="46">
        <v>110.603312216661</v>
      </c>
      <c r="BN72">
        <v>114.024422110457</v>
      </c>
    </row>
    <row r="73" spans="1:66" x14ac:dyDescent="0.3">
      <c r="A73" t="s">
        <v>691</v>
      </c>
      <c r="B73" t="s">
        <v>692</v>
      </c>
      <c r="C73" t="s">
        <v>555</v>
      </c>
      <c r="D73" t="s">
        <v>556</v>
      </c>
      <c r="AK73">
        <v>11.6377785728356</v>
      </c>
      <c r="AL73">
        <v>22.089894332630401</v>
      </c>
      <c r="AM73">
        <v>32.616765134857097</v>
      </c>
      <c r="AN73">
        <v>42.002765645952202</v>
      </c>
      <c r="AO73">
        <v>51.684547343637199</v>
      </c>
      <c r="AP73">
        <v>57.153743570204</v>
      </c>
      <c r="AQ73">
        <v>61.845113354924699</v>
      </c>
      <c r="AR73">
        <v>63.883596875595401</v>
      </c>
      <c r="AS73">
        <v>66.450752524290294</v>
      </c>
      <c r="AT73">
        <v>70.270527719565607</v>
      </c>
      <c r="AU73">
        <v>72.780529624690402</v>
      </c>
      <c r="AV73">
        <v>73.752143265383907</v>
      </c>
      <c r="AW73">
        <v>76.000190512478596</v>
      </c>
      <c r="AX73">
        <v>79.100781101162099</v>
      </c>
      <c r="AY73">
        <v>82.610973518765505</v>
      </c>
      <c r="AZ73">
        <v>88.064393217755807</v>
      </c>
      <c r="BA73">
        <v>97.189940941131695</v>
      </c>
      <c r="BB73">
        <v>97.113735949704704</v>
      </c>
      <c r="BC73">
        <v>100</v>
      </c>
      <c r="BD73">
        <v>104.981901314536</v>
      </c>
      <c r="BE73">
        <v>109.11125928748299</v>
      </c>
      <c r="BF73">
        <v>112.145170508668</v>
      </c>
      <c r="BG73">
        <v>112.02610020956401</v>
      </c>
      <c r="BH73">
        <v>111.474566584111</v>
      </c>
      <c r="BI73">
        <v>111.640312440465</v>
      </c>
      <c r="BJ73">
        <v>115.455324823776</v>
      </c>
      <c r="BK73">
        <v>119.42274718994101</v>
      </c>
      <c r="BL73">
        <v>122.14231282148999</v>
      </c>
      <c r="BM73" s="46">
        <v>121.599352257573</v>
      </c>
      <c r="BN73">
        <v>127.257572871023</v>
      </c>
    </row>
    <row r="74" spans="1:66" s="9" customFormat="1" x14ac:dyDescent="0.3">
      <c r="A74" s="9" t="s">
        <v>254</v>
      </c>
      <c r="B74" s="9" t="s">
        <v>693</v>
      </c>
      <c r="C74" s="9" t="s">
        <v>555</v>
      </c>
      <c r="D74" s="9" t="s">
        <v>556</v>
      </c>
      <c r="J74" s="9">
        <v>4.6979020340163498</v>
      </c>
      <c r="K74" s="9">
        <v>4.6339228234180903</v>
      </c>
      <c r="L74" s="9">
        <v>4.6713963610465301</v>
      </c>
      <c r="M74" s="9">
        <v>4.67992692246027</v>
      </c>
      <c r="N74" s="9">
        <v>4.7466480991958004</v>
      </c>
      <c r="O74" s="9">
        <v>5.2271015043607401</v>
      </c>
      <c r="P74" s="9">
        <v>5.2551304918559696</v>
      </c>
      <c r="Q74" s="9">
        <v>4.9355391018604999</v>
      </c>
      <c r="R74" s="9">
        <v>5.3754723403248299</v>
      </c>
      <c r="S74" s="9">
        <v>5.8373413081399796</v>
      </c>
      <c r="T74" s="9">
        <v>6.2196932570701096</v>
      </c>
      <c r="U74" s="9">
        <v>7.9946593563035204</v>
      </c>
      <c r="V74" s="9">
        <v>9.3263409250959803</v>
      </c>
      <c r="W74" s="9">
        <v>10.660764460047</v>
      </c>
      <c r="X74" s="9">
        <v>12.3699233712523</v>
      </c>
      <c r="Y74" s="9">
        <v>12.924409862942399</v>
      </c>
      <c r="Z74" s="9">
        <v>13.717447411220601</v>
      </c>
      <c r="AA74" s="9">
        <v>14.525413441979801</v>
      </c>
      <c r="AB74" s="9">
        <v>14.4273119857632</v>
      </c>
      <c r="AC74" s="9">
        <v>15.641698335149799</v>
      </c>
      <c r="AD74" s="9">
        <v>18.623738873989399</v>
      </c>
      <c r="AE74" s="9">
        <v>16.7969800804951</v>
      </c>
      <c r="AF74" s="9">
        <v>16.389036447333101</v>
      </c>
      <c r="AG74" s="9">
        <v>17.549497462091001</v>
      </c>
      <c r="AH74" s="9">
        <v>18.921394534670601</v>
      </c>
      <c r="AI74" s="9">
        <v>19.896315838746499</v>
      </c>
      <c r="AJ74" s="9">
        <v>27.0037968083683</v>
      </c>
      <c r="AK74" s="9">
        <v>29.846606398472499</v>
      </c>
      <c r="AL74" s="9">
        <v>30.904091350487501</v>
      </c>
      <c r="AM74" s="9">
        <v>33.250909727142997</v>
      </c>
      <c r="AN74" s="9">
        <v>36.583373542219498</v>
      </c>
      <c r="AO74" s="9">
        <v>33.479549151893202</v>
      </c>
      <c r="AP74" s="9">
        <v>34.2814545208008</v>
      </c>
      <c r="AQ74" s="9">
        <v>34.588205556568397</v>
      </c>
      <c r="AR74" s="9">
        <v>37.335010136815903</v>
      </c>
      <c r="AS74" s="9">
        <v>37.582338939062701</v>
      </c>
      <c r="AT74" s="9">
        <v>34.486364285055103</v>
      </c>
      <c r="AU74" s="9">
        <v>34.719177972078398</v>
      </c>
      <c r="AV74" s="9">
        <v>39.466694062030399</v>
      </c>
      <c r="AW74" s="9">
        <v>40.779897189267402</v>
      </c>
      <c r="AX74" s="9">
        <v>44.845641208752497</v>
      </c>
      <c r="AY74" s="9">
        <v>50.361420225955399</v>
      </c>
      <c r="AZ74" s="9">
        <v>59.043930938650398</v>
      </c>
      <c r="BA74" s="9">
        <v>85.233861914360403</v>
      </c>
      <c r="BB74" s="9">
        <v>92.464799365239699</v>
      </c>
      <c r="BC74" s="9">
        <v>100</v>
      </c>
      <c r="BD74" s="9">
        <v>133.249959882334</v>
      </c>
      <c r="BE74" s="9">
        <v>164.69750696942299</v>
      </c>
      <c r="BF74" s="9">
        <v>176.99056500687001</v>
      </c>
      <c r="BG74" s="9">
        <v>189.18524947727201</v>
      </c>
      <c r="BH74" s="9">
        <v>207.288195981494</v>
      </c>
      <c r="BI74" s="9">
        <v>221.02753407620099</v>
      </c>
      <c r="BJ74" s="9">
        <v>244.64900088741399</v>
      </c>
      <c r="BK74" s="9">
        <v>278.49138441873998</v>
      </c>
      <c r="BL74" s="9">
        <v>322.51984792587098</v>
      </c>
      <c r="BM74" s="46">
        <v>388.17310684880198</v>
      </c>
      <c r="BN74" s="9">
        <v>492.35691386423599</v>
      </c>
    </row>
    <row r="75" spans="1:66" x14ac:dyDescent="0.3">
      <c r="A75" t="s">
        <v>694</v>
      </c>
      <c r="B75" t="s">
        <v>695</v>
      </c>
      <c r="C75" t="s">
        <v>555</v>
      </c>
      <c r="D75" t="s">
        <v>556</v>
      </c>
    </row>
    <row r="76" spans="1:66" x14ac:dyDescent="0.3">
      <c r="A76" t="s">
        <v>696</v>
      </c>
      <c r="B76" t="s">
        <v>697</v>
      </c>
      <c r="C76" t="s">
        <v>555</v>
      </c>
      <c r="D76" t="s">
        <v>556</v>
      </c>
    </row>
    <row r="77" spans="1:66" x14ac:dyDescent="0.3">
      <c r="A77" t="s">
        <v>698</v>
      </c>
      <c r="B77" t="s">
        <v>699</v>
      </c>
      <c r="C77" t="s">
        <v>555</v>
      </c>
      <c r="D77" t="s">
        <v>556</v>
      </c>
      <c r="E77">
        <v>8.1368754581741491</v>
      </c>
      <c r="F77">
        <v>8.2744701780206604</v>
      </c>
      <c r="G77">
        <v>8.6372215259042004</v>
      </c>
      <c r="H77">
        <v>9.0687700977172891</v>
      </c>
      <c r="I77">
        <v>10.000664283948099</v>
      </c>
      <c r="J77">
        <v>10.494755910236799</v>
      </c>
      <c r="K77">
        <v>10.9012864442974</v>
      </c>
      <c r="L77">
        <v>11.487533846341501</v>
      </c>
      <c r="M77">
        <v>12.5434298183329</v>
      </c>
      <c r="N77">
        <v>12.8200890780567</v>
      </c>
      <c r="O77">
        <v>13.1714134183617</v>
      </c>
      <c r="P77">
        <v>14.024363255231799</v>
      </c>
      <c r="Q77">
        <v>14.958736153505599</v>
      </c>
      <c r="R77">
        <v>16.567469227206999</v>
      </c>
      <c r="S77">
        <v>19.373402085226001</v>
      </c>
      <c r="T77">
        <v>22.824075688369799</v>
      </c>
      <c r="U77">
        <v>26.097662813892299</v>
      </c>
      <c r="V77">
        <v>29.175450727130301</v>
      </c>
      <c r="W77">
        <v>31.450946460925898</v>
      </c>
      <c r="X77">
        <v>33.799376528671303</v>
      </c>
      <c r="Y77">
        <v>37.718285545777803</v>
      </c>
      <c r="Z77">
        <v>41.982623122495802</v>
      </c>
      <c r="AA77">
        <v>46.006627173005</v>
      </c>
      <c r="AB77">
        <v>49.855676220660101</v>
      </c>
      <c r="AC77">
        <v>53.379304103497802</v>
      </c>
      <c r="AD77">
        <v>56.152690946548702</v>
      </c>
      <c r="AE77">
        <v>57.799974610880703</v>
      </c>
      <c r="AF77">
        <v>60.177304248884198</v>
      </c>
      <c r="AG77">
        <v>63.237878984781197</v>
      </c>
      <c r="AH77">
        <v>67.407095306876997</v>
      </c>
      <c r="AI77">
        <v>71.552338657559702</v>
      </c>
      <c r="AJ77">
        <v>74.636396787509398</v>
      </c>
      <c r="AK77">
        <v>76.815274429234904</v>
      </c>
      <c r="AL77">
        <v>78.498030693200405</v>
      </c>
      <c r="AM77">
        <v>79.352526325254601</v>
      </c>
      <c r="AN77">
        <v>79.980394783941307</v>
      </c>
      <c r="AO77">
        <v>80.483626819548206</v>
      </c>
      <c r="AP77">
        <v>81.443441421316294</v>
      </c>
      <c r="AQ77">
        <v>82.583221034259694</v>
      </c>
      <c r="AR77">
        <v>83.543029289654598</v>
      </c>
      <c r="AS77">
        <v>86.084492457598401</v>
      </c>
      <c r="AT77">
        <v>88.304130134449395</v>
      </c>
      <c r="AU77">
        <v>89.691582400883405</v>
      </c>
      <c r="AV77">
        <v>90.478572567939693</v>
      </c>
      <c r="AW77">
        <v>90.647876578780497</v>
      </c>
      <c r="AX77">
        <v>91.2134055202458</v>
      </c>
      <c r="AY77">
        <v>92.642412931703703</v>
      </c>
      <c r="AZ77">
        <v>94.968354172737705</v>
      </c>
      <c r="BA77">
        <v>98.829723344004094</v>
      </c>
      <c r="BB77">
        <v>98.829722437379402</v>
      </c>
      <c r="BC77">
        <v>100</v>
      </c>
      <c r="BD77">
        <v>103.41680754255199</v>
      </c>
      <c r="BE77">
        <v>106.321099212145</v>
      </c>
      <c r="BF77">
        <v>107.89282930364899</v>
      </c>
      <c r="BG77">
        <v>109.016205355146</v>
      </c>
      <c r="BH77">
        <v>108.789529224042</v>
      </c>
      <c r="BI77">
        <v>109.177564613377</v>
      </c>
      <c r="BJ77">
        <v>110.000779878603</v>
      </c>
      <c r="BK77">
        <v>111.19299141359301</v>
      </c>
      <c r="BL77">
        <v>112.331712088838</v>
      </c>
      <c r="BM77" s="46">
        <v>112.658096995756</v>
      </c>
      <c r="BN77">
        <v>115.130462665656</v>
      </c>
    </row>
    <row r="78" spans="1:66" x14ac:dyDescent="0.3">
      <c r="A78" t="s">
        <v>700</v>
      </c>
      <c r="B78" t="s">
        <v>701</v>
      </c>
      <c r="C78" t="s">
        <v>555</v>
      </c>
      <c r="D78" t="s">
        <v>556</v>
      </c>
      <c r="N78">
        <v>8.3177069877519205</v>
      </c>
      <c r="O78">
        <v>8.6607440763018495</v>
      </c>
      <c r="P78">
        <v>9.4521796448849003</v>
      </c>
      <c r="Q78">
        <v>11.5296273316966</v>
      </c>
      <c r="R78">
        <v>12.807723209420301</v>
      </c>
      <c r="S78">
        <v>14.6646470535928</v>
      </c>
      <c r="T78">
        <v>16.580565737719201</v>
      </c>
      <c r="U78">
        <v>18.4761283748328</v>
      </c>
      <c r="V78">
        <v>19.7706221793167</v>
      </c>
      <c r="W78">
        <v>20.978225820162599</v>
      </c>
      <c r="X78">
        <v>22.6159451949814</v>
      </c>
      <c r="Y78">
        <v>25.893645727922099</v>
      </c>
      <c r="Z78">
        <v>28.788727969750099</v>
      </c>
      <c r="AA78">
        <v>30.813023755971699</v>
      </c>
      <c r="AB78">
        <v>32.878785563923898</v>
      </c>
      <c r="AC78">
        <v>34.618473655874503</v>
      </c>
      <c r="AD78">
        <v>36.148946820193103</v>
      </c>
      <c r="AE78">
        <v>36.799209433235497</v>
      </c>
      <c r="AF78">
        <v>38.883433768461899</v>
      </c>
      <c r="AG78">
        <v>43.455475012499498</v>
      </c>
      <c r="AH78">
        <v>46.145088208102798</v>
      </c>
      <c r="AI78">
        <v>49.925003729359098</v>
      </c>
      <c r="AJ78">
        <v>53.168803742421296</v>
      </c>
      <c r="AK78">
        <v>55.765048506822303</v>
      </c>
      <c r="AL78">
        <v>58.668505528727501</v>
      </c>
      <c r="AM78">
        <v>59.147631657212301</v>
      </c>
      <c r="AN78">
        <v>60.4285606945894</v>
      </c>
      <c r="AO78">
        <v>62.271729576616998</v>
      </c>
      <c r="AP78">
        <v>64.369128649269101</v>
      </c>
      <c r="AQ78">
        <v>68.045688329068895</v>
      </c>
      <c r="AR78">
        <v>69.385285871975199</v>
      </c>
      <c r="AS78">
        <v>70.143087401720905</v>
      </c>
      <c r="AT78">
        <v>73.140070225813801</v>
      </c>
      <c r="AU78">
        <v>73.697421028336507</v>
      </c>
      <c r="AV78">
        <v>76.772628526467301</v>
      </c>
      <c r="AW78">
        <v>78.943363231030204</v>
      </c>
      <c r="AX78">
        <v>80.810977323694701</v>
      </c>
      <c r="AY78">
        <v>82.823846552267298</v>
      </c>
      <c r="AZ78">
        <v>86.802460980649698</v>
      </c>
      <c r="BA78">
        <v>93.514269077261204</v>
      </c>
      <c r="BB78">
        <v>96.442234123947998</v>
      </c>
      <c r="BC78">
        <v>100</v>
      </c>
      <c r="BD78">
        <v>107.278117827085</v>
      </c>
      <c r="BE78">
        <v>110.9506503443</v>
      </c>
      <c r="BF78">
        <v>114.18324407039</v>
      </c>
      <c r="BG78">
        <v>114.776205049732</v>
      </c>
      <c r="BH78">
        <v>116.354246365723</v>
      </c>
      <c r="BI78">
        <v>120.849273144606</v>
      </c>
      <c r="BJ78">
        <v>124.894797245601</v>
      </c>
      <c r="BK78">
        <v>129.992348890589</v>
      </c>
      <c r="BL78">
        <v>132.297245600612</v>
      </c>
      <c r="BM78" s="46">
        <v>128.86381025248701</v>
      </c>
      <c r="BN78">
        <v>129.06465187452201</v>
      </c>
    </row>
    <row r="79" spans="1:66" x14ac:dyDescent="0.3">
      <c r="A79" t="s">
        <v>702</v>
      </c>
      <c r="B79" t="s">
        <v>703</v>
      </c>
      <c r="C79" t="s">
        <v>555</v>
      </c>
      <c r="D79" t="s">
        <v>556</v>
      </c>
      <c r="E79">
        <v>10.4335934118144</v>
      </c>
      <c r="F79">
        <v>10.684047757307001</v>
      </c>
      <c r="G79">
        <v>11.253644266131699</v>
      </c>
      <c r="H79">
        <v>11.8162311495891</v>
      </c>
      <c r="I79">
        <v>12.195672983863901</v>
      </c>
      <c r="J79">
        <v>12.5253347762586</v>
      </c>
      <c r="K79">
        <v>12.8512440831266</v>
      </c>
      <c r="L79">
        <v>13.210022171778499</v>
      </c>
      <c r="M79">
        <v>13.8101805416249</v>
      </c>
      <c r="N79">
        <v>14.645138925548601</v>
      </c>
      <c r="O79">
        <v>15.4212787485263</v>
      </c>
      <c r="P79">
        <v>16.2536451459642</v>
      </c>
      <c r="Q79">
        <v>17.239104154568999</v>
      </c>
      <c r="R79">
        <v>18.511453659223299</v>
      </c>
      <c r="S79">
        <v>21.038140738003499</v>
      </c>
      <c r="T79">
        <v>23.496642559256699</v>
      </c>
      <c r="U79">
        <v>25.758310897605099</v>
      </c>
      <c r="V79">
        <v>28.203947808337301</v>
      </c>
      <c r="W79">
        <v>30.8129704904186</v>
      </c>
      <c r="X79">
        <v>34.093545548927501</v>
      </c>
      <c r="Y79">
        <v>38.717509546182399</v>
      </c>
      <c r="Z79">
        <v>43.872515792992999</v>
      </c>
      <c r="AA79">
        <v>49.127772792060398</v>
      </c>
      <c r="AB79">
        <v>53.775038272712898</v>
      </c>
      <c r="AC79">
        <v>57.901628569920298</v>
      </c>
      <c r="AD79">
        <v>61.277930282074301</v>
      </c>
      <c r="AE79">
        <v>62.833486424184798</v>
      </c>
      <c r="AF79">
        <v>64.900015836984707</v>
      </c>
      <c r="AG79">
        <v>66.652845378240002</v>
      </c>
      <c r="AH79">
        <v>68.984563339140195</v>
      </c>
      <c r="AI79">
        <v>71.188125780851294</v>
      </c>
      <c r="AJ79">
        <v>73.475690228580504</v>
      </c>
      <c r="AK79">
        <v>75.212479543894901</v>
      </c>
      <c r="AL79">
        <v>76.795298175227401</v>
      </c>
      <c r="AM79">
        <v>78.066656108676895</v>
      </c>
      <c r="AN79">
        <v>79.469109081630904</v>
      </c>
      <c r="AO79">
        <v>81.044889053124294</v>
      </c>
      <c r="AP79">
        <v>82.020623273328795</v>
      </c>
      <c r="AQ79">
        <v>82.554681588625499</v>
      </c>
      <c r="AR79">
        <v>82.998117158493002</v>
      </c>
      <c r="AS79">
        <v>84.389132309208406</v>
      </c>
      <c r="AT79">
        <v>85.768709637685006</v>
      </c>
      <c r="AU79">
        <v>87.418395537489701</v>
      </c>
      <c r="AV79">
        <v>89.252846258072495</v>
      </c>
      <c r="AW79">
        <v>91.164722236886107</v>
      </c>
      <c r="AX79">
        <v>92.756339193017695</v>
      </c>
      <c r="AY79">
        <v>94.310123352513699</v>
      </c>
      <c r="AZ79">
        <v>95.713456157947505</v>
      </c>
      <c r="BA79">
        <v>98.405743546428795</v>
      </c>
      <c r="BB79">
        <v>98.491967129458601</v>
      </c>
      <c r="BC79">
        <v>100</v>
      </c>
      <c r="BD79">
        <v>102.11159795175</v>
      </c>
      <c r="BE79">
        <v>104.107058016154</v>
      </c>
      <c r="BF79">
        <v>105.006246810607</v>
      </c>
      <c r="BG79">
        <v>105.539425293424</v>
      </c>
      <c r="BH79">
        <v>105.579017755019</v>
      </c>
      <c r="BI79">
        <v>105.77258090059701</v>
      </c>
      <c r="BJ79">
        <v>106.864453008147</v>
      </c>
      <c r="BK79">
        <v>108.842316422953</v>
      </c>
      <c r="BL79">
        <v>110.04856675289</v>
      </c>
      <c r="BM79" s="46">
        <v>110.572946910908</v>
      </c>
      <c r="BN79">
        <v>112.38892114941299</v>
      </c>
    </row>
    <row r="80" spans="1:66" x14ac:dyDescent="0.3">
      <c r="A80" t="s">
        <v>704</v>
      </c>
      <c r="B80" t="s">
        <v>705</v>
      </c>
      <c r="C80" t="s">
        <v>555</v>
      </c>
      <c r="D80" t="s">
        <v>556</v>
      </c>
    </row>
    <row r="81" spans="1:66" x14ac:dyDescent="0.3">
      <c r="A81" t="s">
        <v>706</v>
      </c>
      <c r="B81" t="s">
        <v>707</v>
      </c>
      <c r="C81" t="s">
        <v>555</v>
      </c>
      <c r="D81" t="s">
        <v>556</v>
      </c>
      <c r="AR81">
        <v>70.8902862967376</v>
      </c>
      <c r="AS81">
        <v>72.420465961985499</v>
      </c>
      <c r="AT81">
        <v>72.784376885239297</v>
      </c>
      <c r="AU81">
        <v>72.7032642095743</v>
      </c>
      <c r="AV81">
        <v>72.795338057626495</v>
      </c>
      <c r="AW81">
        <v>74.452667322565503</v>
      </c>
      <c r="AX81">
        <v>77.622638376933097</v>
      </c>
      <c r="AY81">
        <v>81.222287388877405</v>
      </c>
      <c r="AZ81">
        <v>83.907774623732294</v>
      </c>
      <c r="BA81">
        <v>90.975935367512307</v>
      </c>
      <c r="BB81">
        <v>96.792575115939698</v>
      </c>
      <c r="BC81">
        <v>100</v>
      </c>
      <c r="BD81">
        <v>105.08259403890401</v>
      </c>
      <c r="BE81">
        <v>110.356167730641</v>
      </c>
      <c r="BF81">
        <v>112.28996906613899</v>
      </c>
      <c r="BG81">
        <v>113.020173769948</v>
      </c>
      <c r="BH81">
        <v>112.683242732504</v>
      </c>
      <c r="BI81">
        <v>111.514190075614</v>
      </c>
      <c r="BJ81">
        <v>112.282554045707</v>
      </c>
      <c r="BK81">
        <v>114.296907286799</v>
      </c>
      <c r="BL81">
        <v>116.056018367644</v>
      </c>
      <c r="BM81" s="46">
        <v>116.695368887992</v>
      </c>
    </row>
    <row r="82" spans="1:66" x14ac:dyDescent="0.3">
      <c r="A82" t="s">
        <v>708</v>
      </c>
      <c r="B82" t="s">
        <v>709</v>
      </c>
      <c r="C82" t="s">
        <v>555</v>
      </c>
      <c r="D82" t="s">
        <v>556</v>
      </c>
      <c r="G82">
        <v>9.3176401180043005</v>
      </c>
      <c r="H82">
        <v>9.9846278563737894</v>
      </c>
      <c r="I82">
        <v>10.3169570205981</v>
      </c>
      <c r="J82">
        <v>10.568533303768801</v>
      </c>
      <c r="K82">
        <v>10.9536624286928</v>
      </c>
      <c r="L82">
        <v>11.170297561444199</v>
      </c>
      <c r="M82">
        <v>11.431191484725</v>
      </c>
      <c r="N82">
        <v>11.7712853490321</v>
      </c>
      <c r="O82">
        <v>12.2200850147161</v>
      </c>
      <c r="P82">
        <v>12.6921787806717</v>
      </c>
      <c r="Q82">
        <v>13.1347666863079</v>
      </c>
      <c r="R82">
        <v>13.9500601966333</v>
      </c>
      <c r="S82">
        <v>15.6342236479548</v>
      </c>
      <c r="T82">
        <v>20.082620334284201</v>
      </c>
      <c r="U82">
        <v>24.1335990410691</v>
      </c>
      <c r="V82">
        <v>27.476722521239999</v>
      </c>
      <c r="W82">
        <v>30.434363395926798</v>
      </c>
      <c r="X82">
        <v>32.854716568616503</v>
      </c>
      <c r="Y82">
        <v>36.9091066259084</v>
      </c>
      <c r="Z82">
        <v>40.122598787443998</v>
      </c>
      <c r="AA82">
        <v>46.817374123993602</v>
      </c>
      <c r="AB82">
        <v>51.813694682680698</v>
      </c>
      <c r="AC82">
        <v>54.848496799809197</v>
      </c>
      <c r="AD82">
        <v>58.882563028675001</v>
      </c>
      <c r="AE82">
        <v>62.583541220295103</v>
      </c>
      <c r="AF82">
        <v>61.991384709635902</v>
      </c>
      <c r="AG82">
        <v>56.5509467679544</v>
      </c>
      <c r="AH82">
        <v>60.362954305323001</v>
      </c>
      <c r="AI82">
        <v>65.026186826764302</v>
      </c>
      <c r="AJ82">
        <v>57.427153354820398</v>
      </c>
      <c r="AK82">
        <v>51.946929897578997</v>
      </c>
      <c r="AL82">
        <v>52.224194847101401</v>
      </c>
      <c r="AM82">
        <v>71.085613370994196</v>
      </c>
      <c r="AN82">
        <v>77.942909130367497</v>
      </c>
      <c r="AO82">
        <v>78.480476212700296</v>
      </c>
      <c r="AP82">
        <v>81.598858753989703</v>
      </c>
      <c r="AQ82">
        <v>82.781012871362805</v>
      </c>
      <c r="AR82">
        <v>81.177872484692898</v>
      </c>
      <c r="AS82">
        <v>81.587755819414795</v>
      </c>
      <c r="AT82">
        <v>83.3317924353412</v>
      </c>
      <c r="AU82">
        <v>83.362360944592893</v>
      </c>
      <c r="AV82">
        <v>85.225804093807497</v>
      </c>
      <c r="AW82">
        <v>85.573700349426204</v>
      </c>
      <c r="AX82">
        <v>88.747058404050506</v>
      </c>
      <c r="AY82">
        <v>87.496256150610293</v>
      </c>
      <c r="AZ82">
        <v>91.897596805248796</v>
      </c>
      <c r="BA82">
        <v>96.735363331669404</v>
      </c>
      <c r="BB82">
        <v>98.559509377451604</v>
      </c>
      <c r="BC82">
        <v>100</v>
      </c>
      <c r="BD82">
        <v>101.263317078374</v>
      </c>
      <c r="BE82">
        <v>103.949243818539</v>
      </c>
      <c r="BF82">
        <v>104.47464597723101</v>
      </c>
      <c r="BG82">
        <v>109.374984864148</v>
      </c>
      <c r="BH82">
        <v>109.004427677729</v>
      </c>
      <c r="BI82">
        <v>111.30083172527701</v>
      </c>
      <c r="BJ82">
        <v>114.252447232406</v>
      </c>
      <c r="BK82">
        <v>119.67837195315199</v>
      </c>
      <c r="BL82">
        <v>122.62792628645499</v>
      </c>
      <c r="BM82" s="46">
        <v>124.071026144554</v>
      </c>
    </row>
    <row r="83" spans="1:66" x14ac:dyDescent="0.3">
      <c r="A83" t="s">
        <v>710</v>
      </c>
      <c r="B83" t="s">
        <v>711</v>
      </c>
      <c r="C83" t="s">
        <v>555</v>
      </c>
      <c r="D83" t="s">
        <v>556</v>
      </c>
      <c r="E83">
        <v>6.2732837987793602</v>
      </c>
      <c r="F83">
        <v>6.4895550212687301</v>
      </c>
      <c r="G83">
        <v>6.76188912520806</v>
      </c>
      <c r="H83">
        <v>6.8983808026632101</v>
      </c>
      <c r="I83">
        <v>7.12475716663584</v>
      </c>
      <c r="J83">
        <v>7.4648770112816702</v>
      </c>
      <c r="K83">
        <v>7.75672517107453</v>
      </c>
      <c r="L83">
        <v>7.9492560569631996</v>
      </c>
      <c r="M83">
        <v>8.3226666358424293</v>
      </c>
      <c r="N83">
        <v>8.7759742925836903</v>
      </c>
      <c r="O83">
        <v>9.3347027002034402</v>
      </c>
      <c r="P83">
        <v>10.2163501941927</v>
      </c>
      <c r="Q83">
        <v>10.938758368781199</v>
      </c>
      <c r="R83">
        <v>11.944690216386199</v>
      </c>
      <c r="S83">
        <v>13.8610976511929</v>
      </c>
      <c r="T83">
        <v>17.216493434436799</v>
      </c>
      <c r="U83">
        <v>20.0674625485482</v>
      </c>
      <c r="V83">
        <v>23.2462021453671</v>
      </c>
      <c r="W83">
        <v>25.167068614758598</v>
      </c>
      <c r="X83">
        <v>28.544811355650101</v>
      </c>
      <c r="Y83">
        <v>33.673150545589102</v>
      </c>
      <c r="Z83">
        <v>37.672384871462903</v>
      </c>
      <c r="AA83">
        <v>40.911781949324897</v>
      </c>
      <c r="AB83">
        <v>42.797530053634198</v>
      </c>
      <c r="AC83">
        <v>44.920591825411499</v>
      </c>
      <c r="AD83">
        <v>47.647898095061997</v>
      </c>
      <c r="AE83">
        <v>49.281081930830403</v>
      </c>
      <c r="AF83">
        <v>51.325715738856999</v>
      </c>
      <c r="AG83">
        <v>53.458479748474197</v>
      </c>
      <c r="AH83">
        <v>56.5378213427039</v>
      </c>
      <c r="AI83">
        <v>61.096726465692598</v>
      </c>
      <c r="AJ83">
        <v>65.655631588681302</v>
      </c>
      <c r="AK83">
        <v>68.670242278527795</v>
      </c>
      <c r="AL83">
        <v>70.427223968929198</v>
      </c>
      <c r="AM83">
        <v>71.990012946180897</v>
      </c>
      <c r="AN83">
        <v>73.931940077677098</v>
      </c>
      <c r="AO83">
        <v>76.040318106158693</v>
      </c>
      <c r="AP83">
        <v>77.7140743480673</v>
      </c>
      <c r="AQ83">
        <v>79.128906972443104</v>
      </c>
      <c r="AR83">
        <v>80.5159977806547</v>
      </c>
      <c r="AS83">
        <v>81.468466802293307</v>
      </c>
      <c r="AT83">
        <v>82.716848529683702</v>
      </c>
      <c r="AU83">
        <v>83.974477529128905</v>
      </c>
      <c r="AV83">
        <v>85.130386535971894</v>
      </c>
      <c r="AW83">
        <v>86.314037358979107</v>
      </c>
      <c r="AX83">
        <v>88.117255409654206</v>
      </c>
      <c r="AY83">
        <v>90.281117070464205</v>
      </c>
      <c r="AZ83">
        <v>92.435731459219497</v>
      </c>
      <c r="BA83">
        <v>95.690771222489403</v>
      </c>
      <c r="BB83">
        <v>97.567967449602406</v>
      </c>
      <c r="BC83">
        <v>100</v>
      </c>
      <c r="BD83">
        <v>103.85611244682801</v>
      </c>
      <c r="BE83">
        <v>106.528574070649</v>
      </c>
      <c r="BF83">
        <v>108.969853893102</v>
      </c>
      <c r="BG83">
        <v>110.551137414463</v>
      </c>
      <c r="BH83">
        <v>110.958017384871</v>
      </c>
      <c r="BI83">
        <v>112.076937303495</v>
      </c>
      <c r="BJ83">
        <v>114.943591640466</v>
      </c>
      <c r="BK83">
        <v>117.579064176068</v>
      </c>
      <c r="BL83">
        <v>119.622711300166</v>
      </c>
      <c r="BM83" s="46">
        <v>120.806362123174</v>
      </c>
      <c r="BN83">
        <v>123.848714629184</v>
      </c>
    </row>
    <row r="84" spans="1:66" x14ac:dyDescent="0.3">
      <c r="A84" t="s">
        <v>712</v>
      </c>
      <c r="B84" t="s">
        <v>713</v>
      </c>
      <c r="C84" t="s">
        <v>555</v>
      </c>
      <c r="D84" t="s">
        <v>556</v>
      </c>
      <c r="AM84">
        <v>10.901130863488801</v>
      </c>
      <c r="AN84">
        <v>28.639140556743602</v>
      </c>
      <c r="AO84">
        <v>39.910790300995799</v>
      </c>
      <c r="AP84">
        <v>42.739514510436898</v>
      </c>
      <c r="AQ84">
        <v>44.263950853142703</v>
      </c>
      <c r="AR84">
        <v>52.759387446346899</v>
      </c>
      <c r="AS84">
        <v>54.903508910893699</v>
      </c>
      <c r="AT84">
        <v>57.454350323354397</v>
      </c>
      <c r="AU84">
        <v>60.664805941200001</v>
      </c>
      <c r="AV84">
        <v>61.173015969059101</v>
      </c>
      <c r="AW84">
        <v>64.6331613976932</v>
      </c>
      <c r="AX84">
        <v>69.963516666666706</v>
      </c>
      <c r="AY84">
        <v>76.37285</v>
      </c>
      <c r="AZ84">
        <v>83.433441666666695</v>
      </c>
      <c r="BA84">
        <v>91.776358333333306</v>
      </c>
      <c r="BB84">
        <v>93.3618083333333</v>
      </c>
      <c r="BC84">
        <v>100</v>
      </c>
      <c r="BD84">
        <v>108.542933333333</v>
      </c>
      <c r="BE84">
        <v>107.51865833333299</v>
      </c>
      <c r="BF84">
        <v>106.96810000000001</v>
      </c>
      <c r="BG84">
        <v>110.25075</v>
      </c>
      <c r="BH84">
        <v>114.664725</v>
      </c>
      <c r="BI84">
        <v>117.112733333333</v>
      </c>
      <c r="BJ84">
        <v>124.18085833333301</v>
      </c>
      <c r="BK84">
        <v>127.428491666667</v>
      </c>
      <c r="BL84">
        <v>133.61246666666699</v>
      </c>
      <c r="BM84" s="46">
        <v>140.56360833333301</v>
      </c>
      <c r="BN84">
        <v>154.011208333333</v>
      </c>
    </row>
    <row r="85" spans="1:66" x14ac:dyDescent="0.3">
      <c r="A85" t="s">
        <v>714</v>
      </c>
      <c r="B85" t="s">
        <v>715</v>
      </c>
      <c r="C85" t="s">
        <v>555</v>
      </c>
      <c r="D85" t="s">
        <v>556</v>
      </c>
      <c r="I85">
        <v>1.1402464117858701E-3</v>
      </c>
      <c r="J85">
        <v>1.4417821221312901E-3</v>
      </c>
      <c r="K85">
        <v>1.63264358808005E-3</v>
      </c>
      <c r="L85">
        <v>1.49513441211262E-3</v>
      </c>
      <c r="M85">
        <v>1.6131713393846699E-3</v>
      </c>
      <c r="N85">
        <v>1.73120826652556E-3</v>
      </c>
      <c r="O85">
        <v>1.7836691230909199E-3</v>
      </c>
      <c r="P85">
        <v>1.9541669070594798E-3</v>
      </c>
      <c r="Q85">
        <v>2.1508951191795602E-3</v>
      </c>
      <c r="R85">
        <v>2.5312363291472299E-3</v>
      </c>
      <c r="S85">
        <v>2.9902688240940902E-3</v>
      </c>
      <c r="T85">
        <v>3.8821033857051302E-3</v>
      </c>
      <c r="U85">
        <v>6.0592289331673601E-3</v>
      </c>
      <c r="V85">
        <v>1.3115214141262301E-2</v>
      </c>
      <c r="W85">
        <v>2.2701342744101901E-2</v>
      </c>
      <c r="X85">
        <v>3.5060246203235501E-2</v>
      </c>
      <c r="Y85">
        <v>5.26149603314175E-2</v>
      </c>
      <c r="Z85">
        <v>0.11391328535886899</v>
      </c>
      <c r="AA85">
        <v>0.139310897543692</v>
      </c>
      <c r="AB85">
        <v>0.310488486647225</v>
      </c>
      <c r="AC85">
        <v>0.43364471917234498</v>
      </c>
      <c r="AD85">
        <v>0.47833371842450001</v>
      </c>
      <c r="AE85">
        <v>0.59583838658967303</v>
      </c>
      <c r="AF85">
        <v>0.833071844650769</v>
      </c>
      <c r="AG85">
        <v>1.09431707393563</v>
      </c>
      <c r="AH85">
        <v>1.37034424249229</v>
      </c>
      <c r="AI85">
        <v>1.8809217148836399</v>
      </c>
      <c r="AJ85">
        <v>2.2200789667096301</v>
      </c>
      <c r="AK85">
        <v>2.4433326994305702</v>
      </c>
      <c r="AL85">
        <v>3.0531846923302699</v>
      </c>
      <c r="AM85">
        <v>3.8125195242748999</v>
      </c>
      <c r="AN85">
        <v>6.0795028684919901</v>
      </c>
      <c r="AO85">
        <v>8.9101813953074096</v>
      </c>
      <c r="AP85">
        <v>11.3948040676584</v>
      </c>
      <c r="AQ85">
        <v>13.061199205853001</v>
      </c>
      <c r="AR85">
        <v>13.6966785113</v>
      </c>
      <c r="AS85">
        <v>19.2083497512298</v>
      </c>
      <c r="AT85">
        <v>27.181638978164798</v>
      </c>
      <c r="AU85">
        <v>29.726093826927698</v>
      </c>
      <c r="AV85">
        <v>38.576437712389399</v>
      </c>
      <c r="AW85">
        <v>45.536683616151997</v>
      </c>
      <c r="AX85">
        <v>52.567088563814501</v>
      </c>
      <c r="AY85">
        <v>58.706495528690503</v>
      </c>
      <c r="AZ85">
        <v>65.008207238338002</v>
      </c>
      <c r="BA85">
        <v>75.731076741441896</v>
      </c>
      <c r="BB85">
        <v>90.306997869895199</v>
      </c>
      <c r="BC85">
        <v>100</v>
      </c>
      <c r="BD85">
        <v>108.72845937093</v>
      </c>
      <c r="BE85">
        <v>120.89119553943701</v>
      </c>
      <c r="BF85">
        <v>134.99459489350801</v>
      </c>
      <c r="BG85">
        <v>155.904739308264</v>
      </c>
      <c r="BH85">
        <v>182.64235454991399</v>
      </c>
      <c r="BI85">
        <v>214.52191035702401</v>
      </c>
      <c r="BJ85">
        <v>241.062392815468</v>
      </c>
      <c r="BK85">
        <v>259.88638897422697</v>
      </c>
      <c r="BL85">
        <v>278.45173709811002</v>
      </c>
      <c r="BM85" s="46">
        <v>305.98306663736702</v>
      </c>
      <c r="BN85">
        <v>336.49290954239899</v>
      </c>
    </row>
    <row r="86" spans="1:66" x14ac:dyDescent="0.3">
      <c r="A86" t="s">
        <v>716</v>
      </c>
      <c r="B86" t="s">
        <v>717</v>
      </c>
      <c r="C86" t="s">
        <v>555</v>
      </c>
      <c r="D86" t="s">
        <v>556</v>
      </c>
    </row>
    <row r="87" spans="1:66" s="9" customFormat="1" x14ac:dyDescent="0.3">
      <c r="A87" s="9" t="s">
        <v>449</v>
      </c>
      <c r="B87" s="9" t="s">
        <v>718</v>
      </c>
      <c r="C87" s="9" t="s">
        <v>555</v>
      </c>
      <c r="D87" s="9" t="s">
        <v>556</v>
      </c>
      <c r="AW87" s="9">
        <v>32.148091843630297</v>
      </c>
      <c r="AX87" s="9">
        <v>42.234009973921303</v>
      </c>
      <c r="AY87" s="9">
        <v>56.887214019480702</v>
      </c>
      <c r="AZ87" s="9">
        <v>67.226786927781504</v>
      </c>
      <c r="BA87" s="9">
        <v>82.733057391734107</v>
      </c>
      <c r="BB87" s="9">
        <v>86.608595374889305</v>
      </c>
      <c r="BC87" s="9">
        <v>100</v>
      </c>
      <c r="BD87" s="9">
        <v>121.350466423673</v>
      </c>
      <c r="BE87" s="9">
        <v>139.826197977801</v>
      </c>
      <c r="BF87" s="9">
        <v>156.448590432652</v>
      </c>
      <c r="BG87" s="9">
        <v>167.512667931056</v>
      </c>
      <c r="BH87" s="9">
        <v>185.63868124626799</v>
      </c>
      <c r="BI87" s="9">
        <v>200.809291406684</v>
      </c>
      <c r="BJ87" s="9">
        <v>218.710487840036</v>
      </c>
      <c r="BK87" s="9">
        <v>240.200984328988</v>
      </c>
      <c r="BL87" s="9">
        <v>262.94988960688602</v>
      </c>
      <c r="BM87" s="46">
        <v>290.82746877535499</v>
      </c>
      <c r="BN87" s="9">
        <v>327.46320716418501</v>
      </c>
    </row>
    <row r="88" spans="1:66" x14ac:dyDescent="0.3">
      <c r="A88" t="s">
        <v>719</v>
      </c>
      <c r="B88" t="s">
        <v>720</v>
      </c>
      <c r="C88" t="s">
        <v>555</v>
      </c>
      <c r="D88" t="s">
        <v>556</v>
      </c>
      <c r="F88">
        <v>2.2768877996671701</v>
      </c>
      <c r="G88">
        <v>2.3175898529928798</v>
      </c>
      <c r="H88">
        <v>2.4245727729852402</v>
      </c>
      <c r="I88">
        <v>2.3146025463285</v>
      </c>
      <c r="J88">
        <v>2.3427952529893199</v>
      </c>
      <c r="K88">
        <v>2.3483964529866599</v>
      </c>
      <c r="L88">
        <v>2.3814435329838499</v>
      </c>
      <c r="M88">
        <v>2.4809581863050001</v>
      </c>
      <c r="N88">
        <v>2.6053048262781102</v>
      </c>
      <c r="O88">
        <v>2.5535870796262201</v>
      </c>
      <c r="P88">
        <v>2.6316304662799999</v>
      </c>
      <c r="Q88">
        <v>2.86053283958287</v>
      </c>
      <c r="R88">
        <v>3.0584419062197101</v>
      </c>
      <c r="S88">
        <v>3.34092909284833</v>
      </c>
      <c r="T88">
        <v>4.2070649601525503</v>
      </c>
      <c r="U88">
        <v>4.9234158398051999</v>
      </c>
      <c r="V88">
        <v>5.5334138100049799</v>
      </c>
      <c r="W88">
        <v>6.0234167436310999</v>
      </c>
      <c r="X88">
        <v>6.3925894083852501</v>
      </c>
      <c r="Y88">
        <v>6.8288590657485599</v>
      </c>
      <c r="Z88">
        <v>7.2347819505463304</v>
      </c>
      <c r="AA88">
        <v>8.0201786981262302</v>
      </c>
      <c r="AB88">
        <v>8.8732292598279106</v>
      </c>
      <c r="AC88">
        <v>10.834076226569399</v>
      </c>
      <c r="AD88">
        <v>12.8188665184679</v>
      </c>
      <c r="AE88">
        <v>20.0692394714949</v>
      </c>
      <c r="AF88">
        <v>24.7913643334809</v>
      </c>
      <c r="AG88">
        <v>27.689620321526899</v>
      </c>
      <c r="AH88">
        <v>29.980940857705399</v>
      </c>
      <c r="AI88">
        <v>33.628957016337999</v>
      </c>
      <c r="AJ88">
        <v>36.535286916358501</v>
      </c>
      <c r="AK88">
        <v>40.001222439430599</v>
      </c>
      <c r="AL88">
        <v>42.586823146537498</v>
      </c>
      <c r="AM88">
        <v>43.3151456887785</v>
      </c>
      <c r="AN88">
        <v>46.338964928563897</v>
      </c>
      <c r="AO88">
        <v>46.848456615223199</v>
      </c>
      <c r="AP88">
        <v>48.151418961433997</v>
      </c>
      <c r="AQ88">
        <v>48.687916491594102</v>
      </c>
      <c r="AR88">
        <v>50.5440810134291</v>
      </c>
      <c r="AS88">
        <v>50.971163115797999</v>
      </c>
      <c r="AT88">
        <v>53.261091598187903</v>
      </c>
      <c r="AU88">
        <v>57.846405413819198</v>
      </c>
      <c r="AV88">
        <v>67.699306447992797</v>
      </c>
      <c r="AW88">
        <v>77.317173120484597</v>
      </c>
      <c r="AX88">
        <v>81.058258695240497</v>
      </c>
      <c r="AY88">
        <v>82.725224560467097</v>
      </c>
      <c r="AZ88">
        <v>87.166853329447903</v>
      </c>
      <c r="BA88">
        <v>91.040247486835099</v>
      </c>
      <c r="BB88">
        <v>95.193054636520699</v>
      </c>
      <c r="BC88">
        <v>100</v>
      </c>
      <c r="BD88">
        <v>104.795882661831</v>
      </c>
      <c r="BE88">
        <v>109.254236951057</v>
      </c>
      <c r="BF88">
        <v>115.48077783219</v>
      </c>
      <c r="BG88">
        <v>122.34957375506799</v>
      </c>
      <c r="BH88">
        <v>130.67968936055601</v>
      </c>
      <c r="BI88">
        <v>140.126253232327</v>
      </c>
      <c r="BJ88">
        <v>151.384262300215</v>
      </c>
      <c r="BK88">
        <v>161.25598196436101</v>
      </c>
      <c r="BL88">
        <v>172.730435584882</v>
      </c>
      <c r="BM88" s="46">
        <v>182.975555086968</v>
      </c>
      <c r="BN88">
        <v>196.46148949935201</v>
      </c>
    </row>
    <row r="89" spans="1:66" x14ac:dyDescent="0.3">
      <c r="A89" t="s">
        <v>721</v>
      </c>
      <c r="B89" t="s">
        <v>722</v>
      </c>
      <c r="C89" t="s">
        <v>555</v>
      </c>
      <c r="D89" t="s">
        <v>556</v>
      </c>
      <c r="AF89">
        <v>1.18856332006423</v>
      </c>
      <c r="AG89">
        <v>1.90505047712512</v>
      </c>
      <c r="AH89">
        <v>3.44410533591698</v>
      </c>
      <c r="AI89">
        <v>4.5807282153802298</v>
      </c>
      <c r="AJ89">
        <v>7.2190116746780104</v>
      </c>
      <c r="AK89">
        <v>12.242262510014699</v>
      </c>
      <c r="AL89">
        <v>18.1317904888996</v>
      </c>
      <c r="AM89">
        <v>20.883534009018401</v>
      </c>
      <c r="AN89">
        <v>30.357413609131498</v>
      </c>
      <c r="AO89">
        <v>45.758960514390701</v>
      </c>
      <c r="AP89">
        <v>68.227032746169797</v>
      </c>
      <c r="AQ89">
        <v>73.694580123614301</v>
      </c>
      <c r="AR89">
        <v>72.157086316316096</v>
      </c>
      <c r="AS89">
        <v>78.388803878258599</v>
      </c>
      <c r="AT89">
        <v>81.013357180102602</v>
      </c>
      <c r="AU89">
        <v>83.686896603107101</v>
      </c>
      <c r="AV89">
        <v>80.755691488052506</v>
      </c>
      <c r="AW89">
        <v>81.469008688891705</v>
      </c>
      <c r="AX89">
        <v>84.181274297244798</v>
      </c>
      <c r="AY89">
        <v>85.826796961406998</v>
      </c>
      <c r="AZ89">
        <v>89.789795860247807</v>
      </c>
      <c r="BA89">
        <v>99.181874175419495</v>
      </c>
      <c r="BB89">
        <v>97.543987347285693</v>
      </c>
      <c r="BC89">
        <v>100</v>
      </c>
      <c r="BD89">
        <v>105.046102263202</v>
      </c>
      <c r="BE89">
        <v>107.284157585918</v>
      </c>
      <c r="BF89">
        <v>108.579212070411</v>
      </c>
      <c r="BG89">
        <v>106.94048616932101</v>
      </c>
      <c r="BH89">
        <v>108.51969823973199</v>
      </c>
      <c r="BI89">
        <v>110.15088013411599</v>
      </c>
      <c r="BJ89">
        <v>112.013657770165</v>
      </c>
      <c r="BK89">
        <v>112.44079351774199</v>
      </c>
      <c r="BL89">
        <v>112.718072816065</v>
      </c>
    </row>
    <row r="90" spans="1:66" x14ac:dyDescent="0.3">
      <c r="A90" t="s">
        <v>723</v>
      </c>
      <c r="B90" t="s">
        <v>724</v>
      </c>
      <c r="C90" t="s">
        <v>555</v>
      </c>
      <c r="D90" t="s">
        <v>556</v>
      </c>
      <c r="AD90">
        <v>37.871018128827302</v>
      </c>
      <c r="AE90">
        <v>31.190409922929899</v>
      </c>
      <c r="AF90">
        <v>27.081237867895801</v>
      </c>
      <c r="AG90">
        <v>27.764676047527299</v>
      </c>
      <c r="AH90">
        <v>29.476688687504002</v>
      </c>
      <c r="AI90">
        <v>29.729560813967701</v>
      </c>
      <c r="AJ90">
        <v>28.711237926316802</v>
      </c>
      <c r="AK90">
        <v>27.482757798429301</v>
      </c>
      <c r="AL90">
        <v>28.981196007271201</v>
      </c>
      <c r="AM90">
        <v>38.209103508854703</v>
      </c>
      <c r="AN90">
        <v>45.802182747998501</v>
      </c>
      <c r="AO90">
        <v>47.881935154296102</v>
      </c>
      <c r="AP90">
        <v>49.326296317174702</v>
      </c>
      <c r="AQ90">
        <v>53.240688491013699</v>
      </c>
      <c r="AR90">
        <v>53.438885563106901</v>
      </c>
      <c r="AS90">
        <v>56.005175216229098</v>
      </c>
      <c r="AT90">
        <v>60.9478499339941</v>
      </c>
      <c r="AU90">
        <v>65.575302335428503</v>
      </c>
      <c r="AV90">
        <v>70.377738450846095</v>
      </c>
      <c r="AW90">
        <v>73.347459344104195</v>
      </c>
      <c r="AX90">
        <v>77.478119445883394</v>
      </c>
      <c r="AY90">
        <v>80.899475599842901</v>
      </c>
      <c r="AZ90">
        <v>83.167685196100194</v>
      </c>
      <c r="BA90">
        <v>88.616638076125994</v>
      </c>
      <c r="BB90">
        <v>92.773702769446302</v>
      </c>
      <c r="BC90">
        <v>100</v>
      </c>
      <c r="BD90">
        <v>104.80538922155699</v>
      </c>
      <c r="BE90">
        <v>108.637724550898</v>
      </c>
      <c r="BF90">
        <v>111.84131736526901</v>
      </c>
      <c r="BG90">
        <v>116.66167664670699</v>
      </c>
      <c r="BH90">
        <v>118.617662311179</v>
      </c>
      <c r="BI90">
        <v>120.29247152984701</v>
      </c>
      <c r="BJ90">
        <v>121.18937125748501</v>
      </c>
      <c r="BK90">
        <v>122.82528765942</v>
      </c>
      <c r="BL90">
        <v>124.346722780622</v>
      </c>
      <c r="BM90" s="46">
        <v>130.27769461077801</v>
      </c>
    </row>
    <row r="91" spans="1:66" x14ac:dyDescent="0.3">
      <c r="A91" t="s">
        <v>725</v>
      </c>
      <c r="B91" t="s">
        <v>726</v>
      </c>
      <c r="C91" t="s">
        <v>555</v>
      </c>
      <c r="D91" t="s">
        <v>556</v>
      </c>
      <c r="E91">
        <v>1.12134954367809</v>
      </c>
      <c r="F91">
        <v>1.1449380211198901</v>
      </c>
      <c r="G91">
        <v>1.1394946618524999</v>
      </c>
      <c r="H91">
        <v>1.1757837236351101</v>
      </c>
      <c r="I91">
        <v>1.1830418715819799</v>
      </c>
      <c r="J91">
        <v>1.22114614153199</v>
      </c>
      <c r="K91">
        <v>1.2810240163467399</v>
      </c>
      <c r="L91">
        <v>1.30461224209578</v>
      </c>
      <c r="M91">
        <v>1.30642644349215</v>
      </c>
      <c r="N91">
        <v>1.34090197505908</v>
      </c>
      <c r="O91">
        <v>1.3790059933163299</v>
      </c>
      <c r="P91">
        <v>1.4243679917252801</v>
      </c>
      <c r="Q91">
        <v>1.48606023573158</v>
      </c>
      <c r="R91">
        <v>1.7146850164558001</v>
      </c>
      <c r="S91">
        <v>2.1701198731223501</v>
      </c>
      <c r="T91">
        <v>2.4658803410178498</v>
      </c>
      <c r="U91">
        <v>2.78704348775151</v>
      </c>
      <c r="V91">
        <v>3.1317951119269698</v>
      </c>
      <c r="W91">
        <v>3.5255377245872301</v>
      </c>
      <c r="X91">
        <v>4.1987100561601203</v>
      </c>
      <c r="Y91">
        <v>5.2347792978780499</v>
      </c>
      <c r="Z91">
        <v>6.5176178512115097</v>
      </c>
      <c r="AA91">
        <v>7.88573679040271</v>
      </c>
      <c r="AB91">
        <v>9.4770375705386805</v>
      </c>
      <c r="AC91">
        <v>11.2261966923024</v>
      </c>
      <c r="AD91">
        <v>13.394502112335701</v>
      </c>
      <c r="AE91">
        <v>16.4773071586513</v>
      </c>
      <c r="AF91">
        <v>19.179068666490899</v>
      </c>
      <c r="AG91">
        <v>21.7737776937646</v>
      </c>
      <c r="AH91">
        <v>24.747109814162599</v>
      </c>
      <c r="AI91">
        <v>29.803810277657298</v>
      </c>
      <c r="AJ91">
        <v>35.602393601480102</v>
      </c>
      <c r="AK91">
        <v>41.255011905445002</v>
      </c>
      <c r="AL91">
        <v>47.200380767515398</v>
      </c>
      <c r="AM91">
        <v>52.3329858938542</v>
      </c>
      <c r="AN91">
        <v>57.008683928689997</v>
      </c>
      <c r="AO91">
        <v>61.680290278264103</v>
      </c>
      <c r="AP91">
        <v>65.0949127935353</v>
      </c>
      <c r="AQ91">
        <v>68.197483272100797</v>
      </c>
      <c r="AR91">
        <v>69.995600662290897</v>
      </c>
      <c r="AS91">
        <v>72.201289168626204</v>
      </c>
      <c r="AT91">
        <v>74.637337793351406</v>
      </c>
      <c r="AU91">
        <v>77.346194520026103</v>
      </c>
      <c r="AV91">
        <v>80.077018151603397</v>
      </c>
      <c r="AW91">
        <v>82.398329276899005</v>
      </c>
      <c r="AX91">
        <v>85.319409980830997</v>
      </c>
      <c r="AY91">
        <v>88.046172969253305</v>
      </c>
      <c r="AZ91">
        <v>90.595112507543504</v>
      </c>
      <c r="BA91">
        <v>94.357343695378702</v>
      </c>
      <c r="BB91">
        <v>95.499136144312402</v>
      </c>
      <c r="BC91">
        <v>100</v>
      </c>
      <c r="BD91">
        <v>103.329853233507</v>
      </c>
      <c r="BE91">
        <v>104.881378839373</v>
      </c>
      <c r="BF91">
        <v>103.915138732922</v>
      </c>
      <c r="BG91">
        <v>102.55150093158601</v>
      </c>
      <c r="BH91">
        <v>100.771321684226</v>
      </c>
      <c r="BI91">
        <v>99.939299257663293</v>
      </c>
      <c r="BJ91">
        <v>101.05987316816</v>
      </c>
      <c r="BK91">
        <v>101.692125375109</v>
      </c>
      <c r="BL91">
        <v>101.949414101629</v>
      </c>
      <c r="BM91" s="46">
        <v>100.677102178392</v>
      </c>
      <c r="BN91">
        <v>101.909213734394</v>
      </c>
    </row>
    <row r="92" spans="1:66" x14ac:dyDescent="0.3">
      <c r="A92" t="s">
        <v>727</v>
      </c>
      <c r="B92" t="s">
        <v>728</v>
      </c>
      <c r="C92" t="s">
        <v>555</v>
      </c>
      <c r="D92" t="s">
        <v>556</v>
      </c>
      <c r="U92">
        <v>17.307958352648701</v>
      </c>
      <c r="V92">
        <v>20.502468063727601</v>
      </c>
      <c r="W92">
        <v>24.220667891376799</v>
      </c>
      <c r="X92">
        <v>29.278641600585001</v>
      </c>
      <c r="Y92">
        <v>35.667661022742699</v>
      </c>
      <c r="Z92">
        <v>42.368712472690198</v>
      </c>
      <c r="AA92">
        <v>45.678870417845097</v>
      </c>
      <c r="AB92">
        <v>48.463156204277098</v>
      </c>
      <c r="AC92">
        <v>51.205983189814098</v>
      </c>
      <c r="AD92">
        <v>52.4868419332591</v>
      </c>
      <c r="AE92">
        <v>52.779235581677597</v>
      </c>
      <c r="AF92">
        <v>52.318824687526003</v>
      </c>
      <c r="AG92">
        <v>54.411577675027097</v>
      </c>
      <c r="AH92">
        <v>57.454789311018303</v>
      </c>
      <c r="AI92">
        <v>59.019994149586502</v>
      </c>
      <c r="AJ92">
        <v>60.580839086098003</v>
      </c>
      <c r="AK92">
        <v>62.869787666177302</v>
      </c>
      <c r="AL92">
        <v>64.635547999381302</v>
      </c>
      <c r="AM92">
        <v>67.072733249408401</v>
      </c>
      <c r="AN92">
        <v>68.326205090880094</v>
      </c>
      <c r="AO92">
        <v>69.714833896128496</v>
      </c>
      <c r="AP92">
        <v>70.582454405529703</v>
      </c>
      <c r="AQ92">
        <v>71.554864153599496</v>
      </c>
      <c r="AR92">
        <v>71.968041716040204</v>
      </c>
      <c r="AS92">
        <v>73.538253535299305</v>
      </c>
      <c r="AT92">
        <v>75.848084969423894</v>
      </c>
      <c r="AU92">
        <v>76.657547473447096</v>
      </c>
      <c r="AV92">
        <v>78.309462504023202</v>
      </c>
      <c r="AW92">
        <v>80.120695204377199</v>
      </c>
      <c r="AX92">
        <v>82.905535886707497</v>
      </c>
      <c r="AY92">
        <v>86.430640489217893</v>
      </c>
      <c r="AZ92">
        <v>89.7658513035082</v>
      </c>
      <c r="BA92">
        <v>96.976987447698704</v>
      </c>
      <c r="BB92">
        <v>96.677663340843296</v>
      </c>
      <c r="BC92">
        <v>100</v>
      </c>
      <c r="BD92">
        <v>103.033472803347</v>
      </c>
      <c r="BE92">
        <v>105.51738010942999</v>
      </c>
      <c r="BF92">
        <v>105.47095268747999</v>
      </c>
      <c r="BG92">
        <v>104.433537174123</v>
      </c>
      <c r="BH92">
        <v>103.895236562601</v>
      </c>
      <c r="BI92">
        <v>105.609913099453</v>
      </c>
      <c r="BJ92">
        <v>106.569335074026</v>
      </c>
      <c r="BK92">
        <v>107.426261562601</v>
      </c>
      <c r="BL92">
        <v>108.068831493402</v>
      </c>
      <c r="BM92" s="46">
        <v>107.268330431284</v>
      </c>
      <c r="BN92">
        <v>108.57648052784</v>
      </c>
    </row>
    <row r="93" spans="1:66" x14ac:dyDescent="0.3">
      <c r="A93" t="s">
        <v>729</v>
      </c>
      <c r="B93" t="s">
        <v>730</v>
      </c>
      <c r="C93" t="s">
        <v>555</v>
      </c>
      <c r="D93" t="s">
        <v>556</v>
      </c>
    </row>
    <row r="94" spans="1:66" x14ac:dyDescent="0.3">
      <c r="A94" t="s">
        <v>731</v>
      </c>
      <c r="B94" t="s">
        <v>732</v>
      </c>
      <c r="C94" t="s">
        <v>555</v>
      </c>
      <c r="D94" t="s">
        <v>556</v>
      </c>
      <c r="E94">
        <v>1.75525896442981</v>
      </c>
      <c r="F94">
        <v>1.7455464955211399</v>
      </c>
      <c r="G94">
        <v>1.7813747141663201</v>
      </c>
      <c r="H94">
        <v>1.7840726221921801</v>
      </c>
      <c r="I94">
        <v>1.78061929991463</v>
      </c>
      <c r="J94">
        <v>1.7663743455152501</v>
      </c>
      <c r="K94">
        <v>1.7784609734883201</v>
      </c>
      <c r="L94">
        <v>1.7870942791892199</v>
      </c>
      <c r="M94">
        <v>1.8215195856522299</v>
      </c>
      <c r="N94">
        <v>1.8597219633618201</v>
      </c>
      <c r="O94">
        <v>1.9033201571274501</v>
      </c>
      <c r="P94">
        <v>1.8946868514297801</v>
      </c>
      <c r="Q94">
        <v>1.9047230693031401</v>
      </c>
      <c r="R94">
        <v>2.16749931144532</v>
      </c>
      <c r="S94">
        <v>2.5250260836032998</v>
      </c>
      <c r="T94">
        <v>2.8573004365998198</v>
      </c>
      <c r="U94">
        <v>3.1637459084037198</v>
      </c>
      <c r="V94">
        <v>3.55366429395067</v>
      </c>
      <c r="W94">
        <v>3.8481911466229999</v>
      </c>
      <c r="X94">
        <v>4.2847063178291096</v>
      </c>
      <c r="Y94">
        <v>4.7484762126885602</v>
      </c>
      <c r="Z94">
        <v>5.2913727246914704</v>
      </c>
      <c r="AA94">
        <v>5.3076376404489896</v>
      </c>
      <c r="AB94">
        <v>5.5485342303879603</v>
      </c>
      <c r="AC94">
        <v>5.7375589268499398</v>
      </c>
      <c r="AD94">
        <v>6.8097245890598801</v>
      </c>
      <c r="AE94">
        <v>9.3246322370032804</v>
      </c>
      <c r="AF94">
        <v>10.4737265547256</v>
      </c>
      <c r="AG94">
        <v>11.6083143259733</v>
      </c>
      <c r="AH94">
        <v>12.930168424439699</v>
      </c>
      <c r="AI94">
        <v>18.260225273094399</v>
      </c>
      <c r="AJ94">
        <v>24.316488630118499</v>
      </c>
      <c r="AK94">
        <v>26.7593031379926</v>
      </c>
      <c r="AL94">
        <v>29.922169861792199</v>
      </c>
      <c r="AM94">
        <v>33.170317495170501</v>
      </c>
      <c r="AN94">
        <v>35.960409933802403</v>
      </c>
      <c r="AO94">
        <v>39.936522444819403</v>
      </c>
      <c r="AP94">
        <v>43.623822803294999</v>
      </c>
      <c r="AQ94">
        <v>46.508867182488501</v>
      </c>
      <c r="AR94">
        <v>48.933658405348602</v>
      </c>
      <c r="AS94">
        <v>51.858705685426798</v>
      </c>
      <c r="AT94">
        <v>55.637065466542303</v>
      </c>
      <c r="AU94">
        <v>60.161822445797903</v>
      </c>
      <c r="AV94">
        <v>63.532976181538302</v>
      </c>
      <c r="AW94">
        <v>68.347900592259904</v>
      </c>
      <c r="AX94">
        <v>74.573471541950596</v>
      </c>
      <c r="AY94">
        <v>79.466127258514007</v>
      </c>
      <c r="AZ94">
        <v>84.887002530684001</v>
      </c>
      <c r="BA94">
        <v>94.526567765357498</v>
      </c>
      <c r="BB94">
        <v>96.283913594587105</v>
      </c>
      <c r="BC94">
        <v>100</v>
      </c>
      <c r="BD94">
        <v>106.21412393067099</v>
      </c>
      <c r="BE94">
        <v>110.230937685245</v>
      </c>
      <c r="BF94">
        <v>115.018676610491</v>
      </c>
      <c r="BG94">
        <v>118.950430995715</v>
      </c>
      <c r="BH94">
        <v>121.79182412162299</v>
      </c>
      <c r="BI94">
        <v>127.209662777719</v>
      </c>
      <c r="BJ94">
        <v>132.83810080477301</v>
      </c>
      <c r="BK94">
        <v>137.82200285377499</v>
      </c>
      <c r="BL94">
        <v>142.921394880398</v>
      </c>
      <c r="BM94" s="46">
        <v>147.51551825492501</v>
      </c>
      <c r="BN94">
        <v>153.80123012521</v>
      </c>
    </row>
    <row r="95" spans="1:66" x14ac:dyDescent="0.3">
      <c r="A95" t="s">
        <v>733</v>
      </c>
      <c r="B95" t="s">
        <v>734</v>
      </c>
      <c r="C95" t="s">
        <v>555</v>
      </c>
      <c r="D95" t="s">
        <v>556</v>
      </c>
    </row>
    <row r="96" spans="1:66" x14ac:dyDescent="0.3">
      <c r="A96" t="s">
        <v>735</v>
      </c>
      <c r="B96" t="s">
        <v>736</v>
      </c>
      <c r="C96" t="s">
        <v>555</v>
      </c>
      <c r="D96" t="s">
        <v>556</v>
      </c>
      <c r="AM96">
        <v>37.986799335962601</v>
      </c>
      <c r="AN96">
        <v>42.625187465406498</v>
      </c>
      <c r="AO96">
        <v>45.649321743926301</v>
      </c>
      <c r="AP96">
        <v>47.272461395864603</v>
      </c>
      <c r="AQ96">
        <v>49.440596843344103</v>
      </c>
      <c r="AR96">
        <v>53.167537505330202</v>
      </c>
      <c r="AS96">
        <v>56.436566586471599</v>
      </c>
      <c r="AT96">
        <v>57.919388353876997</v>
      </c>
      <c r="AU96">
        <v>61.012871697582398</v>
      </c>
      <c r="AV96">
        <v>64.662038216806707</v>
      </c>
      <c r="AW96">
        <v>67.680763630513496</v>
      </c>
      <c r="AX96">
        <v>72.368024044801999</v>
      </c>
      <c r="AY96">
        <v>77.200151282350603</v>
      </c>
      <c r="AZ96">
        <v>86.618688970312206</v>
      </c>
      <c r="BA96">
        <v>93.636554267165494</v>
      </c>
      <c r="BB96">
        <v>96.400987161273406</v>
      </c>
      <c r="BC96">
        <v>100</v>
      </c>
      <c r="BD96">
        <v>104.97773563707</v>
      </c>
      <c r="BE96">
        <v>107.48873506171201</v>
      </c>
      <c r="BF96">
        <v>109.53236659186901</v>
      </c>
      <c r="BG96">
        <v>110.466272954109</v>
      </c>
      <c r="BH96">
        <v>109.35969437732599</v>
      </c>
      <c r="BI96">
        <v>110.27395023836</v>
      </c>
      <c r="BJ96">
        <v>112.374289819108</v>
      </c>
      <c r="BK96">
        <v>113.81587539998699</v>
      </c>
      <c r="BL96">
        <v>116.191475510903</v>
      </c>
      <c r="BM96" s="46">
        <v>117.345648454536</v>
      </c>
      <c r="BN96">
        <v>123.251485665774</v>
      </c>
    </row>
    <row r="97" spans="1:66" x14ac:dyDescent="0.3">
      <c r="A97" t="s">
        <v>737</v>
      </c>
      <c r="B97" t="s">
        <v>738</v>
      </c>
      <c r="C97" t="s">
        <v>555</v>
      </c>
      <c r="D97" t="s">
        <v>556</v>
      </c>
    </row>
    <row r="98" spans="1:66" x14ac:dyDescent="0.3">
      <c r="A98" t="s">
        <v>739</v>
      </c>
      <c r="B98" t="s">
        <v>740</v>
      </c>
      <c r="C98" t="s">
        <v>555</v>
      </c>
      <c r="D98" t="s">
        <v>556</v>
      </c>
      <c r="Z98">
        <v>28.989092581034701</v>
      </c>
      <c r="AA98">
        <v>32.169330585705197</v>
      </c>
      <c r="AB98">
        <v>35.349568590375704</v>
      </c>
      <c r="AC98">
        <v>38.407489748712699</v>
      </c>
      <c r="AD98">
        <v>39.752975058380898</v>
      </c>
      <c r="AE98">
        <v>41.098460368049203</v>
      </c>
      <c r="AF98">
        <v>43.4224804483854</v>
      </c>
      <c r="AG98">
        <v>46.847352145722702</v>
      </c>
      <c r="AH98">
        <v>51.617709152728402</v>
      </c>
      <c r="AI98">
        <v>56.999650391401602</v>
      </c>
      <c r="AJ98">
        <v>63.360126400742502</v>
      </c>
      <c r="AK98">
        <v>69.475968717416507</v>
      </c>
      <c r="AL98">
        <v>75.591811034090597</v>
      </c>
      <c r="AM98">
        <v>82.196920736098406</v>
      </c>
      <c r="AN98">
        <v>89.658248362440702</v>
      </c>
      <c r="AO98">
        <v>95.284823293780704</v>
      </c>
      <c r="AP98">
        <v>100.789081378787</v>
      </c>
      <c r="AQ98">
        <v>103.72468569079101</v>
      </c>
      <c r="AR98">
        <v>99.5659129154525</v>
      </c>
      <c r="AS98">
        <v>95.896407525448097</v>
      </c>
      <c r="AT98">
        <v>94.306288523112897</v>
      </c>
      <c r="AU98">
        <v>91.493001057442896</v>
      </c>
      <c r="AV98">
        <v>89.046664130773195</v>
      </c>
      <c r="AW98">
        <v>88.8020304381063</v>
      </c>
      <c r="AX98">
        <v>89.535931516107198</v>
      </c>
      <c r="AY98">
        <v>91.326875422392405</v>
      </c>
      <c r="AZ98">
        <v>93.185402117594094</v>
      </c>
      <c r="BA98">
        <v>97.195314259968498</v>
      </c>
      <c r="BB98">
        <v>97.758504167605295</v>
      </c>
      <c r="BC98">
        <v>100</v>
      </c>
      <c r="BD98">
        <v>105.305248929939</v>
      </c>
      <c r="BE98">
        <v>109.574228429827</v>
      </c>
      <c r="BF98">
        <v>114.327551250282</v>
      </c>
      <c r="BG98">
        <v>119.384996620861</v>
      </c>
      <c r="BH98">
        <v>122.955620635278</v>
      </c>
      <c r="BI98">
        <v>125.917999549448</v>
      </c>
      <c r="BJ98">
        <v>127.799053840955</v>
      </c>
      <c r="BK98">
        <v>130.87407073665199</v>
      </c>
      <c r="BL98">
        <v>134.64744311781899</v>
      </c>
      <c r="BM98" s="46">
        <v>134.98535706240099</v>
      </c>
      <c r="BN98">
        <v>137.10295111511601</v>
      </c>
    </row>
    <row r="99" spans="1:66" x14ac:dyDescent="0.3">
      <c r="A99" t="s">
        <v>741</v>
      </c>
      <c r="B99" t="s">
        <v>742</v>
      </c>
      <c r="C99" t="s">
        <v>555</v>
      </c>
      <c r="D99" t="s">
        <v>556</v>
      </c>
      <c r="E99">
        <v>1.56193028792508</v>
      </c>
      <c r="F99">
        <v>1.5863431392114</v>
      </c>
      <c r="G99">
        <v>1.60366838851641</v>
      </c>
      <c r="H99">
        <v>1.6530847245939</v>
      </c>
      <c r="I99">
        <v>1.7270123508761499</v>
      </c>
      <c r="J99">
        <v>1.78203970519646</v>
      </c>
      <c r="K99">
        <v>1.8138354752214101</v>
      </c>
      <c r="L99">
        <v>1.85177802912291</v>
      </c>
      <c r="M99">
        <v>1.88624377529622</v>
      </c>
      <c r="N99">
        <v>1.9099767671782599</v>
      </c>
      <c r="O99">
        <v>1.9650010286152899</v>
      </c>
      <c r="P99">
        <v>2.0086878735489302</v>
      </c>
      <c r="Q99">
        <v>2.0812473391801598</v>
      </c>
      <c r="R99">
        <v>2.18933070985852</v>
      </c>
      <c r="S99">
        <v>2.4706498047269001</v>
      </c>
      <c r="T99">
        <v>2.6775954473323398</v>
      </c>
      <c r="U99">
        <v>2.8083536510234701</v>
      </c>
      <c r="V99">
        <v>3.0452300732017998</v>
      </c>
      <c r="W99">
        <v>3.2202797840326101</v>
      </c>
      <c r="X99">
        <v>3.61107219656262</v>
      </c>
      <c r="Y99">
        <v>4.2632875553911997</v>
      </c>
      <c r="Z99">
        <v>4.6642792204380497</v>
      </c>
      <c r="AA99">
        <v>5.0832537781294498</v>
      </c>
      <c r="AB99">
        <v>5.5027651385611698</v>
      </c>
      <c r="AC99">
        <v>5.7628460779459001</v>
      </c>
      <c r="AD99">
        <v>5.9566318759027403</v>
      </c>
      <c r="AE99">
        <v>6.2159076111541696</v>
      </c>
      <c r="AF99">
        <v>6.3705068073236504</v>
      </c>
      <c r="AG99">
        <v>6.6566226807850697</v>
      </c>
      <c r="AH99">
        <v>7.3123272575826803</v>
      </c>
      <c r="AI99">
        <v>9.0177496402974295</v>
      </c>
      <c r="AJ99">
        <v>12.0812830171161</v>
      </c>
      <c r="AK99">
        <v>13.139589667264699</v>
      </c>
      <c r="AL99">
        <v>14.551917740579899</v>
      </c>
      <c r="AM99">
        <v>17.713954424678501</v>
      </c>
      <c r="AN99">
        <v>22.933287703600602</v>
      </c>
      <c r="AO99">
        <v>28.4000870569425</v>
      </c>
      <c r="AP99">
        <v>34.136866800889699</v>
      </c>
      <c r="AQ99">
        <v>38.8027305372269</v>
      </c>
      <c r="AR99">
        <v>43.328580519918901</v>
      </c>
      <c r="AS99">
        <v>48.115537232381399</v>
      </c>
      <c r="AT99">
        <v>52.770309156935497</v>
      </c>
      <c r="AU99">
        <v>56.828614912104499</v>
      </c>
      <c r="AV99">
        <v>61.189737379853199</v>
      </c>
      <c r="AW99">
        <v>66.154544766517802</v>
      </c>
      <c r="AX99">
        <v>71.982138802694294</v>
      </c>
      <c r="AY99">
        <v>75.997124044501604</v>
      </c>
      <c r="AZ99">
        <v>81.268447740861305</v>
      </c>
      <c r="BA99">
        <v>90.535835919170495</v>
      </c>
      <c r="BB99">
        <v>95.511995761749802</v>
      </c>
      <c r="BC99">
        <v>100</v>
      </c>
      <c r="BD99">
        <v>106.76227957314801</v>
      </c>
      <c r="BE99">
        <v>112.30984636343</v>
      </c>
      <c r="BF99">
        <v>118.10716718383399</v>
      </c>
      <c r="BG99">
        <v>125.34624990539599</v>
      </c>
      <c r="BH99">
        <v>129.30447286763001</v>
      </c>
      <c r="BI99">
        <v>132.82751835313701</v>
      </c>
      <c r="BJ99">
        <v>138.05343222583801</v>
      </c>
      <c r="BK99">
        <v>144.05509725270599</v>
      </c>
      <c r="BL99">
        <v>150.34435782941</v>
      </c>
      <c r="BM99" s="46">
        <v>155.55891924619701</v>
      </c>
      <c r="BN99">
        <v>162.52932717777901</v>
      </c>
    </row>
    <row r="100" spans="1:66" x14ac:dyDescent="0.3">
      <c r="A100" t="s">
        <v>743</v>
      </c>
      <c r="B100" t="s">
        <v>744</v>
      </c>
      <c r="C100" t="s">
        <v>555</v>
      </c>
      <c r="D100" t="s">
        <v>556</v>
      </c>
    </row>
    <row r="101" spans="1:66" x14ac:dyDescent="0.3">
      <c r="A101" t="s">
        <v>745</v>
      </c>
      <c r="B101" t="s">
        <v>746</v>
      </c>
      <c r="C101" t="s">
        <v>555</v>
      </c>
      <c r="D101" t="s">
        <v>556</v>
      </c>
      <c r="AD101">
        <v>1.2053999999999999E-4</v>
      </c>
      <c r="AE101">
        <v>1.8081E-4</v>
      </c>
      <c r="AF101">
        <v>4.2188987417609598E-4</v>
      </c>
      <c r="AG101">
        <v>1.2053996405031299E-3</v>
      </c>
      <c r="AH101">
        <v>1.8080994607546998E-2</v>
      </c>
      <c r="AI101">
        <v>0.108485967645282</v>
      </c>
      <c r="AJ101">
        <v>0.24107992810062601</v>
      </c>
      <c r="AK101">
        <v>1.7478294787295401</v>
      </c>
      <c r="AL101">
        <v>27.965271659672698</v>
      </c>
      <c r="AM101">
        <v>57.979722708200597</v>
      </c>
      <c r="AN101">
        <v>60.269982025156601</v>
      </c>
      <c r="AO101">
        <v>62.861591252238199</v>
      </c>
      <c r="AP101">
        <v>65.483335470332506</v>
      </c>
      <c r="AQ101">
        <v>69.672099221080899</v>
      </c>
      <c r="AR101">
        <v>72.472317562980805</v>
      </c>
      <c r="AS101">
        <v>75.814244810307699</v>
      </c>
      <c r="AT101">
        <v>78.677523264137406</v>
      </c>
      <c r="AU101">
        <v>79.992841803865403</v>
      </c>
      <c r="AV101">
        <v>81.4065855404438</v>
      </c>
      <c r="AW101">
        <v>83.079813886900396</v>
      </c>
      <c r="AX101">
        <v>85.835719398711504</v>
      </c>
      <c r="AY101">
        <v>88.573729420186098</v>
      </c>
      <c r="AZ101">
        <v>91.141732283464606</v>
      </c>
      <c r="BA101">
        <v>96.680386542591293</v>
      </c>
      <c r="BB101">
        <v>98.979957050823202</v>
      </c>
      <c r="BC101">
        <v>100</v>
      </c>
      <c r="BD101">
        <v>102.272727272727</v>
      </c>
      <c r="BE101">
        <v>105.762347888332</v>
      </c>
      <c r="BF101">
        <v>108.106657122405</v>
      </c>
      <c r="BG101">
        <v>107.87401574803199</v>
      </c>
      <c r="BH101">
        <v>107.372942018611</v>
      </c>
      <c r="BI101">
        <v>106.164996420902</v>
      </c>
      <c r="BJ101">
        <v>107.363994273443</v>
      </c>
      <c r="BK101">
        <v>108.974588403722</v>
      </c>
      <c r="BL101">
        <v>109.815676449535</v>
      </c>
      <c r="BM101" s="46">
        <v>109.985683607731</v>
      </c>
      <c r="BN101">
        <v>112.795275590551</v>
      </c>
    </row>
    <row r="102" spans="1:66" s="9" customFormat="1" x14ac:dyDescent="0.3">
      <c r="A102" s="9" t="s">
        <v>256</v>
      </c>
      <c r="B102" s="9" t="s">
        <v>747</v>
      </c>
      <c r="C102" s="9" t="s">
        <v>555</v>
      </c>
      <c r="D102" s="9" t="s">
        <v>556</v>
      </c>
      <c r="E102" s="9">
        <v>0.85297117000647205</v>
      </c>
      <c r="F102" s="9">
        <v>0.88521097576799701</v>
      </c>
      <c r="G102" s="9">
        <v>0.88029890235462704</v>
      </c>
      <c r="H102" s="9">
        <v>0.91821180698462501</v>
      </c>
      <c r="I102" s="9">
        <v>1.002339712148</v>
      </c>
      <c r="J102" s="9">
        <v>1.02503210761638</v>
      </c>
      <c r="K102" s="9">
        <v>1.1101285906345499</v>
      </c>
      <c r="L102" s="9">
        <v>1.0775428642103599</v>
      </c>
      <c r="M102" s="9">
        <v>1.0917256113825899</v>
      </c>
      <c r="N102" s="9">
        <v>1.10715367293697</v>
      </c>
      <c r="O102" s="9">
        <v>1.12230499796053</v>
      </c>
      <c r="P102" s="9">
        <v>1.22981713992108</v>
      </c>
      <c r="Q102" s="9">
        <v>1.2690445430650801</v>
      </c>
      <c r="R102" s="9">
        <v>1.5576115598642699</v>
      </c>
      <c r="S102" s="9">
        <v>1.7904853499743001</v>
      </c>
      <c r="T102" s="9">
        <v>2.0908136693035702</v>
      </c>
      <c r="U102" s="9">
        <v>2.2379683192033402</v>
      </c>
      <c r="V102" s="9">
        <v>2.38325499752328</v>
      </c>
      <c r="W102" s="9">
        <v>2.3195364114608799</v>
      </c>
      <c r="X102" s="9">
        <v>2.62325475328432</v>
      </c>
      <c r="Y102" s="9">
        <v>3.0896249906944302</v>
      </c>
      <c r="Z102" s="9">
        <v>3.4251067709236902</v>
      </c>
      <c r="AA102" s="9">
        <v>3.6771686764093801</v>
      </c>
      <c r="AB102" s="9">
        <v>4.0538454565300102</v>
      </c>
      <c r="AC102" s="9">
        <v>4.3133739557406097</v>
      </c>
      <c r="AD102" s="9">
        <v>4.7726982043546098</v>
      </c>
      <c r="AE102" s="9">
        <v>4.92923920390374</v>
      </c>
      <c r="AF102" s="9">
        <v>4.3648677056035501</v>
      </c>
      <c r="AG102" s="9">
        <v>4.5440659550638198</v>
      </c>
      <c r="AH102" s="9">
        <v>4.8586927666162003</v>
      </c>
      <c r="AI102" s="9">
        <v>5.8924297947527204</v>
      </c>
      <c r="AJ102" s="9">
        <v>6.8010370107661</v>
      </c>
      <c r="AK102" s="9">
        <v>8.1176153969201206</v>
      </c>
      <c r="AL102" s="9">
        <v>10.529031913737899</v>
      </c>
      <c r="AM102" s="9">
        <v>14.6702706870075</v>
      </c>
      <c r="AN102" s="9">
        <v>18.720466183621699</v>
      </c>
      <c r="AO102" s="9">
        <v>22.573811352332498</v>
      </c>
      <c r="AP102" s="9">
        <v>27.214762885082301</v>
      </c>
      <c r="AQ102" s="9">
        <v>28.648718394688501</v>
      </c>
      <c r="AR102" s="9">
        <v>29.5094388329555</v>
      </c>
      <c r="AS102" s="9">
        <v>32.263620263005699</v>
      </c>
      <c r="AT102" s="9">
        <v>36.560076958808402</v>
      </c>
      <c r="AU102" s="9">
        <v>39.131301128381601</v>
      </c>
      <c r="AV102" s="9">
        <v>50.3618193354665</v>
      </c>
      <c r="AW102" s="9">
        <v>60.953833541081302</v>
      </c>
      <c r="AX102" s="9">
        <v>69.470917777026798</v>
      </c>
      <c r="AY102" s="9">
        <v>77.352542917217207</v>
      </c>
      <c r="AZ102" s="9">
        <v>82.424725308445602</v>
      </c>
      <c r="BA102" s="9">
        <v>95.020685947801098</v>
      </c>
      <c r="BB102" s="9">
        <v>95.394959165026407</v>
      </c>
      <c r="BC102" s="9">
        <v>100</v>
      </c>
      <c r="BD102" s="9">
        <v>106.33279483849</v>
      </c>
      <c r="BE102" s="9">
        <v>111.66861866932599</v>
      </c>
      <c r="BF102" s="9">
        <v>116.989655202756</v>
      </c>
      <c r="BG102" s="9">
        <v>121.011954452908</v>
      </c>
      <c r="BH102" s="9">
        <v>129.158286450508</v>
      </c>
      <c r="BI102" s="9">
        <v>144.015244532932</v>
      </c>
      <c r="BJ102" s="9">
        <v>159.39620042550601</v>
      </c>
      <c r="BK102" s="9">
        <v>179.291095505561</v>
      </c>
      <c r="BL102" s="9">
        <v>212.82531217136199</v>
      </c>
      <c r="BM102" s="46">
        <v>261.34163299588897</v>
      </c>
      <c r="BN102" s="9">
        <v>305.35554689083398</v>
      </c>
    </row>
    <row r="103" spans="1:66" x14ac:dyDescent="0.3">
      <c r="A103" t="s">
        <v>748</v>
      </c>
      <c r="B103" t="s">
        <v>749</v>
      </c>
      <c r="C103" t="s">
        <v>555</v>
      </c>
      <c r="D103" t="s">
        <v>556</v>
      </c>
      <c r="Q103">
        <v>2.2356448584762099</v>
      </c>
      <c r="R103">
        <v>2.3113880176089201</v>
      </c>
      <c r="S103">
        <v>2.3529245887291199</v>
      </c>
      <c r="T103">
        <v>2.4433277141765801</v>
      </c>
      <c r="U103">
        <v>2.57107461965643</v>
      </c>
      <c r="V103">
        <v>2.6715752447960801</v>
      </c>
      <c r="W103">
        <v>2.7967957901540998</v>
      </c>
      <c r="X103">
        <v>3.0478477127819499</v>
      </c>
      <c r="Y103">
        <v>3.3308665063552101</v>
      </c>
      <c r="Z103">
        <v>3.4861319821367198</v>
      </c>
      <c r="AA103">
        <v>3.7244371693576102</v>
      </c>
      <c r="AB103">
        <v>3.9955723119202999</v>
      </c>
      <c r="AC103">
        <v>4.3339115767777399</v>
      </c>
      <c r="AD103">
        <v>4.6347866712469896</v>
      </c>
      <c r="AE103">
        <v>4.8800439024390299</v>
      </c>
      <c r="AF103">
        <v>5.3033542425283402</v>
      </c>
      <c r="AG103">
        <v>6.1372297492270702</v>
      </c>
      <c r="AH103">
        <v>7.1897126073514297</v>
      </c>
      <c r="AI103">
        <v>9.22940529027826</v>
      </c>
      <c r="AJ103">
        <v>12.442857437306801</v>
      </c>
      <c r="AK103">
        <v>15.386305049811099</v>
      </c>
      <c r="AL103">
        <v>18.842720714531101</v>
      </c>
      <c r="AM103">
        <v>22.397979388526299</v>
      </c>
      <c r="AN103">
        <v>28.737832360013702</v>
      </c>
      <c r="AO103">
        <v>35.482322913088304</v>
      </c>
      <c r="AP103">
        <v>41.977388526279597</v>
      </c>
      <c r="AQ103">
        <v>47.9187798007558</v>
      </c>
      <c r="AR103">
        <v>52.709576777739599</v>
      </c>
      <c r="AS103">
        <v>57.8770182068018</v>
      </c>
      <c r="AT103">
        <v>63.153555479216799</v>
      </c>
      <c r="AU103">
        <v>66.478873239436595</v>
      </c>
      <c r="AV103">
        <v>69.577464788732399</v>
      </c>
      <c r="AW103">
        <v>74.270010305736903</v>
      </c>
      <c r="AX103">
        <v>76.915149433184496</v>
      </c>
      <c r="AY103">
        <v>79.938165578838905</v>
      </c>
      <c r="AZ103">
        <v>86.300240467193404</v>
      </c>
      <c r="BA103">
        <v>91.514943318447294</v>
      </c>
      <c r="BB103">
        <v>95.369288904156704</v>
      </c>
      <c r="BC103">
        <v>100</v>
      </c>
      <c r="BD103">
        <v>103.929920989351</v>
      </c>
      <c r="BE103">
        <v>109.804190999657</v>
      </c>
      <c r="BF103">
        <v>111.707317073171</v>
      </c>
      <c r="BG103">
        <v>111.453108897286</v>
      </c>
      <c r="BH103">
        <v>111.384403984885</v>
      </c>
      <c r="BI103">
        <v>111.82411542425299</v>
      </c>
      <c r="BJ103">
        <v>114.450017176228</v>
      </c>
      <c r="BK103">
        <v>117.712126417039</v>
      </c>
      <c r="BL103">
        <v>121.64204740639001</v>
      </c>
      <c r="BM103" s="46">
        <v>125.688766746822</v>
      </c>
      <c r="BN103">
        <v>132.11267605633799</v>
      </c>
    </row>
    <row r="104" spans="1:66" x14ac:dyDescent="0.3">
      <c r="A104" t="s">
        <v>750</v>
      </c>
      <c r="B104" t="s">
        <v>751</v>
      </c>
      <c r="C104" t="s">
        <v>555</v>
      </c>
      <c r="D104" t="s">
        <v>556</v>
      </c>
    </row>
    <row r="105" spans="1:66" x14ac:dyDescent="0.3">
      <c r="A105" t="s">
        <v>752</v>
      </c>
      <c r="B105" t="s">
        <v>753</v>
      </c>
      <c r="C105" t="s">
        <v>555</v>
      </c>
      <c r="D105" t="s">
        <v>556</v>
      </c>
    </row>
    <row r="106" spans="1:66" x14ac:dyDescent="0.3">
      <c r="A106" t="s">
        <v>754</v>
      </c>
      <c r="B106" t="s">
        <v>755</v>
      </c>
      <c r="C106" t="s">
        <v>555</v>
      </c>
      <c r="D106" t="s">
        <v>556</v>
      </c>
    </row>
    <row r="107" spans="1:66" x14ac:dyDescent="0.3">
      <c r="A107" t="s">
        <v>756</v>
      </c>
      <c r="B107" t="s">
        <v>757</v>
      </c>
      <c r="C107" t="s">
        <v>555</v>
      </c>
      <c r="D107" t="s">
        <v>556</v>
      </c>
    </row>
    <row r="108" spans="1:66" s="9" customFormat="1" x14ac:dyDescent="0.3">
      <c r="A108" s="9" t="s">
        <v>242</v>
      </c>
      <c r="B108" s="9" t="s">
        <v>758</v>
      </c>
      <c r="C108" s="9" t="s">
        <v>555</v>
      </c>
      <c r="D108" s="9" t="s">
        <v>556</v>
      </c>
      <c r="E108" s="9">
        <v>2.77683799891138E-4</v>
      </c>
      <c r="F108" s="9">
        <v>3.1570407567085401E-4</v>
      </c>
      <c r="G108" s="9">
        <v>7.3053244176739501E-4</v>
      </c>
      <c r="H108" s="9">
        <v>1.79645803059157E-3</v>
      </c>
      <c r="I108" s="9">
        <v>3.7545022332469299E-3</v>
      </c>
      <c r="J108" s="9">
        <v>1.52719300605166E-2</v>
      </c>
      <c r="K108" s="9">
        <v>0.18879986338662</v>
      </c>
      <c r="L108" s="9">
        <v>0.38892771857643599</v>
      </c>
      <c r="M108" s="9">
        <v>0.89003402264842202</v>
      </c>
      <c r="N108" s="9">
        <v>1.02781013422518</v>
      </c>
      <c r="O108" s="9">
        <v>1.1552530884750301</v>
      </c>
      <c r="P108" s="9">
        <v>1.20416360391907</v>
      </c>
      <c r="Q108" s="9">
        <v>1.2826961342788501</v>
      </c>
      <c r="R108" s="9">
        <v>1.68086914535085</v>
      </c>
      <c r="S108" s="9">
        <v>2.3614831572312398</v>
      </c>
      <c r="T108" s="9">
        <v>2.8140778670061799</v>
      </c>
      <c r="U108" s="9">
        <v>3.3720716219811702</v>
      </c>
      <c r="V108" s="9">
        <v>3.74475600558161</v>
      </c>
      <c r="W108" s="9">
        <v>4.0485524295253397</v>
      </c>
      <c r="X108" s="9">
        <v>4.7057444618792701</v>
      </c>
      <c r="Y108" s="9">
        <v>5.5544457178890703</v>
      </c>
      <c r="Z108" s="9">
        <v>6.2357489481157504</v>
      </c>
      <c r="AA108" s="9">
        <v>6.82474187294335</v>
      </c>
      <c r="AB108" s="9">
        <v>7.63004370521403</v>
      </c>
      <c r="AC108" s="9">
        <v>8.4277674316187703</v>
      </c>
      <c r="AD108" s="9">
        <v>8.82594035113679</v>
      </c>
      <c r="AE108" s="9">
        <v>9.3398454640263697</v>
      </c>
      <c r="AF108" s="9">
        <v>10.206457607857701</v>
      </c>
      <c r="AG108" s="9">
        <v>11.0276045955446</v>
      </c>
      <c r="AH108" s="9">
        <v>11.7350849391573</v>
      </c>
      <c r="AI108" s="9">
        <v>12.652673697053901</v>
      </c>
      <c r="AJ108" s="9">
        <v>13.844436406208599</v>
      </c>
      <c r="AK108" s="9">
        <v>14.886024956350999</v>
      </c>
      <c r="AL108" s="9">
        <v>16.325785418917501</v>
      </c>
      <c r="AM108" s="9">
        <v>17.718702288647101</v>
      </c>
      <c r="AN108" s="9">
        <v>19.387861313997501</v>
      </c>
      <c r="AO108" s="9">
        <v>20.933709948556501</v>
      </c>
      <c r="AP108" s="9">
        <v>22.237072379178301</v>
      </c>
      <c r="AQ108" s="9">
        <v>35.234873444890503</v>
      </c>
      <c r="AR108" s="9">
        <v>42.450211321687597</v>
      </c>
      <c r="AS108" s="9">
        <v>44.016037949783097</v>
      </c>
      <c r="AT108" s="9">
        <v>49.0779328792702</v>
      </c>
      <c r="AU108" s="9">
        <v>54.918264591051297</v>
      </c>
      <c r="AV108" s="9">
        <v>58.629265926704797</v>
      </c>
      <c r="AW108" s="9">
        <v>62.184579722791597</v>
      </c>
      <c r="AX108" s="9">
        <v>68.684857227476598</v>
      </c>
      <c r="AY108" s="9">
        <v>77.688529942769705</v>
      </c>
      <c r="AZ108" s="9">
        <v>82.665694412249294</v>
      </c>
      <c r="BA108" s="9">
        <v>91.119637675498296</v>
      </c>
      <c r="BB108" s="9">
        <v>95.116523631734296</v>
      </c>
      <c r="BC108" s="9">
        <v>100</v>
      </c>
      <c r="BD108" s="9">
        <v>105.356047789822</v>
      </c>
      <c r="BE108" s="9">
        <v>109.864759851215</v>
      </c>
      <c r="BF108" s="9">
        <v>116.909852190406</v>
      </c>
      <c r="BG108" s="9">
        <v>124.38615003281799</v>
      </c>
      <c r="BH108" s="9">
        <v>132.30099142978801</v>
      </c>
      <c r="BI108" s="9">
        <v>136.96566660822199</v>
      </c>
      <c r="BJ108" s="9">
        <v>142.18241227391701</v>
      </c>
      <c r="BK108" s="9">
        <v>146.72989836052699</v>
      </c>
      <c r="BL108" s="9">
        <v>151.17667507135201</v>
      </c>
      <c r="BM108" s="46">
        <v>154.08073063150599</v>
      </c>
      <c r="BN108" s="9">
        <v>156.48459018832699</v>
      </c>
    </row>
    <row r="109" spans="1:66" x14ac:dyDescent="0.3">
      <c r="A109" t="s">
        <v>759</v>
      </c>
      <c r="B109" t="s">
        <v>760</v>
      </c>
      <c r="C109" t="s">
        <v>555</v>
      </c>
      <c r="D109" t="s">
        <v>556</v>
      </c>
    </row>
    <row r="110" spans="1:66" x14ac:dyDescent="0.3">
      <c r="A110" t="s">
        <v>761</v>
      </c>
      <c r="B110" t="s">
        <v>762</v>
      </c>
      <c r="C110" t="s">
        <v>555</v>
      </c>
      <c r="D110" t="s">
        <v>556</v>
      </c>
    </row>
    <row r="111" spans="1:66" s="9" customFormat="1" x14ac:dyDescent="0.3">
      <c r="A111" s="9" t="s">
        <v>198</v>
      </c>
      <c r="B111" s="9" t="s">
        <v>763</v>
      </c>
      <c r="C111" s="9" t="s">
        <v>555</v>
      </c>
      <c r="D111" s="9" t="s">
        <v>556</v>
      </c>
      <c r="E111" s="9">
        <v>2.5274866887730898</v>
      </c>
      <c r="F111" s="9">
        <v>2.57033297015633</v>
      </c>
      <c r="G111" s="9">
        <v>2.6636929891046899</v>
      </c>
      <c r="H111" s="9">
        <v>2.74216968261487</v>
      </c>
      <c r="I111" s="9">
        <v>3.1083936049265701</v>
      </c>
      <c r="J111" s="9">
        <v>3.4029063950734302</v>
      </c>
      <c r="K111" s="9">
        <v>3.7704831833254402</v>
      </c>
      <c r="L111" s="9">
        <v>4.2629913311226897</v>
      </c>
      <c r="M111" s="9">
        <v>4.4010019422074897</v>
      </c>
      <c r="N111" s="9">
        <v>4.3752940786357204</v>
      </c>
      <c r="O111" s="9">
        <v>4.59809549976314</v>
      </c>
      <c r="P111" s="9">
        <v>4.7397140217906202</v>
      </c>
      <c r="Q111" s="9">
        <v>5.04505101847466</v>
      </c>
      <c r="R111" s="9">
        <v>5.8997238275698702</v>
      </c>
      <c r="S111" s="9">
        <v>7.5869701563240204</v>
      </c>
      <c r="T111" s="9">
        <v>8.0231018474656608</v>
      </c>
      <c r="U111" s="9">
        <v>7.4106224538133603</v>
      </c>
      <c r="V111" s="9">
        <v>8.0262576977735698</v>
      </c>
      <c r="W111" s="9">
        <v>8.2287640928469994</v>
      </c>
      <c r="X111" s="9">
        <v>8.7451752723827596</v>
      </c>
      <c r="Y111" s="9">
        <v>9.7374092846992006</v>
      </c>
      <c r="Z111" s="9">
        <v>11.0142316437707</v>
      </c>
      <c r="AA111" s="9">
        <v>11.883336333491201</v>
      </c>
      <c r="AB111" s="9">
        <v>13.293660350544799</v>
      </c>
      <c r="AC111" s="9">
        <v>14.399547607768801</v>
      </c>
      <c r="AD111" s="9">
        <v>15.199647560397899</v>
      </c>
      <c r="AE111" s="9">
        <v>16.5265343439129</v>
      </c>
      <c r="AF111" s="9">
        <v>17.9810554239697</v>
      </c>
      <c r="AG111" s="9">
        <v>19.6683027001421</v>
      </c>
      <c r="AH111" s="9">
        <v>21.059693510184701</v>
      </c>
      <c r="AI111" s="9">
        <v>22.949007579346301</v>
      </c>
      <c r="AJ111" s="9">
        <v>26.132091425864498</v>
      </c>
      <c r="AK111" s="9">
        <v>29.2124945523449</v>
      </c>
      <c r="AL111" s="9">
        <v>31.060737091425899</v>
      </c>
      <c r="AM111" s="9">
        <v>34.243821411653201</v>
      </c>
      <c r="AN111" s="9">
        <v>37.745213169114201</v>
      </c>
      <c r="AO111" s="9">
        <v>41.133658455708201</v>
      </c>
      <c r="AP111" s="9">
        <v>44.080577451444803</v>
      </c>
      <c r="AQ111" s="9">
        <v>49.9128076740881</v>
      </c>
      <c r="AR111" s="9">
        <v>52.243646139270503</v>
      </c>
      <c r="AS111" s="9">
        <v>54.338321648507801</v>
      </c>
      <c r="AT111" s="9">
        <v>56.391926101373798</v>
      </c>
      <c r="AU111" s="9">
        <v>58.815172903837102</v>
      </c>
      <c r="AV111" s="9">
        <v>61.053595452392202</v>
      </c>
      <c r="AW111" s="9">
        <v>63.353638086215</v>
      </c>
      <c r="AX111" s="9">
        <v>66.043851255329201</v>
      </c>
      <c r="AY111" s="9">
        <v>69.872098531501607</v>
      </c>
      <c r="AZ111" s="9">
        <v>74.324964471814397</v>
      </c>
      <c r="BA111" s="9">
        <v>80.530554239696897</v>
      </c>
      <c r="BB111" s="9">
        <v>89.294173377546201</v>
      </c>
      <c r="BC111" s="9">
        <v>100</v>
      </c>
      <c r="BD111" s="9">
        <v>108.911793364834</v>
      </c>
      <c r="BE111" s="9">
        <v>119.235538897084</v>
      </c>
      <c r="BF111" s="9">
        <v>131.18041028234001</v>
      </c>
      <c r="BG111" s="9">
        <v>139.92444611391599</v>
      </c>
      <c r="BH111" s="9">
        <v>146.79050152257301</v>
      </c>
      <c r="BI111" s="9">
        <v>154.05401310539401</v>
      </c>
      <c r="BJ111" s="9">
        <v>159.18119775208999</v>
      </c>
      <c r="BK111" s="9">
        <v>165.45106889950401</v>
      </c>
      <c r="BL111" s="9">
        <v>171.62157600337699</v>
      </c>
      <c r="BM111" s="46">
        <v>182.98882258442501</v>
      </c>
      <c r="BN111" s="9">
        <v>192.37872469901501</v>
      </c>
    </row>
    <row r="112" spans="1:66" x14ac:dyDescent="0.3">
      <c r="A112" t="s">
        <v>764</v>
      </c>
      <c r="B112" t="s">
        <v>765</v>
      </c>
      <c r="C112" t="s">
        <v>555</v>
      </c>
      <c r="D112" t="s">
        <v>556</v>
      </c>
    </row>
    <row r="113" spans="1:66" x14ac:dyDescent="0.3">
      <c r="A113" t="s">
        <v>766</v>
      </c>
      <c r="B113" t="s">
        <v>767</v>
      </c>
      <c r="C113" t="s">
        <v>555</v>
      </c>
      <c r="D113" t="s">
        <v>556</v>
      </c>
      <c r="E113">
        <v>5.0732653792393299</v>
      </c>
      <c r="F113">
        <v>5.2131352732068299</v>
      </c>
      <c r="G113">
        <v>5.4354091357305601</v>
      </c>
      <c r="H113">
        <v>5.5687734532556297</v>
      </c>
      <c r="I113">
        <v>5.9428440999202197</v>
      </c>
      <c r="J113">
        <v>6.2392805039542498</v>
      </c>
      <c r="K113">
        <v>6.42984676361983</v>
      </c>
      <c r="L113">
        <v>6.6345290426662702</v>
      </c>
      <c r="M113">
        <v>6.94508146594002</v>
      </c>
      <c r="N113">
        <v>7.46031616811905</v>
      </c>
      <c r="O113">
        <v>8.0725985026417106</v>
      </c>
      <c r="P113">
        <v>8.7960444886947808</v>
      </c>
      <c r="Q113">
        <v>9.5530160204774504</v>
      </c>
      <c r="R113">
        <v>10.643478506692601</v>
      </c>
      <c r="S113">
        <v>12.4503289693938</v>
      </c>
      <c r="T113">
        <v>15.049441011906399</v>
      </c>
      <c r="U113">
        <v>17.7561877011394</v>
      </c>
      <c r="V113">
        <v>20.148341306427799</v>
      </c>
      <c r="W113">
        <v>21.702008350004299</v>
      </c>
      <c r="X113">
        <v>24.587388884056701</v>
      </c>
      <c r="Y113">
        <v>29.0510924589023</v>
      </c>
      <c r="Z113">
        <v>34.969823432199703</v>
      </c>
      <c r="AA113">
        <v>40.966138992780699</v>
      </c>
      <c r="AB113">
        <v>45.246129425067402</v>
      </c>
      <c r="AC113">
        <v>49.160423588762299</v>
      </c>
      <c r="AD113">
        <v>51.812872923371302</v>
      </c>
      <c r="AE113">
        <v>53.795771940506199</v>
      </c>
      <c r="AF113">
        <v>55.495399669478999</v>
      </c>
      <c r="AG113">
        <v>56.679988692702501</v>
      </c>
      <c r="AH113">
        <v>58.997657649821697</v>
      </c>
      <c r="AI113">
        <v>60.954799512916402</v>
      </c>
      <c r="AJ113">
        <v>62.911946594763798</v>
      </c>
      <c r="AK113">
        <v>64.843341741323798</v>
      </c>
      <c r="AL113">
        <v>65.7961633469601</v>
      </c>
      <c r="AM113">
        <v>67.315527528920597</v>
      </c>
      <c r="AN113">
        <v>69.015155257893397</v>
      </c>
      <c r="AO113">
        <v>70.225496216404295</v>
      </c>
      <c r="AP113">
        <v>71.296860050447904</v>
      </c>
      <c r="AQ113">
        <v>73.019048447421099</v>
      </c>
      <c r="AR113">
        <v>74.210663651387307</v>
      </c>
      <c r="AS113">
        <v>78.359572062277095</v>
      </c>
      <c r="AT113">
        <v>82.177959467687202</v>
      </c>
      <c r="AU113">
        <v>85.9702531095068</v>
      </c>
      <c r="AV113">
        <v>88.971035922414501</v>
      </c>
      <c r="AW113">
        <v>90.928068191702195</v>
      </c>
      <c r="AX113">
        <v>93.137340175698</v>
      </c>
      <c r="AY113">
        <v>96.799164999565093</v>
      </c>
      <c r="AZ113">
        <v>101.53953205184</v>
      </c>
      <c r="BA113">
        <v>105.66234669913899</v>
      </c>
      <c r="BB113">
        <v>100.930677568061</v>
      </c>
      <c r="BC113">
        <v>100</v>
      </c>
      <c r="BD113">
        <v>102.557188831869</v>
      </c>
      <c r="BE113">
        <v>104.296773071236</v>
      </c>
      <c r="BF113">
        <v>104.827346264243</v>
      </c>
      <c r="BG113">
        <v>105.018700530573</v>
      </c>
      <c r="BH113">
        <v>104.714273288684</v>
      </c>
      <c r="BI113">
        <v>104.722971209881</v>
      </c>
      <c r="BJ113">
        <v>105.079585978951</v>
      </c>
      <c r="BK113">
        <v>105.59276332956399</v>
      </c>
      <c r="BL113">
        <v>106.584326346003</v>
      </c>
      <c r="BM113" s="46">
        <v>106.227711576933</v>
      </c>
      <c r="BN113">
        <v>108.732712881621</v>
      </c>
    </row>
    <row r="114" spans="1:66" x14ac:dyDescent="0.3">
      <c r="A114" t="s">
        <v>768</v>
      </c>
      <c r="B114" t="s">
        <v>769</v>
      </c>
      <c r="C114" t="s">
        <v>555</v>
      </c>
      <c r="D114" t="s">
        <v>556</v>
      </c>
      <c r="E114">
        <v>0.14143422224222801</v>
      </c>
      <c r="F114">
        <v>0.14590717059841901</v>
      </c>
      <c r="G114">
        <v>0.146959629035467</v>
      </c>
      <c r="H114">
        <v>0.14750609783881</v>
      </c>
      <c r="I114">
        <v>0.153132702559275</v>
      </c>
      <c r="J114">
        <v>0.15643175496768799</v>
      </c>
      <c r="K114">
        <v>0.15582456740695799</v>
      </c>
      <c r="L114">
        <v>0.15831403640241201</v>
      </c>
      <c r="M114">
        <v>0.15940697401051299</v>
      </c>
      <c r="N114">
        <v>0.165134776658004</v>
      </c>
      <c r="O114">
        <v>0.16788736026145601</v>
      </c>
      <c r="P114">
        <v>0.17493073595439701</v>
      </c>
      <c r="Q114">
        <v>0.18612322663834499</v>
      </c>
      <c r="R114">
        <v>0.204399572185478</v>
      </c>
      <c r="S114">
        <v>0.23352433546665899</v>
      </c>
      <c r="T114">
        <v>0.26360035925766301</v>
      </c>
      <c r="U114">
        <v>0.29327159134259001</v>
      </c>
      <c r="V114">
        <v>0.37329891171374002</v>
      </c>
      <c r="W114">
        <v>0.41705689518414402</v>
      </c>
      <c r="X114">
        <v>0.46079463906983498</v>
      </c>
      <c r="Y114">
        <v>0.55592069009144496</v>
      </c>
      <c r="Z114">
        <v>0.69047345332575205</v>
      </c>
      <c r="AA114">
        <v>0.81952104935072601</v>
      </c>
      <c r="AB114">
        <v>0.98129605484495197</v>
      </c>
      <c r="AC114">
        <v>1.10435273361484</v>
      </c>
      <c r="AD114">
        <v>1.1528265404657401</v>
      </c>
      <c r="AE114">
        <v>1.3652809784367601</v>
      </c>
      <c r="AF114">
        <v>1.7553612579901201</v>
      </c>
      <c r="AG114">
        <v>2.2586344758067298</v>
      </c>
      <c r="AH114">
        <v>2.7634314447153399</v>
      </c>
      <c r="AI114">
        <v>2.9742170124427401</v>
      </c>
      <c r="AJ114">
        <v>3.4836577942031899</v>
      </c>
      <c r="AK114">
        <v>4.3827105346299398</v>
      </c>
      <c r="AL114">
        <v>5.3119604663381903</v>
      </c>
      <c r="AM114">
        <v>6.9824141840471396</v>
      </c>
      <c r="AN114">
        <v>10.4496007830059</v>
      </c>
      <c r="AO114">
        <v>13.4734377099679</v>
      </c>
      <c r="AP114">
        <v>15.810974835077401</v>
      </c>
      <c r="AQ114">
        <v>18.635784819502302</v>
      </c>
      <c r="AR114">
        <v>22.376118739598301</v>
      </c>
      <c r="AS114">
        <v>25.615453804342</v>
      </c>
      <c r="AT114">
        <v>28.5034033705372</v>
      </c>
      <c r="AU114">
        <v>32.589632390766802</v>
      </c>
      <c r="AV114">
        <v>37.956496841253298</v>
      </c>
      <c r="AW114">
        <v>43.559448423577003</v>
      </c>
      <c r="AX114">
        <v>49.4108405341712</v>
      </c>
      <c r="AY114">
        <v>54.359780047132801</v>
      </c>
      <c r="AZ114">
        <v>63.786331500392798</v>
      </c>
      <c r="BA114">
        <v>79.994763026970404</v>
      </c>
      <c r="BB114">
        <v>90.835297198219394</v>
      </c>
      <c r="BC114">
        <v>100</v>
      </c>
      <c r="BD114">
        <v>126.293385673861</v>
      </c>
      <c r="BE114">
        <v>160.71693729015101</v>
      </c>
      <c r="BF114">
        <v>219.54421493167999</v>
      </c>
      <c r="BG114">
        <v>256.002941860308</v>
      </c>
      <c r="BH114">
        <v>287.96409393875098</v>
      </c>
      <c r="BI114">
        <v>308.828317801683</v>
      </c>
      <c r="BJ114">
        <v>333.67332242236301</v>
      </c>
      <c r="BK114">
        <v>393.78162958315301</v>
      </c>
      <c r="BL114">
        <v>550.92942529120603</v>
      </c>
      <c r="BM114" s="46">
        <v>719.48153967007102</v>
      </c>
    </row>
    <row r="115" spans="1:66" s="9" customFormat="1" x14ac:dyDescent="0.3">
      <c r="A115" s="9" t="s">
        <v>454</v>
      </c>
      <c r="B115" s="9" t="s">
        <v>770</v>
      </c>
      <c r="C115" s="9" t="s">
        <v>555</v>
      </c>
      <c r="D115" s="9" t="s">
        <v>556</v>
      </c>
      <c r="E115" s="9">
        <v>59.059850994683799</v>
      </c>
      <c r="F115" s="9">
        <v>59.600993040455698</v>
      </c>
      <c r="G115" s="9">
        <v>60.371253724722301</v>
      </c>
      <c r="H115" s="9">
        <v>62.758911109068201</v>
      </c>
      <c r="I115" s="9">
        <v>62.702342410810601</v>
      </c>
      <c r="J115" s="9">
        <v>62.4166825363423</v>
      </c>
      <c r="K115" s="9">
        <v>63.654541991842798</v>
      </c>
      <c r="L115" s="9">
        <v>65.7493810701136</v>
      </c>
      <c r="M115" s="9">
        <v>67.193550434203004</v>
      </c>
      <c r="N115" s="9">
        <v>71.049958737700706</v>
      </c>
      <c r="O115" s="9">
        <v>74.144607376055305</v>
      </c>
      <c r="P115" s="9">
        <v>76.810766202786795</v>
      </c>
      <c r="Q115" s="9">
        <v>80.794134450104707</v>
      </c>
      <c r="R115" s="9">
        <v>84.745762711652503</v>
      </c>
      <c r="S115" s="9">
        <v>91.271186440254198</v>
      </c>
      <c r="T115" s="9">
        <v>99.957627117796605</v>
      </c>
      <c r="U115" s="9">
        <v>112.77542372839</v>
      </c>
      <c r="V115" s="9">
        <v>123.114406779237</v>
      </c>
      <c r="W115" s="9">
        <v>128.79237288072</v>
      </c>
      <c r="AI115" s="9">
        <v>3.0567551136507699E-2</v>
      </c>
      <c r="AJ115" s="9">
        <v>8.5880262716854894E-2</v>
      </c>
      <c r="AK115" s="9">
        <v>0.15768974792642801</v>
      </c>
      <c r="AL115" s="9">
        <v>0.48519922438901097</v>
      </c>
      <c r="AM115" s="9">
        <v>2.66131774577372</v>
      </c>
      <c r="AN115" s="9">
        <v>12.9688900686939</v>
      </c>
      <c r="AO115" s="9">
        <v>10.878651810026</v>
      </c>
      <c r="AP115" s="9">
        <v>13.387616999341599</v>
      </c>
      <c r="AQ115" s="9">
        <v>15.3648038387268</v>
      </c>
      <c r="AR115" s="9">
        <v>17.297352349468198</v>
      </c>
      <c r="AS115" s="9">
        <v>18.158580972758699</v>
      </c>
      <c r="AT115" s="9">
        <v>21.131881819814598</v>
      </c>
      <c r="AU115" s="9">
        <v>25.213862894599298</v>
      </c>
      <c r="AV115" s="9">
        <v>33.689808145451003</v>
      </c>
      <c r="AW115" s="9">
        <v>42.773222825237603</v>
      </c>
      <c r="AX115" s="9">
        <v>58.581983954280403</v>
      </c>
      <c r="AY115" s="9">
        <v>89.765738105762097</v>
      </c>
      <c r="AZ115" s="9">
        <v>80.728579085367002</v>
      </c>
      <c r="BA115" s="9">
        <v>90.951120244213001</v>
      </c>
      <c r="BB115" s="9">
        <v>97.202750517390697</v>
      </c>
      <c r="BC115" s="9">
        <v>100</v>
      </c>
      <c r="BD115" s="9">
        <v>105.80145537085301</v>
      </c>
      <c r="BE115" s="9">
        <v>112.243807997863</v>
      </c>
      <c r="BF115" s="9">
        <v>114.353428132719</v>
      </c>
      <c r="BG115" s="9">
        <v>116.910341144268</v>
      </c>
      <c r="BH115" s="9">
        <v>118.539288337005</v>
      </c>
      <c r="BI115" s="9">
        <v>119.198984840636</v>
      </c>
      <c r="BJ115" s="9">
        <v>119.41838117957199</v>
      </c>
      <c r="BK115" s="9">
        <v>119.85717385744201</v>
      </c>
      <c r="BL115" s="9">
        <v>119.618699575991</v>
      </c>
      <c r="BM115" s="46">
        <v>120.305505506571</v>
      </c>
      <c r="BN115" s="9">
        <v>127.57420160520699</v>
      </c>
    </row>
    <row r="116" spans="1:66" x14ac:dyDescent="0.3">
      <c r="A116" t="s">
        <v>771</v>
      </c>
      <c r="B116" t="s">
        <v>772</v>
      </c>
      <c r="C116" t="s">
        <v>555</v>
      </c>
      <c r="D116" t="s">
        <v>556</v>
      </c>
      <c r="E116">
        <v>4.1528890897952198E-2</v>
      </c>
      <c r="F116">
        <v>4.3485572349502101E-2</v>
      </c>
      <c r="G116">
        <v>4.8276070171156302E-2</v>
      </c>
      <c r="H116">
        <v>5.4517211662871497E-2</v>
      </c>
      <c r="I116">
        <v>6.5009078681452406E-2</v>
      </c>
      <c r="J116">
        <v>6.9765838102969199E-2</v>
      </c>
      <c r="K116">
        <v>7.7221464180878399E-2</v>
      </c>
      <c r="L116">
        <v>7.9785385658203298E-2</v>
      </c>
      <c r="M116">
        <v>9.1938134757056103E-2</v>
      </c>
      <c r="N116">
        <v>0.11194690216757899</v>
      </c>
      <c r="O116">
        <v>0.12691697384022099</v>
      </c>
      <c r="P116">
        <v>0.13546086527617601</v>
      </c>
      <c r="Q116">
        <v>0.14875136954350299</v>
      </c>
      <c r="R116">
        <v>0.18051712174735601</v>
      </c>
      <c r="S116">
        <v>0.25726610969576202</v>
      </c>
      <c r="T116">
        <v>0.38425610426261098</v>
      </c>
      <c r="U116">
        <v>0.50735297080408204</v>
      </c>
      <c r="V116">
        <v>0.66116585830157004</v>
      </c>
      <c r="W116">
        <v>0.95042590997189602</v>
      </c>
      <c r="X116">
        <v>1.3728375334826799</v>
      </c>
      <c r="Y116">
        <v>2.1763377345941501</v>
      </c>
      <c r="Z116">
        <v>3.30353359552646</v>
      </c>
      <c r="AA116">
        <v>4.9633354587858198</v>
      </c>
      <c r="AB116">
        <v>9.1300578691849807</v>
      </c>
      <c r="AC116">
        <v>11.946899576354101</v>
      </c>
      <c r="AD116">
        <v>15.769265775686801</v>
      </c>
      <c r="AE116">
        <v>19.258752170879902</v>
      </c>
      <c r="AF116">
        <v>22.782674005793901</v>
      </c>
      <c r="AG116">
        <v>28.643632877024999</v>
      </c>
      <c r="AH116">
        <v>34.589534054302902</v>
      </c>
      <c r="AI116">
        <v>39.9546205205733</v>
      </c>
      <c r="AJ116">
        <v>42.675042283937003</v>
      </c>
      <c r="AK116">
        <v>44.359729950281498</v>
      </c>
      <c r="AL116">
        <v>46.1531285837859</v>
      </c>
      <c r="AM116">
        <v>46.869728030831403</v>
      </c>
      <c r="AN116">
        <v>47.643655744587598</v>
      </c>
      <c r="AO116">
        <v>48.7206019830776</v>
      </c>
      <c r="AP116">
        <v>49.605090798798898</v>
      </c>
      <c r="AQ116">
        <v>50.428159155385003</v>
      </c>
      <c r="AR116">
        <v>52.057912847119702</v>
      </c>
      <c r="AS116">
        <v>54.731852564726701</v>
      </c>
      <c r="AT116">
        <v>58.237474519348801</v>
      </c>
      <c r="AU116">
        <v>61.264089058337703</v>
      </c>
      <c r="AV116">
        <v>62.523472451680597</v>
      </c>
      <c r="AW116">
        <v>64.498084533929003</v>
      </c>
      <c r="AX116">
        <v>67.069654012483099</v>
      </c>
      <c r="AY116">
        <v>71.554654802482901</v>
      </c>
      <c r="AZ116">
        <v>75.169279237101804</v>
      </c>
      <c r="BA116">
        <v>84.711563919080405</v>
      </c>
      <c r="BB116">
        <v>94.879602931012599</v>
      </c>
      <c r="BC116">
        <v>100</v>
      </c>
      <c r="BD116">
        <v>104.001026643431</v>
      </c>
      <c r="BE116">
        <v>109.39441576713899</v>
      </c>
      <c r="BF116">
        <v>113.630473015855</v>
      </c>
      <c r="BG116">
        <v>115.953778501939</v>
      </c>
      <c r="BH116">
        <v>117.847368154088</v>
      </c>
      <c r="BI116">
        <v>119.847152693711</v>
      </c>
      <c r="BJ116">
        <v>121.956960656067</v>
      </c>
      <c r="BK116">
        <v>125.22896551876001</v>
      </c>
      <c r="BL116">
        <v>129.00333121435901</v>
      </c>
      <c r="BM116" s="46">
        <v>132.67724806440299</v>
      </c>
      <c r="BN116">
        <v>138.57374299826699</v>
      </c>
    </row>
    <row r="117" spans="1:66" x14ac:dyDescent="0.3">
      <c r="A117" t="s">
        <v>773</v>
      </c>
      <c r="B117" t="s">
        <v>774</v>
      </c>
      <c r="C117" t="s">
        <v>555</v>
      </c>
      <c r="D117" t="s">
        <v>556</v>
      </c>
      <c r="E117">
        <v>8.8859660574442604E-4</v>
      </c>
      <c r="F117">
        <v>9.4893074605198599E-4</v>
      </c>
      <c r="G117">
        <v>1.038207992214E-3</v>
      </c>
      <c r="H117">
        <v>1.1065338863122799E-3</v>
      </c>
      <c r="I117">
        <v>1.1637721226003201E-3</v>
      </c>
      <c r="J117">
        <v>1.25347955624627E-3</v>
      </c>
      <c r="K117">
        <v>1.3528850921515701E-3</v>
      </c>
      <c r="L117">
        <v>1.3759665721722299E-3</v>
      </c>
      <c r="M117">
        <v>1.40457596990148E-3</v>
      </c>
      <c r="N117">
        <v>1.4391012093108999E-3</v>
      </c>
      <c r="O117">
        <v>1.52704097184866E-3</v>
      </c>
      <c r="P117">
        <v>1.70986713286713E-3</v>
      </c>
      <c r="Q117">
        <v>1.9301230051999301E-3</v>
      </c>
      <c r="R117">
        <v>2.31677245831092E-3</v>
      </c>
      <c r="S117">
        <v>3.2360672404518598E-3</v>
      </c>
      <c r="T117">
        <v>4.5080595302133802E-3</v>
      </c>
      <c r="U117">
        <v>5.9195720817643901E-3</v>
      </c>
      <c r="V117">
        <v>7.9687334588488395E-3</v>
      </c>
      <c r="W117">
        <v>1.1997004124080999E-2</v>
      </c>
      <c r="X117">
        <v>2.1391859422628699E-2</v>
      </c>
      <c r="Y117">
        <v>4.9420543302850999E-2</v>
      </c>
      <c r="Z117">
        <v>0.107143732293348</v>
      </c>
      <c r="AA117">
        <v>0.23610663439124999</v>
      </c>
      <c r="AB117">
        <v>0.58070788058095701</v>
      </c>
      <c r="AC117">
        <v>2.74800071723149</v>
      </c>
      <c r="AD117">
        <v>11.2336381567151</v>
      </c>
      <c r="AE117">
        <v>16.621839698762798</v>
      </c>
      <c r="AF117">
        <v>19.7955890263583</v>
      </c>
      <c r="AG117">
        <v>23.0500268961807</v>
      </c>
      <c r="AH117">
        <v>27.729962345347001</v>
      </c>
      <c r="AI117">
        <v>32.517482517482499</v>
      </c>
      <c r="AJ117">
        <v>38.7036040882195</v>
      </c>
      <c r="AK117">
        <v>43.356643356643403</v>
      </c>
      <c r="AL117">
        <v>48.117267348036599</v>
      </c>
      <c r="AM117">
        <v>54.025461717769403</v>
      </c>
      <c r="AN117">
        <v>59.395732472655602</v>
      </c>
      <c r="AO117">
        <v>66.164604626143102</v>
      </c>
      <c r="AP117">
        <v>72.090729783037503</v>
      </c>
      <c r="AQ117">
        <v>76.053433745741401</v>
      </c>
      <c r="AR117">
        <v>79.989241527703101</v>
      </c>
      <c r="AS117">
        <v>80.831988524296193</v>
      </c>
      <c r="AT117">
        <v>81.764389456697103</v>
      </c>
      <c r="AU117">
        <v>86.471221086605695</v>
      </c>
      <c r="AV117">
        <v>87.098798637260202</v>
      </c>
      <c r="AW117">
        <v>86.740182894029005</v>
      </c>
      <c r="AX117">
        <v>87.878787878787904</v>
      </c>
      <c r="AY117">
        <v>89.689797382105098</v>
      </c>
      <c r="AZ117">
        <v>90.102205486820907</v>
      </c>
      <c r="BA117">
        <v>94.208355746817304</v>
      </c>
      <c r="BB117">
        <v>97.355208893670394</v>
      </c>
      <c r="BC117">
        <v>100</v>
      </c>
      <c r="BD117">
        <v>103.478572709342</v>
      </c>
      <c r="BE117">
        <v>105.22682445759401</v>
      </c>
      <c r="BF117">
        <v>106.88542227003801</v>
      </c>
      <c r="BG117">
        <v>107.40541509772299</v>
      </c>
      <c r="BH117">
        <v>106.724045185584</v>
      </c>
      <c r="BI117">
        <v>106.141294602833</v>
      </c>
      <c r="BJ117">
        <v>106.401291016676</v>
      </c>
      <c r="BK117">
        <v>107.27093419401101</v>
      </c>
      <c r="BL117">
        <v>108.17643894567</v>
      </c>
      <c r="BM117" s="46">
        <v>107.539896001434</v>
      </c>
      <c r="BN117">
        <v>109.144701452394</v>
      </c>
    </row>
    <row r="118" spans="1:66" x14ac:dyDescent="0.3">
      <c r="A118" t="s">
        <v>775</v>
      </c>
      <c r="B118" t="s">
        <v>776</v>
      </c>
      <c r="C118" t="s">
        <v>555</v>
      </c>
      <c r="D118" t="s">
        <v>556</v>
      </c>
      <c r="E118">
        <v>4.1478356168674999</v>
      </c>
      <c r="F118">
        <v>4.2328951704014202</v>
      </c>
      <c r="G118">
        <v>4.4314663615958496</v>
      </c>
      <c r="H118">
        <v>4.76181969210581</v>
      </c>
      <c r="I118">
        <v>5.04335383070425</v>
      </c>
      <c r="J118">
        <v>5.2712765220070601</v>
      </c>
      <c r="K118">
        <v>5.3949717135600297</v>
      </c>
      <c r="L118">
        <v>5.5963842599353599</v>
      </c>
      <c r="M118">
        <v>5.6678676234235201</v>
      </c>
      <c r="N118">
        <v>5.81847719079905</v>
      </c>
      <c r="O118">
        <v>6.1075577493925604</v>
      </c>
      <c r="P118">
        <v>6.4002114187619998</v>
      </c>
      <c r="Q118">
        <v>6.7681918262792502</v>
      </c>
      <c r="R118">
        <v>7.4990629702034903</v>
      </c>
      <c r="S118">
        <v>8.9358661563637707</v>
      </c>
      <c r="T118">
        <v>10.450540378566799</v>
      </c>
      <c r="U118">
        <v>12.1868105543459</v>
      </c>
      <c r="V118">
        <v>14.274417147842</v>
      </c>
      <c r="W118">
        <v>16.000767133639201</v>
      </c>
      <c r="X118">
        <v>18.368652429058901</v>
      </c>
      <c r="Y118">
        <v>22.237856286946801</v>
      </c>
      <c r="Z118">
        <v>26.233843119181401</v>
      </c>
      <c r="AA118">
        <v>30.557289236041001</v>
      </c>
      <c r="AB118">
        <v>35.032886033761599</v>
      </c>
      <c r="AC118">
        <v>38.814509518051501</v>
      </c>
      <c r="AD118">
        <v>42.387769942743802</v>
      </c>
      <c r="AE118">
        <v>44.856241613116197</v>
      </c>
      <c r="AF118">
        <v>46.985695199671703</v>
      </c>
      <c r="AG118">
        <v>49.362347941505497</v>
      </c>
      <c r="AH118">
        <v>52.452347687640199</v>
      </c>
      <c r="AI118">
        <v>55.838990721390999</v>
      </c>
      <c r="AJ118">
        <v>59.328927249434003</v>
      </c>
      <c r="AK118">
        <v>62.455911747801999</v>
      </c>
      <c r="AL118">
        <v>65.345581078416899</v>
      </c>
      <c r="AM118">
        <v>67.993280895747702</v>
      </c>
      <c r="AN118">
        <v>71.553016476947704</v>
      </c>
      <c r="AO118">
        <v>74.420129168035203</v>
      </c>
      <c r="AP118">
        <v>75.940612629977906</v>
      </c>
      <c r="AQ118">
        <v>77.425316594739201</v>
      </c>
      <c r="AR118">
        <v>78.713255727513101</v>
      </c>
      <c r="AS118">
        <v>80.710750463752106</v>
      </c>
      <c r="AT118">
        <v>82.958678381650202</v>
      </c>
      <c r="AU118">
        <v>85.003877919330506</v>
      </c>
      <c r="AV118">
        <v>87.275653757447103</v>
      </c>
      <c r="AW118">
        <v>89.201597564227001</v>
      </c>
      <c r="AX118">
        <v>90.972510623427198</v>
      </c>
      <c r="AY118">
        <v>92.874603821687202</v>
      </c>
      <c r="AZ118">
        <v>94.5739686397295</v>
      </c>
      <c r="BA118">
        <v>97.740146777842</v>
      </c>
      <c r="BB118">
        <v>98.497406286648001</v>
      </c>
      <c r="BC118">
        <v>100</v>
      </c>
      <c r="BD118">
        <v>102.78063272879299</v>
      </c>
      <c r="BE118">
        <v>105.90656520528</v>
      </c>
      <c r="BF118">
        <v>107.198618335037</v>
      </c>
      <c r="BG118">
        <v>107.457017849343</v>
      </c>
      <c r="BH118">
        <v>107.49870085602799</v>
      </c>
      <c r="BI118">
        <v>107.39763417125501</v>
      </c>
      <c r="BJ118">
        <v>108.714901774357</v>
      </c>
      <c r="BK118">
        <v>109.951520340534</v>
      </c>
      <c r="BL118">
        <v>110.623595648239</v>
      </c>
      <c r="BM118" s="46">
        <v>110.471258578492</v>
      </c>
      <c r="BN118">
        <v>112.541250526224</v>
      </c>
    </row>
    <row r="119" spans="1:66" x14ac:dyDescent="0.3">
      <c r="A119" t="s">
        <v>777</v>
      </c>
      <c r="B119" t="s">
        <v>778</v>
      </c>
      <c r="C119" t="s">
        <v>555</v>
      </c>
      <c r="D119" t="s">
        <v>556</v>
      </c>
      <c r="E119">
        <v>0.113116859650763</v>
      </c>
      <c r="F119">
        <v>0.120693936542745</v>
      </c>
      <c r="G119">
        <v>0.12239271178899</v>
      </c>
      <c r="H119">
        <v>0.124549886704857</v>
      </c>
      <c r="I119">
        <v>0.12705760254455201</v>
      </c>
      <c r="J119">
        <v>0.130401223664146</v>
      </c>
      <c r="K119">
        <v>0.132881974817392</v>
      </c>
      <c r="L119">
        <v>0.13689971309819399</v>
      </c>
      <c r="M119">
        <v>0.14501608371914301</v>
      </c>
      <c r="N119">
        <v>0.154157112425128</v>
      </c>
      <c r="O119">
        <v>0.176861378411929</v>
      </c>
      <c r="P119">
        <v>0.186299018669116</v>
      </c>
      <c r="Q119">
        <v>0.19641077608751101</v>
      </c>
      <c r="R119">
        <v>0.231141292232696</v>
      </c>
      <c r="S119">
        <v>0.29391508228603702</v>
      </c>
      <c r="T119">
        <v>0.34498619841783401</v>
      </c>
      <c r="U119">
        <v>0.37877295053867599</v>
      </c>
      <c r="V119">
        <v>0.42116143763410802</v>
      </c>
      <c r="W119">
        <v>0.56814594346425096</v>
      </c>
      <c r="X119">
        <v>0.73335857733346399</v>
      </c>
      <c r="Y119">
        <v>0.93362530358551299</v>
      </c>
      <c r="Z119">
        <v>1.05256653550804</v>
      </c>
      <c r="AA119">
        <v>1.1214613093832699</v>
      </c>
      <c r="AB119">
        <v>1.2513502040048901</v>
      </c>
      <c r="AC119">
        <v>1.5994103766810699</v>
      </c>
      <c r="AD119">
        <v>2.0100286219162999</v>
      </c>
      <c r="AE119">
        <v>2.3136509913259</v>
      </c>
      <c r="AF119">
        <v>2.4675654215735299</v>
      </c>
      <c r="AG119">
        <v>2.67155327455519</v>
      </c>
      <c r="AH119">
        <v>3.05437454381615</v>
      </c>
      <c r="AI119">
        <v>3.7251205423522298</v>
      </c>
      <c r="AJ119">
        <v>5.6275804951132997</v>
      </c>
      <c r="AK119">
        <v>9.9775084836903201</v>
      </c>
      <c r="AL119">
        <v>12.1795395592702</v>
      </c>
      <c r="AM119">
        <v>16.4500995325864</v>
      </c>
      <c r="AN119">
        <v>19.725108531869601</v>
      </c>
      <c r="AO119">
        <v>24.933850207318201</v>
      </c>
      <c r="AP119">
        <v>27.341849909458301</v>
      </c>
      <c r="AQ119">
        <v>29.701969993696402</v>
      </c>
      <c r="AR119">
        <v>31.470496420704698</v>
      </c>
      <c r="AS119">
        <v>34.041976980365597</v>
      </c>
      <c r="AT119">
        <v>36.357481381178097</v>
      </c>
      <c r="AU119">
        <v>38.930264048747503</v>
      </c>
      <c r="AV119">
        <v>42.857142857142897</v>
      </c>
      <c r="AW119">
        <v>48.6662153012864</v>
      </c>
      <c r="AX119">
        <v>55.991875423155001</v>
      </c>
      <c r="AY119">
        <v>60.785375761679099</v>
      </c>
      <c r="AZ119">
        <v>66.404874746106998</v>
      </c>
      <c r="BA119">
        <v>81.029113067027794</v>
      </c>
      <c r="BB119">
        <v>88.801624915369004</v>
      </c>
      <c r="BC119">
        <v>100</v>
      </c>
      <c r="BD119">
        <v>107.555856465809</v>
      </c>
      <c r="BE119">
        <v>114.949221394719</v>
      </c>
      <c r="BF119">
        <v>125.687203791469</v>
      </c>
      <c r="BG119">
        <v>136.08666215301301</v>
      </c>
      <c r="BH119">
        <v>141.110358835477</v>
      </c>
      <c r="BI119">
        <v>144.42789438050099</v>
      </c>
      <c r="BJ119">
        <v>150.75152335815801</v>
      </c>
      <c r="BK119">
        <v>156.38456330399501</v>
      </c>
      <c r="BL119">
        <v>162.49153689912001</v>
      </c>
      <c r="BM119" s="46">
        <v>170.98460846516201</v>
      </c>
      <c r="BN119">
        <v>181.00906404486</v>
      </c>
    </row>
    <row r="120" spans="1:66" x14ac:dyDescent="0.3">
      <c r="A120" t="s">
        <v>779</v>
      </c>
      <c r="B120" t="s">
        <v>780</v>
      </c>
      <c r="C120" t="s">
        <v>555</v>
      </c>
      <c r="D120" t="s">
        <v>556</v>
      </c>
      <c r="N120">
        <v>7.6639022731121402</v>
      </c>
      <c r="O120">
        <v>8.1160725071491093</v>
      </c>
      <c r="P120">
        <v>8.5069315231544795</v>
      </c>
      <c r="Q120">
        <v>9.1583632163690005</v>
      </c>
      <c r="R120">
        <v>10.1776622186163</v>
      </c>
      <c r="S120">
        <v>12.154949005079301</v>
      </c>
      <c r="T120">
        <v>13.611090436970599</v>
      </c>
      <c r="U120">
        <v>15.1763658372221</v>
      </c>
      <c r="V120">
        <v>17.387033775625401</v>
      </c>
      <c r="W120">
        <v>18.590481021760802</v>
      </c>
      <c r="X120">
        <v>21.2389723692426</v>
      </c>
      <c r="Y120">
        <v>23.598858188047402</v>
      </c>
      <c r="Z120">
        <v>25.415970268527001</v>
      </c>
      <c r="AA120">
        <v>27.303878923570799</v>
      </c>
      <c r="AB120">
        <v>28.674579269855599</v>
      </c>
      <c r="AC120">
        <v>29.777825890107302</v>
      </c>
      <c r="AD120">
        <v>30.666716215269101</v>
      </c>
      <c r="AE120">
        <v>30.666716215269101</v>
      </c>
      <c r="AF120">
        <v>30.6053827828386</v>
      </c>
      <c r="AG120">
        <v>32.629386053046296</v>
      </c>
      <c r="AH120">
        <v>41.019288497606901</v>
      </c>
      <c r="AI120">
        <v>47.661188117897602</v>
      </c>
      <c r="AJ120">
        <v>51.5481943981829</v>
      </c>
      <c r="AK120">
        <v>53.607975503974899</v>
      </c>
      <c r="AL120">
        <v>55.385973358190299</v>
      </c>
      <c r="AM120">
        <v>57.3337298015012</v>
      </c>
      <c r="AN120">
        <v>58.6828638516848</v>
      </c>
      <c r="AO120">
        <v>62.497964775050598</v>
      </c>
      <c r="AP120">
        <v>64.396580574149894</v>
      </c>
      <c r="AQ120">
        <v>66.3875081902343</v>
      </c>
      <c r="AR120">
        <v>66.789986818822698</v>
      </c>
      <c r="AS120">
        <v>67.2353965011268</v>
      </c>
      <c r="AT120">
        <v>68.426945138466706</v>
      </c>
      <c r="AU120">
        <v>69.681206861982403</v>
      </c>
      <c r="AV120">
        <v>70.817010533832701</v>
      </c>
      <c r="AW120">
        <v>73.1977851016171</v>
      </c>
      <c r="AX120">
        <v>75.755085393451907</v>
      </c>
      <c r="AY120">
        <v>80.491084753171194</v>
      </c>
      <c r="AZ120">
        <v>84.309506466331499</v>
      </c>
      <c r="BA120">
        <v>96.088582370775796</v>
      </c>
      <c r="BB120">
        <v>95.378420731856593</v>
      </c>
      <c r="BC120">
        <v>100</v>
      </c>
      <c r="BD120">
        <v>104.16244162927801</v>
      </c>
      <c r="BE120">
        <v>108.86561499113</v>
      </c>
      <c r="BF120">
        <v>114.11797064643</v>
      </c>
      <c r="BG120">
        <v>117.426797297677</v>
      </c>
      <c r="BH120">
        <v>116.397138828916</v>
      </c>
      <c r="BI120">
        <v>115.491068042148</v>
      </c>
      <c r="BJ120">
        <v>119.32986927279801</v>
      </c>
      <c r="BK120">
        <v>124.65473925678199</v>
      </c>
      <c r="BL120">
        <v>125.604002606804</v>
      </c>
      <c r="BM120" s="46">
        <v>126.02263365165599</v>
      </c>
      <c r="BN120">
        <v>127.719016475095</v>
      </c>
    </row>
    <row r="121" spans="1:66" x14ac:dyDescent="0.3">
      <c r="A121" t="s">
        <v>781</v>
      </c>
      <c r="B121" t="s">
        <v>782</v>
      </c>
      <c r="C121" t="s">
        <v>555</v>
      </c>
      <c r="D121" t="s">
        <v>556</v>
      </c>
      <c r="E121">
        <v>18.972568602074499</v>
      </c>
      <c r="F121">
        <v>19.991103697071999</v>
      </c>
      <c r="G121">
        <v>21.357583665231601</v>
      </c>
      <c r="H121">
        <v>22.790016632406701</v>
      </c>
      <c r="I121">
        <v>23.6561260208547</v>
      </c>
      <c r="J121">
        <v>25.2306756261743</v>
      </c>
      <c r="K121">
        <v>26.502511611809702</v>
      </c>
      <c r="L121">
        <v>27.559921564841499</v>
      </c>
      <c r="M121">
        <v>29.031465099906502</v>
      </c>
      <c r="N121">
        <v>30.5555650254969</v>
      </c>
      <c r="O121">
        <v>32.671285464085301</v>
      </c>
      <c r="P121">
        <v>34.760728139114001</v>
      </c>
      <c r="Q121">
        <v>36.444369964033797</v>
      </c>
      <c r="R121">
        <v>40.675059677935003</v>
      </c>
      <c r="S121">
        <v>50.120722018767196</v>
      </c>
      <c r="T121">
        <v>56.000517315025697</v>
      </c>
      <c r="U121">
        <v>61.250026184519299</v>
      </c>
      <c r="V121">
        <v>66.249147295435094</v>
      </c>
      <c r="W121">
        <v>69.037948882353604</v>
      </c>
      <c r="X121">
        <v>71.593630831975503</v>
      </c>
      <c r="Y121">
        <v>77.162599945171905</v>
      </c>
      <c r="Z121">
        <v>80.952952566401606</v>
      </c>
      <c r="AA121">
        <v>83.171906151039593</v>
      </c>
      <c r="AB121">
        <v>84.751939248271995</v>
      </c>
      <c r="AC121">
        <v>86.668700710488494</v>
      </c>
      <c r="AD121">
        <v>88.430049081173806</v>
      </c>
      <c r="AE121">
        <v>88.956726780251302</v>
      </c>
      <c r="AF121">
        <v>89.068969568579305</v>
      </c>
      <c r="AG121">
        <v>89.673353813422295</v>
      </c>
      <c r="AH121">
        <v>91.710992124607301</v>
      </c>
      <c r="AI121">
        <v>94.534329954088307</v>
      </c>
      <c r="AJ121">
        <v>97.608055542147</v>
      </c>
      <c r="AK121">
        <v>99.326233609629298</v>
      </c>
      <c r="AL121">
        <v>100.560904281237</v>
      </c>
      <c r="AM121">
        <v>101.260263193127</v>
      </c>
      <c r="AN121">
        <v>101.13075228351801</v>
      </c>
      <c r="AO121">
        <v>101.268897253768</v>
      </c>
      <c r="AP121">
        <v>103.038879685094</v>
      </c>
      <c r="AQ121">
        <v>103.720970475702</v>
      </c>
      <c r="AR121">
        <v>103.366973989437</v>
      </c>
      <c r="AS121">
        <v>102.667615077547</v>
      </c>
      <c r="AT121">
        <v>101.90781774117301</v>
      </c>
      <c r="AU121">
        <v>100.966705131346</v>
      </c>
      <c r="AV121">
        <v>100.707683312128</v>
      </c>
      <c r="AW121">
        <v>100.699049251487</v>
      </c>
      <c r="AX121">
        <v>100.414125250347</v>
      </c>
      <c r="AY121">
        <v>100.664513008925</v>
      </c>
      <c r="AZ121">
        <v>100.724951433409</v>
      </c>
      <c r="BA121">
        <v>102.11503519654801</v>
      </c>
      <c r="BB121">
        <v>100.733585494049</v>
      </c>
      <c r="BC121">
        <v>100</v>
      </c>
      <c r="BD121">
        <v>99.727544383898703</v>
      </c>
      <c r="BE121">
        <v>99.683599929688896</v>
      </c>
      <c r="BF121">
        <v>100.017577781684</v>
      </c>
      <c r="BG121">
        <v>102.77728950606399</v>
      </c>
      <c r="BH121">
        <v>103.594656354368</v>
      </c>
      <c r="BI121">
        <v>103.46282299173799</v>
      </c>
      <c r="BJ121">
        <v>103.96378976973099</v>
      </c>
      <c r="BK121">
        <v>104.99208999824199</v>
      </c>
      <c r="BL121">
        <v>105.484267885393</v>
      </c>
      <c r="BM121" s="46">
        <v>105.457901212867</v>
      </c>
      <c r="BN121">
        <v>105.211812269292</v>
      </c>
    </row>
    <row r="122" spans="1:66" x14ac:dyDescent="0.3">
      <c r="A122" t="s">
        <v>783</v>
      </c>
      <c r="B122" t="s">
        <v>784</v>
      </c>
      <c r="C122" t="s">
        <v>555</v>
      </c>
      <c r="D122" t="s">
        <v>556</v>
      </c>
      <c r="AL122">
        <v>0.37366349930139098</v>
      </c>
      <c r="AM122">
        <v>7.3887188860333097</v>
      </c>
      <c r="AN122">
        <v>20.404338727736601</v>
      </c>
      <c r="AO122">
        <v>28.399277394114002</v>
      </c>
      <c r="AP122">
        <v>33.343035263833599</v>
      </c>
      <c r="AQ122">
        <v>35.725837480320102</v>
      </c>
      <c r="AR122">
        <v>38.689662837105402</v>
      </c>
      <c r="AS122">
        <v>43.789304963978303</v>
      </c>
      <c r="AT122">
        <v>47.447523829901002</v>
      </c>
      <c r="AU122">
        <v>50.216999982962498</v>
      </c>
      <c r="AV122">
        <v>53.450079965739903</v>
      </c>
      <c r="AW122">
        <v>57.128543540383902</v>
      </c>
      <c r="AX122">
        <v>61.458886735850797</v>
      </c>
      <c r="AY122">
        <v>66.819142687279694</v>
      </c>
      <c r="AZ122">
        <v>74.066905649861894</v>
      </c>
      <c r="BA122">
        <v>86.761899046326704</v>
      </c>
      <c r="BB122">
        <v>93.109467760559994</v>
      </c>
      <c r="BC122">
        <v>100</v>
      </c>
      <c r="BD122">
        <v>108.424887619198</v>
      </c>
      <c r="BE122">
        <v>113.952296065971</v>
      </c>
      <c r="BF122">
        <v>120.614413556249</v>
      </c>
      <c r="BG122">
        <v>128.703513631541</v>
      </c>
      <c r="BH122">
        <v>137.282601702893</v>
      </c>
      <c r="BI122">
        <v>157.25176161246199</v>
      </c>
      <c r="BJ122">
        <v>168.95129955345399</v>
      </c>
      <c r="BK122">
        <v>179.12069954184</v>
      </c>
      <c r="BL122">
        <v>188.51643427329</v>
      </c>
      <c r="BM122" s="46">
        <v>201.23941188762799</v>
      </c>
    </row>
    <row r="123" spans="1:66" x14ac:dyDescent="0.3">
      <c r="A123" t="s">
        <v>785</v>
      </c>
      <c r="B123" t="s">
        <v>786</v>
      </c>
      <c r="C123" t="s">
        <v>555</v>
      </c>
      <c r="D123" t="s">
        <v>556</v>
      </c>
      <c r="E123">
        <v>0.74124428382899299</v>
      </c>
      <c r="F123">
        <v>0.75945667409506201</v>
      </c>
      <c r="G123">
        <v>0.783132781440951</v>
      </c>
      <c r="H123">
        <v>0.78859649852077096</v>
      </c>
      <c r="I123">
        <v>0.78781338381728905</v>
      </c>
      <c r="J123">
        <v>0.81600551286856404</v>
      </c>
      <c r="K123">
        <v>0.85692325571438199</v>
      </c>
      <c r="L123">
        <v>0.87199821360370999</v>
      </c>
      <c r="M123">
        <v>0.87519593194363299</v>
      </c>
      <c r="N123">
        <v>0.87369496211095699</v>
      </c>
      <c r="O123">
        <v>0.89281601259578602</v>
      </c>
      <c r="P123">
        <v>0.92656629819292202</v>
      </c>
      <c r="Q123">
        <v>0.98060035301291903</v>
      </c>
      <c r="R123">
        <v>1.0716117763306201</v>
      </c>
      <c r="S123">
        <v>1.2624652768125599</v>
      </c>
      <c r="T123">
        <v>1.5038509608469901</v>
      </c>
      <c r="U123">
        <v>1.6760273159277801</v>
      </c>
      <c r="V123">
        <v>1.9244307291282701</v>
      </c>
      <c r="W123">
        <v>2.2502711537446398</v>
      </c>
      <c r="X123">
        <v>2.4298282239740399</v>
      </c>
      <c r="Y123">
        <v>2.7665582283274999</v>
      </c>
      <c r="Z123">
        <v>3.0875634578738902</v>
      </c>
      <c r="AA123">
        <v>3.7256613878531</v>
      </c>
      <c r="AB123">
        <v>4.1503041783513899</v>
      </c>
      <c r="AC123">
        <v>4.5771255361970198</v>
      </c>
      <c r="AD123">
        <v>5.17245240927544</v>
      </c>
      <c r="AE123">
        <v>5.3035366287224797</v>
      </c>
      <c r="AF123">
        <v>5.7616387902129098</v>
      </c>
      <c r="AG123">
        <v>6.4683016588008702</v>
      </c>
      <c r="AH123">
        <v>7.3602362969268098</v>
      </c>
      <c r="AI123">
        <v>8.6690198568499497</v>
      </c>
      <c r="AJ123">
        <v>10.410148766435</v>
      </c>
      <c r="AK123">
        <v>13.255488566812099</v>
      </c>
      <c r="AL123">
        <v>19.350213921161799</v>
      </c>
      <c r="AM123">
        <v>24.925859916073701</v>
      </c>
      <c r="AN123">
        <v>25.313289576008501</v>
      </c>
      <c r="AO123">
        <v>27.557081691834199</v>
      </c>
      <c r="AP123">
        <v>30.6880746141217</v>
      </c>
      <c r="AQ123">
        <v>32.751060945442298</v>
      </c>
      <c r="AR123">
        <v>34.631627223620796</v>
      </c>
      <c r="AS123">
        <v>38.087872331607898</v>
      </c>
      <c r="AT123">
        <v>40.273582266095701</v>
      </c>
      <c r="AU123">
        <v>41.063471344518597</v>
      </c>
      <c r="AV123">
        <v>45.094134653551698</v>
      </c>
      <c r="AW123">
        <v>50.335892894049202</v>
      </c>
      <c r="AX123">
        <v>55.526921962465103</v>
      </c>
      <c r="AY123">
        <v>63.552635676898198</v>
      </c>
      <c r="AZ123">
        <v>69.7546612757899</v>
      </c>
      <c r="BA123">
        <v>88.058156495553604</v>
      </c>
      <c r="BB123">
        <v>96.189557552658897</v>
      </c>
      <c r="BC123">
        <v>100</v>
      </c>
      <c r="BD123">
        <v>114.02249396384801</v>
      </c>
      <c r="BE123">
        <v>124.715258324443</v>
      </c>
      <c r="BF123">
        <v>131.84584520042199</v>
      </c>
      <c r="BG123">
        <v>140.91440678482101</v>
      </c>
      <c r="BH123">
        <v>150.18963879765201</v>
      </c>
      <c r="BI123">
        <v>159.647316938312</v>
      </c>
      <c r="BJ123">
        <v>172.42823857621599</v>
      </c>
      <c r="BK123">
        <v>180.514812183022</v>
      </c>
      <c r="BL123">
        <v>189.96631501781599</v>
      </c>
      <c r="BM123" s="46">
        <v>200.23364228346301</v>
      </c>
      <c r="BN123">
        <v>212.469738278737</v>
      </c>
    </row>
    <row r="124" spans="1:66" x14ac:dyDescent="0.3">
      <c r="A124" t="s">
        <v>787</v>
      </c>
      <c r="B124" t="s">
        <v>788</v>
      </c>
      <c r="C124" t="s">
        <v>555</v>
      </c>
      <c r="D124" t="s">
        <v>556</v>
      </c>
      <c r="AN124">
        <v>16.740667363799201</v>
      </c>
      <c r="AO124">
        <v>22.088864903404701</v>
      </c>
      <c r="AP124">
        <v>27.265484900659899</v>
      </c>
      <c r="AQ124">
        <v>30.116740970287999</v>
      </c>
      <c r="AR124">
        <v>41.269248983496901</v>
      </c>
      <c r="AS124">
        <v>48.986901576821502</v>
      </c>
      <c r="AT124">
        <v>52.376638356039201</v>
      </c>
      <c r="AU124">
        <v>53.494465737795302</v>
      </c>
      <c r="AV124">
        <v>55.085719044151297</v>
      </c>
      <c r="AW124">
        <v>57.350100620744499</v>
      </c>
      <c r="AX124">
        <v>59.8383344785777</v>
      </c>
      <c r="AY124">
        <v>63.160632608418801</v>
      </c>
      <c r="AZ124">
        <v>69.622030547749503</v>
      </c>
      <c r="BA124">
        <v>86.693423747315606</v>
      </c>
      <c r="BB124">
        <v>92.620273828765406</v>
      </c>
      <c r="BC124">
        <v>100</v>
      </c>
      <c r="BD124">
        <v>116.63632627315</v>
      </c>
      <c r="BE124">
        <v>119.865335743153</v>
      </c>
      <c r="BF124">
        <v>127.792931811437</v>
      </c>
      <c r="BG124">
        <v>137.421167323167</v>
      </c>
      <c r="BH124">
        <v>146.358103369357</v>
      </c>
      <c r="BI124">
        <v>146.92719972586701</v>
      </c>
      <c r="BJ124">
        <v>151.59259359136701</v>
      </c>
      <c r="BK124">
        <v>153.93115409737101</v>
      </c>
      <c r="BL124">
        <v>155.676152413544</v>
      </c>
      <c r="BM124" s="46">
        <v>165.52332750681799</v>
      </c>
      <c r="BN124">
        <v>185.22894555543601</v>
      </c>
    </row>
    <row r="125" spans="1:66" s="9" customFormat="1" x14ac:dyDescent="0.3">
      <c r="A125" s="9" t="s">
        <v>295</v>
      </c>
      <c r="B125" s="9" t="s">
        <v>789</v>
      </c>
      <c r="C125" s="9" t="s">
        <v>555</v>
      </c>
      <c r="D125" s="9" t="s">
        <v>556</v>
      </c>
      <c r="AM125" s="9">
        <v>44.868400624124298</v>
      </c>
      <c r="AN125" s="9">
        <v>44.509927077871097</v>
      </c>
      <c r="AO125" s="9">
        <v>47.692770276335501</v>
      </c>
      <c r="AP125" s="9">
        <v>51.489216842260298</v>
      </c>
      <c r="AQ125" s="9">
        <v>59.112969558672198</v>
      </c>
      <c r="AR125" s="9">
        <v>61.482339754778202</v>
      </c>
      <c r="AS125" s="9">
        <v>60.995404216974798</v>
      </c>
      <c r="AT125" s="9">
        <v>60.629036358392</v>
      </c>
      <c r="AU125" s="9">
        <v>60.7572465008042</v>
      </c>
      <c r="AV125" s="9">
        <v>61.329425511007301</v>
      </c>
      <c r="AW125" s="9">
        <v>63.978449940600399</v>
      </c>
      <c r="AX125" s="9">
        <v>68.210790185140795</v>
      </c>
      <c r="AY125" s="9">
        <v>72.174304683031295</v>
      </c>
      <c r="AZ125" s="9">
        <v>78.459840525649398</v>
      </c>
      <c r="BA125" s="9">
        <v>97.366192122103996</v>
      </c>
      <c r="BB125" s="9">
        <v>96.157179034647299</v>
      </c>
      <c r="BC125" s="9">
        <v>100</v>
      </c>
      <c r="BD125" s="9">
        <v>105.47844749617499</v>
      </c>
      <c r="BE125" s="9">
        <v>108.573518555638</v>
      </c>
      <c r="BF125" s="9">
        <v>111.76734442450901</v>
      </c>
      <c r="BG125" s="9">
        <v>116.07674519792501</v>
      </c>
      <c r="BH125" s="9">
        <v>117.497445574856</v>
      </c>
      <c r="BI125" s="9">
        <v>121.044857661075</v>
      </c>
      <c r="BJ125" s="9">
        <v>124.57045324546399</v>
      </c>
      <c r="BK125" s="9">
        <v>127.633746767247</v>
      </c>
      <c r="BL125" s="9">
        <v>130.11312803414401</v>
      </c>
      <c r="BM125" s="46">
        <v>133.93883801766799</v>
      </c>
      <c r="BN125" s="9">
        <v>137.85083623812599</v>
      </c>
    </row>
    <row r="126" spans="1:66" x14ac:dyDescent="0.3">
      <c r="A126" t="s">
        <v>790</v>
      </c>
      <c r="B126" t="s">
        <v>791</v>
      </c>
      <c r="C126" t="s">
        <v>555</v>
      </c>
      <c r="D126" t="s">
        <v>556</v>
      </c>
      <c r="AY126">
        <v>80.473064154664101</v>
      </c>
      <c r="AZ126">
        <v>83.364076135374304</v>
      </c>
      <c r="BA126">
        <v>94.756110199801896</v>
      </c>
      <c r="BB126">
        <v>104.05778580954799</v>
      </c>
      <c r="BC126">
        <v>100</v>
      </c>
      <c r="BD126">
        <v>101.49740979876</v>
      </c>
      <c r="BE126">
        <v>98.405937821066999</v>
      </c>
      <c r="BF126">
        <v>96.941599323455094</v>
      </c>
      <c r="BG126">
        <v>98.9812362348314</v>
      </c>
      <c r="BH126">
        <v>99.547424489338397</v>
      </c>
      <c r="BI126">
        <v>101.45605811206499</v>
      </c>
      <c r="BJ126">
        <v>101.81675559135</v>
      </c>
      <c r="BK126">
        <v>102.391033138334</v>
      </c>
      <c r="BL126">
        <v>100.534601842803</v>
      </c>
    </row>
    <row r="127" spans="1:66" x14ac:dyDescent="0.3">
      <c r="A127" t="s">
        <v>792</v>
      </c>
      <c r="B127" t="s">
        <v>793</v>
      </c>
      <c r="C127" t="s">
        <v>555</v>
      </c>
      <c r="D127" t="s">
        <v>556</v>
      </c>
      <c r="X127">
        <v>31.6546093069745</v>
      </c>
      <c r="Y127">
        <v>37.269078089522999</v>
      </c>
      <c r="Z127">
        <v>41.173522070239102</v>
      </c>
      <c r="AA127">
        <v>43.613968532893303</v>
      </c>
      <c r="AB127">
        <v>44.613398048236597</v>
      </c>
      <c r="AC127">
        <v>45.8246092911264</v>
      </c>
      <c r="AD127">
        <v>47.025006148098498</v>
      </c>
      <c r="AE127">
        <v>47.021862275453699</v>
      </c>
      <c r="AF127">
        <v>47.474688756797804</v>
      </c>
      <c r="AG127">
        <v>47.585079292969901</v>
      </c>
      <c r="AH127">
        <v>50.0452112165231</v>
      </c>
      <c r="AI127">
        <v>52.052516669997203</v>
      </c>
      <c r="AJ127">
        <v>54.303131864620603</v>
      </c>
      <c r="AK127">
        <v>55.855357959055702</v>
      </c>
      <c r="AL127">
        <v>56.8578842548308</v>
      </c>
      <c r="AM127">
        <v>57.6779282278465</v>
      </c>
      <c r="AN127">
        <v>59.383349354416502</v>
      </c>
      <c r="AO127">
        <v>60.622426794304197</v>
      </c>
      <c r="AP127">
        <v>66.020965076508901</v>
      </c>
      <c r="AQ127">
        <v>68.296284323543404</v>
      </c>
      <c r="AR127">
        <v>70.593113159374795</v>
      </c>
      <c r="AS127">
        <v>72.1100570323037</v>
      </c>
      <c r="AT127">
        <v>73.771074326359297</v>
      </c>
      <c r="AU127">
        <v>75.276809104367501</v>
      </c>
      <c r="AV127">
        <v>76.959574479328893</v>
      </c>
      <c r="AW127">
        <v>78.740845867804893</v>
      </c>
      <c r="AX127">
        <v>81.400569151691997</v>
      </c>
      <c r="AY127">
        <v>88.309430865746293</v>
      </c>
      <c r="AZ127">
        <v>92.266475866165294</v>
      </c>
      <c r="BA127">
        <v>97.1568728885089</v>
      </c>
      <c r="BB127">
        <v>99.156300211572201</v>
      </c>
      <c r="BC127">
        <v>100</v>
      </c>
      <c r="BD127">
        <v>105.835165195709</v>
      </c>
      <c r="BE127">
        <v>106.69887463499499</v>
      </c>
      <c r="BF127">
        <v>107.880015748548</v>
      </c>
      <c r="BG127">
        <v>108.147412972867</v>
      </c>
      <c r="BH127">
        <v>105.65799402867501</v>
      </c>
      <c r="BI127">
        <v>104.932084385971</v>
      </c>
      <c r="BJ127">
        <v>105.66127497621299</v>
      </c>
      <c r="BK127">
        <v>104.565438498638</v>
      </c>
      <c r="BL127">
        <v>104.22083048164301</v>
      </c>
      <c r="BM127" s="46">
        <v>103.004318030447</v>
      </c>
      <c r="BN127">
        <v>104.235929197152</v>
      </c>
    </row>
    <row r="128" spans="1:66" x14ac:dyDescent="0.3">
      <c r="A128" t="s">
        <v>794</v>
      </c>
      <c r="B128" t="s">
        <v>795</v>
      </c>
      <c r="C128" t="s">
        <v>555</v>
      </c>
      <c r="D128" t="s">
        <v>556</v>
      </c>
      <c r="E128">
        <v>1.4769538395634401</v>
      </c>
      <c r="F128">
        <v>1.5979998494894201</v>
      </c>
      <c r="G128">
        <v>1.70376044890745</v>
      </c>
      <c r="H128">
        <v>2.0562965521499899</v>
      </c>
      <c r="I128">
        <v>2.6621397394237398</v>
      </c>
      <c r="J128">
        <v>3.0228116147855402</v>
      </c>
      <c r="K128">
        <v>3.3632220648507598</v>
      </c>
      <c r="L128">
        <v>3.7292226900485499</v>
      </c>
      <c r="M128">
        <v>4.1309278977145496</v>
      </c>
      <c r="N128">
        <v>4.6427318827715602</v>
      </c>
      <c r="O128">
        <v>5.3832635131484503</v>
      </c>
      <c r="P128">
        <v>6.1106340547549802</v>
      </c>
      <c r="Q128">
        <v>6.8249052555206502</v>
      </c>
      <c r="R128">
        <v>7.0447374362259696</v>
      </c>
      <c r="S128">
        <v>8.7569044798122899</v>
      </c>
      <c r="T128">
        <v>10.96795774512</v>
      </c>
      <c r="U128">
        <v>12.6490517833574</v>
      </c>
      <c r="V128">
        <v>13.9261842095107</v>
      </c>
      <c r="W128">
        <v>15.9399501385469</v>
      </c>
      <c r="X128">
        <v>18.860706319128699</v>
      </c>
      <c r="Y128">
        <v>24.273278004615701</v>
      </c>
      <c r="Z128">
        <v>29.456021002014499</v>
      </c>
      <c r="AA128">
        <v>31.574158298535799</v>
      </c>
      <c r="AB128">
        <v>32.654188439243903</v>
      </c>
      <c r="AC128">
        <v>33.3967304471322</v>
      </c>
      <c r="AD128">
        <v>34.2179923818492</v>
      </c>
      <c r="AE128">
        <v>35.1589806574611</v>
      </c>
      <c r="AF128">
        <v>36.2312102980109</v>
      </c>
      <c r="AG128">
        <v>38.820327997283101</v>
      </c>
      <c r="AH128">
        <v>41.033150919658198</v>
      </c>
      <c r="AI128">
        <v>44.551034663743899</v>
      </c>
      <c r="AJ128">
        <v>48.708889386302801</v>
      </c>
      <c r="AK128">
        <v>51.735309781643899</v>
      </c>
      <c r="AL128">
        <v>54.219120246374203</v>
      </c>
      <c r="AM128">
        <v>57.616414143363301</v>
      </c>
      <c r="AN128">
        <v>60.198056483918499</v>
      </c>
      <c r="AO128">
        <v>63.162535987465198</v>
      </c>
      <c r="AP128">
        <v>65.966277911993799</v>
      </c>
      <c r="AQ128">
        <v>70.922707029229898</v>
      </c>
      <c r="AR128">
        <v>71.499278321073803</v>
      </c>
      <c r="AS128">
        <v>73.114565564723407</v>
      </c>
      <c r="AT128">
        <v>76.087824851997894</v>
      </c>
      <c r="AU128">
        <v>78.189570002855902</v>
      </c>
      <c r="AV128">
        <v>80.937835271961106</v>
      </c>
      <c r="AW128">
        <v>83.844040167028098</v>
      </c>
      <c r="AX128">
        <v>86.152930325179994</v>
      </c>
      <c r="AY128">
        <v>88.0847721887326</v>
      </c>
      <c r="AZ128">
        <v>90.317345765249797</v>
      </c>
      <c r="BA128">
        <v>94.538685077840995</v>
      </c>
      <c r="BB128">
        <v>97.144640665642697</v>
      </c>
      <c r="BC128">
        <v>100</v>
      </c>
      <c r="BD128">
        <v>104.025965004361</v>
      </c>
      <c r="BE128">
        <v>106.301086763559</v>
      </c>
      <c r="BF128">
        <v>107.684433346969</v>
      </c>
      <c r="BG128">
        <v>109.057167004994</v>
      </c>
      <c r="BH128">
        <v>109.82747242569</v>
      </c>
      <c r="BI128">
        <v>110.894650313757</v>
      </c>
      <c r="BJ128">
        <v>113.05081082749901</v>
      </c>
      <c r="BK128">
        <v>114.719259179216</v>
      </c>
      <c r="BL128">
        <v>115.158634290169</v>
      </c>
      <c r="BM128" s="46">
        <v>115.777367840135</v>
      </c>
      <c r="BN128">
        <v>118.669872413341</v>
      </c>
    </row>
    <row r="129" spans="1:66" x14ac:dyDescent="0.3">
      <c r="A129" t="s">
        <v>796</v>
      </c>
      <c r="B129" t="s">
        <v>797</v>
      </c>
      <c r="C129" t="s">
        <v>555</v>
      </c>
      <c r="D129" t="s">
        <v>556</v>
      </c>
      <c r="Q129">
        <v>20.0610574734572</v>
      </c>
      <c r="R129">
        <v>21.7194382244626</v>
      </c>
      <c r="S129">
        <v>24.541360309062298</v>
      </c>
      <c r="T129">
        <v>26.600962209653801</v>
      </c>
      <c r="U129">
        <v>27.993533949336499</v>
      </c>
      <c r="V129">
        <v>30.7619598806235</v>
      </c>
      <c r="W129">
        <v>33.435095789011797</v>
      </c>
      <c r="X129">
        <v>35.792270041886397</v>
      </c>
      <c r="Y129">
        <v>38.272039646321801</v>
      </c>
      <c r="Z129">
        <v>41.0945189825106</v>
      </c>
      <c r="AA129">
        <v>44.290356888288102</v>
      </c>
      <c r="AB129">
        <v>46.380050375157097</v>
      </c>
      <c r="AC129">
        <v>46.9261569397109</v>
      </c>
      <c r="AD129">
        <v>47.625507693186101</v>
      </c>
      <c r="AE129">
        <v>48.079667744599</v>
      </c>
      <c r="AF129">
        <v>48.3945148966123</v>
      </c>
      <c r="AG129">
        <v>49.1050106821288</v>
      </c>
      <c r="AH129">
        <v>50.746116633772601</v>
      </c>
      <c r="AI129">
        <v>55.736304680282601</v>
      </c>
      <c r="AJ129">
        <v>60.785004144423397</v>
      </c>
      <c r="AK129">
        <v>60.453439444515602</v>
      </c>
      <c r="AL129">
        <v>60.684698857056397</v>
      </c>
      <c r="AM129">
        <v>62.222713263350897</v>
      </c>
      <c r="AN129">
        <v>63.8944680528015</v>
      </c>
      <c r="AO129">
        <v>66.165268308471894</v>
      </c>
      <c r="AP129">
        <v>66.616642101623597</v>
      </c>
      <c r="AQ129">
        <v>66.703016099078496</v>
      </c>
      <c r="AR129">
        <v>68.697976814489706</v>
      </c>
      <c r="AS129">
        <v>69.943434132630401</v>
      </c>
      <c r="AT129">
        <v>70.8526987763546</v>
      </c>
      <c r="AU129">
        <v>71.482189683548199</v>
      </c>
      <c r="AV129">
        <v>72.169383923901293</v>
      </c>
      <c r="AW129">
        <v>73.070465185832006</v>
      </c>
      <c r="AX129">
        <v>76.097756901960494</v>
      </c>
      <c r="AY129">
        <v>78.424075521211805</v>
      </c>
      <c r="AZ129">
        <v>82.7255967203686</v>
      </c>
      <c r="BA129">
        <v>91.480206540447497</v>
      </c>
      <c r="BB129">
        <v>95.697074010327</v>
      </c>
      <c r="BC129">
        <v>100</v>
      </c>
      <c r="BD129">
        <v>104.83940349871</v>
      </c>
      <c r="BE129">
        <v>108.252079151133</v>
      </c>
      <c r="BF129">
        <v>111.155721250358</v>
      </c>
      <c r="BG129">
        <v>114.38915973616299</v>
      </c>
      <c r="BH129">
        <v>118.131631775165</v>
      </c>
      <c r="BI129">
        <v>121.90995124749099</v>
      </c>
      <c r="BJ129">
        <v>124.55763178080301</v>
      </c>
      <c r="BK129">
        <v>125.23414556761701</v>
      </c>
      <c r="BL129">
        <v>126.60151211457401</v>
      </c>
      <c r="BM129" s="46">
        <v>129.26233350324799</v>
      </c>
      <c r="BN129">
        <v>133.68779685454899</v>
      </c>
    </row>
    <row r="130" spans="1:66" x14ac:dyDescent="0.3">
      <c r="A130" t="s">
        <v>798</v>
      </c>
      <c r="B130" t="s">
        <v>799</v>
      </c>
      <c r="C130" t="s">
        <v>555</v>
      </c>
      <c r="D130" t="s">
        <v>556</v>
      </c>
    </row>
    <row r="131" spans="1:66" s="9" customFormat="1" x14ac:dyDescent="0.3">
      <c r="A131" s="9" t="s">
        <v>167</v>
      </c>
      <c r="B131" s="9" t="s">
        <v>800</v>
      </c>
      <c r="C131" s="9" t="s">
        <v>555</v>
      </c>
      <c r="D131" s="9" t="s">
        <v>556</v>
      </c>
      <c r="AG131" s="9">
        <v>1.6771253827207</v>
      </c>
      <c r="AH131" s="9">
        <v>2.7057499266819498</v>
      </c>
      <c r="AI131" s="9">
        <v>3.6701599122931801</v>
      </c>
      <c r="AJ131" s="9">
        <v>4.1634866018027301</v>
      </c>
      <c r="AK131" s="9">
        <v>4.5741949729403002</v>
      </c>
      <c r="AL131" s="9">
        <v>4.8608699455989202</v>
      </c>
      <c r="AM131" s="9">
        <v>5.1906547331003603</v>
      </c>
      <c r="AN131" s="9">
        <v>6.2077074164434798</v>
      </c>
      <c r="AO131" s="9">
        <v>7.0162250355740001</v>
      </c>
      <c r="AP131" s="9">
        <v>8.9463087297325092</v>
      </c>
      <c r="AQ131" s="9">
        <v>17.085726128253199</v>
      </c>
      <c r="AR131" s="9">
        <v>38.489378901587997</v>
      </c>
      <c r="AS131" s="9">
        <v>48.144301586966201</v>
      </c>
      <c r="AT131" s="9">
        <v>51.905241964766397</v>
      </c>
      <c r="AU131" s="9">
        <v>57.423467120287199</v>
      </c>
      <c r="AV131" s="9">
        <v>66.317990603373701</v>
      </c>
      <c r="AW131" s="9">
        <v>73.256355671217307</v>
      </c>
      <c r="AX131" s="9">
        <v>78.5054794732104</v>
      </c>
      <c r="AY131" s="9">
        <v>83.644129733865796</v>
      </c>
      <c r="AZ131" s="9">
        <v>87.543596222775605</v>
      </c>
      <c r="BA131" s="9">
        <v>94.222129861591498</v>
      </c>
      <c r="BB131" s="9">
        <v>94.355159896060101</v>
      </c>
      <c r="BC131" s="9">
        <v>100</v>
      </c>
      <c r="BD131" s="9">
        <v>107.5689885611</v>
      </c>
      <c r="BE131" s="9">
        <v>112.146185398532</v>
      </c>
      <c r="BF131" s="9">
        <v>119.29149793391301</v>
      </c>
      <c r="BG131" s="9">
        <v>124.217333843943</v>
      </c>
      <c r="BH131" s="9">
        <v>125.804029263158</v>
      </c>
      <c r="BI131" s="9">
        <v>127.813009249952</v>
      </c>
      <c r="BJ131" s="9">
        <v>128.86807829899999</v>
      </c>
      <c r="BK131" s="9">
        <v>131.497493121167</v>
      </c>
      <c r="BL131" s="9">
        <v>135.86657466717301</v>
      </c>
      <c r="BM131" s="46">
        <v>142.80130331753301</v>
      </c>
      <c r="BN131" s="9">
        <v>148.16437814868101</v>
      </c>
    </row>
    <row r="132" spans="1:66" x14ac:dyDescent="0.3">
      <c r="A132" t="s">
        <v>801</v>
      </c>
      <c r="B132" t="s">
        <v>802</v>
      </c>
      <c r="C132" t="s">
        <v>555</v>
      </c>
      <c r="D132" t="s">
        <v>556</v>
      </c>
      <c r="BA132">
        <v>95.033381963954298</v>
      </c>
      <c r="BB132">
        <v>96.169122786780505</v>
      </c>
      <c r="BC132">
        <v>100</v>
      </c>
      <c r="BD132">
        <v>104.97148571692399</v>
      </c>
      <c r="BE132">
        <v>111.88015725734</v>
      </c>
      <c r="BF132">
        <v>117.273921525802</v>
      </c>
      <c r="BG132">
        <v>119.44888861565001</v>
      </c>
      <c r="BH132">
        <v>114.970576284332</v>
      </c>
      <c r="BI132">
        <v>114.069943209824</v>
      </c>
      <c r="BJ132">
        <v>118.999307190905</v>
      </c>
      <c r="BK132">
        <v>126.23088209285901</v>
      </c>
      <c r="BL132">
        <v>130.024611761339</v>
      </c>
      <c r="BM132" s="46">
        <v>240.36913132981701</v>
      </c>
      <c r="BN132">
        <v>612.35501502118404</v>
      </c>
    </row>
    <row r="133" spans="1:66" x14ac:dyDescent="0.3">
      <c r="A133" t="s">
        <v>803</v>
      </c>
      <c r="B133" t="s">
        <v>804</v>
      </c>
      <c r="C133" t="s">
        <v>555</v>
      </c>
      <c r="D133" t="s">
        <v>556</v>
      </c>
      <c r="AT133">
        <v>41.028664566233701</v>
      </c>
      <c r="AU133">
        <v>46.8381786423992</v>
      </c>
      <c r="AV133">
        <v>51.676697448044102</v>
      </c>
      <c r="AW133">
        <v>55.722511075213099</v>
      </c>
      <c r="AX133">
        <v>61.759687884297001</v>
      </c>
      <c r="AY133">
        <v>66.293742071219398</v>
      </c>
      <c r="AZ133">
        <v>73.845856673749296</v>
      </c>
      <c r="BA133">
        <v>86.761089851682897</v>
      </c>
      <c r="BB133">
        <v>93.205393920093599</v>
      </c>
      <c r="BC133">
        <v>100</v>
      </c>
      <c r="BD133">
        <v>108.488167518494</v>
      </c>
      <c r="BE133">
        <v>115.899848080648</v>
      </c>
      <c r="BF133">
        <v>124.681935170635</v>
      </c>
      <c r="BG133">
        <v>136.97696150854401</v>
      </c>
      <c r="BH133">
        <v>147.59089104608799</v>
      </c>
      <c r="BI133">
        <v>160.62943739509299</v>
      </c>
      <c r="BJ133">
        <v>180.579023030835</v>
      </c>
      <c r="BK133">
        <v>223.12978802062801</v>
      </c>
    </row>
    <row r="134" spans="1:66" x14ac:dyDescent="0.3">
      <c r="A134" t="s">
        <v>805</v>
      </c>
      <c r="B134" t="s">
        <v>806</v>
      </c>
      <c r="C134" t="s">
        <v>555</v>
      </c>
      <c r="D134" t="s">
        <v>556</v>
      </c>
      <c r="I134">
        <v>10.781985707180899</v>
      </c>
      <c r="J134">
        <v>12.013827574190501</v>
      </c>
      <c r="K134">
        <v>13.4846701243758</v>
      </c>
      <c r="L134">
        <v>14.4685263201919</v>
      </c>
      <c r="M134">
        <v>14.525131745118699</v>
      </c>
      <c r="N134">
        <v>15.946556860839801</v>
      </c>
      <c r="O134">
        <v>15.101967980461801</v>
      </c>
      <c r="P134">
        <v>14.6332256366875</v>
      </c>
      <c r="Q134">
        <v>14.596492846588699</v>
      </c>
      <c r="R134">
        <v>15.759964047278199</v>
      </c>
      <c r="S134">
        <v>16.935413331748499</v>
      </c>
      <c r="T134">
        <v>18.479787595350199</v>
      </c>
      <c r="U134">
        <v>19.4923349409286</v>
      </c>
      <c r="V134">
        <v>20.716495099254502</v>
      </c>
      <c r="W134">
        <v>26.802958717445801</v>
      </c>
      <c r="X134">
        <v>25.184320334602798</v>
      </c>
      <c r="Y134">
        <v>27.635834806958901</v>
      </c>
      <c r="Z134">
        <v>30.730971645602299</v>
      </c>
      <c r="AA134">
        <v>33.883603286202003</v>
      </c>
      <c r="AB134">
        <v>37.477028408466097</v>
      </c>
      <c r="AC134">
        <v>42.153272300905698</v>
      </c>
      <c r="AD134">
        <v>46.005424031972801</v>
      </c>
      <c r="AE134">
        <v>47.519453816820103</v>
      </c>
      <c r="AF134">
        <v>49.589266687244198</v>
      </c>
      <c r="AG134">
        <v>52.607743789945999</v>
      </c>
      <c r="AH134">
        <v>53.403088550340399</v>
      </c>
      <c r="AI134">
        <v>57.916430503904103</v>
      </c>
      <c r="AJ134">
        <v>64.806224271658394</v>
      </c>
      <c r="AK134">
        <v>70.871925878040201</v>
      </c>
      <c r="AL134">
        <v>78.719966345064904</v>
      </c>
      <c r="AM134">
        <v>82.744602482000701</v>
      </c>
      <c r="AN134">
        <v>88.733644352440805</v>
      </c>
      <c r="AO134">
        <v>92.307904540719406</v>
      </c>
      <c r="AP134">
        <v>95.585108252224302</v>
      </c>
      <c r="AQ134">
        <v>99.130621039524797</v>
      </c>
      <c r="AR134">
        <v>101.756216995526</v>
      </c>
      <c r="AS134">
        <v>98.805286702655494</v>
      </c>
      <c r="AT134">
        <v>90.096650464788496</v>
      </c>
      <c r="AU134">
        <v>81.269298640426598</v>
      </c>
      <c r="AV134">
        <v>79.488564843004895</v>
      </c>
      <c r="AW134">
        <v>77.7417497845817</v>
      </c>
      <c r="AX134">
        <v>79.802066116321001</v>
      </c>
      <c r="AY134">
        <v>80.966592738608796</v>
      </c>
      <c r="AZ134">
        <v>86.027804597012704</v>
      </c>
      <c r="BA134">
        <v>94.940912206059494</v>
      </c>
      <c r="BB134">
        <v>97.276363948559606</v>
      </c>
      <c r="BC134">
        <v>100</v>
      </c>
      <c r="BD134">
        <v>115.518481531756</v>
      </c>
      <c r="BE134">
        <v>122.51867500575401</v>
      </c>
      <c r="BF134">
        <v>125.711288725735</v>
      </c>
    </row>
    <row r="135" spans="1:66" x14ac:dyDescent="0.3">
      <c r="A135" t="s">
        <v>807</v>
      </c>
      <c r="B135" t="s">
        <v>808</v>
      </c>
      <c r="C135" t="s">
        <v>555</v>
      </c>
      <c r="D135" t="s">
        <v>556</v>
      </c>
      <c r="J135">
        <v>8.2009285123206297</v>
      </c>
      <c r="K135">
        <v>8.4042302187383608</v>
      </c>
      <c r="L135">
        <v>8.6737689327526404</v>
      </c>
      <c r="M135">
        <v>9.0180702097418397</v>
      </c>
      <c r="N135">
        <v>9.2213719161792405</v>
      </c>
      <c r="O135">
        <v>10.4569216416805</v>
      </c>
      <c r="P135">
        <v>11.3343980390728</v>
      </c>
      <c r="Q135">
        <v>12.227613923447</v>
      </c>
      <c r="R135">
        <v>13.871078685689501</v>
      </c>
      <c r="S135">
        <v>18.617845624718299</v>
      </c>
      <c r="T135">
        <v>21.921170448161099</v>
      </c>
      <c r="U135">
        <v>24.040754690590401</v>
      </c>
      <c r="V135">
        <v>26.1721435482578</v>
      </c>
      <c r="W135">
        <v>29.019023250154</v>
      </c>
      <c r="X135">
        <v>31.743921928202202</v>
      </c>
      <c r="Y135">
        <v>37.926917051312103</v>
      </c>
      <c r="Z135">
        <v>43.663304232329999</v>
      </c>
      <c r="AA135">
        <v>45.6779585617859</v>
      </c>
      <c r="AB135">
        <v>46.350821628821897</v>
      </c>
      <c r="AC135">
        <v>46.909573415471201</v>
      </c>
      <c r="AD135">
        <v>47.577189986962402</v>
      </c>
      <c r="AE135">
        <v>48.619253317830797</v>
      </c>
      <c r="AF135">
        <v>52.0331772152282</v>
      </c>
      <c r="AG135">
        <v>52.464778072416202</v>
      </c>
      <c r="AH135">
        <v>54.7588727187307</v>
      </c>
      <c r="AI135">
        <v>57.095738621163498</v>
      </c>
      <c r="AJ135">
        <v>60.606869918828401</v>
      </c>
      <c r="AK135">
        <v>63.721395023401499</v>
      </c>
      <c r="AL135">
        <v>64.261868168888995</v>
      </c>
      <c r="AM135">
        <v>66.071428815247202</v>
      </c>
      <c r="AN135">
        <v>69.791025096108697</v>
      </c>
      <c r="AO135">
        <v>70.4364822338853</v>
      </c>
      <c r="AP135">
        <v>70.432593937874799</v>
      </c>
      <c r="AQ135">
        <v>72.687805742743606</v>
      </c>
      <c r="AR135">
        <v>75.234639511093107</v>
      </c>
      <c r="AS135">
        <v>78.026436046777803</v>
      </c>
      <c r="AT135">
        <v>82.167471298176395</v>
      </c>
      <c r="AU135">
        <v>81.957503313598494</v>
      </c>
      <c r="AV135">
        <v>82.805151843931696</v>
      </c>
      <c r="AW135">
        <v>84.014411903260395</v>
      </c>
      <c r="AX135">
        <v>87.289523633075504</v>
      </c>
      <c r="AY135">
        <v>89.380649639527405</v>
      </c>
      <c r="AZ135">
        <v>91.9039580999858</v>
      </c>
      <c r="BA135">
        <v>97.004212087270702</v>
      </c>
      <c r="BB135">
        <v>96.851977472432097</v>
      </c>
      <c r="BC135">
        <v>100</v>
      </c>
      <c r="BD135">
        <v>102.769407941441</v>
      </c>
      <c r="BE135">
        <v>107.062739592043</v>
      </c>
      <c r="BF135">
        <v>108.63502563188101</v>
      </c>
      <c r="BG135">
        <v>112.455671155643</v>
      </c>
      <c r="BH135">
        <v>111.349556102794</v>
      </c>
      <c r="BI135">
        <v>107.921974406103</v>
      </c>
      <c r="BJ135">
        <v>108.03449610027199</v>
      </c>
      <c r="BK135">
        <v>110.12563225934601</v>
      </c>
      <c r="BL135">
        <v>110.719305842338</v>
      </c>
      <c r="BM135" s="46">
        <v>108.77528704170901</v>
      </c>
      <c r="BN135">
        <v>111.397536282109</v>
      </c>
    </row>
    <row r="136" spans="1:66" x14ac:dyDescent="0.3">
      <c r="A136" t="s">
        <v>809</v>
      </c>
      <c r="B136" t="s">
        <v>810</v>
      </c>
      <c r="C136" t="s">
        <v>555</v>
      </c>
      <c r="D136" t="s">
        <v>556</v>
      </c>
    </row>
    <row r="137" spans="1:66" x14ac:dyDescent="0.3">
      <c r="A137" t="s">
        <v>811</v>
      </c>
      <c r="B137" t="s">
        <v>812</v>
      </c>
      <c r="C137" t="s">
        <v>555</v>
      </c>
      <c r="D137" t="s">
        <v>556</v>
      </c>
    </row>
    <row r="138" spans="1:66" x14ac:dyDescent="0.3">
      <c r="A138" t="s">
        <v>813</v>
      </c>
      <c r="B138" t="s">
        <v>814</v>
      </c>
      <c r="C138" t="s">
        <v>555</v>
      </c>
      <c r="D138" t="s">
        <v>556</v>
      </c>
    </row>
    <row r="139" spans="1:66" x14ac:dyDescent="0.3">
      <c r="A139" t="s">
        <v>815</v>
      </c>
      <c r="B139" t="s">
        <v>816</v>
      </c>
      <c r="C139" t="s">
        <v>555</v>
      </c>
      <c r="D139" t="s">
        <v>556</v>
      </c>
    </row>
    <row r="140" spans="1:66" s="9" customFormat="1" x14ac:dyDescent="0.3">
      <c r="A140" s="9" t="s">
        <v>468</v>
      </c>
      <c r="B140" s="9" t="s">
        <v>817</v>
      </c>
      <c r="C140" s="9" t="s">
        <v>555</v>
      </c>
      <c r="D140" s="9" t="s">
        <v>556</v>
      </c>
      <c r="E140" s="9">
        <v>1.4876690344772701</v>
      </c>
      <c r="F140" s="9">
        <v>1.50454580122017</v>
      </c>
      <c r="G140" s="9">
        <v>1.52716785026373</v>
      </c>
      <c r="H140" s="9">
        <v>1.5618789307988601</v>
      </c>
      <c r="I140" s="9">
        <v>1.61179107074419</v>
      </c>
      <c r="J140" s="9">
        <v>1.6153818721815001</v>
      </c>
      <c r="K140" s="9">
        <v>1.6128683111734701</v>
      </c>
      <c r="L140" s="9">
        <v>1.6481778586156099</v>
      </c>
      <c r="M140" s="9">
        <v>1.74477041721725</v>
      </c>
      <c r="N140" s="9">
        <v>1.87487712254117</v>
      </c>
      <c r="O140" s="9">
        <v>1.9848753398307499</v>
      </c>
      <c r="P140" s="9">
        <v>2.0377798143039798</v>
      </c>
      <c r="Q140" s="9">
        <v>2.1671683593457001</v>
      </c>
      <c r="R140" s="9">
        <v>2.37579392271312</v>
      </c>
      <c r="S140" s="9">
        <v>2.6680851595128798</v>
      </c>
      <c r="T140" s="9">
        <v>2.8448722834955</v>
      </c>
      <c r="U140" s="9">
        <v>2.8826953919432801</v>
      </c>
      <c r="V140" s="9">
        <v>2.9180049393842298</v>
      </c>
      <c r="W140" s="9">
        <v>3.2722973476316501</v>
      </c>
      <c r="X140" s="9">
        <v>3.62347772796402</v>
      </c>
      <c r="Y140" s="9">
        <v>4.5708508398747902</v>
      </c>
      <c r="Z140" s="9">
        <v>5.3921868214212303</v>
      </c>
      <c r="AA140" s="9">
        <v>5.97593144135499</v>
      </c>
      <c r="AB140" s="9">
        <v>6.8104336948282302</v>
      </c>
      <c r="AC140" s="9">
        <v>7.9435709343077097</v>
      </c>
      <c r="AD140" s="9">
        <v>8.0612295279917898</v>
      </c>
      <c r="AE140" s="9">
        <v>8.7042223716124401</v>
      </c>
      <c r="AF140" s="9">
        <v>9.3759416267088191</v>
      </c>
      <c r="AG140" s="9">
        <v>10.687781084264699</v>
      </c>
      <c r="AH140" s="9">
        <v>11.924094018306301</v>
      </c>
      <c r="AI140" s="9">
        <v>14.4872080825492</v>
      </c>
      <c r="AJ140" s="9">
        <v>16.252565761335099</v>
      </c>
      <c r="AK140" s="9">
        <v>18.102666353984901</v>
      </c>
      <c r="AL140" s="9">
        <v>20.229138963741999</v>
      </c>
      <c r="AM140" s="9">
        <v>21.938240753380899</v>
      </c>
      <c r="AN140" s="9">
        <v>23.6219675462129</v>
      </c>
      <c r="AO140" s="9">
        <v>27.386324383816302</v>
      </c>
      <c r="AP140" s="9">
        <v>30.008207898210799</v>
      </c>
      <c r="AQ140" s="9">
        <v>32.818249407794703</v>
      </c>
      <c r="AR140" s="9">
        <v>34.357985063086602</v>
      </c>
      <c r="AS140" s="9">
        <v>36.480029017740797</v>
      </c>
      <c r="AT140" s="9">
        <v>41.645037801723802</v>
      </c>
      <c r="AU140" s="9">
        <v>45.622568551180102</v>
      </c>
      <c r="AV140" s="9">
        <v>48.503468542413103</v>
      </c>
      <c r="AW140" s="9">
        <v>52.178055344143601</v>
      </c>
      <c r="AX140" s="9">
        <v>58.251417197779197</v>
      </c>
      <c r="AY140" s="9">
        <v>64.088316153920999</v>
      </c>
      <c r="AZ140" s="9">
        <v>74.241258652680997</v>
      </c>
      <c r="BA140" s="9">
        <v>90.993424142790303</v>
      </c>
      <c r="BB140" s="9">
        <v>94.1463128229218</v>
      </c>
      <c r="BC140" s="9">
        <v>100</v>
      </c>
      <c r="BD140" s="9">
        <v>106.716768435885</v>
      </c>
      <c r="BE140" s="9">
        <v>114.76632221700299</v>
      </c>
      <c r="BF140" s="9">
        <v>122.694896603917</v>
      </c>
      <c r="BG140" s="9">
        <v>126.595370167296</v>
      </c>
      <c r="BH140" s="9">
        <v>131.36594937173601</v>
      </c>
      <c r="BI140" s="9">
        <v>136.566580789574</v>
      </c>
      <c r="BJ140" s="9">
        <v>147.08785819643001</v>
      </c>
      <c r="BK140" s="9">
        <v>150.228239475663</v>
      </c>
      <c r="BL140" s="9">
        <v>155.528883036152</v>
      </c>
      <c r="BM140" s="46">
        <v>165.100045087827</v>
      </c>
      <c r="BN140" s="9">
        <v>176.68145120678199</v>
      </c>
    </row>
    <row r="141" spans="1:66" x14ac:dyDescent="0.3">
      <c r="A141" t="s">
        <v>818</v>
      </c>
      <c r="B141" t="s">
        <v>819</v>
      </c>
      <c r="C141" t="s">
        <v>555</v>
      </c>
      <c r="D141" t="s">
        <v>556</v>
      </c>
    </row>
    <row r="142" spans="1:66" x14ac:dyDescent="0.3">
      <c r="A142" t="s">
        <v>820</v>
      </c>
      <c r="B142" t="s">
        <v>821</v>
      </c>
      <c r="C142" t="s">
        <v>555</v>
      </c>
      <c r="D142" t="s">
        <v>556</v>
      </c>
    </row>
    <row r="143" spans="1:66" x14ac:dyDescent="0.3">
      <c r="A143" t="s">
        <v>822</v>
      </c>
      <c r="B143" t="s">
        <v>823</v>
      </c>
      <c r="C143" t="s">
        <v>555</v>
      </c>
      <c r="D143" t="s">
        <v>556</v>
      </c>
      <c r="R143">
        <v>4.1872228461881997</v>
      </c>
      <c r="S143">
        <v>4.7492668396729902</v>
      </c>
      <c r="T143">
        <v>5.4242297782618198</v>
      </c>
      <c r="U143">
        <v>6.0432728222193797</v>
      </c>
      <c r="V143">
        <v>7.0517930269811098</v>
      </c>
      <c r="W143">
        <v>8.0026271115261594</v>
      </c>
      <c r="X143">
        <v>9.2833317345156097</v>
      </c>
      <c r="Y143">
        <v>10.794179271205101</v>
      </c>
      <c r="Z143">
        <v>12.134088957145</v>
      </c>
      <c r="AA143">
        <v>13.6071573696379</v>
      </c>
      <c r="AB143">
        <v>15.987369606773401</v>
      </c>
      <c r="AC143">
        <v>17.743400313191501</v>
      </c>
      <c r="AD143">
        <v>20.1069677095077</v>
      </c>
      <c r="AE143">
        <v>23.727220587668299</v>
      </c>
      <c r="AF143">
        <v>26.5152314248724</v>
      </c>
      <c r="AG143">
        <v>29.552914874363399</v>
      </c>
      <c r="AH143">
        <v>33.905540748565599</v>
      </c>
      <c r="AI143">
        <v>37.8503680226992</v>
      </c>
      <c r="AJ143">
        <v>44.541594031989</v>
      </c>
      <c r="AK143">
        <v>52.206543229197898</v>
      </c>
      <c r="AL143">
        <v>59.064217646678998</v>
      </c>
      <c r="AM143">
        <v>63.916188745455102</v>
      </c>
      <c r="AN143">
        <v>69.841752077064896</v>
      </c>
      <c r="AO143">
        <v>76.358207257753904</v>
      </c>
      <c r="AR143">
        <v>47.756817595726403</v>
      </c>
      <c r="AS143">
        <v>50.685253896419198</v>
      </c>
      <c r="AT143">
        <v>45.811282060318099</v>
      </c>
      <c r="AU143">
        <v>61.301257694663001</v>
      </c>
      <c r="AV143">
        <v>65.365018338609104</v>
      </c>
      <c r="AW143">
        <v>68.648578191344896</v>
      </c>
      <c r="AX143">
        <v>71.008636835498706</v>
      </c>
      <c r="AY143">
        <v>75.320791672344996</v>
      </c>
      <c r="AZ143">
        <v>81.355822419825401</v>
      </c>
      <c r="BA143">
        <v>90.073640728437198</v>
      </c>
      <c r="BB143">
        <v>96.654286859417795</v>
      </c>
      <c r="BC143">
        <v>100</v>
      </c>
      <c r="BD143">
        <v>105.03663052101599</v>
      </c>
      <c r="BE143">
        <v>111.392855646249</v>
      </c>
      <c r="BF143">
        <v>116.812250625327</v>
      </c>
      <c r="BG143">
        <v>123.08540678396599</v>
      </c>
      <c r="BH143">
        <v>127.04684307241899</v>
      </c>
      <c r="BI143">
        <v>135.42749430983599</v>
      </c>
      <c r="BJ143">
        <v>141.45090212615699</v>
      </c>
      <c r="BK143">
        <v>148.172370359897</v>
      </c>
      <c r="BL143">
        <v>155.858195070683</v>
      </c>
      <c r="BM143" s="46">
        <v>163.61696683362399</v>
      </c>
      <c r="BN143">
        <v>173.51210526892501</v>
      </c>
    </row>
    <row r="144" spans="1:66" x14ac:dyDescent="0.3">
      <c r="A144" t="s">
        <v>824</v>
      </c>
      <c r="B144" t="s">
        <v>825</v>
      </c>
      <c r="C144" t="s">
        <v>555</v>
      </c>
      <c r="D144" t="s">
        <v>556</v>
      </c>
    </row>
    <row r="145" spans="1:66" x14ac:dyDescent="0.3">
      <c r="A145" t="s">
        <v>826</v>
      </c>
      <c r="B145" t="s">
        <v>827</v>
      </c>
      <c r="C145" t="s">
        <v>555</v>
      </c>
      <c r="D145" t="s">
        <v>556</v>
      </c>
      <c r="AJ145">
        <v>0.37287540616064602</v>
      </c>
      <c r="AK145">
        <v>4.1785184841715601</v>
      </c>
      <c r="AL145">
        <v>21.3293252627819</v>
      </c>
      <c r="AM145">
        <v>36.740761322340397</v>
      </c>
      <c r="AN145">
        <v>51.307602075258998</v>
      </c>
      <c r="AO145">
        <v>63.942199334393898</v>
      </c>
      <c r="AP145">
        <v>69.620937059438603</v>
      </c>
      <c r="AQ145">
        <v>73.149015541662195</v>
      </c>
      <c r="AR145">
        <v>73.681211662556194</v>
      </c>
      <c r="AS145">
        <v>74.404477841245594</v>
      </c>
      <c r="AT145">
        <v>75.4216765680072</v>
      </c>
      <c r="AU145">
        <v>75.633993573179595</v>
      </c>
      <c r="AV145">
        <v>74.776070717446402</v>
      </c>
      <c r="AW145">
        <v>75.646540841807806</v>
      </c>
      <c r="AX145">
        <v>77.657592662565406</v>
      </c>
      <c r="AY145">
        <v>80.561303272863995</v>
      </c>
      <c r="AZ145">
        <v>85.183245279729206</v>
      </c>
      <c r="BA145">
        <v>94.490269229944801</v>
      </c>
      <c r="BB145">
        <v>98.697963028517805</v>
      </c>
      <c r="BC145">
        <v>100</v>
      </c>
      <c r="BD145">
        <v>104.130275626451</v>
      </c>
      <c r="BE145">
        <v>107.347883202239</v>
      </c>
      <c r="BF145">
        <v>108.472330133615</v>
      </c>
      <c r="BG145">
        <v>108.584878864148</v>
      </c>
      <c r="BH145">
        <v>107.624882767345</v>
      </c>
      <c r="BI145">
        <v>108.59945306823801</v>
      </c>
      <c r="BJ145">
        <v>112.642489751195</v>
      </c>
      <c r="BK145">
        <v>115.68150278788799</v>
      </c>
      <c r="BL145">
        <v>118.382098321258</v>
      </c>
      <c r="BM145" s="46">
        <v>119.802558548614</v>
      </c>
      <c r="BN145">
        <v>125.41356434179301</v>
      </c>
    </row>
    <row r="146" spans="1:66" x14ac:dyDescent="0.3">
      <c r="A146" t="s">
        <v>828</v>
      </c>
      <c r="B146" t="s">
        <v>829</v>
      </c>
      <c r="C146" t="s">
        <v>555</v>
      </c>
      <c r="D146" t="s">
        <v>556</v>
      </c>
      <c r="E146">
        <v>17.089057239057201</v>
      </c>
      <c r="F146">
        <v>17.1715005915006</v>
      </c>
      <c r="G146">
        <v>17.325348075348099</v>
      </c>
      <c r="H146">
        <v>17.823680953680999</v>
      </c>
      <c r="I146">
        <v>18.375570115570099</v>
      </c>
      <c r="J146">
        <v>18.9881526981527</v>
      </c>
      <c r="K146">
        <v>19.620777140777101</v>
      </c>
      <c r="L146">
        <v>20.045793975793998</v>
      </c>
      <c r="M146">
        <v>20.572082082082101</v>
      </c>
      <c r="N146">
        <v>21.044095004094999</v>
      </c>
      <c r="O146">
        <v>22.020404950404899</v>
      </c>
      <c r="P146">
        <v>23.049245609245599</v>
      </c>
      <c r="Q146">
        <v>24.253725543725501</v>
      </c>
      <c r="R146">
        <v>25.725465465465501</v>
      </c>
      <c r="S146">
        <v>28.179843479843498</v>
      </c>
      <c r="T146">
        <v>31.2000664300664</v>
      </c>
      <c r="U146">
        <v>34.256845026844999</v>
      </c>
      <c r="V146">
        <v>36.553935753935797</v>
      </c>
      <c r="W146">
        <v>37.6851560651561</v>
      </c>
      <c r="X146">
        <v>39.398522158522198</v>
      </c>
      <c r="Y146">
        <v>41.880589680589701</v>
      </c>
      <c r="Z146">
        <v>45.2615861315861</v>
      </c>
      <c r="AA146">
        <v>49.496735826735801</v>
      </c>
      <c r="AB146">
        <v>53.787742287742297</v>
      </c>
      <c r="AC146">
        <v>57.249444899444903</v>
      </c>
      <c r="AD146">
        <v>59.593001183001199</v>
      </c>
      <c r="AE146">
        <v>59.768540358540399</v>
      </c>
      <c r="AF146">
        <v>59.734673764673801</v>
      </c>
      <c r="AG146">
        <v>60.5928164528164</v>
      </c>
      <c r="AH146">
        <v>62.635375375375403</v>
      </c>
      <c r="AI146">
        <v>64.673384293384302</v>
      </c>
      <c r="AJ146">
        <v>66.690131040131007</v>
      </c>
      <c r="AK146">
        <v>68.793653653653706</v>
      </c>
      <c r="AL146">
        <v>71.262037492037507</v>
      </c>
      <c r="AM146">
        <v>72.826071526071502</v>
      </c>
      <c r="AN146">
        <v>74.186239876239895</v>
      </c>
      <c r="AO146">
        <v>75.0645008645009</v>
      </c>
      <c r="AP146">
        <v>76.091017381017394</v>
      </c>
      <c r="AQ146">
        <v>76.820403130403093</v>
      </c>
      <c r="AR146">
        <v>77.607963417963404</v>
      </c>
      <c r="AS146">
        <v>80.0532095732096</v>
      </c>
      <c r="AT146">
        <v>82.185683865683899</v>
      </c>
      <c r="AU146">
        <v>83.890285740285705</v>
      </c>
      <c r="AV146">
        <v>85.609902629902606</v>
      </c>
      <c r="AW146">
        <v>87.515304395304398</v>
      </c>
      <c r="AX146">
        <v>89.692419692419705</v>
      </c>
      <c r="AY146">
        <v>92.083902083902103</v>
      </c>
      <c r="AZ146">
        <v>94.213304213304198</v>
      </c>
      <c r="BA146">
        <v>97.418327418327394</v>
      </c>
      <c r="BB146">
        <v>97.776867776867803</v>
      </c>
      <c r="BC146">
        <v>100</v>
      </c>
      <c r="BD146">
        <v>103.41068341068301</v>
      </c>
      <c r="BE146">
        <v>106.164346164346</v>
      </c>
      <c r="BF146">
        <v>108.005278005278</v>
      </c>
      <c r="BG146">
        <v>108.684138684139</v>
      </c>
      <c r="BH146">
        <v>109.200109200109</v>
      </c>
      <c r="BI146">
        <v>109.5176995177</v>
      </c>
      <c r="BJ146">
        <v>111.413231413231</v>
      </c>
      <c r="BK146">
        <v>113.11584311584301</v>
      </c>
      <c r="BL146">
        <v>115.087815087815</v>
      </c>
      <c r="BM146" s="46">
        <v>116.031486031486</v>
      </c>
      <c r="BN146">
        <v>118.963508963509</v>
      </c>
    </row>
    <row r="147" spans="1:66" x14ac:dyDescent="0.3">
      <c r="A147" t="s">
        <v>830</v>
      </c>
      <c r="B147" t="s">
        <v>831</v>
      </c>
      <c r="C147" t="s">
        <v>555</v>
      </c>
      <c r="D147" t="s">
        <v>556</v>
      </c>
      <c r="AJ147">
        <v>1.1299904270725101</v>
      </c>
      <c r="AK147">
        <v>11.8840663239259</v>
      </c>
      <c r="AL147">
        <v>24.836455617862701</v>
      </c>
      <c r="AM147">
        <v>33.758879128634199</v>
      </c>
      <c r="AN147">
        <v>42.190475016017899</v>
      </c>
      <c r="AO147">
        <v>49.6204158953758</v>
      </c>
      <c r="AP147">
        <v>53.812042681118001</v>
      </c>
      <c r="AQ147">
        <v>56.311189222942801</v>
      </c>
      <c r="AR147">
        <v>57.642846565050903</v>
      </c>
      <c r="AS147">
        <v>59.172834574156198</v>
      </c>
      <c r="AT147">
        <v>60.644486660187901</v>
      </c>
      <c r="AU147">
        <v>61.820307898815898</v>
      </c>
      <c r="AV147">
        <v>63.639461661920301</v>
      </c>
      <c r="AW147">
        <v>67.580262440315707</v>
      </c>
      <c r="AX147">
        <v>72.140882849471595</v>
      </c>
      <c r="AY147">
        <v>76.856154576107798</v>
      </c>
      <c r="AZ147">
        <v>84.613229030103298</v>
      </c>
      <c r="BA147">
        <v>97.6456285716324</v>
      </c>
      <c r="BB147">
        <v>101.096529301156</v>
      </c>
      <c r="BC147">
        <v>100</v>
      </c>
      <c r="BD147">
        <v>104.37073559939201</v>
      </c>
      <c r="BE147">
        <v>106.727206841374</v>
      </c>
      <c r="BF147">
        <v>106.695770579258</v>
      </c>
      <c r="BG147">
        <v>107.357807845492</v>
      </c>
      <c r="BH147">
        <v>107.544870498588</v>
      </c>
      <c r="BI147">
        <v>107.69611443606</v>
      </c>
      <c r="BJ147">
        <v>110.852001659202</v>
      </c>
      <c r="BK147">
        <v>113.661494917447</v>
      </c>
      <c r="BL147">
        <v>116.85698464327299</v>
      </c>
      <c r="BM147" s="46">
        <v>117.11297728548401</v>
      </c>
      <c r="BN147">
        <v>120.94939859653201</v>
      </c>
    </row>
    <row r="148" spans="1:66" x14ac:dyDescent="0.3">
      <c r="A148" t="s">
        <v>832</v>
      </c>
      <c r="B148" t="s">
        <v>833</v>
      </c>
      <c r="C148" t="s">
        <v>555</v>
      </c>
      <c r="D148" t="s">
        <v>556</v>
      </c>
      <c r="AG148">
        <v>45.608115156576503</v>
      </c>
      <c r="AH148">
        <v>49.608378099506297</v>
      </c>
      <c r="AI148">
        <v>53.562013954828501</v>
      </c>
      <c r="AJ148">
        <v>58.687297542049201</v>
      </c>
      <c r="AK148">
        <v>63.214389712644198</v>
      </c>
      <c r="AL148">
        <v>67.453474323808607</v>
      </c>
      <c r="AM148">
        <v>71.670712015395296</v>
      </c>
      <c r="AN148">
        <v>77.804768907493795</v>
      </c>
      <c r="AO148">
        <v>81.556893592802197</v>
      </c>
      <c r="AP148">
        <v>84.403993490751702</v>
      </c>
      <c r="AQ148">
        <v>84.549700429306</v>
      </c>
      <c r="AR148">
        <v>81.840590649620196</v>
      </c>
      <c r="AS148">
        <v>80.523187243477906</v>
      </c>
      <c r="AT148">
        <v>78.925083738264902</v>
      </c>
      <c r="AU148">
        <v>76.843421238854603</v>
      </c>
      <c r="AV148">
        <v>75.642779638628099</v>
      </c>
      <c r="AW148">
        <v>76.384629900457597</v>
      </c>
      <c r="AX148">
        <v>79.742416379676399</v>
      </c>
      <c r="AY148">
        <v>83.849129593810403</v>
      </c>
      <c r="AZ148">
        <v>88.520781242628701</v>
      </c>
      <c r="BA148">
        <v>96.143322168231407</v>
      </c>
      <c r="BB148">
        <v>97.267301976694796</v>
      </c>
      <c r="BC148">
        <v>100</v>
      </c>
      <c r="BD148">
        <v>105.80624616691</v>
      </c>
      <c r="BE148">
        <v>112.26824550644</v>
      </c>
      <c r="BF148">
        <v>118.443647685993</v>
      </c>
      <c r="BG148">
        <v>125.607397273199</v>
      </c>
      <c r="BH148">
        <v>131.33580223616599</v>
      </c>
      <c r="BI148">
        <v>134.44709156956199</v>
      </c>
      <c r="BJ148">
        <v>136.098268622918</v>
      </c>
      <c r="BK148">
        <v>140.187290654338</v>
      </c>
      <c r="BL148">
        <v>144.04514789828801</v>
      </c>
      <c r="BM148" s="46">
        <v>145.21394536962799</v>
      </c>
    </row>
    <row r="149" spans="1:66" x14ac:dyDescent="0.3">
      <c r="A149" t="s">
        <v>834</v>
      </c>
      <c r="B149" t="s">
        <v>835</v>
      </c>
      <c r="C149" t="s">
        <v>555</v>
      </c>
      <c r="D149" t="s">
        <v>556</v>
      </c>
    </row>
    <row r="150" spans="1:66" x14ac:dyDescent="0.3">
      <c r="A150" t="s">
        <v>836</v>
      </c>
      <c r="B150" t="s">
        <v>837</v>
      </c>
      <c r="C150" t="s">
        <v>555</v>
      </c>
      <c r="D150" t="s">
        <v>556</v>
      </c>
      <c r="E150">
        <v>9.9428060716900504</v>
      </c>
      <c r="F150">
        <v>10.118110131960901</v>
      </c>
      <c r="G150">
        <v>10.633802793542801</v>
      </c>
      <c r="H150">
        <v>11.239898894187</v>
      </c>
      <c r="I150">
        <v>11.6919160898762</v>
      </c>
      <c r="J150">
        <v>12.099124624481</v>
      </c>
      <c r="K150">
        <v>11.9764903939784</v>
      </c>
      <c r="L150">
        <v>11.8868730716838</v>
      </c>
      <c r="M150">
        <v>11.9387567846056</v>
      </c>
      <c r="N150">
        <v>12.2909371388167</v>
      </c>
      <c r="O150">
        <v>12.4481605112121</v>
      </c>
      <c r="P150">
        <v>12.9654254064867</v>
      </c>
      <c r="Q150">
        <v>13.452817860986</v>
      </c>
      <c r="R150">
        <v>14.0023135475908</v>
      </c>
      <c r="S150">
        <v>16.460674917374799</v>
      </c>
      <c r="T150">
        <v>17.7640787726375</v>
      </c>
      <c r="U150">
        <v>19.2744078300694</v>
      </c>
      <c r="V150">
        <v>21.702405175626701</v>
      </c>
      <c r="W150">
        <v>23.8110179699292</v>
      </c>
      <c r="X150">
        <v>25.794800886786401</v>
      </c>
      <c r="Y150">
        <v>28.221673638875899</v>
      </c>
      <c r="Z150">
        <v>31.747274230938299</v>
      </c>
      <c r="AA150">
        <v>35.089566084116299</v>
      </c>
      <c r="AB150">
        <v>37.267903674794503</v>
      </c>
      <c r="AC150">
        <v>41.906851822248598</v>
      </c>
      <c r="AD150">
        <v>45.1456810743083</v>
      </c>
      <c r="AE150">
        <v>49.088505851337402</v>
      </c>
      <c r="AF150">
        <v>50.413276982927002</v>
      </c>
      <c r="AG150">
        <v>51.6075952696199</v>
      </c>
      <c r="AH150">
        <v>53.289987131100602</v>
      </c>
      <c r="AI150">
        <v>56.904430608907496</v>
      </c>
      <c r="AJ150">
        <v>61.448912903188003</v>
      </c>
      <c r="AK150">
        <v>64.976232054478302</v>
      </c>
      <c r="AL150">
        <v>68.344024208976194</v>
      </c>
      <c r="AM150">
        <v>71.858049443866605</v>
      </c>
      <c r="AN150">
        <v>76.258335772046095</v>
      </c>
      <c r="AO150">
        <v>78.536026781799094</v>
      </c>
      <c r="AP150">
        <v>79.351386987624807</v>
      </c>
      <c r="AQ150">
        <v>81.536020582581799</v>
      </c>
      <c r="AR150">
        <v>82.094365071353806</v>
      </c>
      <c r="AS150">
        <v>83.649753290075907</v>
      </c>
      <c r="AT150">
        <v>84.168216029649898</v>
      </c>
      <c r="AU150">
        <v>86.521239232332107</v>
      </c>
      <c r="AV150">
        <v>87.531576878681406</v>
      </c>
      <c r="AW150">
        <v>88.838811991282697</v>
      </c>
      <c r="AX150">
        <v>89.711779168172299</v>
      </c>
      <c r="AY150">
        <v>92.658597303357993</v>
      </c>
      <c r="AZ150">
        <v>94.550764737529803</v>
      </c>
      <c r="BA150">
        <v>98.063177311505598</v>
      </c>
      <c r="BB150">
        <v>99.016217047113997</v>
      </c>
      <c r="BC150">
        <v>100</v>
      </c>
      <c r="BD150">
        <v>100.90692490969199</v>
      </c>
      <c r="BE150">
        <v>102.205720544155</v>
      </c>
      <c r="BF150">
        <v>104.127857197756</v>
      </c>
      <c r="BG150">
        <v>104.588425178695</v>
      </c>
      <c r="BH150">
        <v>106.217815694412</v>
      </c>
      <c r="BI150">
        <v>107.95480747060201</v>
      </c>
      <c r="BJ150">
        <v>108.76950272846101</v>
      </c>
      <c r="BK150">
        <v>110.73161396510601</v>
      </c>
      <c r="BL150">
        <v>111.06755821996801</v>
      </c>
      <c r="BM150" s="46">
        <v>111.851660373914</v>
      </c>
      <c r="BN150">
        <v>113.41977461378799</v>
      </c>
    </row>
    <row r="151" spans="1:66" x14ac:dyDescent="0.3">
      <c r="A151" t="s">
        <v>838</v>
      </c>
      <c r="B151" t="s">
        <v>839</v>
      </c>
      <c r="C151" t="s">
        <v>555</v>
      </c>
      <c r="D151" t="s">
        <v>556</v>
      </c>
    </row>
    <row r="152" spans="1:66" x14ac:dyDescent="0.3">
      <c r="A152" t="s">
        <v>840</v>
      </c>
      <c r="B152" t="s">
        <v>841</v>
      </c>
      <c r="C152" t="s">
        <v>555</v>
      </c>
      <c r="D152" t="s">
        <v>556</v>
      </c>
      <c r="AJ152">
        <v>1.0014185884712199E-2</v>
      </c>
      <c r="AK152">
        <v>0.112842476699455</v>
      </c>
      <c r="AL152">
        <v>1.93367318173962</v>
      </c>
      <c r="AM152">
        <v>11.339555018190399</v>
      </c>
      <c r="AN152">
        <v>14.7261823421022</v>
      </c>
      <c r="AO152">
        <v>18.187671241506902</v>
      </c>
      <c r="AP152">
        <v>20.328875303225701</v>
      </c>
      <c r="AQ152">
        <v>21.893337809315501</v>
      </c>
      <c r="AR152">
        <v>30.4877822719561</v>
      </c>
      <c r="AS152">
        <v>40.030245190851602</v>
      </c>
      <c r="AT152">
        <v>43.939063674799399</v>
      </c>
      <c r="AU152">
        <v>46.268380608726297</v>
      </c>
      <c r="AV152">
        <v>51.703101242279097</v>
      </c>
      <c r="AW152">
        <v>58.178540778186999</v>
      </c>
      <c r="AX152">
        <v>65.136219356752804</v>
      </c>
      <c r="AY152">
        <v>73.459166392460702</v>
      </c>
      <c r="AZ152">
        <v>82.543984060540197</v>
      </c>
      <c r="BA152">
        <v>93.0956205548394</v>
      </c>
      <c r="BB152">
        <v>93.037232288027994</v>
      </c>
      <c r="BC152">
        <v>100</v>
      </c>
      <c r="BD152">
        <v>107.68725103356201</v>
      </c>
      <c r="BE152">
        <v>112.583073435548</v>
      </c>
      <c r="BF152">
        <v>117.759506896909</v>
      </c>
      <c r="BG152">
        <v>123.75203566322401</v>
      </c>
      <c r="BH152">
        <v>135.72658004852599</v>
      </c>
      <c r="BI152">
        <v>144.35785264231299</v>
      </c>
      <c r="BJ152">
        <v>153.842495547244</v>
      </c>
      <c r="BK152">
        <v>158.52708257063799</v>
      </c>
      <c r="BL152">
        <v>166.19627963692099</v>
      </c>
      <c r="BM152" s="46">
        <v>172.45518370083599</v>
      </c>
      <c r="BN152">
        <v>181.261454671574</v>
      </c>
    </row>
    <row r="153" spans="1:66" s="9" customFormat="1" x14ac:dyDescent="0.3">
      <c r="A153" s="9" t="s">
        <v>286</v>
      </c>
      <c r="B153" s="9" t="s">
        <v>842</v>
      </c>
      <c r="C153" s="9" t="s">
        <v>555</v>
      </c>
      <c r="D153" s="9" t="s">
        <v>556</v>
      </c>
      <c r="I153" s="9">
        <v>0.56625749247499102</v>
      </c>
      <c r="J153" s="9">
        <v>0.59005084162020605</v>
      </c>
      <c r="K153" s="9">
        <v>0.60900076091240596</v>
      </c>
      <c r="L153" s="9">
        <v>0.61396527650927701</v>
      </c>
      <c r="M153" s="9">
        <v>0.61983793520445796</v>
      </c>
      <c r="N153" s="9">
        <v>0.64357074147592697</v>
      </c>
      <c r="O153" s="9">
        <v>0.66209686065554396</v>
      </c>
      <c r="P153" s="9">
        <v>0.697756612935583</v>
      </c>
      <c r="Q153" s="9">
        <v>0.73698839472906796</v>
      </c>
      <c r="R153" s="9">
        <v>0.78209283521711903</v>
      </c>
      <c r="S153" s="9">
        <v>0.95494273803170004</v>
      </c>
      <c r="T153" s="9">
        <v>1.0331641301291301</v>
      </c>
      <c r="U153" s="9">
        <v>1.08468611517062</v>
      </c>
      <c r="V153" s="9">
        <v>1.1184084955095801</v>
      </c>
      <c r="W153" s="9">
        <v>1.19142320051697</v>
      </c>
      <c r="X153" s="9">
        <v>1.3588847876196799</v>
      </c>
      <c r="Y153" s="9">
        <v>1.60644459589138</v>
      </c>
      <c r="Z153" s="9">
        <v>2.0970234969438502</v>
      </c>
      <c r="AA153" s="9">
        <v>2.7636610730854998</v>
      </c>
      <c r="AB153" s="9">
        <v>3.29783084280175</v>
      </c>
      <c r="AC153" s="9">
        <v>3.6228855286920001</v>
      </c>
      <c r="AD153" s="9">
        <v>4.0053348583219597</v>
      </c>
      <c r="AE153" s="9">
        <v>4.5860015546066801</v>
      </c>
      <c r="AF153" s="9">
        <v>5.2735869648559603</v>
      </c>
      <c r="AG153" s="9">
        <v>6.6897453104727003</v>
      </c>
      <c r="AH153" s="9">
        <v>7.2926917840735603</v>
      </c>
      <c r="AI153" s="9">
        <v>8.1520978682951899</v>
      </c>
      <c r="AJ153" s="9">
        <v>8.8525789105245192</v>
      </c>
      <c r="AK153" s="9">
        <v>10.1372986785544</v>
      </c>
      <c r="AL153" s="9">
        <v>11.1518761466338</v>
      </c>
      <c r="AM153" s="9">
        <v>15.494616436963</v>
      </c>
      <c r="AN153" s="9">
        <v>23.0994067320729</v>
      </c>
      <c r="AO153" s="9">
        <v>27.663007423616602</v>
      </c>
      <c r="AP153" s="9">
        <v>28.904075780112599</v>
      </c>
      <c r="AQ153" s="9">
        <v>30.698445454234701</v>
      </c>
      <c r="AR153" s="9">
        <v>33.746658031085197</v>
      </c>
      <c r="AS153" s="9">
        <v>37.7489052028752</v>
      </c>
      <c r="AT153" s="9">
        <v>40.737465207489898</v>
      </c>
      <c r="AU153" s="9">
        <v>47.458546305668001</v>
      </c>
      <c r="AV153" s="9">
        <v>46.649850400430203</v>
      </c>
      <c r="AW153" s="9">
        <v>53.160211063860103</v>
      </c>
      <c r="AX153" s="9">
        <v>62.922459005545598</v>
      </c>
      <c r="AY153" s="9">
        <v>69.696462631392507</v>
      </c>
      <c r="AZ153" s="9">
        <v>76.866811232282203</v>
      </c>
      <c r="BA153" s="9">
        <v>84.012740790545905</v>
      </c>
      <c r="BB153" s="9">
        <v>91.535424768810103</v>
      </c>
      <c r="BC153" s="9">
        <v>100</v>
      </c>
      <c r="BD153" s="9">
        <v>109.48254048583</v>
      </c>
      <c r="BE153" s="9">
        <v>115.738202430759</v>
      </c>
      <c r="BF153" s="9">
        <v>122.481607135743</v>
      </c>
      <c r="BG153" s="9">
        <v>129.92898871036499</v>
      </c>
      <c r="BH153" s="9">
        <v>139.549180162949</v>
      </c>
      <c r="BI153" s="9">
        <v>147.97203178011301</v>
      </c>
      <c r="BJ153" s="9">
        <v>160.711019098127</v>
      </c>
      <c r="BK153" s="9">
        <v>174.52289305376701</v>
      </c>
      <c r="BL153" s="9">
        <v>184.31452512589101</v>
      </c>
      <c r="BM153" s="46">
        <v>192.059040165303</v>
      </c>
    </row>
    <row r="154" spans="1:66" x14ac:dyDescent="0.3">
      <c r="A154" t="s">
        <v>843</v>
      </c>
      <c r="B154" t="s">
        <v>844</v>
      </c>
      <c r="C154" t="s">
        <v>555</v>
      </c>
      <c r="D154" t="s">
        <v>556</v>
      </c>
      <c r="AD154">
        <v>24.8035203541275</v>
      </c>
      <c r="AE154">
        <v>27.2149665424026</v>
      </c>
      <c r="AF154">
        <v>29.855926580108399</v>
      </c>
      <c r="AG154">
        <v>31.783532761475598</v>
      </c>
      <c r="AH154">
        <v>34.061095870916198</v>
      </c>
      <c r="AI154">
        <v>35.304295888665699</v>
      </c>
      <c r="AJ154">
        <v>40.49885596283</v>
      </c>
      <c r="AK154">
        <v>47.3253422141401</v>
      </c>
      <c r="AL154">
        <v>56.850683888597899</v>
      </c>
      <c r="AM154">
        <v>58.775705454543498</v>
      </c>
      <c r="AN154">
        <v>62.0018224236807</v>
      </c>
      <c r="AO154">
        <v>65.871508632775601</v>
      </c>
      <c r="AP154">
        <v>70.8598490766487</v>
      </c>
      <c r="AQ154">
        <v>69.864797989167499</v>
      </c>
      <c r="AR154">
        <v>71.928400368553696</v>
      </c>
      <c r="AS154">
        <v>71.083416585634495</v>
      </c>
      <c r="AT154">
        <v>71.5615075594567</v>
      </c>
      <c r="AU154">
        <v>74.551828524186206</v>
      </c>
      <c r="AV154">
        <v>73.611990052102996</v>
      </c>
      <c r="AW154">
        <v>72.371324646609395</v>
      </c>
      <c r="AX154">
        <v>73.3123508948959</v>
      </c>
      <c r="AY154">
        <v>75.319951939077797</v>
      </c>
      <c r="AZ154">
        <v>80.437772103249003</v>
      </c>
      <c r="BA154">
        <v>90.123652929140505</v>
      </c>
      <c r="BB154">
        <v>94.206413557386099</v>
      </c>
      <c r="BC154">
        <v>100</v>
      </c>
      <c r="BD154">
        <v>111.273414605594</v>
      </c>
      <c r="BE154">
        <v>123.385187134304</v>
      </c>
      <c r="BF154">
        <v>128.08077084278699</v>
      </c>
      <c r="BG154">
        <v>130.79608543526601</v>
      </c>
      <c r="BH154">
        <v>132.04284243105499</v>
      </c>
      <c r="BI154">
        <v>132.706370144272</v>
      </c>
      <c r="BJ154">
        <v>136.445336799763</v>
      </c>
      <c r="BK154">
        <v>136.26335503387301</v>
      </c>
      <c r="BL154">
        <v>136.563174927495</v>
      </c>
      <c r="BM154" s="46">
        <v>134.69256771457401</v>
      </c>
      <c r="BN154">
        <v>135.42414997686799</v>
      </c>
    </row>
    <row r="155" spans="1:66" x14ac:dyDescent="0.3">
      <c r="A155" t="s">
        <v>845</v>
      </c>
      <c r="B155" t="s">
        <v>846</v>
      </c>
      <c r="C155" t="s">
        <v>555</v>
      </c>
      <c r="D155" t="s">
        <v>556</v>
      </c>
    </row>
    <row r="156" spans="1:66" s="9" customFormat="1" x14ac:dyDescent="0.3">
      <c r="A156" s="9" t="s">
        <v>347</v>
      </c>
      <c r="B156" s="9" t="s">
        <v>847</v>
      </c>
      <c r="C156" s="9" t="s">
        <v>555</v>
      </c>
      <c r="D156" s="9" t="s">
        <v>556</v>
      </c>
      <c r="E156" s="9">
        <v>1.2904548190088801E-2</v>
      </c>
      <c r="F156" s="9">
        <v>1.3112151359653299E-2</v>
      </c>
      <c r="G156" s="9">
        <v>1.32693639798707E-2</v>
      </c>
      <c r="H156" s="9">
        <v>1.33481913011842E-2</v>
      </c>
      <c r="I156" s="9">
        <v>1.36602590890651E-2</v>
      </c>
      <c r="J156" s="9">
        <v>1.41476624140679E-2</v>
      </c>
      <c r="K156" s="9">
        <v>1.47440979217918E-2</v>
      </c>
      <c r="L156" s="9">
        <v>1.51889197591989E-2</v>
      </c>
      <c r="M156" s="9">
        <v>1.55434216938851E-2</v>
      </c>
      <c r="N156" s="9">
        <v>1.6066769225683401E-2</v>
      </c>
      <c r="O156" s="9">
        <v>1.6870655893943601E-2</v>
      </c>
      <c r="P156" s="9">
        <v>1.7793316956222299E-2</v>
      </c>
      <c r="Q156" s="9">
        <v>1.8672963807849999E-2</v>
      </c>
      <c r="R156" s="9">
        <v>2.0929019990743699E-2</v>
      </c>
      <c r="S156" s="9">
        <v>2.5906781337322601E-2</v>
      </c>
      <c r="T156" s="9">
        <v>2.9778429248627902E-2</v>
      </c>
      <c r="U156" s="9">
        <v>3.4490783038909803E-2</v>
      </c>
      <c r="V156" s="9">
        <v>4.4515227234913503E-2</v>
      </c>
      <c r="W156" s="9">
        <v>5.2286380690545101E-2</v>
      </c>
      <c r="X156" s="9">
        <v>6.1797924982671698E-2</v>
      </c>
      <c r="Y156" s="9">
        <v>7.8082698719522906E-2</v>
      </c>
      <c r="Z156" s="9">
        <v>9.9894134410133395E-2</v>
      </c>
      <c r="AA156" s="9">
        <v>0.15874518522379999</v>
      </c>
      <c r="AB156" s="9">
        <v>0.32046674494064797</v>
      </c>
      <c r="AC156" s="9">
        <v>0.53020840674546399</v>
      </c>
      <c r="AD156" s="9">
        <v>0.83639553493194396</v>
      </c>
      <c r="AE156" s="9">
        <v>1.5576471478797</v>
      </c>
      <c r="AF156" s="9">
        <v>3.6110526336821298</v>
      </c>
      <c r="AG156" s="9">
        <v>7.7335118776891498</v>
      </c>
      <c r="AH156" s="9">
        <v>9.2808233998395799</v>
      </c>
      <c r="AI156" s="9">
        <v>11.7543180636707</v>
      </c>
      <c r="AJ156" s="9">
        <v>14.418123874751</v>
      </c>
      <c r="AK156" s="9">
        <v>16.6540715669279</v>
      </c>
      <c r="AL156" s="9">
        <v>18.278086769687</v>
      </c>
      <c r="AM156" s="9">
        <v>19.551303999238598</v>
      </c>
      <c r="AN156" s="9">
        <v>26.394117926461199</v>
      </c>
      <c r="AO156" s="9">
        <v>35.467988935687004</v>
      </c>
      <c r="AP156" s="9">
        <v>42.783484650113799</v>
      </c>
      <c r="AQ156" s="9">
        <v>49.598207085054703</v>
      </c>
      <c r="AR156" s="9">
        <v>57.824375736543097</v>
      </c>
      <c r="AS156" s="9">
        <v>63.312811918303503</v>
      </c>
      <c r="AT156" s="9">
        <v>67.344405941169498</v>
      </c>
      <c r="AU156" s="9">
        <v>70.732319377096999</v>
      </c>
      <c r="AV156" s="9">
        <v>73.948447292572695</v>
      </c>
      <c r="AW156" s="9">
        <v>77.415452838715396</v>
      </c>
      <c r="AX156" s="9">
        <v>80.502825337738201</v>
      </c>
      <c r="AY156" s="9">
        <v>83.424649320091703</v>
      </c>
      <c r="AZ156" s="9">
        <v>86.733979232934303</v>
      </c>
      <c r="BA156" s="9">
        <v>91.179080703332403</v>
      </c>
      <c r="BB156" s="9">
        <v>96.009161061915407</v>
      </c>
      <c r="BC156" s="9">
        <v>100</v>
      </c>
      <c r="BD156" s="9">
        <v>103.40737824605699</v>
      </c>
      <c r="BE156" s="9">
        <v>107.65898274763499</v>
      </c>
      <c r="BF156" s="9">
        <v>111.756904251934</v>
      </c>
      <c r="BG156" s="9">
        <v>116.247985177591</v>
      </c>
      <c r="BH156" s="9">
        <v>119.41067511672099</v>
      </c>
      <c r="BI156" s="9">
        <v>122.780095507214</v>
      </c>
      <c r="BJ156" s="9">
        <v>130.197802476747</v>
      </c>
      <c r="BK156" s="9">
        <v>136.57664871233001</v>
      </c>
      <c r="BL156" s="9">
        <v>141.54252296997399</v>
      </c>
      <c r="BM156" s="46">
        <v>146.35048773505801</v>
      </c>
      <c r="BN156" s="9">
        <v>154.67667208917399</v>
      </c>
    </row>
    <row r="157" spans="1:66" x14ac:dyDescent="0.3">
      <c r="A157" t="s">
        <v>848</v>
      </c>
      <c r="B157" t="s">
        <v>849</v>
      </c>
      <c r="C157" t="s">
        <v>555</v>
      </c>
      <c r="D157" t="s">
        <v>556</v>
      </c>
    </row>
    <row r="158" spans="1:66" x14ac:dyDescent="0.3">
      <c r="A158" t="s">
        <v>850</v>
      </c>
      <c r="B158" t="s">
        <v>851</v>
      </c>
      <c r="C158" t="s">
        <v>555</v>
      </c>
      <c r="D158" t="s">
        <v>556</v>
      </c>
    </row>
    <row r="159" spans="1:66" x14ac:dyDescent="0.3">
      <c r="A159" t="s">
        <v>852</v>
      </c>
      <c r="B159" t="s">
        <v>853</v>
      </c>
      <c r="C159" t="s">
        <v>555</v>
      </c>
      <c r="D159" t="s">
        <v>556</v>
      </c>
      <c r="AL159">
        <v>27.5915658594426</v>
      </c>
      <c r="AM159">
        <v>62.517899301038298</v>
      </c>
      <c r="AN159">
        <v>72.754323166742296</v>
      </c>
      <c r="AO159">
        <v>74.548881364417596</v>
      </c>
      <c r="AP159">
        <v>75.513815896932499</v>
      </c>
      <c r="AQ159">
        <v>75.924761820650502</v>
      </c>
      <c r="AR159">
        <v>74.953466535026806</v>
      </c>
      <c r="AS159">
        <v>79.905959054990106</v>
      </c>
      <c r="AT159">
        <v>84.060178180116495</v>
      </c>
      <c r="AU159">
        <v>86.0058333333333</v>
      </c>
      <c r="AV159">
        <v>86.741666666666603</v>
      </c>
      <c r="AW159">
        <v>86.352499999999907</v>
      </c>
      <c r="AX159">
        <v>86.806296161340498</v>
      </c>
      <c r="AY159">
        <v>89.595928725608999</v>
      </c>
      <c r="AZ159">
        <v>91.613412203179706</v>
      </c>
      <c r="BA159">
        <v>99.246547043517594</v>
      </c>
      <c r="BB159">
        <v>98.512485874418203</v>
      </c>
      <c r="BC159">
        <v>100</v>
      </c>
      <c r="BD159">
        <v>103.904754220697</v>
      </c>
      <c r="BE159">
        <v>107.35029371118701</v>
      </c>
      <c r="BF159">
        <v>110.34</v>
      </c>
      <c r="BG159">
        <v>110.029166666667</v>
      </c>
      <c r="BH159">
        <v>109.699166666667</v>
      </c>
      <c r="BI159">
        <v>109.43666666666699</v>
      </c>
      <c r="BJ159">
        <v>110.915833333333</v>
      </c>
      <c r="BK159">
        <v>112.533333333333</v>
      </c>
      <c r="BL159">
        <v>113.395833333333</v>
      </c>
      <c r="BM159" s="46">
        <v>114.756666666667</v>
      </c>
      <c r="BN159">
        <v>118.464166666667</v>
      </c>
    </row>
    <row r="160" spans="1:66" x14ac:dyDescent="0.3">
      <c r="A160" t="s">
        <v>854</v>
      </c>
      <c r="B160" t="s">
        <v>855</v>
      </c>
      <c r="C160" t="s">
        <v>555</v>
      </c>
      <c r="D160" t="s">
        <v>556</v>
      </c>
      <c r="AG160">
        <v>52.594061990904002</v>
      </c>
      <c r="AH160">
        <v>52.553726028030603</v>
      </c>
      <c r="AI160">
        <v>52.872380134731998</v>
      </c>
      <c r="AJ160">
        <v>53.824308858549401</v>
      </c>
      <c r="AK160">
        <v>50.464323151177197</v>
      </c>
      <c r="AL160">
        <v>50.331214473694303</v>
      </c>
      <c r="AM160">
        <v>61.996374936743301</v>
      </c>
      <c r="AN160">
        <v>70.329784866431893</v>
      </c>
      <c r="AO160">
        <v>75.116050221014703</v>
      </c>
      <c r="AP160">
        <v>74.843379111989194</v>
      </c>
      <c r="AQ160">
        <v>77.864499064394707</v>
      </c>
      <c r="AR160">
        <v>76.928642779762299</v>
      </c>
      <c r="AS160">
        <v>76.407326862818806</v>
      </c>
      <c r="AT160">
        <v>80.370584014519196</v>
      </c>
      <c r="AU160">
        <v>84.415493056825696</v>
      </c>
      <c r="AV160">
        <v>83.278647503009793</v>
      </c>
      <c r="AW160">
        <v>80.697191576941705</v>
      </c>
      <c r="AX160">
        <v>85.860103429077895</v>
      </c>
      <c r="AY160">
        <v>87.185376422752796</v>
      </c>
      <c r="AZ160">
        <v>88.416435696498198</v>
      </c>
      <c r="BA160">
        <v>96.525096525096501</v>
      </c>
      <c r="BB160">
        <v>98.903235410929497</v>
      </c>
      <c r="BC160">
        <v>100</v>
      </c>
      <c r="BD160">
        <v>102.955643952294</v>
      </c>
      <c r="BE160">
        <v>108.43610514765</v>
      </c>
      <c r="BF160">
        <v>107.778183874307</v>
      </c>
      <c r="BG160">
        <v>108.73074314202999</v>
      </c>
      <c r="BH160">
        <v>110.30808978607099</v>
      </c>
      <c r="BI160">
        <v>108.32293347934301</v>
      </c>
      <c r="BJ160">
        <v>110.229262671784</v>
      </c>
      <c r="BK160">
        <v>110.559450578237</v>
      </c>
      <c r="BL160">
        <v>108.726079750895</v>
      </c>
      <c r="BM160" s="46">
        <v>109.202396681528</v>
      </c>
      <c r="BN160">
        <v>113.489249057224</v>
      </c>
    </row>
    <row r="161" spans="1:66" x14ac:dyDescent="0.3">
      <c r="A161" t="s">
        <v>856</v>
      </c>
      <c r="B161" t="s">
        <v>857</v>
      </c>
      <c r="C161" t="s">
        <v>555</v>
      </c>
      <c r="D161" t="s">
        <v>556</v>
      </c>
      <c r="E161">
        <v>20.900782695204299</v>
      </c>
      <c r="F161">
        <v>21.425668551177999</v>
      </c>
      <c r="G161">
        <v>21.4618082331063</v>
      </c>
      <c r="H161">
        <v>21.86450754562</v>
      </c>
      <c r="I161">
        <v>22.3412071592061</v>
      </c>
      <c r="J161">
        <v>22.699162103626801</v>
      </c>
      <c r="K161">
        <v>22.8179067727581</v>
      </c>
      <c r="L161">
        <v>22.976232998163201</v>
      </c>
      <c r="M161">
        <v>23.444327925566899</v>
      </c>
      <c r="N161">
        <v>23.991585965673298</v>
      </c>
      <c r="O161">
        <v>24.883031452404602</v>
      </c>
      <c r="P161">
        <v>25.4612663626711</v>
      </c>
      <c r="Q161">
        <v>26.320014041923098</v>
      </c>
      <c r="R161">
        <v>28.343836228028401</v>
      </c>
      <c r="S161">
        <v>30.4003562215096</v>
      </c>
      <c r="T161">
        <v>33.073054205832101</v>
      </c>
      <c r="U161">
        <v>33.255456343135599</v>
      </c>
      <c r="V161">
        <v>36.594428801515399</v>
      </c>
      <c r="W161">
        <v>38.317115654042503</v>
      </c>
      <c r="X161">
        <v>41.055681076971503</v>
      </c>
      <c r="Y161">
        <v>47.520823500079103</v>
      </c>
      <c r="Z161">
        <v>52.990354257008399</v>
      </c>
      <c r="AA161">
        <v>56.073457050371701</v>
      </c>
      <c r="AB161">
        <v>55.579451261772199</v>
      </c>
      <c r="AC161">
        <v>55.333512189521997</v>
      </c>
      <c r="AD161">
        <v>55.203363641150702</v>
      </c>
      <c r="AE161">
        <v>56.322826422259503</v>
      </c>
      <c r="AF161">
        <v>56.565986521668599</v>
      </c>
      <c r="AG161">
        <v>57.096770281218603</v>
      </c>
      <c r="AH161">
        <v>57.580774669289703</v>
      </c>
      <c r="AI161">
        <v>59.2986428753727</v>
      </c>
      <c r="AJ161">
        <v>60.8061287334342</v>
      </c>
      <c r="AK161">
        <v>61.799221784775597</v>
      </c>
      <c r="AL161">
        <v>64.360688005994305</v>
      </c>
      <c r="AM161">
        <v>67.018734101127805</v>
      </c>
      <c r="AN161">
        <v>69.985415880293502</v>
      </c>
      <c r="AO161">
        <v>71.422916322474705</v>
      </c>
      <c r="AP161">
        <v>73.645653130832798</v>
      </c>
      <c r="AQ161">
        <v>75.402287069428198</v>
      </c>
      <c r="AR161">
        <v>77.011951634674901</v>
      </c>
      <c r="AS161">
        <v>78.836821353753606</v>
      </c>
      <c r="AT161">
        <v>81.146340077803302</v>
      </c>
      <c r="AU161">
        <v>82.922220005765794</v>
      </c>
      <c r="AV161">
        <v>84.003391233593604</v>
      </c>
      <c r="AW161">
        <v>86.347781800875694</v>
      </c>
      <c r="AX161">
        <v>88.945094172097001</v>
      </c>
      <c r="AY161">
        <v>91.412235462873397</v>
      </c>
      <c r="AZ161">
        <v>92.554174694139704</v>
      </c>
      <c r="BA161">
        <v>96.495706879478504</v>
      </c>
      <c r="BB161">
        <v>98.506993396483097</v>
      </c>
      <c r="BC161">
        <v>100</v>
      </c>
      <c r="BD161">
        <v>102.96298528192899</v>
      </c>
      <c r="BE161">
        <v>105.40920107357201</v>
      </c>
      <c r="BF161">
        <v>106.653329391708</v>
      </c>
      <c r="BG161">
        <v>106.98428157560799</v>
      </c>
      <c r="BH161">
        <v>108.161695229016</v>
      </c>
      <c r="BI161">
        <v>108.85685344198301</v>
      </c>
      <c r="BJ161">
        <v>110.34204680034701</v>
      </c>
      <c r="BK161">
        <v>111.619613085975</v>
      </c>
      <c r="BL161">
        <v>113.452474124359</v>
      </c>
      <c r="BM161" s="46">
        <v>114.176919176219</v>
      </c>
      <c r="BN161">
        <v>115.887166319179</v>
      </c>
    </row>
    <row r="162" spans="1:66" x14ac:dyDescent="0.3">
      <c r="A162" t="s">
        <v>858</v>
      </c>
      <c r="B162" t="s">
        <v>859</v>
      </c>
      <c r="C162" t="s">
        <v>555</v>
      </c>
      <c r="D162" t="s">
        <v>556</v>
      </c>
      <c r="E162">
        <v>0.155438056879804</v>
      </c>
      <c r="F162">
        <v>0.15521047553964601</v>
      </c>
      <c r="G162">
        <v>0.15270708077060199</v>
      </c>
      <c r="H162">
        <v>0.148610616606799</v>
      </c>
      <c r="I162">
        <v>0.14792787258177401</v>
      </c>
      <c r="J162">
        <v>0.17409972696162601</v>
      </c>
      <c r="K162">
        <v>0.21847808873615901</v>
      </c>
      <c r="L162">
        <v>0.22029873947335099</v>
      </c>
      <c r="M162">
        <v>0.225533110349321</v>
      </c>
      <c r="N162">
        <v>0.21574711262468099</v>
      </c>
      <c r="O162">
        <v>0.20709902161448401</v>
      </c>
      <c r="P162">
        <v>0.21142306712072001</v>
      </c>
      <c r="Q162">
        <v>0.22758134243349801</v>
      </c>
      <c r="R162">
        <v>0.28493184072503303</v>
      </c>
      <c r="S162">
        <v>0.35676789146473598</v>
      </c>
      <c r="T162">
        <v>0.46970513264641101</v>
      </c>
      <c r="U162">
        <v>0.57484581633988097</v>
      </c>
      <c r="V162">
        <v>0.56819664811806803</v>
      </c>
      <c r="W162">
        <v>0.53385083052323801</v>
      </c>
      <c r="X162">
        <v>0.56413242464463298</v>
      </c>
      <c r="Y162">
        <v>0.56756321338238702</v>
      </c>
      <c r="Z162">
        <v>0.56937058854335798</v>
      </c>
      <c r="AA162">
        <v>0.59957422021016704</v>
      </c>
      <c r="AB162">
        <v>0.63345066347782297</v>
      </c>
      <c r="AC162">
        <v>0.66414965613087096</v>
      </c>
      <c r="AD162">
        <v>0.70936208601460504</v>
      </c>
      <c r="AE162">
        <v>0.77551337707948498</v>
      </c>
      <c r="AF162">
        <v>0.96753048924436502</v>
      </c>
      <c r="AG162">
        <v>1.1227494916668199</v>
      </c>
      <c r="AH162">
        <v>1.4281208091148301</v>
      </c>
      <c r="AI162">
        <v>1.6798524513148301</v>
      </c>
      <c r="AJ162">
        <v>2.2219750775622402</v>
      </c>
      <c r="AK162">
        <v>2.7088811513616</v>
      </c>
      <c r="AL162">
        <v>3.5711615501133198</v>
      </c>
      <c r="AM162">
        <v>4.4317681324928504</v>
      </c>
      <c r="AN162">
        <v>5.5483393675889401</v>
      </c>
      <c r="AO162">
        <v>6.4513536064717698</v>
      </c>
      <c r="AP162">
        <v>8.3672270914892604</v>
      </c>
      <c r="AQ162">
        <v>12.675307302949401</v>
      </c>
      <c r="AR162">
        <v>15.0076960975733</v>
      </c>
      <c r="AS162">
        <v>14.9913128688885</v>
      </c>
      <c r="AT162">
        <v>18.1546755773626</v>
      </c>
      <c r="AU162">
        <v>28.516367934374902</v>
      </c>
      <c r="AV162">
        <v>38.950426412060402</v>
      </c>
      <c r="AW162">
        <v>40.716521998729803</v>
      </c>
      <c r="AX162">
        <v>44.531097465480798</v>
      </c>
      <c r="AY162">
        <v>53.435752730712501</v>
      </c>
      <c r="AZ162">
        <v>72.151409816911794</v>
      </c>
      <c r="BA162">
        <v>91.487653726359099</v>
      </c>
      <c r="BB162">
        <v>92.834665896028</v>
      </c>
      <c r="BC162">
        <v>100</v>
      </c>
      <c r="BD162">
        <v>105.021460146207</v>
      </c>
      <c r="BE162">
        <v>106.562737479798</v>
      </c>
      <c r="BF162">
        <v>112.576114138628</v>
      </c>
      <c r="BG162">
        <v>118.152345882585</v>
      </c>
      <c r="BH162">
        <v>129.32267176060699</v>
      </c>
      <c r="BI162">
        <v>138.28321370608501</v>
      </c>
      <c r="BJ162">
        <v>144.606264199701</v>
      </c>
      <c r="BK162">
        <v>154.54408193357801</v>
      </c>
      <c r="BL162">
        <v>168.18270065936699</v>
      </c>
    </row>
    <row r="163" spans="1:66" x14ac:dyDescent="0.3">
      <c r="A163" t="s">
        <v>860</v>
      </c>
      <c r="B163" t="s">
        <v>861</v>
      </c>
      <c r="C163" t="s">
        <v>555</v>
      </c>
      <c r="D163" t="s">
        <v>556</v>
      </c>
    </row>
    <row r="164" spans="1:66" x14ac:dyDescent="0.3">
      <c r="A164" t="s">
        <v>862</v>
      </c>
      <c r="B164" t="s">
        <v>863</v>
      </c>
      <c r="C164" t="s">
        <v>555</v>
      </c>
      <c r="D164" t="s">
        <v>556</v>
      </c>
      <c r="AX164">
        <v>82.205479452054803</v>
      </c>
      <c r="AY164">
        <v>84.609589041095902</v>
      </c>
      <c r="AZ164">
        <v>88.287671232876704</v>
      </c>
      <c r="BA164">
        <v>96.020547945205195</v>
      </c>
      <c r="BB164">
        <v>99.349315068492899</v>
      </c>
      <c r="BC164">
        <v>100</v>
      </c>
      <c r="BD164">
        <v>103.450143112487</v>
      </c>
      <c r="BE164">
        <v>107.738407324783</v>
      </c>
      <c r="BF164">
        <v>110.11500096703</v>
      </c>
      <c r="BG164">
        <v>109.33261841211799</v>
      </c>
      <c r="BH164">
        <v>111.02584347009299</v>
      </c>
      <c r="BI164">
        <v>110.724535958828</v>
      </c>
      <c r="BJ164">
        <v>113.360041214069</v>
      </c>
      <c r="BK164">
        <v>116.32012557025899</v>
      </c>
      <c r="BL164">
        <v>116.740696925397</v>
      </c>
      <c r="BM164" s="46">
        <v>116.44224267966401</v>
      </c>
      <c r="BN164">
        <v>119.249434576437</v>
      </c>
    </row>
    <row r="165" spans="1:66" x14ac:dyDescent="0.3">
      <c r="A165" t="s">
        <v>864</v>
      </c>
      <c r="B165" t="s">
        <v>865</v>
      </c>
      <c r="C165" t="s">
        <v>555</v>
      </c>
      <c r="D165" t="s">
        <v>556</v>
      </c>
      <c r="AK165">
        <v>2.2886632031108101</v>
      </c>
      <c r="AL165">
        <v>8.42572477113284</v>
      </c>
      <c r="AM165">
        <v>15.8049753117949</v>
      </c>
      <c r="AN165">
        <v>15.8118530208079</v>
      </c>
      <c r="AO165">
        <v>23.226023336784799</v>
      </c>
      <c r="AP165">
        <v>31.716555113290902</v>
      </c>
      <c r="AQ165">
        <v>34.684286552385402</v>
      </c>
      <c r="AR165">
        <v>37.308132540831899</v>
      </c>
      <c r="AS165">
        <v>41.634211509987203</v>
      </c>
      <c r="AT165">
        <v>44.247740934914098</v>
      </c>
      <c r="AU165">
        <v>44.653525766679103</v>
      </c>
      <c r="AV165">
        <v>46.943802867996602</v>
      </c>
      <c r="AW165">
        <v>50.812514187789802</v>
      </c>
      <c r="AX165">
        <v>57.274121805470898</v>
      </c>
      <c r="AY165">
        <v>60.1923337396722</v>
      </c>
      <c r="AZ165">
        <v>65.989435188947596</v>
      </c>
      <c r="BA165">
        <v>84.437220642015404</v>
      </c>
      <c r="BB165">
        <v>90.870919680346702</v>
      </c>
      <c r="BC165">
        <v>100</v>
      </c>
      <c r="BD165">
        <v>108.411214953271</v>
      </c>
      <c r="BE165">
        <v>123.946905052147</v>
      </c>
      <c r="BF165">
        <v>136.949749424353</v>
      </c>
      <c r="BG165">
        <v>153.731545442232</v>
      </c>
      <c r="BH165">
        <v>162.53555465258</v>
      </c>
      <c r="BI165">
        <v>163.74205725487101</v>
      </c>
      <c r="BJ165">
        <v>170.80058852264401</v>
      </c>
      <c r="BK165">
        <v>182.43626920422301</v>
      </c>
      <c r="BL165">
        <v>195.762902940885</v>
      </c>
      <c r="BM165" s="46">
        <v>202.99275823150001</v>
      </c>
      <c r="BN165">
        <v>217.40232945834001</v>
      </c>
    </row>
    <row r="166" spans="1:66" x14ac:dyDescent="0.3">
      <c r="A166" t="s">
        <v>866</v>
      </c>
      <c r="B166" t="s">
        <v>867</v>
      </c>
      <c r="C166" t="s">
        <v>555</v>
      </c>
      <c r="D166" t="s">
        <v>556</v>
      </c>
    </row>
    <row r="167" spans="1:66" x14ac:dyDescent="0.3">
      <c r="A167" t="s">
        <v>868</v>
      </c>
      <c r="B167" t="s">
        <v>869</v>
      </c>
      <c r="C167" t="s">
        <v>555</v>
      </c>
      <c r="D167" t="s">
        <v>556</v>
      </c>
      <c r="AW167">
        <v>57.241112924067302</v>
      </c>
      <c r="AX167">
        <v>60.920315669522303</v>
      </c>
      <c r="AY167">
        <v>68.989265033233295</v>
      </c>
      <c r="AZ167">
        <v>74.846099550583901</v>
      </c>
      <c r="BA167">
        <v>85.700883643219001</v>
      </c>
      <c r="BB167">
        <v>88.947758726981903</v>
      </c>
      <c r="BC167">
        <v>100</v>
      </c>
      <c r="BD167">
        <v>111.166605612787</v>
      </c>
      <c r="BE167">
        <v>114.059666020389</v>
      </c>
      <c r="BF167">
        <v>118.92015046058501</v>
      </c>
      <c r="BG167">
        <v>121.96420753553799</v>
      </c>
      <c r="BH167">
        <v>126.29486343289599</v>
      </c>
      <c r="BI167">
        <v>148.29295556184599</v>
      </c>
      <c r="BJ167">
        <v>170.70477748057701</v>
      </c>
      <c r="BK167">
        <v>177.38161216445999</v>
      </c>
      <c r="BL167">
        <v>182.31478337639101</v>
      </c>
      <c r="BM167" s="46">
        <v>188.04255105357001</v>
      </c>
    </row>
    <row r="168" spans="1:66" x14ac:dyDescent="0.3">
      <c r="A168" t="s">
        <v>870</v>
      </c>
      <c r="B168" t="s">
        <v>871</v>
      </c>
      <c r="C168" t="s">
        <v>555</v>
      </c>
      <c r="D168" t="s">
        <v>556</v>
      </c>
      <c r="AD168">
        <v>20.895154387434602</v>
      </c>
      <c r="AE168">
        <v>22.448360863567199</v>
      </c>
      <c r="AF168">
        <v>24.278428135333499</v>
      </c>
      <c r="AG168">
        <v>24.598820502607399</v>
      </c>
      <c r="AH168">
        <v>27.780107758094299</v>
      </c>
      <c r="AI168">
        <v>29.613657555591701</v>
      </c>
      <c r="AJ168">
        <v>31.280511627204199</v>
      </c>
      <c r="AK168">
        <v>34.452924048942698</v>
      </c>
      <c r="AL168">
        <v>37.681281605413702</v>
      </c>
      <c r="AM168">
        <v>39.236862358760803</v>
      </c>
      <c r="AN168">
        <v>41.804440502974501</v>
      </c>
      <c r="AO168">
        <v>43.761434384487899</v>
      </c>
      <c r="AP168">
        <v>45.785552556460402</v>
      </c>
      <c r="AQ168">
        <v>49.462895513939898</v>
      </c>
      <c r="AR168">
        <v>51.478100999127399</v>
      </c>
      <c r="AS168">
        <v>53.153233131908102</v>
      </c>
      <c r="AT168">
        <v>55.659352979101598</v>
      </c>
      <c r="AU168">
        <v>57.827677319446202</v>
      </c>
      <c r="AV168">
        <v>60.806902299132197</v>
      </c>
      <c r="AW168">
        <v>67.1111328986714</v>
      </c>
      <c r="AX168">
        <v>75.248793125006301</v>
      </c>
      <c r="AY168">
        <v>79.945095347811005</v>
      </c>
      <c r="AZ168">
        <v>85.744399235256495</v>
      </c>
      <c r="BA168">
        <v>92.043727633707405</v>
      </c>
      <c r="BB168">
        <v>94.087945487523896</v>
      </c>
      <c r="BC168">
        <v>100</v>
      </c>
      <c r="BD168">
        <v>105.68631959576</v>
      </c>
      <c r="BE168">
        <v>110.867514550585</v>
      </c>
      <c r="BF168">
        <v>115.44534702058699</v>
      </c>
      <c r="BG168">
        <v>119.525611071366</v>
      </c>
      <c r="BH168">
        <v>123.39549546634601</v>
      </c>
      <c r="BI168">
        <v>125.22916088234101</v>
      </c>
      <c r="BJ168">
        <v>128.078167587292</v>
      </c>
      <c r="BK168">
        <v>131.98316183125399</v>
      </c>
      <c r="BL168">
        <v>135.01889679773399</v>
      </c>
      <c r="BM168" s="46">
        <v>138.24003571183101</v>
      </c>
    </row>
    <row r="169" spans="1:66" x14ac:dyDescent="0.3">
      <c r="A169" t="s">
        <v>872</v>
      </c>
      <c r="B169" t="s">
        <v>873</v>
      </c>
      <c r="C169" t="s">
        <v>555</v>
      </c>
      <c r="D169" t="s">
        <v>556</v>
      </c>
      <c r="H169">
        <v>2.9132076266063698</v>
      </c>
      <c r="I169">
        <v>2.9684296379766502</v>
      </c>
      <c r="J169">
        <v>3.02143290782112</v>
      </c>
      <c r="K169">
        <v>3.0971166466064699</v>
      </c>
      <c r="L169">
        <v>3.1552969800169102</v>
      </c>
      <c r="M169">
        <v>3.3754454449935198</v>
      </c>
      <c r="N169">
        <v>3.4535944521559299</v>
      </c>
      <c r="O169">
        <v>3.5068442488319298</v>
      </c>
      <c r="P169">
        <v>3.5179379564634301</v>
      </c>
      <c r="Q169">
        <v>3.7077636205561699</v>
      </c>
      <c r="R169">
        <v>4.2064874107538497</v>
      </c>
      <c r="S169">
        <v>5.4312327343515596</v>
      </c>
      <c r="T169">
        <v>6.23170537238168</v>
      </c>
      <c r="U169">
        <v>7.0390682429242704</v>
      </c>
      <c r="V169">
        <v>7.6847267050567503</v>
      </c>
      <c r="W169">
        <v>8.3413972953643007</v>
      </c>
      <c r="X169">
        <v>9.5480947084508205</v>
      </c>
      <c r="Y169">
        <v>13.5582481191699</v>
      </c>
      <c r="Z169">
        <v>15.518986518991101</v>
      </c>
      <c r="AA169">
        <v>17.2905863966315</v>
      </c>
      <c r="AB169">
        <v>18.257043380647801</v>
      </c>
      <c r="AC169">
        <v>19.606085995002999</v>
      </c>
      <c r="AD169">
        <v>20.919439651321099</v>
      </c>
      <c r="AE169">
        <v>21.260981523179499</v>
      </c>
      <c r="AF169">
        <v>21.371271085967098</v>
      </c>
      <c r="AG169">
        <v>23.328732939055001</v>
      </c>
      <c r="AH169">
        <v>26.284493221761899</v>
      </c>
      <c r="AI169">
        <v>29.829769006207901</v>
      </c>
      <c r="AJ169">
        <v>31.9181552435081</v>
      </c>
      <c r="AK169">
        <v>33.400280942073202</v>
      </c>
      <c r="AL169">
        <v>36.913268532501299</v>
      </c>
      <c r="AM169">
        <v>39.616601249484702</v>
      </c>
      <c r="AN169">
        <v>42.005217620311903</v>
      </c>
      <c r="AO169">
        <v>44.756968236703997</v>
      </c>
      <c r="AP169">
        <v>47.815365549351</v>
      </c>
      <c r="AQ169">
        <v>51.071971232897702</v>
      </c>
      <c r="AR169">
        <v>54.600608417456201</v>
      </c>
      <c r="AS169">
        <v>56.893445354559503</v>
      </c>
      <c r="AT169">
        <v>59.959628987397402</v>
      </c>
      <c r="AU169">
        <v>63.808637670698303</v>
      </c>
      <c r="AV169">
        <v>66.310608539615302</v>
      </c>
      <c r="AW169">
        <v>69.434083949648596</v>
      </c>
      <c r="AX169">
        <v>72.862162746775994</v>
      </c>
      <c r="AY169">
        <v>79.356732392999703</v>
      </c>
      <c r="AZ169">
        <v>86.361783457477898</v>
      </c>
      <c r="BA169">
        <v>94.766756775490407</v>
      </c>
      <c r="BB169">
        <v>97.151174880432507</v>
      </c>
      <c r="BC169">
        <v>100</v>
      </c>
      <c r="BD169">
        <v>106.52249254869299</v>
      </c>
      <c r="BE169">
        <v>110.625909752547</v>
      </c>
      <c r="BF169">
        <v>114.545712899425</v>
      </c>
      <c r="BG169">
        <v>118.23144104803499</v>
      </c>
      <c r="BH169">
        <v>119.75254730713201</v>
      </c>
      <c r="BI169">
        <v>120.92333818534701</v>
      </c>
      <c r="BJ169">
        <v>125.35759340126199</v>
      </c>
      <c r="BK169">
        <v>129.389161086851</v>
      </c>
      <c r="BL169">
        <v>129.91403493449801</v>
      </c>
      <c r="BM169" s="46">
        <v>133.26685735080099</v>
      </c>
      <c r="BN169">
        <v>138.63555118874299</v>
      </c>
    </row>
    <row r="170" spans="1:66" x14ac:dyDescent="0.3">
      <c r="A170" t="s">
        <v>874</v>
      </c>
      <c r="B170" t="s">
        <v>875</v>
      </c>
      <c r="C170" t="s">
        <v>555</v>
      </c>
      <c r="D170" t="s">
        <v>556</v>
      </c>
      <c r="Y170">
        <v>0.47155663952601001</v>
      </c>
      <c r="Z170">
        <v>0.52726963026305196</v>
      </c>
      <c r="AA170">
        <v>0.57905363717075597</v>
      </c>
      <c r="AB170">
        <v>0.65724041542891198</v>
      </c>
      <c r="AC170">
        <v>0.788861373803463</v>
      </c>
      <c r="AD170">
        <v>0.87184151233755203</v>
      </c>
      <c r="AE170">
        <v>0.99430793838530296</v>
      </c>
      <c r="AF170">
        <v>1.2444270491372</v>
      </c>
      <c r="AG170">
        <v>1.66643920254176</v>
      </c>
      <c r="AH170">
        <v>1.87385025903768</v>
      </c>
      <c r="AI170">
        <v>2.0954056573291102</v>
      </c>
      <c r="AJ170">
        <v>2.3597476895519902</v>
      </c>
      <c r="AK170">
        <v>2.9202196937505098</v>
      </c>
      <c r="AL170">
        <v>3.5852328627946601</v>
      </c>
      <c r="AM170">
        <v>4.8275030049130798</v>
      </c>
      <c r="AN170">
        <v>8.8500572850462298</v>
      </c>
      <c r="AO170">
        <v>12.177859809975001</v>
      </c>
      <c r="AP170">
        <v>13.290593779248001</v>
      </c>
      <c r="AQ170">
        <v>17.2443661760535</v>
      </c>
      <c r="AR170">
        <v>24.970560327680801</v>
      </c>
      <c r="AS170">
        <v>32.357223750202202</v>
      </c>
      <c r="AT170">
        <v>39.7023135414981</v>
      </c>
      <c r="AU170">
        <v>45.556274604972202</v>
      </c>
      <c r="AV170">
        <v>49.919106940624502</v>
      </c>
      <c r="AW170">
        <v>55.624764061910099</v>
      </c>
      <c r="AX170">
        <v>64.196731920401206</v>
      </c>
      <c r="AY170">
        <v>73.1677722051448</v>
      </c>
      <c r="AZ170">
        <v>78.986227036373705</v>
      </c>
      <c r="BA170">
        <v>85.867982527099201</v>
      </c>
      <c r="BB170">
        <v>93.099822035269398</v>
      </c>
      <c r="BC170">
        <v>100</v>
      </c>
      <c r="BD170">
        <v>107.622822628485</v>
      </c>
      <c r="BE170">
        <v>130.51555843175299</v>
      </c>
      <c r="BF170">
        <v>166.12455329055001</v>
      </c>
      <c r="BG170">
        <v>205.649014902299</v>
      </c>
      <c r="BH170">
        <v>250.618999732887</v>
      </c>
      <c r="BI170">
        <v>305.03117449981102</v>
      </c>
      <c r="BJ170">
        <v>340.24212454770202</v>
      </c>
      <c r="BK170">
        <v>382.50080241810298</v>
      </c>
      <c r="BL170">
        <v>418.344325525805</v>
      </c>
      <c r="BM170" s="46">
        <v>454.42867680603001</v>
      </c>
    </row>
    <row r="171" spans="1:66" x14ac:dyDescent="0.3">
      <c r="A171" t="s">
        <v>876</v>
      </c>
      <c r="B171" t="s">
        <v>877</v>
      </c>
      <c r="C171" t="s">
        <v>555</v>
      </c>
      <c r="D171" t="s">
        <v>556</v>
      </c>
      <c r="E171">
        <v>21.309241279733399</v>
      </c>
      <c r="F171">
        <v>21.2707977630436</v>
      </c>
      <c r="G171">
        <v>21.293863873111299</v>
      </c>
      <c r="H171">
        <v>21.955092359552498</v>
      </c>
      <c r="I171">
        <v>21.866672271177599</v>
      </c>
      <c r="J171">
        <v>21.843606161148301</v>
      </c>
      <c r="K171">
        <v>22.0550455027883</v>
      </c>
      <c r="L171">
        <v>23.064187814847099</v>
      </c>
      <c r="M171">
        <v>23.027666474047699</v>
      </c>
      <c r="N171">
        <v>22.9334798581942</v>
      </c>
      <c r="O171">
        <v>23.356358541454799</v>
      </c>
      <c r="P171">
        <v>23.733105004599398</v>
      </c>
      <c r="Q171">
        <v>24.500053161754799</v>
      </c>
      <c r="R171">
        <v>27.087301832350501</v>
      </c>
      <c r="S171">
        <v>31.781255215535001</v>
      </c>
      <c r="T171">
        <v>33.207509683260803</v>
      </c>
      <c r="U171">
        <v>34.082099687078497</v>
      </c>
      <c r="V171">
        <v>35.7140269689273</v>
      </c>
      <c r="W171">
        <v>37.449751745715197</v>
      </c>
      <c r="X171">
        <v>38.818340938579396</v>
      </c>
      <c r="Y171">
        <v>41.409433960859403</v>
      </c>
      <c r="Z171">
        <v>45.426149055062901</v>
      </c>
      <c r="AA171">
        <v>48.069451255955101</v>
      </c>
      <c r="AB171">
        <v>49.850056916340797</v>
      </c>
      <c r="AC171">
        <v>51.792849526372301</v>
      </c>
      <c r="AD171">
        <v>51.972290406800397</v>
      </c>
      <c r="AE171">
        <v>52.355327671111198</v>
      </c>
      <c r="AF171">
        <v>52.507162262369803</v>
      </c>
      <c r="AG171">
        <v>53.849518079934398</v>
      </c>
      <c r="AH171">
        <v>55.364413205669102</v>
      </c>
      <c r="AI171">
        <v>56.813743394299202</v>
      </c>
      <c r="AJ171">
        <v>59.289875710567202</v>
      </c>
      <c r="AK171">
        <v>62.116359444433598</v>
      </c>
      <c r="AL171">
        <v>64.3131575223467</v>
      </c>
      <c r="AM171">
        <v>66.708803702139903</v>
      </c>
      <c r="AN171">
        <v>69.010641069424693</v>
      </c>
      <c r="AO171">
        <v>71.418118315885096</v>
      </c>
      <c r="AP171">
        <v>73.319636141033598</v>
      </c>
      <c r="AQ171">
        <v>77.183831721378795</v>
      </c>
      <c r="AR171">
        <v>79.302189298518002</v>
      </c>
      <c r="AS171">
        <v>80.519271906485997</v>
      </c>
      <c r="AT171">
        <v>81.660056657223805</v>
      </c>
      <c r="AU171">
        <v>83.136366334649196</v>
      </c>
      <c r="AV171">
        <v>84.042283636705605</v>
      </c>
      <c r="AW171">
        <v>85.236752375713394</v>
      </c>
      <c r="AX171">
        <v>87.772606214629704</v>
      </c>
      <c r="AY171">
        <v>90.940526402254505</v>
      </c>
      <c r="AZ171">
        <v>92.784212054174702</v>
      </c>
      <c r="BA171">
        <v>97.832398958241896</v>
      </c>
      <c r="BB171">
        <v>98.403063564788695</v>
      </c>
      <c r="BC171">
        <v>100</v>
      </c>
      <c r="BD171">
        <v>103.17447092151301</v>
      </c>
      <c r="BE171">
        <v>104.890851524746</v>
      </c>
      <c r="BF171">
        <v>107.098816863856</v>
      </c>
      <c r="BG171">
        <v>110.464922512915</v>
      </c>
      <c r="BH171">
        <v>112.789535077487</v>
      </c>
      <c r="BI171">
        <v>115.147475420763</v>
      </c>
      <c r="BJ171">
        <v>119.605065822363</v>
      </c>
      <c r="BK171">
        <v>120.663222796201</v>
      </c>
      <c r="BL171">
        <v>121.463089485086</v>
      </c>
      <c r="BM171" s="46">
        <v>120.07998666888901</v>
      </c>
      <c r="BN171">
        <v>123.05449091817999</v>
      </c>
    </row>
    <row r="172" spans="1:66" x14ac:dyDescent="0.3">
      <c r="A172" t="s">
        <v>878</v>
      </c>
      <c r="B172" t="s">
        <v>879</v>
      </c>
      <c r="C172" t="s">
        <v>555</v>
      </c>
      <c r="D172" t="s">
        <v>556</v>
      </c>
    </row>
    <row r="173" spans="1:66" x14ac:dyDescent="0.3">
      <c r="A173" t="s">
        <v>880</v>
      </c>
      <c r="B173" t="s">
        <v>881</v>
      </c>
      <c r="C173" t="s">
        <v>555</v>
      </c>
      <c r="D173" t="s">
        <v>556</v>
      </c>
      <c r="AU173">
        <v>62.573476964414603</v>
      </c>
      <c r="AV173">
        <v>67.038816089715596</v>
      </c>
      <c r="AW173">
        <v>69.811965296624706</v>
      </c>
      <c r="AX173">
        <v>71.405036695270496</v>
      </c>
      <c r="AY173">
        <v>74.947559735723004</v>
      </c>
      <c r="AZ173">
        <v>79.8550370676694</v>
      </c>
      <c r="BA173">
        <v>87.117567663929805</v>
      </c>
      <c r="BB173">
        <v>95.351681906233594</v>
      </c>
      <c r="BC173">
        <v>100</v>
      </c>
      <c r="BD173">
        <v>105.00559518081199</v>
      </c>
      <c r="BE173">
        <v>112.064068950758</v>
      </c>
      <c r="BF173">
        <v>118.340693430305</v>
      </c>
      <c r="BG173">
        <v>124.67212131581999</v>
      </c>
      <c r="BH173">
        <v>128.903512292969</v>
      </c>
      <c r="BI173">
        <v>137.57689126440201</v>
      </c>
      <c r="BJ173">
        <v>146.03209158786299</v>
      </c>
      <c r="BK173">
        <v>152.29919176550999</v>
      </c>
      <c r="BL173">
        <v>157.96836796149401</v>
      </c>
      <c r="BM173" s="46">
        <v>161.45849323236101</v>
      </c>
      <c r="BN173">
        <v>167.298294033139</v>
      </c>
    </row>
    <row r="174" spans="1:66" x14ac:dyDescent="0.3">
      <c r="A174" t="s">
        <v>882</v>
      </c>
      <c r="B174" t="s">
        <v>883</v>
      </c>
      <c r="C174" t="s">
        <v>555</v>
      </c>
      <c r="D174" t="s">
        <v>556</v>
      </c>
      <c r="BC174">
        <v>100</v>
      </c>
      <c r="BD174">
        <v>102.428996937534</v>
      </c>
      <c r="BE174">
        <v>104.221168771238</v>
      </c>
      <c r="BF174">
        <v>105.552712170156</v>
      </c>
      <c r="BG174">
        <v>105.74149431556</v>
      </c>
      <c r="BH174">
        <v>106.34475814909599</v>
      </c>
      <c r="BI174">
        <v>106.95976842723501</v>
      </c>
    </row>
    <row r="175" spans="1:66" x14ac:dyDescent="0.3">
      <c r="A175" t="s">
        <v>884</v>
      </c>
      <c r="B175" t="s">
        <v>885</v>
      </c>
      <c r="C175" t="s">
        <v>555</v>
      </c>
      <c r="D175" t="s">
        <v>556</v>
      </c>
      <c r="H175">
        <v>11.6668848328589</v>
      </c>
      <c r="I175">
        <v>11.7840222307803</v>
      </c>
      <c r="J175">
        <v>12.2994267817518</v>
      </c>
      <c r="K175">
        <v>13.5996518985627</v>
      </c>
      <c r="L175">
        <v>13.6582205975234</v>
      </c>
      <c r="M175">
        <v>13.258977299705499</v>
      </c>
      <c r="N175">
        <v>14.670482944610001</v>
      </c>
      <c r="O175">
        <v>14.834475301700101</v>
      </c>
      <c r="P175">
        <v>15.456279655666499</v>
      </c>
      <c r="Q175">
        <v>16.963447508941901</v>
      </c>
      <c r="R175">
        <v>18.962592433438701</v>
      </c>
      <c r="S175">
        <v>19.606848121996801</v>
      </c>
      <c r="T175">
        <v>21.394169585310902</v>
      </c>
      <c r="U175">
        <v>26.428149260965402</v>
      </c>
      <c r="V175">
        <v>32.572981926927902</v>
      </c>
      <c r="W175">
        <v>35.8606382285801</v>
      </c>
      <c r="X175">
        <v>38.466945332351699</v>
      </c>
      <c r="Y175">
        <v>42.431070106990497</v>
      </c>
      <c r="Z175">
        <v>52.153474134441197</v>
      </c>
      <c r="AA175">
        <v>58.2250959267516</v>
      </c>
      <c r="AB175">
        <v>56.775520627463997</v>
      </c>
      <c r="AC175">
        <v>61.524465968117802</v>
      </c>
      <c r="AD175">
        <v>60.9563495883257</v>
      </c>
      <c r="AE175">
        <v>59.001131188010397</v>
      </c>
      <c r="AF175">
        <v>55.040910993321901</v>
      </c>
      <c r="AG175">
        <v>54.273661036936502</v>
      </c>
      <c r="AH175">
        <v>52.730375819321402</v>
      </c>
      <c r="AI175">
        <v>52.321371071579101</v>
      </c>
      <c r="AJ175">
        <v>48.242061188964797</v>
      </c>
      <c r="AK175">
        <v>46.082930861870103</v>
      </c>
      <c r="AL175">
        <v>45.523007138985498</v>
      </c>
      <c r="AM175">
        <v>61.929980687971501</v>
      </c>
      <c r="AN175">
        <v>68.471823320810202</v>
      </c>
      <c r="AO175">
        <v>72.093200492560499</v>
      </c>
      <c r="AP175">
        <v>74.208020309210994</v>
      </c>
      <c r="AQ175">
        <v>77.583012780812197</v>
      </c>
      <c r="AR175">
        <v>75.796954817965201</v>
      </c>
      <c r="AS175">
        <v>77.995180003007704</v>
      </c>
      <c r="AT175">
        <v>81.119288078490598</v>
      </c>
      <c r="AU175">
        <v>83.251805445502399</v>
      </c>
      <c r="AV175">
        <v>81.907781894864499</v>
      </c>
      <c r="AW175">
        <v>82.122825662966505</v>
      </c>
      <c r="AX175">
        <v>88.526351202004903</v>
      </c>
      <c r="AY175">
        <v>88.562191830021902</v>
      </c>
      <c r="AZ175">
        <v>88.609979334044596</v>
      </c>
      <c r="BA175">
        <v>98.627434864797806</v>
      </c>
      <c r="BB175">
        <v>99.202340682962799</v>
      </c>
      <c r="BC175">
        <v>100</v>
      </c>
      <c r="BD175">
        <v>102.942385140133</v>
      </c>
      <c r="BE175">
        <v>103.410865455741</v>
      </c>
      <c r="BF175">
        <v>105.786452069013</v>
      </c>
      <c r="BG175">
        <v>104.802334182625</v>
      </c>
      <c r="BH175">
        <v>104.19857802803899</v>
      </c>
      <c r="BI175">
        <v>105.92190708147901</v>
      </c>
      <c r="BJ175">
        <v>108.883878892078</v>
      </c>
      <c r="BK175">
        <v>112.11512086727799</v>
      </c>
      <c r="BL175">
        <v>109.323686827592</v>
      </c>
      <c r="BM175" s="46">
        <v>112.492099097718</v>
      </c>
      <c r="BN175">
        <v>116.809397403471</v>
      </c>
    </row>
    <row r="176" spans="1:66" s="9" customFormat="1" x14ac:dyDescent="0.3">
      <c r="A176" s="9" t="s">
        <v>249</v>
      </c>
      <c r="B176" s="9" t="s">
        <v>886</v>
      </c>
      <c r="C176" s="9" t="s">
        <v>555</v>
      </c>
      <c r="D176" s="9" t="s">
        <v>556</v>
      </c>
      <c r="E176" s="9">
        <v>6.5887434125969202E-2</v>
      </c>
      <c r="F176" s="9">
        <v>7.0024603123954296E-2</v>
      </c>
      <c r="G176" s="9">
        <v>7.3711841276359505E-2</v>
      </c>
      <c r="H176" s="9">
        <v>7.1725561200107105E-2</v>
      </c>
      <c r="I176" s="9">
        <v>7.2340100892211406E-2</v>
      </c>
      <c r="J176" s="9">
        <v>7.5308547083434901E-2</v>
      </c>
      <c r="K176" s="9">
        <v>8.2606205926464504E-2</v>
      </c>
      <c r="L176" s="9">
        <v>7.9528020504737604E-2</v>
      </c>
      <c r="M176" s="9">
        <v>7.9149420158632994E-2</v>
      </c>
      <c r="N176" s="9">
        <v>8.7187818809097997E-2</v>
      </c>
      <c r="O176" s="9">
        <v>9.9182316727349298E-2</v>
      </c>
      <c r="P176" s="9">
        <v>0.115050609489687</v>
      </c>
      <c r="Q176" s="9">
        <v>0.11902865660339899</v>
      </c>
      <c r="R176" s="9">
        <v>0.125459375523715</v>
      </c>
      <c r="S176" s="9">
        <v>0.141360590055543</v>
      </c>
      <c r="T176" s="9">
        <v>0.189372567075349</v>
      </c>
      <c r="U176" s="9">
        <v>0.235390100874659</v>
      </c>
      <c r="V176" s="9">
        <v>0.27090536868186499</v>
      </c>
      <c r="W176" s="9">
        <v>0.32971688089637802</v>
      </c>
      <c r="X176" s="9">
        <v>0.36832583946200498</v>
      </c>
      <c r="Y176" s="9">
        <v>0.40505625715007598</v>
      </c>
      <c r="Z176" s="9">
        <v>0.48935989864548601</v>
      </c>
      <c r="AA176" s="9">
        <v>0.527029586772088</v>
      </c>
      <c r="AB176" s="9">
        <v>0.64936544182631195</v>
      </c>
      <c r="AC176" s="9">
        <v>0.765085826535298</v>
      </c>
      <c r="AD176" s="9">
        <v>0.82197259596518601</v>
      </c>
      <c r="AE176" s="9">
        <v>0.86896601418987496</v>
      </c>
      <c r="AF176" s="9">
        <v>0.96707508030808698</v>
      </c>
      <c r="AG176" s="9">
        <v>1.4942395511239399</v>
      </c>
      <c r="AH176" s="9">
        <v>2.2483327652090201</v>
      </c>
      <c r="AI176" s="9">
        <v>2.41390899024046</v>
      </c>
      <c r="AJ176" s="9">
        <v>2.7278854833498598</v>
      </c>
      <c r="AK176" s="9">
        <v>3.94421805096668</v>
      </c>
      <c r="AL176" s="9">
        <v>6.1989402721623996</v>
      </c>
      <c r="AM176" s="9">
        <v>9.7343018438086801</v>
      </c>
      <c r="AN176" s="9">
        <v>16.824329486878501</v>
      </c>
      <c r="AO176" s="9">
        <v>21.748523483038198</v>
      </c>
      <c r="AP176" s="9">
        <v>23.603645179508</v>
      </c>
      <c r="AQ176" s="9">
        <v>25.963154802667699</v>
      </c>
      <c r="AR176" s="9">
        <v>27.681493332577599</v>
      </c>
      <c r="AS176" s="9">
        <v>29.6007321383724</v>
      </c>
      <c r="AT176" s="9">
        <v>35.187469597556998</v>
      </c>
      <c r="AU176" s="9">
        <v>39.718411989856598</v>
      </c>
      <c r="AV176" s="9">
        <v>45.291613614850199</v>
      </c>
      <c r="AW176" s="9">
        <v>52.084465141670499</v>
      </c>
      <c r="AX176" s="9">
        <v>61.388570117053</v>
      </c>
      <c r="AY176" s="9">
        <v>66.437915997245796</v>
      </c>
      <c r="AZ176" s="9">
        <v>70.017596205340098</v>
      </c>
      <c r="BA176" s="9">
        <v>78.126386657485995</v>
      </c>
      <c r="BB176" s="9">
        <v>87.9351235559636</v>
      </c>
      <c r="BC176" s="9">
        <v>100</v>
      </c>
      <c r="BD176" s="9">
        <v>110.840027541887</v>
      </c>
      <c r="BE176" s="9">
        <v>124.38222018208199</v>
      </c>
      <c r="BF176" s="9">
        <v>134.92464233800001</v>
      </c>
      <c r="BG176" s="9">
        <v>145.80292250019099</v>
      </c>
      <c r="BH176" s="9">
        <v>158.93887231275301</v>
      </c>
      <c r="BI176" s="9">
        <v>183.85308181827699</v>
      </c>
      <c r="BJ176" s="9">
        <v>214.23211929738099</v>
      </c>
      <c r="BK176" s="9">
        <v>240.142919021414</v>
      </c>
      <c r="BL176" s="9">
        <v>267.51151513417602</v>
      </c>
      <c r="BM176" s="46">
        <v>302.94615310053598</v>
      </c>
      <c r="BN176" s="9">
        <v>354.304147056891</v>
      </c>
    </row>
    <row r="177" spans="1:66" s="9" customFormat="1" x14ac:dyDescent="0.3">
      <c r="A177" s="9" t="s">
        <v>116</v>
      </c>
      <c r="B177" s="9" t="s">
        <v>887</v>
      </c>
      <c r="C177" s="9" t="s">
        <v>555</v>
      </c>
      <c r="D177" s="9" t="s">
        <v>556</v>
      </c>
      <c r="AR177" s="9">
        <v>42.6964164952416</v>
      </c>
      <c r="AS177" s="9">
        <v>45.715016218672297</v>
      </c>
      <c r="AT177" s="9">
        <v>48.451536227105599</v>
      </c>
      <c r="AU177" s="9">
        <v>50.268553460001897</v>
      </c>
      <c r="AV177" s="9">
        <v>52.933987071819097</v>
      </c>
      <c r="AW177" s="9">
        <v>57.4176072747509</v>
      </c>
      <c r="AX177" s="9">
        <v>62.929180734646799</v>
      </c>
      <c r="AY177" s="9">
        <v>68.681033503089907</v>
      </c>
      <c r="AZ177" s="9">
        <v>76.323127282903798</v>
      </c>
      <c r="BA177" s="9">
        <v>91.455105532221197</v>
      </c>
      <c r="BB177" s="9">
        <v>94.827056741037595</v>
      </c>
      <c r="BC177" s="9">
        <v>100</v>
      </c>
      <c r="BD177" s="9">
        <v>108.082387980991</v>
      </c>
      <c r="BE177" s="9">
        <v>115.857349178098</v>
      </c>
      <c r="BF177" s="9">
        <v>124.12431308391599</v>
      </c>
      <c r="BG177" s="9">
        <v>131.61641766894999</v>
      </c>
      <c r="BH177" s="9">
        <v>136.87762598205799</v>
      </c>
      <c r="BI177" s="9">
        <v>141.70006178499301</v>
      </c>
      <c r="BJ177" s="9">
        <v>147.15646591038501</v>
      </c>
      <c r="BK177" s="9">
        <v>154.436645452421</v>
      </c>
      <c r="BL177" s="9">
        <v>162.739607236815</v>
      </c>
      <c r="BM177" s="46">
        <v>168.73137592962101</v>
      </c>
      <c r="BN177" s="9">
        <v>177.04715663184899</v>
      </c>
    </row>
    <row r="178" spans="1:66" x14ac:dyDescent="0.3">
      <c r="A178" t="s">
        <v>888</v>
      </c>
      <c r="B178" t="s">
        <v>889</v>
      </c>
      <c r="C178" t="s">
        <v>555</v>
      </c>
      <c r="D178" t="s">
        <v>556</v>
      </c>
      <c r="E178">
        <v>16.8430929999958</v>
      </c>
      <c r="F178">
        <v>17.063339914655099</v>
      </c>
      <c r="G178">
        <v>17.478170635173399</v>
      </c>
      <c r="H178">
        <v>18.045100857998101</v>
      </c>
      <c r="I178">
        <v>19.096005713921802</v>
      </c>
      <c r="J178">
        <v>19.84228484082</v>
      </c>
      <c r="K178">
        <v>20.985625119419101</v>
      </c>
      <c r="L178">
        <v>21.710748178005002</v>
      </c>
      <c r="M178">
        <v>22.518560237291499</v>
      </c>
      <c r="N178">
        <v>24.189840501514901</v>
      </c>
      <c r="O178">
        <v>25.077349031453899</v>
      </c>
      <c r="P178">
        <v>26.9525526126634</v>
      </c>
      <c r="Q178">
        <v>29.055604283621602</v>
      </c>
      <c r="R178">
        <v>31.386505864048701</v>
      </c>
      <c r="S178">
        <v>34.396918303656697</v>
      </c>
      <c r="T178">
        <v>37.9114151054983</v>
      </c>
      <c r="U178">
        <v>41.259240084799004</v>
      </c>
      <c r="V178">
        <v>43.899540520621997</v>
      </c>
      <c r="W178">
        <v>45.704694878397198</v>
      </c>
      <c r="X178">
        <v>47.6239720854905</v>
      </c>
      <c r="Y178">
        <v>50.725938293284301</v>
      </c>
      <c r="Z178">
        <v>54.144322017705903</v>
      </c>
      <c r="AA178">
        <v>57.344845187294702</v>
      </c>
      <c r="AB178">
        <v>58.916575832294598</v>
      </c>
      <c r="AC178">
        <v>60.861789512951802</v>
      </c>
      <c r="AD178">
        <v>62.236404414641498</v>
      </c>
      <c r="AE178">
        <v>62.288276451909297</v>
      </c>
      <c r="AF178">
        <v>61.8577333563831</v>
      </c>
      <c r="AG178">
        <v>62.314212925473399</v>
      </c>
      <c r="AH178">
        <v>62.988551229675998</v>
      </c>
      <c r="AI178">
        <v>64.534348130692294</v>
      </c>
      <c r="AJ178">
        <v>66.572472181025802</v>
      </c>
      <c r="AK178">
        <v>68.691861300918006</v>
      </c>
      <c r="AL178">
        <v>70.466985724294204</v>
      </c>
      <c r="AM178">
        <v>72.441135687444799</v>
      </c>
      <c r="AN178">
        <v>73.834338122230605</v>
      </c>
      <c r="AO178">
        <v>75.273640441464096</v>
      </c>
      <c r="AP178">
        <v>76.861346411056601</v>
      </c>
      <c r="AQ178">
        <v>78.367164966744596</v>
      </c>
      <c r="AR178">
        <v>80.057685133794905</v>
      </c>
      <c r="AS178">
        <v>81.947464674679495</v>
      </c>
      <c r="AT178">
        <v>85.353071232951507</v>
      </c>
      <c r="AU178">
        <v>88.159079949411804</v>
      </c>
      <c r="AV178">
        <v>90.003366482571593</v>
      </c>
      <c r="AW178">
        <v>91.140691675689396</v>
      </c>
      <c r="AX178">
        <v>92.679265196939198</v>
      </c>
      <c r="AY178">
        <v>93.700128290281796</v>
      </c>
      <c r="AZ178">
        <v>95.212315867051203</v>
      </c>
      <c r="BA178">
        <v>97.579771989045298</v>
      </c>
      <c r="BB178">
        <v>98.740753546179903</v>
      </c>
      <c r="BC178">
        <v>100</v>
      </c>
      <c r="BD178">
        <v>102.341070177514</v>
      </c>
      <c r="BE178">
        <v>104.854103924227</v>
      </c>
      <c r="BF178">
        <v>107.48268991056101</v>
      </c>
      <c r="BG178">
        <v>108.531758668693</v>
      </c>
      <c r="BH178">
        <v>109.183218539311</v>
      </c>
      <c r="BI178">
        <v>109.528965398018</v>
      </c>
      <c r="BJ178">
        <v>111.042062834942</v>
      </c>
      <c r="BK178">
        <v>112.933662096136</v>
      </c>
      <c r="BL178">
        <v>115.907994941178</v>
      </c>
      <c r="BM178" s="46">
        <v>117.38287825161299</v>
      </c>
      <c r="BN178">
        <v>120.523715504927</v>
      </c>
    </row>
    <row r="179" spans="1:66" x14ac:dyDescent="0.3">
      <c r="A179" t="s">
        <v>890</v>
      </c>
      <c r="B179" t="s">
        <v>891</v>
      </c>
      <c r="C179" t="s">
        <v>555</v>
      </c>
      <c r="D179" t="s">
        <v>556</v>
      </c>
      <c r="E179">
        <v>9.0278320513980592</v>
      </c>
      <c r="F179">
        <v>9.2223974300968194</v>
      </c>
      <c r="G179">
        <v>9.7088106053750796</v>
      </c>
      <c r="H179">
        <v>9.9487745905347893</v>
      </c>
      <c r="I179">
        <v>10.5324707266311</v>
      </c>
      <c r="J179">
        <v>10.9734889150303</v>
      </c>
      <c r="K179">
        <v>11.3301891231563</v>
      </c>
      <c r="L179">
        <v>11.8490290471451</v>
      </c>
      <c r="M179">
        <v>12.257618315084599</v>
      </c>
      <c r="N179">
        <v>12.6208053569813</v>
      </c>
      <c r="O179">
        <v>13.963306488100599</v>
      </c>
      <c r="P179">
        <v>14.8323635870057</v>
      </c>
      <c r="Q179">
        <v>15.908961179983701</v>
      </c>
      <c r="R179">
        <v>17.0893222332821</v>
      </c>
      <c r="S179">
        <v>18.6977296172292</v>
      </c>
      <c r="T179">
        <v>20.883349018188401</v>
      </c>
      <c r="U179">
        <v>22.796571351009</v>
      </c>
      <c r="V179">
        <v>24.871934666546</v>
      </c>
      <c r="W179">
        <v>26.901900280517602</v>
      </c>
      <c r="X179">
        <v>28.115102705637501</v>
      </c>
      <c r="Y179">
        <v>31.1736494434893</v>
      </c>
      <c r="Z179">
        <v>35.426658220975497</v>
      </c>
      <c r="AA179">
        <v>39.444394172473103</v>
      </c>
      <c r="AB179">
        <v>42.783458510541998</v>
      </c>
      <c r="AC179">
        <v>45.443851235182301</v>
      </c>
      <c r="AD179">
        <v>48.040901275902598</v>
      </c>
      <c r="AE179">
        <v>51.488553072120197</v>
      </c>
      <c r="AF179">
        <v>55.976834675595001</v>
      </c>
      <c r="AG179">
        <v>59.714053026875398</v>
      </c>
      <c r="AH179">
        <v>62.428739480590004</v>
      </c>
      <c r="AI179">
        <v>65.007691611618895</v>
      </c>
      <c r="AJ179">
        <v>67.242783458510502</v>
      </c>
      <c r="AK179">
        <v>68.808252646819298</v>
      </c>
      <c r="AL179">
        <v>70.382770789973705</v>
      </c>
      <c r="AM179">
        <v>71.3510089584653</v>
      </c>
      <c r="AN179">
        <v>73.106506198534106</v>
      </c>
      <c r="AO179">
        <v>74.029499592796995</v>
      </c>
      <c r="AP179">
        <v>75.929780110397203</v>
      </c>
      <c r="AQ179">
        <v>77.640032576237402</v>
      </c>
      <c r="AR179">
        <v>79.476970409917598</v>
      </c>
      <c r="AS179">
        <v>81.9292371731065</v>
      </c>
      <c r="AT179">
        <v>84.390552891141098</v>
      </c>
      <c r="AU179">
        <v>85.476427472626895</v>
      </c>
      <c r="AV179">
        <v>87.602931861369996</v>
      </c>
      <c r="AW179">
        <v>88.001085874581506</v>
      </c>
      <c r="AX179">
        <v>89.349380146593106</v>
      </c>
      <c r="AY179">
        <v>91.430639761107599</v>
      </c>
      <c r="AZ179">
        <v>92.082164509999103</v>
      </c>
      <c r="BA179">
        <v>95.538865261062298</v>
      </c>
      <c r="BB179">
        <v>97.638222785268297</v>
      </c>
      <c r="BC179">
        <v>100</v>
      </c>
      <c r="BD179">
        <v>101.284951588092</v>
      </c>
      <c r="BE179">
        <v>101.990770066057</v>
      </c>
      <c r="BF179">
        <v>104.15347027418299</v>
      </c>
      <c r="BG179">
        <v>106.27997466292599</v>
      </c>
      <c r="BH179">
        <v>108.58745814858401</v>
      </c>
      <c r="BI179">
        <v>112.44231291285899</v>
      </c>
      <c r="BJ179">
        <v>114.55071939190999</v>
      </c>
      <c r="BK179">
        <v>117.71785358791099</v>
      </c>
      <c r="BL179">
        <v>120.269658854402</v>
      </c>
      <c r="BM179" s="46">
        <v>121.81703013302</v>
      </c>
      <c r="BN179">
        <v>126.06098995566001</v>
      </c>
    </row>
    <row r="180" spans="1:66" x14ac:dyDescent="0.3">
      <c r="A180" t="s">
        <v>892</v>
      </c>
      <c r="B180" t="s">
        <v>893</v>
      </c>
      <c r="C180" t="s">
        <v>555</v>
      </c>
      <c r="D180" t="s">
        <v>556</v>
      </c>
      <c r="I180">
        <v>2.96946523316725</v>
      </c>
      <c r="J180">
        <v>3.22103444747537</v>
      </c>
      <c r="K180">
        <v>3.6845081499364398</v>
      </c>
      <c r="L180">
        <v>3.5810349512398001</v>
      </c>
      <c r="M180">
        <v>3.6232865073772</v>
      </c>
      <c r="N180">
        <v>3.7703046771711399</v>
      </c>
      <c r="O180">
        <v>4.34479649905792</v>
      </c>
      <c r="P180">
        <v>4.2579221259927804</v>
      </c>
      <c r="Q180">
        <v>4.6151202306282402</v>
      </c>
      <c r="R180">
        <v>5.14261797478399</v>
      </c>
      <c r="S180">
        <v>6.1611822743627602</v>
      </c>
      <c r="T180">
        <v>6.6285686506745396</v>
      </c>
      <c r="U180">
        <v>6.4222056828372702</v>
      </c>
      <c r="V180">
        <v>7.0579303726647797</v>
      </c>
      <c r="W180">
        <v>7.57641237826099</v>
      </c>
      <c r="X180">
        <v>7.8465458601842304</v>
      </c>
      <c r="Y180">
        <v>8.9987721048726694</v>
      </c>
      <c r="Z180">
        <v>10.001672363226</v>
      </c>
      <c r="AA180">
        <v>11.1717226646585</v>
      </c>
      <c r="AB180">
        <v>12.5544733763075</v>
      </c>
      <c r="AC180">
        <v>12.911746691101399</v>
      </c>
      <c r="AD180">
        <v>13.951483333335799</v>
      </c>
      <c r="AE180">
        <v>16.602118613346398</v>
      </c>
      <c r="AF180">
        <v>18.3869008266986</v>
      </c>
      <c r="AG180">
        <v>20.038596749822499</v>
      </c>
      <c r="AH180">
        <v>21.811388743096199</v>
      </c>
      <c r="AI180">
        <v>23.608581823051701</v>
      </c>
      <c r="AJ180">
        <v>27.281475827069301</v>
      </c>
      <c r="AK180">
        <v>31.9601189691023</v>
      </c>
      <c r="AL180">
        <v>34.358851881604799</v>
      </c>
      <c r="AM180">
        <v>37.227570941935298</v>
      </c>
      <c r="AN180">
        <v>40.065417323029003</v>
      </c>
      <c r="AO180">
        <v>43.759635754972898</v>
      </c>
      <c r="AP180">
        <v>45.514392162438298</v>
      </c>
      <c r="AQ180">
        <v>50.632243325253697</v>
      </c>
      <c r="AR180">
        <v>54.404908792172698</v>
      </c>
      <c r="AS180">
        <v>55.753508664962602</v>
      </c>
      <c r="AT180">
        <v>57.252332321050801</v>
      </c>
      <c r="AU180">
        <v>58.986734182765503</v>
      </c>
      <c r="AV180">
        <v>62.353112599400703</v>
      </c>
      <c r="AW180">
        <v>64.125070406939898</v>
      </c>
      <c r="AX180">
        <v>68.508873537730594</v>
      </c>
      <c r="AY180">
        <v>73.249917644186496</v>
      </c>
      <c r="AZ180">
        <v>74.912118871868799</v>
      </c>
      <c r="BA180">
        <v>82.3342842988434</v>
      </c>
      <c r="BB180">
        <v>91.469128018319196</v>
      </c>
      <c r="BC180">
        <v>100</v>
      </c>
      <c r="BD180">
        <v>109.22707546126</v>
      </c>
      <c r="BE180">
        <v>119.559749053898</v>
      </c>
      <c r="BF180">
        <v>130.368145393248</v>
      </c>
      <c r="BG180">
        <v>141.272338749022</v>
      </c>
      <c r="BH180">
        <v>152.38893046506601</v>
      </c>
      <c r="BI180">
        <v>165.784440634692</v>
      </c>
      <c r="BJ180">
        <v>171.797601626909</v>
      </c>
      <c r="BK180">
        <v>178.77458292480199</v>
      </c>
      <c r="BL180">
        <v>188.72997716222099</v>
      </c>
      <c r="BM180" s="46">
        <v>198.26530740364601</v>
      </c>
      <c r="BN180">
        <v>206.37021564122</v>
      </c>
    </row>
    <row r="181" spans="1:66" x14ac:dyDescent="0.3">
      <c r="A181" t="s">
        <v>894</v>
      </c>
      <c r="B181" t="s">
        <v>895</v>
      </c>
      <c r="C181" t="s">
        <v>555</v>
      </c>
      <c r="D181" t="s">
        <v>556</v>
      </c>
      <c r="BC181">
        <v>100</v>
      </c>
      <c r="BD181">
        <v>100.30030030029999</v>
      </c>
      <c r="BE181">
        <v>100.175175175175</v>
      </c>
    </row>
    <row r="182" spans="1:66" x14ac:dyDescent="0.3">
      <c r="A182" t="s">
        <v>896</v>
      </c>
      <c r="B182" t="s">
        <v>897</v>
      </c>
      <c r="C182" t="s">
        <v>555</v>
      </c>
      <c r="D182" t="s">
        <v>556</v>
      </c>
      <c r="E182">
        <v>4.9921648004466999</v>
      </c>
      <c r="F182">
        <v>5.0819091612328</v>
      </c>
      <c r="G182">
        <v>5.21814772472713</v>
      </c>
      <c r="H182">
        <v>5.3208668846467502</v>
      </c>
      <c r="I182">
        <v>5.5057619794327701</v>
      </c>
      <c r="J182">
        <v>5.6928196786798502</v>
      </c>
      <c r="K182">
        <v>5.8496842305056598</v>
      </c>
      <c r="L182">
        <v>6.2039949282663098</v>
      </c>
      <c r="M182">
        <v>6.4715065344367</v>
      </c>
      <c r="N182">
        <v>6.7902439199337001</v>
      </c>
      <c r="O182">
        <v>7.2327764100379701</v>
      </c>
      <c r="P182">
        <v>7.9840860009777099</v>
      </c>
      <c r="Q182">
        <v>8.53760708188819</v>
      </c>
      <c r="R182">
        <v>9.2348452161169892</v>
      </c>
      <c r="S182">
        <v>10.2607812963819</v>
      </c>
      <c r="T182">
        <v>11.767575333894699</v>
      </c>
      <c r="U182">
        <v>13.757102468663099</v>
      </c>
      <c r="V182">
        <v>15.7358621009293</v>
      </c>
      <c r="W182">
        <v>17.617339017147401</v>
      </c>
      <c r="X182">
        <v>20.0308431150332</v>
      </c>
      <c r="Y182">
        <v>23.466241962306299</v>
      </c>
      <c r="Z182">
        <v>27.073040800089199</v>
      </c>
      <c r="AA182">
        <v>31.4490443048381</v>
      </c>
      <c r="AB182">
        <v>33.757742504681602</v>
      </c>
      <c r="AC182">
        <v>35.841018363516199</v>
      </c>
      <c r="AD182">
        <v>41.366863128297403</v>
      </c>
      <c r="AE182">
        <v>46.832831420030303</v>
      </c>
      <c r="AF182">
        <v>54.206333266754903</v>
      </c>
      <c r="AG182">
        <v>57.662122227016397</v>
      </c>
      <c r="AH182">
        <v>60.9580842618453</v>
      </c>
      <c r="AI182">
        <v>64.675578984306995</v>
      </c>
      <c r="AJ182">
        <v>66.358691633956795</v>
      </c>
      <c r="AK182">
        <v>67.031940556102995</v>
      </c>
      <c r="AL182">
        <v>67.895451219875596</v>
      </c>
      <c r="AM182">
        <v>69.080483425825904</v>
      </c>
      <c r="AN182">
        <v>71.674416987880093</v>
      </c>
      <c r="AO182">
        <v>73.312688493366196</v>
      </c>
      <c r="AP182">
        <v>74.183018851267803</v>
      </c>
      <c r="AQ182">
        <v>75.121615119857793</v>
      </c>
      <c r="AR182">
        <v>75.035775806417803</v>
      </c>
      <c r="AS182">
        <v>76.998137274483895</v>
      </c>
      <c r="AT182">
        <v>79.019966916758904</v>
      </c>
      <c r="AU182">
        <v>81.135404585526999</v>
      </c>
      <c r="AV182">
        <v>82.558174308292095</v>
      </c>
      <c r="AW182">
        <v>84.448962093315004</v>
      </c>
      <c r="AX182">
        <v>87.013696770797594</v>
      </c>
      <c r="AY182">
        <v>89.942057428886997</v>
      </c>
      <c r="AZ182">
        <v>92.079209423095804</v>
      </c>
      <c r="BA182">
        <v>95.724578707325904</v>
      </c>
      <c r="BB182">
        <v>97.749776815026294</v>
      </c>
      <c r="BC182">
        <v>100</v>
      </c>
      <c r="BD182">
        <v>104.02790667392</v>
      </c>
      <c r="BE182">
        <v>105.130512172271</v>
      </c>
      <c r="BF182">
        <v>106.323136529614</v>
      </c>
      <c r="BG182">
        <v>107.628261011102</v>
      </c>
      <c r="BH182">
        <v>107.943293912264</v>
      </c>
      <c r="BI182">
        <v>108.640866961892</v>
      </c>
      <c r="BJ182">
        <v>110.651578737121</v>
      </c>
      <c r="BK182">
        <v>112.420119642595</v>
      </c>
      <c r="BL182">
        <v>114.24091176441399</v>
      </c>
      <c r="BM182" s="46">
        <v>116.19964268334</v>
      </c>
      <c r="BN182">
        <v>120.779210747308</v>
      </c>
    </row>
    <row r="183" spans="1:66" x14ac:dyDescent="0.3">
      <c r="A183" t="s">
        <v>898</v>
      </c>
      <c r="B183" t="s">
        <v>899</v>
      </c>
      <c r="C183" t="s">
        <v>555</v>
      </c>
      <c r="D183" t="s">
        <v>556</v>
      </c>
    </row>
    <row r="184" spans="1:66" x14ac:dyDescent="0.3">
      <c r="A184" t="s">
        <v>900</v>
      </c>
      <c r="B184" t="s">
        <v>901</v>
      </c>
      <c r="C184" t="s">
        <v>555</v>
      </c>
      <c r="D184" t="s">
        <v>556</v>
      </c>
      <c r="AS184">
        <v>74.767612952311595</v>
      </c>
      <c r="AT184">
        <v>74.157010779867704</v>
      </c>
      <c r="AU184">
        <v>73.949683482275205</v>
      </c>
      <c r="AV184">
        <v>74.120750310615506</v>
      </c>
      <c r="AW184">
        <v>74.583982069047096</v>
      </c>
      <c r="AX184">
        <v>76.008413462257394</v>
      </c>
      <c r="AY184">
        <v>78.702901014507802</v>
      </c>
      <c r="AZ184">
        <v>83.291661208089394</v>
      </c>
      <c r="BA184">
        <v>93.599345072913593</v>
      </c>
      <c r="BB184">
        <v>96.8461287370816</v>
      </c>
      <c r="BC184">
        <v>100</v>
      </c>
      <c r="BD184">
        <v>104.042188671164</v>
      </c>
      <c r="BE184">
        <v>107.109076632045</v>
      </c>
      <c r="BF184">
        <v>108.228932433879</v>
      </c>
      <c r="BG184">
        <v>109.33540350501499</v>
      </c>
      <c r="BH184">
        <v>109.406788735411</v>
      </c>
      <c r="BI184">
        <v>110.62033765213999</v>
      </c>
      <c r="BJ184">
        <v>112.387122104437</v>
      </c>
      <c r="BK184">
        <v>113.37759217617899</v>
      </c>
      <c r="BL184">
        <v>113.52928579077</v>
      </c>
      <c r="BM184" s="46">
        <v>112.50312310383001</v>
      </c>
      <c r="BN184">
        <v>114.243138094728</v>
      </c>
    </row>
    <row r="185" spans="1:66" x14ac:dyDescent="0.3">
      <c r="A185" t="s">
        <v>902</v>
      </c>
      <c r="B185" t="s">
        <v>903</v>
      </c>
      <c r="C185" t="s">
        <v>555</v>
      </c>
      <c r="D185" t="s">
        <v>556</v>
      </c>
    </row>
    <row r="186" spans="1:66" s="9" customFormat="1" x14ac:dyDescent="0.3">
      <c r="A186" s="9" t="s">
        <v>275</v>
      </c>
      <c r="B186" s="9" t="s">
        <v>904</v>
      </c>
      <c r="C186" s="9" t="s">
        <v>555</v>
      </c>
      <c r="D186" s="9" t="s">
        <v>556</v>
      </c>
      <c r="E186" s="9">
        <v>2.0720647777700099</v>
      </c>
      <c r="F186" s="9">
        <v>2.1060553417098</v>
      </c>
      <c r="G186" s="9">
        <v>2.0951783612490802</v>
      </c>
      <c r="H186" s="9">
        <v>2.1256943920451401</v>
      </c>
      <c r="I186" s="9">
        <v>2.2145396359948499</v>
      </c>
      <c r="J186" s="9">
        <v>2.3378592758694299</v>
      </c>
      <c r="K186" s="9">
        <v>2.5068308978201501</v>
      </c>
      <c r="L186" s="9">
        <v>2.6775811684264599</v>
      </c>
      <c r="M186" s="9">
        <v>2.6821498541764202</v>
      </c>
      <c r="N186" s="9">
        <v>2.7676296158709</v>
      </c>
      <c r="O186" s="9">
        <v>2.9156933972933401</v>
      </c>
      <c r="P186" s="9">
        <v>3.0536258564897398</v>
      </c>
      <c r="Q186" s="9">
        <v>3.21190254143578</v>
      </c>
      <c r="R186" s="9">
        <v>3.9528911565488301</v>
      </c>
      <c r="S186" s="9">
        <v>5.0068519033502001</v>
      </c>
      <c r="T186" s="9">
        <v>6.0535097330040397</v>
      </c>
      <c r="U186" s="9">
        <v>6.4868395567912396</v>
      </c>
      <c r="V186" s="9">
        <v>7.14414891301473</v>
      </c>
      <c r="W186" s="9">
        <v>7.58270625848807</v>
      </c>
      <c r="X186" s="9">
        <v>8.2095721469426906</v>
      </c>
      <c r="Y186" s="9">
        <v>9.1896498266259403</v>
      </c>
      <c r="Z186" s="9">
        <v>10.281372285485</v>
      </c>
      <c r="AA186" s="9">
        <v>10.8883360577857</v>
      </c>
      <c r="AB186" s="9">
        <v>11.5810556453586</v>
      </c>
      <c r="AC186" s="9">
        <v>12.286013812250101</v>
      </c>
      <c r="AD186" s="9">
        <v>12.9758537341009</v>
      </c>
      <c r="AE186" s="9">
        <v>13.4308409181788</v>
      </c>
      <c r="AF186" s="9">
        <v>14.059567934151501</v>
      </c>
      <c r="AG186" s="9">
        <v>15.302143693199699</v>
      </c>
      <c r="AH186" s="9">
        <v>16.502484354991701</v>
      </c>
      <c r="AI186" s="9">
        <v>17.996310948285402</v>
      </c>
      <c r="AJ186" s="9">
        <v>20.118304622550401</v>
      </c>
      <c r="AK186" s="9">
        <v>22.0313625505404</v>
      </c>
      <c r="AL186" s="9">
        <v>24.2286967934558</v>
      </c>
      <c r="AM186" s="9">
        <v>27.2253491119294</v>
      </c>
      <c r="AN186" s="9">
        <v>30.585931456101701</v>
      </c>
      <c r="AO186" s="9">
        <v>33.758857440367599</v>
      </c>
      <c r="AP186" s="9">
        <v>37.599093867064397</v>
      </c>
      <c r="AQ186" s="9">
        <v>39.940766995063797</v>
      </c>
      <c r="AR186" s="9">
        <v>41.595368058906701</v>
      </c>
      <c r="AS186" s="9">
        <v>43.411698234952098</v>
      </c>
      <c r="AT186" s="9">
        <v>44.778411993496199</v>
      </c>
      <c r="AU186" s="9">
        <v>46.251776110969701</v>
      </c>
      <c r="AV186" s="9">
        <v>47.599615168260797</v>
      </c>
      <c r="AW186" s="9">
        <v>51.143227873053597</v>
      </c>
      <c r="AX186" s="9">
        <v>55.778506042929102</v>
      </c>
      <c r="AY186" s="9">
        <v>60.1967685839765</v>
      </c>
      <c r="AZ186" s="9">
        <v>64.770931053996605</v>
      </c>
      <c r="BA186" s="9">
        <v>77.910440560645</v>
      </c>
      <c r="BB186" s="9">
        <v>88.543474448670594</v>
      </c>
      <c r="BC186" s="9">
        <v>100</v>
      </c>
      <c r="BD186" s="9">
        <v>111.916092711628</v>
      </c>
      <c r="BE186" s="9">
        <v>122.752202596554</v>
      </c>
      <c r="BF186" s="9">
        <v>132.19449365978701</v>
      </c>
      <c r="BG186" s="9">
        <v>141.69846347348101</v>
      </c>
      <c r="BH186" s="9">
        <v>145.282482630175</v>
      </c>
      <c r="BI186" s="9">
        <v>150.75254122498799</v>
      </c>
      <c r="BJ186" s="9">
        <v>156.91134586661701</v>
      </c>
      <c r="BK186" s="9">
        <v>164.87939385510299</v>
      </c>
      <c r="BL186" s="9">
        <v>182.32093267149401</v>
      </c>
      <c r="BM186" s="46">
        <v>200.07897900462399</v>
      </c>
      <c r="BN186" s="9">
        <v>219.078900139702</v>
      </c>
    </row>
    <row r="187" spans="1:66" x14ac:dyDescent="0.3">
      <c r="A187" t="s">
        <v>905</v>
      </c>
      <c r="B187" t="s">
        <v>906</v>
      </c>
      <c r="C187" t="s">
        <v>555</v>
      </c>
      <c r="D187" t="s">
        <v>556</v>
      </c>
      <c r="E187">
        <v>25.7069689396222</v>
      </c>
      <c r="F187">
        <v>25.864761076402502</v>
      </c>
      <c r="G187">
        <v>26.068575919659001</v>
      </c>
      <c r="H187">
        <v>26.185855191480002</v>
      </c>
      <c r="I187">
        <v>26.817860156163398</v>
      </c>
      <c r="J187">
        <v>26.941654943085702</v>
      </c>
      <c r="K187">
        <v>26.993779063960201</v>
      </c>
      <c r="L187">
        <v>27.365163424727001</v>
      </c>
      <c r="M187">
        <v>27.808218451737101</v>
      </c>
      <c r="N187">
        <v>28.316428629628401</v>
      </c>
      <c r="O187">
        <v>29.189507653120302</v>
      </c>
      <c r="P187">
        <v>29.7498419518211</v>
      </c>
      <c r="Q187">
        <v>31.359174181875701</v>
      </c>
      <c r="R187">
        <v>33.509294165197403</v>
      </c>
      <c r="S187">
        <v>38.960608466467797</v>
      </c>
      <c r="T187">
        <v>41.251897943648203</v>
      </c>
      <c r="U187">
        <v>42.881347912181901</v>
      </c>
      <c r="V187">
        <v>44.847688380828799</v>
      </c>
      <c r="W187">
        <v>46.731525053623201</v>
      </c>
      <c r="X187">
        <v>50.464821817351698</v>
      </c>
      <c r="Y187">
        <v>57.432954911838102</v>
      </c>
      <c r="Z187">
        <v>61.626897869373501</v>
      </c>
      <c r="AA187">
        <v>64.246393388795298</v>
      </c>
      <c r="AB187">
        <v>65.597393046552796</v>
      </c>
      <c r="AC187">
        <v>66.635565811330295</v>
      </c>
      <c r="AD187">
        <v>67.319659785596997</v>
      </c>
      <c r="AE187">
        <v>67.2749702296978</v>
      </c>
      <c r="AF187">
        <v>67.945313571350596</v>
      </c>
      <c r="AG187">
        <v>68.189387300850697</v>
      </c>
      <c r="AH187">
        <v>68.329766922950597</v>
      </c>
      <c r="AI187">
        <v>68.855554472498298</v>
      </c>
      <c r="AJ187">
        <v>69.720559795947807</v>
      </c>
      <c r="AK187">
        <v>70.992626448079605</v>
      </c>
      <c r="AL187">
        <v>71.314883333286303</v>
      </c>
      <c r="AM187">
        <v>72.219464063690793</v>
      </c>
      <c r="AN187">
        <v>72.937475018449405</v>
      </c>
      <c r="AO187">
        <v>73.853363007984299</v>
      </c>
      <c r="AP187">
        <v>74.8314409227346</v>
      </c>
      <c r="AQ187">
        <v>75.249809510547095</v>
      </c>
      <c r="AR187">
        <v>76.188312018341804</v>
      </c>
      <c r="AS187">
        <v>77.330345190477502</v>
      </c>
      <c r="AT187">
        <v>77.567797632208794</v>
      </c>
      <c r="AU187">
        <v>78.347998512183196</v>
      </c>
      <c r="AV187">
        <v>78.6548615063559</v>
      </c>
      <c r="AW187">
        <v>79.028254286056296</v>
      </c>
      <c r="AX187">
        <v>81.285208961090007</v>
      </c>
      <c r="AY187">
        <v>83.283112799685597</v>
      </c>
      <c r="AZ187">
        <v>86.754880125769702</v>
      </c>
      <c r="BA187">
        <v>94.353465216821704</v>
      </c>
      <c r="BB187">
        <v>96.626490239748506</v>
      </c>
      <c r="BC187">
        <v>100</v>
      </c>
      <c r="BD187">
        <v>105.87580243678801</v>
      </c>
      <c r="BE187">
        <v>111.908816978907</v>
      </c>
      <c r="BF187">
        <v>116.415563998428</v>
      </c>
      <c r="BG187">
        <v>119.473250218224</v>
      </c>
      <c r="BH187">
        <v>119.63751644926</v>
      </c>
      <c r="BI187">
        <v>120.522515865459</v>
      </c>
      <c r="BJ187">
        <v>121.577794043312</v>
      </c>
      <c r="BK187">
        <v>122.50370421258199</v>
      </c>
      <c r="BL187">
        <v>122.06871337877099</v>
      </c>
      <c r="BM187" s="46">
        <v>120.176312134352</v>
      </c>
      <c r="BN187">
        <v>122.13603130989701</v>
      </c>
    </row>
    <row r="188" spans="1:66" x14ac:dyDescent="0.3">
      <c r="A188" t="s">
        <v>907</v>
      </c>
      <c r="B188" t="s">
        <v>908</v>
      </c>
      <c r="C188" t="s">
        <v>555</v>
      </c>
      <c r="D188" t="s">
        <v>556</v>
      </c>
      <c r="E188">
        <v>4.0772253335880798E-8</v>
      </c>
      <c r="F188">
        <v>4.3184628913763301E-8</v>
      </c>
      <c r="G188">
        <v>4.6052560395464801E-8</v>
      </c>
      <c r="H188">
        <v>4.8848017073867199E-8</v>
      </c>
      <c r="I188">
        <v>5.3631354057442703E-8</v>
      </c>
      <c r="J188">
        <v>6.2421512280092704E-8</v>
      </c>
      <c r="K188">
        <v>6.7939950835047698E-8</v>
      </c>
      <c r="L188">
        <v>7.4586925604638995E-8</v>
      </c>
      <c r="M188">
        <v>8.8823047579566094E-8</v>
      </c>
      <c r="N188">
        <v>9.4362193221030197E-8</v>
      </c>
      <c r="O188">
        <v>9.9104116031484197E-8</v>
      </c>
      <c r="P188">
        <v>1.05833919147008E-7</v>
      </c>
      <c r="Q188">
        <v>1.13474834068616E-7</v>
      </c>
      <c r="R188">
        <v>1.2424251905339199E-7</v>
      </c>
      <c r="S188">
        <v>1.4522915123004099E-7</v>
      </c>
      <c r="T188">
        <v>1.79530440032175E-7</v>
      </c>
      <c r="U188">
        <v>2.39643112167965E-7</v>
      </c>
      <c r="V188">
        <v>3.3083712115332699E-7</v>
      </c>
      <c r="W188">
        <v>5.2222236821262103E-7</v>
      </c>
      <c r="X188">
        <v>8.7051556329395504E-7</v>
      </c>
      <c r="Y188">
        <v>1.38538261339855E-6</v>
      </c>
      <c r="Z188">
        <v>2.4304220034846298E-6</v>
      </c>
      <c r="AA188">
        <v>3.9967842294521096E-6</v>
      </c>
      <c r="AB188">
        <v>8.4392352884275608E-6</v>
      </c>
      <c r="AC188">
        <v>1.7739991562203301E-5</v>
      </c>
      <c r="AD188">
        <v>4.67270500051154E-5</v>
      </c>
      <c r="AE188">
        <v>8.3137246577128806E-5</v>
      </c>
      <c r="AF188">
        <v>1.5448754893254699E-4</v>
      </c>
      <c r="AG188">
        <v>1.18494936057133E-3</v>
      </c>
      <c r="AH188">
        <v>4.1457574558070198E-2</v>
      </c>
      <c r="AI188">
        <v>3.14317384437408</v>
      </c>
      <c r="AJ188">
        <v>16.015418926459098</v>
      </c>
      <c r="AK188">
        <v>27.791283279157501</v>
      </c>
      <c r="AL188">
        <v>41.292284929588597</v>
      </c>
      <c r="AM188">
        <v>51.093795398986401</v>
      </c>
      <c r="AN188">
        <v>56.779872125401297</v>
      </c>
      <c r="AO188">
        <v>63.331101072563499</v>
      </c>
      <c r="AP188">
        <v>68.753629952206296</v>
      </c>
      <c r="AQ188">
        <v>73.736770499264495</v>
      </c>
      <c r="AR188">
        <v>76.295185703235205</v>
      </c>
      <c r="AS188">
        <v>79.161853962235696</v>
      </c>
      <c r="AT188">
        <v>80.726962015122794</v>
      </c>
      <c r="AU188">
        <v>80.882874036321695</v>
      </c>
      <c r="AV188">
        <v>82.710323520853194</v>
      </c>
      <c r="AW188">
        <v>85.739566954200598</v>
      </c>
      <c r="AX188">
        <v>87.125377237050401</v>
      </c>
      <c r="AY188">
        <v>88.869852083689807</v>
      </c>
      <c r="AZ188">
        <v>90.451723406073995</v>
      </c>
      <c r="BA188">
        <v>95.685147945992199</v>
      </c>
      <c r="BB188">
        <v>98.494685435219097</v>
      </c>
      <c r="BC188">
        <v>100</v>
      </c>
      <c r="BD188">
        <v>103.369310953339</v>
      </c>
      <c r="BE188">
        <v>107.10219689619301</v>
      </c>
      <c r="BF188">
        <v>110.066675027747</v>
      </c>
      <c r="BG188">
        <v>113.822090321437</v>
      </c>
      <c r="BH188">
        <v>117.68986960708401</v>
      </c>
      <c r="BI188">
        <v>121.87630615117099</v>
      </c>
      <c r="BJ188">
        <v>125.526380202402</v>
      </c>
      <c r="BK188">
        <v>127.420766879303</v>
      </c>
      <c r="BL188">
        <v>130.29043789264301</v>
      </c>
      <c r="BM188" s="46">
        <v>132.89938933089601</v>
      </c>
      <c r="BN188">
        <v>138.576404455789</v>
      </c>
    </row>
    <row r="189" spans="1:66" x14ac:dyDescent="0.3">
      <c r="A189" t="s">
        <v>909</v>
      </c>
      <c r="B189" t="s">
        <v>910</v>
      </c>
      <c r="C189" t="s">
        <v>555</v>
      </c>
      <c r="D189" t="s">
        <v>556</v>
      </c>
      <c r="E189">
        <v>1.1289570744394</v>
      </c>
      <c r="F189">
        <v>1.1469710861261</v>
      </c>
      <c r="G189">
        <v>1.21345701083502</v>
      </c>
      <c r="H189">
        <v>1.2817206340643399</v>
      </c>
      <c r="I189">
        <v>1.38660484683975</v>
      </c>
      <c r="J189">
        <v>1.42215881727406</v>
      </c>
      <c r="K189">
        <v>1.4989553934023201</v>
      </c>
      <c r="L189">
        <v>1.5926993621043</v>
      </c>
      <c r="M189">
        <v>1.63026805752857</v>
      </c>
      <c r="N189">
        <v>1.6621481176837301</v>
      </c>
      <c r="O189">
        <v>1.90118931222233</v>
      </c>
      <c r="P189">
        <v>2.3081073919986701</v>
      </c>
      <c r="Q189">
        <v>2.4974653103104298</v>
      </c>
      <c r="R189">
        <v>2.9115458645382701</v>
      </c>
      <c r="S189">
        <v>3.90623450399154</v>
      </c>
      <c r="T189">
        <v>4.1703507493909102</v>
      </c>
      <c r="U189">
        <v>4.55399078719985</v>
      </c>
      <c r="V189">
        <v>5.0047790229916798</v>
      </c>
      <c r="W189">
        <v>5.3718558386314896</v>
      </c>
      <c r="X189">
        <v>6.3137212289735496</v>
      </c>
      <c r="Y189">
        <v>7.4628507238053698</v>
      </c>
      <c r="Z189">
        <v>8.4391855224587609</v>
      </c>
      <c r="AA189">
        <v>9.3018160392078606</v>
      </c>
      <c r="AB189">
        <v>10.2347283365258</v>
      </c>
      <c r="AC189">
        <v>15.386785740408699</v>
      </c>
      <c r="AD189">
        <v>18.9416113416321</v>
      </c>
      <c r="AE189">
        <v>19.1590871369295</v>
      </c>
      <c r="AF189">
        <v>19.938817427385899</v>
      </c>
      <c r="AG189">
        <v>22.702351313969601</v>
      </c>
      <c r="AH189">
        <v>25.481798063623799</v>
      </c>
      <c r="AI189">
        <v>28.584806362378998</v>
      </c>
      <c r="AJ189">
        <v>34.090656984785603</v>
      </c>
      <c r="AK189">
        <v>37.0398409405256</v>
      </c>
      <c r="AL189">
        <v>39.527551867219898</v>
      </c>
      <c r="AM189">
        <v>43.633070539419101</v>
      </c>
      <c r="AN189">
        <v>46.6140802213001</v>
      </c>
      <c r="AO189">
        <v>50.0989972337483</v>
      </c>
      <c r="AP189">
        <v>52.899661134163203</v>
      </c>
      <c r="AQ189">
        <v>57.784910096818798</v>
      </c>
      <c r="AR189">
        <v>61.2167842323652</v>
      </c>
      <c r="AS189">
        <v>63.651452282157699</v>
      </c>
      <c r="AT189">
        <v>67.053941908713696</v>
      </c>
      <c r="AU189">
        <v>68.8796680497925</v>
      </c>
      <c r="AV189">
        <v>70.456431535269701</v>
      </c>
      <c r="AW189">
        <v>73.858921161825705</v>
      </c>
      <c r="AX189">
        <v>78.6721991701245</v>
      </c>
      <c r="AY189">
        <v>82.987551867219906</v>
      </c>
      <c r="AZ189">
        <v>85.394190871369304</v>
      </c>
      <c r="BA189">
        <v>92.448132780083</v>
      </c>
      <c r="BB189">
        <v>96.348547717842294</v>
      </c>
      <c r="BC189">
        <v>100</v>
      </c>
      <c r="BD189">
        <v>104.718417047184</v>
      </c>
      <c r="BE189">
        <v>107.88820573963299</v>
      </c>
      <c r="BF189">
        <v>110.67462111739501</v>
      </c>
      <c r="BG189">
        <v>114.65649857658499</v>
      </c>
      <c r="BH189">
        <v>115.429504132997</v>
      </c>
      <c r="BI189">
        <v>116.876642442093</v>
      </c>
      <c r="BJ189">
        <v>120.211352458706</v>
      </c>
      <c r="BK189">
        <v>126.59378983285301</v>
      </c>
      <c r="BL189">
        <v>129.62199600738501</v>
      </c>
      <c r="BM189" s="46">
        <v>132.72406086909999</v>
      </c>
      <c r="BN189">
        <v>137.93637393606301</v>
      </c>
    </row>
    <row r="190" spans="1:66" x14ac:dyDescent="0.3">
      <c r="A190" t="s">
        <v>911</v>
      </c>
      <c r="B190" t="s">
        <v>912</v>
      </c>
      <c r="C190" t="s">
        <v>555</v>
      </c>
      <c r="D190" t="s">
        <v>556</v>
      </c>
      <c r="AT190">
        <v>74.072289156626496</v>
      </c>
      <c r="AU190">
        <v>73.108433734939794</v>
      </c>
      <c r="AV190">
        <v>73.783132530120497</v>
      </c>
      <c r="AW190">
        <v>77.445783132530096</v>
      </c>
      <c r="AX190">
        <v>80.506024096385502</v>
      </c>
      <c r="AY190">
        <v>84.072289156626496</v>
      </c>
      <c r="AZ190">
        <v>86.795180722891601</v>
      </c>
      <c r="BA190">
        <v>97.180722891566205</v>
      </c>
      <c r="BB190">
        <v>98.578313253011999</v>
      </c>
      <c r="BC190">
        <v>100</v>
      </c>
      <c r="BD190">
        <v>104.674698795181</v>
      </c>
      <c r="BE190">
        <v>108.457831325301</v>
      </c>
      <c r="BF190">
        <v>112.096385542169</v>
      </c>
      <c r="BG190">
        <v>116.795180722892</v>
      </c>
      <c r="BH190">
        <v>117.903614457831</v>
      </c>
      <c r="BI190">
        <v>116.674698795181</v>
      </c>
      <c r="BJ190">
        <v>118.329132252596</v>
      </c>
      <c r="BK190">
        <v>120.825527447798</v>
      </c>
      <c r="BL190">
        <v>121.14859035541301</v>
      </c>
      <c r="BM190" s="46">
        <v>121.412914552552</v>
      </c>
      <c r="BN190">
        <v>124.64354362869599</v>
      </c>
    </row>
    <row r="191" spans="1:66" x14ac:dyDescent="0.3">
      <c r="A191" t="s">
        <v>913</v>
      </c>
      <c r="B191" t="s">
        <v>914</v>
      </c>
      <c r="C191" t="s">
        <v>555</v>
      </c>
      <c r="D191" t="s">
        <v>556</v>
      </c>
      <c r="P191">
        <v>5.5047043203061996</v>
      </c>
      <c r="Q191">
        <v>5.8391151077381096</v>
      </c>
      <c r="R191">
        <v>6.3262814401001899</v>
      </c>
      <c r="S191">
        <v>7.7919089653578499</v>
      </c>
      <c r="T191">
        <v>8.6093575569391305</v>
      </c>
      <c r="U191">
        <v>9.26854589928368</v>
      </c>
      <c r="V191">
        <v>9.6882796037493595</v>
      </c>
      <c r="W191">
        <v>10.2501998206699</v>
      </c>
      <c r="X191">
        <v>10.8411848764987</v>
      </c>
      <c r="Y191">
        <v>12.149102623004801</v>
      </c>
      <c r="Z191">
        <v>13.1276188630804</v>
      </c>
      <c r="AA191">
        <v>13.8542398333616</v>
      </c>
      <c r="AB191">
        <v>14.9490154284884</v>
      </c>
      <c r="AC191">
        <v>16.058323443214601</v>
      </c>
      <c r="AD191">
        <v>16.654152638845201</v>
      </c>
      <c r="AE191">
        <v>17.562428851696701</v>
      </c>
      <c r="AF191">
        <v>18.148569767723501</v>
      </c>
      <c r="AG191">
        <v>19.136774287305901</v>
      </c>
      <c r="AH191">
        <v>19.9941870322378</v>
      </c>
      <c r="AI191">
        <v>21.3844551553758</v>
      </c>
      <c r="AJ191">
        <v>22.8740281444522</v>
      </c>
      <c r="AK191">
        <v>23.859810594133702</v>
      </c>
      <c r="AL191">
        <v>25.046624845593001</v>
      </c>
      <c r="AM191">
        <v>25.761135466369598</v>
      </c>
      <c r="AN191">
        <v>30.212899944292399</v>
      </c>
      <c r="AO191">
        <v>33.724901300651503</v>
      </c>
      <c r="AP191">
        <v>35.061883885969003</v>
      </c>
      <c r="AQ191">
        <v>39.821251241310797</v>
      </c>
      <c r="AR191">
        <v>45.767432848112001</v>
      </c>
      <c r="AS191">
        <v>52.905272846174299</v>
      </c>
      <c r="AT191">
        <v>57.824496814978097</v>
      </c>
      <c r="AU191">
        <v>64.647467725918602</v>
      </c>
      <c r="AV191">
        <v>74.156514156998597</v>
      </c>
      <c r="AW191">
        <v>75.757502361518206</v>
      </c>
      <c r="AX191">
        <v>77.106595296340302</v>
      </c>
      <c r="AY191">
        <v>78.932836001647004</v>
      </c>
      <c r="AZ191">
        <v>79.652190762225402</v>
      </c>
      <c r="BA191">
        <v>88.223896141642697</v>
      </c>
      <c r="BB191">
        <v>94.327512292004698</v>
      </c>
      <c r="BC191">
        <v>100</v>
      </c>
      <c r="BD191">
        <v>104.44083401029</v>
      </c>
      <c r="BE191">
        <v>109.179528838343</v>
      </c>
      <c r="BF191">
        <v>114.595180070403</v>
      </c>
      <c r="BG191">
        <v>120.579474681831</v>
      </c>
      <c r="BH191">
        <v>127.809369076631</v>
      </c>
      <c r="BI191">
        <v>136.33901976712701</v>
      </c>
      <c r="BJ191">
        <v>143.73138369889</v>
      </c>
      <c r="BK191">
        <v>150.018897576695</v>
      </c>
      <c r="BL191">
        <v>155.912649364765</v>
      </c>
      <c r="BM191" s="46">
        <v>163.50820534421399</v>
      </c>
      <c r="BN191">
        <v>170.839243117812</v>
      </c>
    </row>
    <row r="192" spans="1:66" x14ac:dyDescent="0.3">
      <c r="A192" t="s">
        <v>915</v>
      </c>
      <c r="B192" t="s">
        <v>916</v>
      </c>
      <c r="C192" t="s">
        <v>555</v>
      </c>
      <c r="D192" t="s">
        <v>556</v>
      </c>
      <c r="O192">
        <v>2.1040344038583399E-2</v>
      </c>
      <c r="P192">
        <v>2.12717878227974E-2</v>
      </c>
      <c r="Q192">
        <v>2.1250747478969299E-2</v>
      </c>
      <c r="R192">
        <v>2.17767560799338E-2</v>
      </c>
      <c r="S192">
        <v>2.331270119454E-2</v>
      </c>
      <c r="T192">
        <v>2.3838709795504599E-2</v>
      </c>
      <c r="U192">
        <v>2.4890726997433801E-2</v>
      </c>
      <c r="V192">
        <v>2.6111066951671601E-2</v>
      </c>
      <c r="W192">
        <v>2.8226393894591799E-2</v>
      </c>
      <c r="X192">
        <v>3.02095129035795E-2</v>
      </c>
      <c r="Y192">
        <v>3.3134613441836401E-2</v>
      </c>
      <c r="Z192">
        <v>3.9472331274726297E-2</v>
      </c>
      <c r="AA192">
        <v>8.0349371847485598E-2</v>
      </c>
      <c r="AB192">
        <v>0.10086639059463801</v>
      </c>
      <c r="AC192">
        <v>0.116400822831708</v>
      </c>
      <c r="AD192">
        <v>0.12981166512998699</v>
      </c>
      <c r="AE192">
        <v>0.15129545439402101</v>
      </c>
      <c r="AF192">
        <v>0.191205724449899</v>
      </c>
      <c r="AG192">
        <v>0.30348331234208697</v>
      </c>
      <c r="AH192">
        <v>1.0456545841279199</v>
      </c>
      <c r="AI192">
        <v>6.9837052955845698</v>
      </c>
      <c r="AJ192">
        <v>12.3450608772187</v>
      </c>
      <c r="AK192">
        <v>18.035956432448302</v>
      </c>
      <c r="AL192">
        <v>24.702797418219198</v>
      </c>
      <c r="AM192">
        <v>32.852565644711703</v>
      </c>
      <c r="AN192">
        <v>42.035313921079599</v>
      </c>
      <c r="AO192">
        <v>50.356190406337099</v>
      </c>
      <c r="AP192">
        <v>57.865888954085399</v>
      </c>
      <c r="AQ192">
        <v>64.577091095789896</v>
      </c>
      <c r="AR192">
        <v>69.196983277101396</v>
      </c>
      <c r="AS192">
        <v>76.047605985037407</v>
      </c>
      <c r="AT192">
        <v>80.160515622707905</v>
      </c>
      <c r="AU192">
        <v>81.687799618600593</v>
      </c>
      <c r="AV192">
        <v>82.245483350447401</v>
      </c>
      <c r="AW192">
        <v>85.027557576646601</v>
      </c>
      <c r="AX192">
        <v>86.8843882939709</v>
      </c>
      <c r="AY192">
        <v>88.000586768373196</v>
      </c>
      <c r="AZ192">
        <v>90.164295144491703</v>
      </c>
      <c r="BA192">
        <v>93.919612732873702</v>
      </c>
      <c r="BB192">
        <v>97.484230599970701</v>
      </c>
      <c r="BC192">
        <v>100</v>
      </c>
      <c r="BD192">
        <v>104.23940149625901</v>
      </c>
      <c r="BE192">
        <v>107.950711456653</v>
      </c>
      <c r="BF192">
        <v>109.021563737715</v>
      </c>
      <c r="BG192">
        <v>109.080240575033</v>
      </c>
      <c r="BH192">
        <v>108.126741968608</v>
      </c>
      <c r="BI192">
        <v>107.407950711457</v>
      </c>
      <c r="BJ192">
        <v>109.63767052955799</v>
      </c>
      <c r="BK192">
        <v>111.62534839372201</v>
      </c>
      <c r="BL192">
        <v>114.111779375092</v>
      </c>
      <c r="BM192" s="46">
        <v>117.962446824116</v>
      </c>
      <c r="BN192">
        <v>123.92548041660601</v>
      </c>
    </row>
    <row r="193" spans="1:66" x14ac:dyDescent="0.3">
      <c r="A193" t="s">
        <v>917</v>
      </c>
      <c r="B193" t="s">
        <v>918</v>
      </c>
      <c r="C193" t="s">
        <v>555</v>
      </c>
      <c r="D193" t="s">
        <v>556</v>
      </c>
    </row>
    <row r="194" spans="1:66" x14ac:dyDescent="0.3">
      <c r="A194" t="s">
        <v>919</v>
      </c>
      <c r="B194" t="s">
        <v>920</v>
      </c>
      <c r="C194" t="s">
        <v>555</v>
      </c>
      <c r="D194" t="s">
        <v>556</v>
      </c>
    </row>
    <row r="195" spans="1:66" x14ac:dyDescent="0.3">
      <c r="A195" t="s">
        <v>921</v>
      </c>
      <c r="B195" t="s">
        <v>922</v>
      </c>
      <c r="C195" t="s">
        <v>555</v>
      </c>
      <c r="D195" t="s">
        <v>556</v>
      </c>
    </row>
    <row r="196" spans="1:66" x14ac:dyDescent="0.3">
      <c r="A196" t="s">
        <v>923</v>
      </c>
      <c r="B196" t="s">
        <v>924</v>
      </c>
      <c r="C196" t="s">
        <v>555</v>
      </c>
      <c r="D196" t="s">
        <v>556</v>
      </c>
      <c r="E196">
        <v>1.18281007538607</v>
      </c>
      <c r="F196">
        <v>1.2011317676134601</v>
      </c>
      <c r="G196">
        <v>1.2331066661458601</v>
      </c>
      <c r="H196">
        <v>1.2580349375215301</v>
      </c>
      <c r="I196">
        <v>1.3013729639900999</v>
      </c>
      <c r="J196">
        <v>1.3459440481220999</v>
      </c>
      <c r="K196">
        <v>1.41376976531957</v>
      </c>
      <c r="L196">
        <v>1.49190141220168</v>
      </c>
      <c r="M196">
        <v>1.5826293334564301</v>
      </c>
      <c r="N196">
        <v>1.72162804447175</v>
      </c>
      <c r="O196">
        <v>1.8314704012896901</v>
      </c>
      <c r="P196">
        <v>2.0502743087242599</v>
      </c>
      <c r="Q196">
        <v>2.26890235674693</v>
      </c>
      <c r="R196">
        <v>2.5632835553251399</v>
      </c>
      <c r="S196">
        <v>3.2062262754024098</v>
      </c>
      <c r="T196">
        <v>3.69587107667506</v>
      </c>
      <c r="U196">
        <v>4.4772486213545397</v>
      </c>
      <c r="V196">
        <v>5.8659455927731603</v>
      </c>
      <c r="W196">
        <v>7.1000685327945403</v>
      </c>
      <c r="X196">
        <v>8.6549285021855908</v>
      </c>
      <c r="Y196">
        <v>10.0282475844853</v>
      </c>
      <c r="Z196">
        <v>11.9376671152665</v>
      </c>
      <c r="AA196">
        <v>14.5256678396546</v>
      </c>
      <c r="AB196">
        <v>18.0122293753573</v>
      </c>
      <c r="AC196">
        <v>23.124935639538801</v>
      </c>
      <c r="AD196">
        <v>27.625374178405401</v>
      </c>
      <c r="AE196">
        <v>31.031951196128102</v>
      </c>
      <c r="AF196">
        <v>34.0218275175149</v>
      </c>
      <c r="AG196">
        <v>37.458587372211198</v>
      </c>
      <c r="AH196">
        <v>42.210697507607897</v>
      </c>
      <c r="AI196">
        <v>47.9642564191792</v>
      </c>
      <c r="AJ196">
        <v>53.647773394361799</v>
      </c>
      <c r="AK196">
        <v>58.776103715329697</v>
      </c>
      <c r="AL196">
        <v>62.763345252594803</v>
      </c>
      <c r="AM196">
        <v>66.165394844771498</v>
      </c>
      <c r="AN196">
        <v>68.9594378180294</v>
      </c>
      <c r="AO196">
        <v>71.0757873281798</v>
      </c>
      <c r="AP196">
        <v>72.736731092228098</v>
      </c>
      <c r="AQ196">
        <v>74.608066984592497</v>
      </c>
      <c r="AR196">
        <v>76.353966557416598</v>
      </c>
      <c r="AS196">
        <v>78.532368429462707</v>
      </c>
      <c r="AT196">
        <v>81.964156993363304</v>
      </c>
      <c r="AU196">
        <v>84.915150718884206</v>
      </c>
      <c r="AV196">
        <v>87.648561699045203</v>
      </c>
      <c r="AW196">
        <v>89.721767506933205</v>
      </c>
      <c r="AX196">
        <v>91.764879250897494</v>
      </c>
      <c r="AY196">
        <v>94.616624706605094</v>
      </c>
      <c r="AZ196">
        <v>96.938483827325797</v>
      </c>
      <c r="BA196">
        <v>99.447742856432697</v>
      </c>
      <c r="BB196">
        <v>98.616827109158905</v>
      </c>
      <c r="BC196">
        <v>100</v>
      </c>
      <c r="BD196">
        <v>103.653011004307</v>
      </c>
      <c r="BE196">
        <v>106.527659906895</v>
      </c>
      <c r="BF196">
        <v>106.819989560289</v>
      </c>
      <c r="BG196">
        <v>106.52286616219899</v>
      </c>
      <c r="BH196">
        <v>107.042632369495</v>
      </c>
      <c r="BI196">
        <v>107.692806187126</v>
      </c>
      <c r="BJ196">
        <v>109.16670513498801</v>
      </c>
      <c r="BK196">
        <v>110.25151180504</v>
      </c>
      <c r="BL196">
        <v>110.624358614714</v>
      </c>
      <c r="BM196" s="46">
        <v>110.610598791976</v>
      </c>
      <c r="BN196">
        <v>112.01054978925301</v>
      </c>
    </row>
    <row r="197" spans="1:66" x14ac:dyDescent="0.3">
      <c r="A197" t="s">
        <v>925</v>
      </c>
      <c r="B197" t="s">
        <v>926</v>
      </c>
      <c r="C197" t="s">
        <v>555</v>
      </c>
      <c r="D197" t="s">
        <v>556</v>
      </c>
      <c r="E197">
        <v>0.410927393229438</v>
      </c>
      <c r="F197">
        <v>0.48689716340630901</v>
      </c>
      <c r="G197">
        <v>0.49380350614966101</v>
      </c>
      <c r="H197">
        <v>0.50416302026468895</v>
      </c>
      <c r="I197">
        <v>0.51106936300804096</v>
      </c>
      <c r="J197">
        <v>0.53079305351971695</v>
      </c>
      <c r="K197">
        <v>0.54604376886211703</v>
      </c>
      <c r="L197">
        <v>0.553498727477723</v>
      </c>
      <c r="M197">
        <v>0.557417905720753</v>
      </c>
      <c r="N197">
        <v>0.56994223619925299</v>
      </c>
      <c r="O197">
        <v>0.56504326339174105</v>
      </c>
      <c r="P197">
        <v>0.59303130802940895</v>
      </c>
      <c r="Q197">
        <v>0.64747380581401404</v>
      </c>
      <c r="R197">
        <v>0.73033034587025802</v>
      </c>
      <c r="S197">
        <v>0.91461692288095497</v>
      </c>
      <c r="T197">
        <v>0.97583278306476895</v>
      </c>
      <c r="U197">
        <v>1.0194975406783799</v>
      </c>
      <c r="V197">
        <v>1.11492101097452</v>
      </c>
      <c r="W197">
        <v>1.23377435120987</v>
      </c>
      <c r="X197">
        <v>1.5812180225211301</v>
      </c>
      <c r="Y197">
        <v>1.9361592522098201</v>
      </c>
      <c r="Z197">
        <v>2.1873700577179598</v>
      </c>
      <c r="AA197">
        <v>2.29936483602535</v>
      </c>
      <c r="AB197">
        <v>2.6082558876023199</v>
      </c>
      <c r="AC197">
        <v>3.1380308053171699</v>
      </c>
      <c r="AD197">
        <v>3.9291508533163002</v>
      </c>
      <c r="AE197">
        <v>5.17636538470917</v>
      </c>
      <c r="AF197">
        <v>6.3053448601722097</v>
      </c>
      <c r="AG197">
        <v>7.7299906938725398</v>
      </c>
      <c r="AH197">
        <v>9.7724186307268397</v>
      </c>
      <c r="AI197">
        <v>13.413617530253999</v>
      </c>
      <c r="AJ197">
        <v>16.663113608005698</v>
      </c>
      <c r="AK197">
        <v>19.1946977616029</v>
      </c>
      <c r="AL197">
        <v>22.689795287091599</v>
      </c>
      <c r="AM197">
        <v>27.356222794095501</v>
      </c>
      <c r="AN197">
        <v>31.028909058717101</v>
      </c>
      <c r="AO197">
        <v>34.069643905892299</v>
      </c>
      <c r="AP197">
        <v>36.437336324172698</v>
      </c>
      <c r="AQ197">
        <v>40.647039600480902</v>
      </c>
      <c r="AR197">
        <v>43.391635778942401</v>
      </c>
      <c r="AS197">
        <v>47.289141830338799</v>
      </c>
      <c r="AT197">
        <v>50.726145167228097</v>
      </c>
      <c r="AU197">
        <v>56.057585825027701</v>
      </c>
      <c r="AV197">
        <v>64.038390550018406</v>
      </c>
      <c r="AW197">
        <v>66.806939830195603</v>
      </c>
      <c r="AX197">
        <v>71.354743447766694</v>
      </c>
      <c r="AY197">
        <v>78.197199118504301</v>
      </c>
      <c r="AZ197">
        <v>84.555002199960398</v>
      </c>
      <c r="BA197">
        <v>93.141380583241101</v>
      </c>
      <c r="BB197">
        <v>95.5555555555555</v>
      </c>
      <c r="BC197">
        <v>100</v>
      </c>
      <c r="BD197">
        <v>108.253968253968</v>
      </c>
      <c r="BE197">
        <v>112.23329641934301</v>
      </c>
      <c r="BF197">
        <v>115.245478036176</v>
      </c>
      <c r="BG197">
        <v>121.040974529347</v>
      </c>
      <c r="BH197">
        <v>124.828349944629</v>
      </c>
      <c r="BI197">
        <v>129.92986341823601</v>
      </c>
      <c r="BJ197">
        <v>134.61055740125499</v>
      </c>
      <c r="BK197">
        <v>139.96214839424101</v>
      </c>
      <c r="BL197">
        <v>143.82104097452901</v>
      </c>
      <c r="BM197" s="46">
        <v>146.363100775194</v>
      </c>
      <c r="BN197">
        <v>153.37094130675499</v>
      </c>
    </row>
    <row r="198" spans="1:66" x14ac:dyDescent="0.3">
      <c r="A198" t="s">
        <v>927</v>
      </c>
      <c r="B198" t="s">
        <v>928</v>
      </c>
      <c r="C198" t="s">
        <v>555</v>
      </c>
      <c r="D198" t="s">
        <v>556</v>
      </c>
      <c r="AO198">
        <v>54.916496261452103</v>
      </c>
      <c r="AP198">
        <v>58.808431598195803</v>
      </c>
      <c r="AQ198">
        <v>62.089733345776899</v>
      </c>
      <c r="AR198">
        <v>65.5322314323315</v>
      </c>
      <c r="AS198">
        <v>67.365953627378602</v>
      </c>
      <c r="AT198">
        <v>68.189694240947006</v>
      </c>
      <c r="AU198">
        <v>72.082995648359997</v>
      </c>
      <c r="AV198">
        <v>75.256833169958597</v>
      </c>
      <c r="AW198">
        <v>77.517680127596705</v>
      </c>
      <c r="AX198">
        <v>80.701525592810995</v>
      </c>
      <c r="AY198">
        <v>83.802353605084903</v>
      </c>
      <c r="AZ198">
        <v>85.360862675071701</v>
      </c>
      <c r="BA198">
        <v>93.803050189891707</v>
      </c>
      <c r="BB198">
        <v>96.386325080214107</v>
      </c>
      <c r="BC198">
        <v>100</v>
      </c>
      <c r="BD198">
        <v>102.877243584959</v>
      </c>
      <c r="BE198">
        <v>105.736292389859</v>
      </c>
      <c r="BF198">
        <v>107.559608314025</v>
      </c>
      <c r="BG198">
        <v>109.423600300128</v>
      </c>
      <c r="BH198">
        <v>110.990121099896</v>
      </c>
      <c r="BI198">
        <v>110.746934413771</v>
      </c>
      <c r="BJ198">
        <v>110.98235020688401</v>
      </c>
      <c r="BK198">
        <v>110.765815014162</v>
      </c>
      <c r="BL198">
        <v>112.516117965437</v>
      </c>
      <c r="BM198" s="46">
        <v>111.688750943651</v>
      </c>
      <c r="BN198">
        <v>113.07087804733899</v>
      </c>
    </row>
    <row r="199" spans="1:66" x14ac:dyDescent="0.3">
      <c r="A199" t="s">
        <v>929</v>
      </c>
      <c r="B199" t="s">
        <v>930</v>
      </c>
      <c r="C199" t="s">
        <v>555</v>
      </c>
      <c r="D199" t="s">
        <v>556</v>
      </c>
    </row>
    <row r="200" spans="1:66" x14ac:dyDescent="0.3">
      <c r="A200" t="s">
        <v>931</v>
      </c>
      <c r="B200" t="s">
        <v>932</v>
      </c>
      <c r="C200" t="s">
        <v>555</v>
      </c>
      <c r="D200" t="s">
        <v>556</v>
      </c>
    </row>
    <row r="201" spans="1:66" x14ac:dyDescent="0.3">
      <c r="A201" t="s">
        <v>933</v>
      </c>
      <c r="B201" t="s">
        <v>934</v>
      </c>
      <c r="C201" t="s">
        <v>555</v>
      </c>
      <c r="D201" t="s">
        <v>556</v>
      </c>
    </row>
    <row r="202" spans="1:66" x14ac:dyDescent="0.3">
      <c r="A202" t="s">
        <v>935</v>
      </c>
      <c r="B202" t="s">
        <v>936</v>
      </c>
      <c r="C202" t="s">
        <v>555</v>
      </c>
      <c r="D202" t="s">
        <v>556</v>
      </c>
      <c r="X202">
        <v>31.152535305699502</v>
      </c>
      <c r="Y202">
        <v>33.270907706175599</v>
      </c>
      <c r="Z202">
        <v>36.105788418994301</v>
      </c>
      <c r="AA202">
        <v>38.163818358876902</v>
      </c>
      <c r="AB202">
        <v>39.210886222666701</v>
      </c>
      <c r="AC202">
        <v>39.644155683694599</v>
      </c>
      <c r="AD202">
        <v>40.402377240854598</v>
      </c>
      <c r="AE202">
        <v>40.708455856315602</v>
      </c>
      <c r="AF202">
        <v>41.801593768676398</v>
      </c>
      <c r="AG202">
        <v>43.725516494431297</v>
      </c>
      <c r="AH202">
        <v>45.168458538747601</v>
      </c>
      <c r="AI202">
        <v>46.523949550075002</v>
      </c>
      <c r="AJ202">
        <v>48.579048825313201</v>
      </c>
      <c r="AK202">
        <v>50.065716386123903</v>
      </c>
      <c r="AL202">
        <v>49.628461221179599</v>
      </c>
      <c r="AM202">
        <v>50.284343968596097</v>
      </c>
      <c r="AN202">
        <v>51.771011529406699</v>
      </c>
      <c r="AO202">
        <v>54.310138705848999</v>
      </c>
      <c r="AP202">
        <v>56.935756832340402</v>
      </c>
      <c r="AQ202">
        <v>58.6161524332949</v>
      </c>
      <c r="AR202">
        <v>59.894982909021302</v>
      </c>
      <c r="AS202">
        <v>60.883450909582699</v>
      </c>
      <c r="AT202">
        <v>61.7792500350916</v>
      </c>
      <c r="AU202">
        <v>61.927520235175798</v>
      </c>
      <c r="AV202">
        <v>63.329909210972403</v>
      </c>
      <c r="AW202">
        <v>67.635922938418204</v>
      </c>
      <c r="AX202">
        <v>73.597620566804594</v>
      </c>
      <c r="AY202">
        <v>82.308494821752504</v>
      </c>
      <c r="AZ202">
        <v>93.632631353184806</v>
      </c>
      <c r="BA202">
        <v>107.724478286189</v>
      </c>
      <c r="BB202">
        <v>102.48553741560301</v>
      </c>
      <c r="BC202">
        <v>100</v>
      </c>
      <c r="BD202">
        <v>101.138366235292</v>
      </c>
      <c r="BE202">
        <v>103.480071915553</v>
      </c>
      <c r="BF202">
        <v>106.814176620325</v>
      </c>
      <c r="BG202">
        <v>110.392153372377</v>
      </c>
      <c r="BH202">
        <v>112.394752300764</v>
      </c>
      <c r="BI202">
        <v>115.403100913185</v>
      </c>
      <c r="BJ202">
        <v>115.858803424889</v>
      </c>
      <c r="BK202">
        <v>116.15518806628999</v>
      </c>
      <c r="BL202">
        <v>115.380849813981</v>
      </c>
      <c r="BM202" s="46">
        <v>112.44981274436</v>
      </c>
      <c r="BN202">
        <v>115.04118006088601</v>
      </c>
    </row>
    <row r="203" spans="1:66" x14ac:dyDescent="0.3">
      <c r="A203" t="s">
        <v>937</v>
      </c>
      <c r="B203" t="s">
        <v>938</v>
      </c>
      <c r="C203" t="s">
        <v>555</v>
      </c>
      <c r="D203" t="s">
        <v>556</v>
      </c>
      <c r="AI203">
        <v>2.3388925898987101E-2</v>
      </c>
      <c r="AJ203">
        <v>7.7329050337585206E-2</v>
      </c>
      <c r="AK203">
        <v>0.24065232549637799</v>
      </c>
      <c r="AL203">
        <v>0.85471731237845605</v>
      </c>
      <c r="AM203">
        <v>2.0236235190756902</v>
      </c>
      <c r="AN203">
        <v>2.67609002312054</v>
      </c>
      <c r="AO203">
        <v>3.7151970822818101</v>
      </c>
      <c r="AP203">
        <v>9.4649653918893293</v>
      </c>
      <c r="AQ203">
        <v>15.0584364973557</v>
      </c>
      <c r="AR203">
        <v>21.955769792601501</v>
      </c>
      <c r="AS203">
        <v>31.9822220530293</v>
      </c>
      <c r="AT203">
        <v>43.008736699849599</v>
      </c>
      <c r="AU203">
        <v>52.7028570340903</v>
      </c>
      <c r="AV203">
        <v>60.752422102518203</v>
      </c>
      <c r="AW203">
        <v>67.966385594914101</v>
      </c>
      <c r="AX203">
        <v>74.093496012334199</v>
      </c>
      <c r="AY203">
        <v>78.952928412356997</v>
      </c>
      <c r="AZ203">
        <v>82.7721415383444</v>
      </c>
      <c r="BA203">
        <v>89.270418942840294</v>
      </c>
      <c r="BB203">
        <v>94.2583322230047</v>
      </c>
      <c r="BC203">
        <v>100</v>
      </c>
      <c r="BD203">
        <v>105.789253288159</v>
      </c>
      <c r="BE203">
        <v>109.317243085825</v>
      </c>
      <c r="BF203">
        <v>113.673220777738</v>
      </c>
      <c r="BG203">
        <v>114.88760302263201</v>
      </c>
      <c r="BH203">
        <v>114.204990933389</v>
      </c>
      <c r="BI203">
        <v>112.44075603860099</v>
      </c>
      <c r="BJ203">
        <v>113.946361611816</v>
      </c>
      <c r="BK203">
        <v>119.216932828292</v>
      </c>
      <c r="BL203">
        <v>123.780383348878</v>
      </c>
      <c r="BM203" s="46">
        <v>127.03713573291201</v>
      </c>
      <c r="BN203">
        <v>133.45546947865299</v>
      </c>
    </row>
    <row r="204" spans="1:66" x14ac:dyDescent="0.3">
      <c r="A204" t="s">
        <v>939</v>
      </c>
      <c r="B204" t="s">
        <v>940</v>
      </c>
      <c r="C204" t="s">
        <v>555</v>
      </c>
      <c r="D204" t="s">
        <v>556</v>
      </c>
      <c r="AK204">
        <v>5.3595784106736898E-2</v>
      </c>
      <c r="AL204">
        <v>0.52215463296408904</v>
      </c>
      <c r="AM204">
        <v>2.1289426311842901</v>
      </c>
      <c r="AN204">
        <v>6.3317791444703504</v>
      </c>
      <c r="AO204">
        <v>9.3553310940778101</v>
      </c>
      <c r="AP204">
        <v>10.736302321061601</v>
      </c>
      <c r="AQ204">
        <v>13.708720604854699</v>
      </c>
      <c r="AR204">
        <v>25.463467908942199</v>
      </c>
      <c r="AS204">
        <v>30.759553654007401</v>
      </c>
      <c r="AT204">
        <v>37.365785210570202</v>
      </c>
      <c r="AU204">
        <v>43.265368445577202</v>
      </c>
      <c r="AV204">
        <v>49.176842513719301</v>
      </c>
      <c r="AW204">
        <v>54.531519924474701</v>
      </c>
      <c r="AX204">
        <v>61.4490089758499</v>
      </c>
      <c r="AY204">
        <v>67.390301376828305</v>
      </c>
      <c r="AZ204">
        <v>73.460347108994199</v>
      </c>
      <c r="BA204">
        <v>83.826166102897204</v>
      </c>
      <c r="BB204">
        <v>93.5896759401721</v>
      </c>
      <c r="BC204">
        <v>100</v>
      </c>
      <c r="BD204">
        <v>108.440464859326</v>
      </c>
      <c r="BE204">
        <v>113.943539767608</v>
      </c>
      <c r="BF204">
        <v>121.63895630601699</v>
      </c>
      <c r="BG204">
        <v>131.15527281407901</v>
      </c>
      <c r="BH204">
        <v>151.52946414117599</v>
      </c>
      <c r="BI204">
        <v>162.200847296653</v>
      </c>
      <c r="BJ204">
        <v>168.17523886374599</v>
      </c>
      <c r="BK204">
        <v>173.015822116403</v>
      </c>
      <c r="BL204">
        <v>180.75026365416201</v>
      </c>
      <c r="BM204" s="46">
        <v>186.86262188562301</v>
      </c>
      <c r="BN204">
        <v>199.372063343799</v>
      </c>
    </row>
    <row r="205" spans="1:66" s="9" customFormat="1" x14ac:dyDescent="0.3">
      <c r="A205" s="9" t="s">
        <v>261</v>
      </c>
      <c r="B205" s="9" t="s">
        <v>941</v>
      </c>
      <c r="C205" s="9" t="s">
        <v>555</v>
      </c>
      <c r="D205" s="9" t="s">
        <v>556</v>
      </c>
      <c r="K205" s="9">
        <v>2.30062899893055</v>
      </c>
      <c r="L205" s="9">
        <v>2.3340554657329902</v>
      </c>
      <c r="M205" s="9">
        <v>2.4078568284673101</v>
      </c>
      <c r="N205" s="9">
        <v>2.41953347861581</v>
      </c>
      <c r="O205" s="9">
        <v>2.4319913131175501</v>
      </c>
      <c r="P205" s="9">
        <v>2.4438735380802799</v>
      </c>
      <c r="Q205" s="9">
        <v>2.5194428443229899</v>
      </c>
      <c r="R205" s="9">
        <v>2.7556072050728102</v>
      </c>
      <c r="S205" s="9">
        <v>3.61227862232171</v>
      </c>
      <c r="T205" s="9">
        <v>4.7041276411200599</v>
      </c>
      <c r="U205" s="9">
        <v>5.0412189133165999</v>
      </c>
      <c r="V205" s="9">
        <v>5.7296047416505704</v>
      </c>
      <c r="W205" s="9">
        <v>6.4899538753480499</v>
      </c>
      <c r="X205" s="9">
        <v>7.5071457268893802</v>
      </c>
      <c r="Y205" s="9">
        <v>8.0513682232077706</v>
      </c>
      <c r="Z205" s="9">
        <v>8.5707349726769806</v>
      </c>
      <c r="AA205" s="9">
        <v>9.6476595239108605</v>
      </c>
      <c r="AB205" s="9">
        <v>10.2837299230785</v>
      </c>
      <c r="AC205" s="9">
        <v>10.8359220398382</v>
      </c>
      <c r="AD205" s="9">
        <v>11.0265616731858</v>
      </c>
      <c r="AE205" s="9">
        <v>10.9033876386047</v>
      </c>
      <c r="AF205" s="9">
        <v>11.354026275195199</v>
      </c>
      <c r="AG205" s="9">
        <v>11.692222247253699</v>
      </c>
      <c r="AH205" s="9">
        <v>11.810346225361901</v>
      </c>
      <c r="AI205" s="9">
        <v>12.304699413637101</v>
      </c>
      <c r="AJ205" s="9">
        <v>14.7209936405104</v>
      </c>
      <c r="AK205" s="9">
        <v>16.1283812647841</v>
      </c>
      <c r="AL205" s="9">
        <v>18.1209441874216</v>
      </c>
      <c r="AN205" s="9">
        <v>36.048881527513501</v>
      </c>
      <c r="AO205" s="9">
        <v>38.720598143923297</v>
      </c>
      <c r="AP205" s="9">
        <v>43.3730416130199</v>
      </c>
      <c r="AQ205" s="9">
        <v>46.066536598139002</v>
      </c>
      <c r="AR205" s="9">
        <v>44.958207007953497</v>
      </c>
      <c r="AS205" s="9">
        <v>46.711365689054297</v>
      </c>
      <c r="AT205" s="9">
        <v>48.2728589440866</v>
      </c>
      <c r="AU205" s="9">
        <v>49.234736895415203</v>
      </c>
      <c r="AV205" s="9">
        <v>52.902577158877797</v>
      </c>
      <c r="AW205" s="9">
        <v>59.383518622258897</v>
      </c>
      <c r="AX205" s="9">
        <v>64.7364019496396</v>
      </c>
      <c r="AY205" s="9">
        <v>70.486824248099197</v>
      </c>
      <c r="AZ205" s="9">
        <v>76.887536846095799</v>
      </c>
      <c r="BA205" s="9">
        <v>88.757599224482703</v>
      </c>
      <c r="BB205" s="9">
        <v>100.24673598148399</v>
      </c>
      <c r="BC205" s="9">
        <v>100</v>
      </c>
      <c r="BD205" s="9">
        <v>103.080170692403</v>
      </c>
      <c r="BE205" s="9">
        <v>113.66755381768</v>
      </c>
      <c r="BF205" s="9">
        <v>120.401525107651</v>
      </c>
      <c r="BG205" s="9">
        <v>123.236367612123</v>
      </c>
      <c r="BH205" s="9">
        <v>126.35240266948</v>
      </c>
      <c r="BI205" s="9">
        <v>135.41735745077301</v>
      </c>
      <c r="BJ205" s="9">
        <v>146.62928728969499</v>
      </c>
      <c r="BK205" s="9">
        <v>146.17296204954101</v>
      </c>
      <c r="BL205" s="9">
        <v>151.066652368988</v>
      </c>
      <c r="BM205" s="46">
        <v>165.94732041763299</v>
      </c>
      <c r="BN205" s="9">
        <v>165.29789097528601</v>
      </c>
    </row>
    <row r="206" spans="1:66" x14ac:dyDescent="0.3">
      <c r="A206" t="s">
        <v>942</v>
      </c>
      <c r="B206" t="s">
        <v>943</v>
      </c>
      <c r="C206" t="s">
        <v>555</v>
      </c>
      <c r="D206" t="s">
        <v>556</v>
      </c>
    </row>
    <row r="207" spans="1:66" x14ac:dyDescent="0.3">
      <c r="A207" t="s">
        <v>944</v>
      </c>
      <c r="B207" t="s">
        <v>945</v>
      </c>
      <c r="C207" t="s">
        <v>555</v>
      </c>
      <c r="D207" t="s">
        <v>556</v>
      </c>
      <c r="H207">
        <v>19.9437117835331</v>
      </c>
      <c r="I207">
        <v>20.502135713272502</v>
      </c>
      <c r="J207">
        <v>20.581910560606101</v>
      </c>
      <c r="K207">
        <v>20.901009948943202</v>
      </c>
      <c r="L207">
        <v>21.3397716083803</v>
      </c>
      <c r="M207">
        <v>21.6788147087005</v>
      </c>
      <c r="N207">
        <v>22.436675756474699</v>
      </c>
      <c r="O207">
        <v>22.476563180041801</v>
      </c>
      <c r="P207">
        <v>23.482389382292499</v>
      </c>
      <c r="Q207">
        <v>24.499453866133099</v>
      </c>
      <c r="R207">
        <v>28.545235238596899</v>
      </c>
      <c r="S207">
        <v>34.664479564250797</v>
      </c>
      <c r="T207">
        <v>46.650106879951899</v>
      </c>
      <c r="U207">
        <v>61.3722557629916</v>
      </c>
      <c r="V207">
        <v>68.368086052667294</v>
      </c>
      <c r="W207">
        <v>67.285407776976697</v>
      </c>
      <c r="X207">
        <v>68.013144477962598</v>
      </c>
      <c r="Y207">
        <v>70.848793762756301</v>
      </c>
      <c r="Z207">
        <v>72.831838880797605</v>
      </c>
      <c r="AA207">
        <v>73.575480800063104</v>
      </c>
      <c r="AB207">
        <v>73.716322072651806</v>
      </c>
      <c r="AC207">
        <v>72.567057288332293</v>
      </c>
      <c r="AD207">
        <v>70.347398832342094</v>
      </c>
      <c r="AE207">
        <v>68.093938470931505</v>
      </c>
      <c r="AF207">
        <v>67.040445751971902</v>
      </c>
      <c r="AG207">
        <v>67.6488800495531</v>
      </c>
      <c r="AH207">
        <v>68.347452761590304</v>
      </c>
      <c r="AI207">
        <v>69.767132789279103</v>
      </c>
      <c r="AJ207">
        <v>73.158590633202607</v>
      </c>
      <c r="AK207">
        <v>73.102254124166905</v>
      </c>
      <c r="AL207">
        <v>73.874064297950298</v>
      </c>
      <c r="AM207">
        <v>74.290954464811605</v>
      </c>
      <c r="AN207">
        <v>77.907758344875901</v>
      </c>
      <c r="AO207">
        <v>78.859845597307796</v>
      </c>
      <c r="AP207">
        <v>78.904917708452999</v>
      </c>
      <c r="AQ207">
        <v>78.611967629587696</v>
      </c>
      <c r="AR207">
        <v>77.563469896908899</v>
      </c>
      <c r="AS207">
        <v>76.690884910508203</v>
      </c>
      <c r="AT207">
        <v>75.831222443531004</v>
      </c>
      <c r="AU207">
        <v>76.018666999039695</v>
      </c>
      <c r="AV207">
        <v>76.484049017656702</v>
      </c>
      <c r="AW207">
        <v>76.878329466016893</v>
      </c>
      <c r="AX207">
        <v>77.246753790158905</v>
      </c>
      <c r="AY207">
        <v>78.953153181406805</v>
      </c>
      <c r="AZ207">
        <v>82.2437810967334</v>
      </c>
      <c r="BA207">
        <v>90.361446183808596</v>
      </c>
      <c r="BB207">
        <v>94.931226156122605</v>
      </c>
      <c r="BC207">
        <v>100</v>
      </c>
      <c r="BD207">
        <v>105.826216088389</v>
      </c>
      <c r="BE207">
        <v>108.859479981614</v>
      </c>
      <c r="BF207">
        <v>112.70496800782099</v>
      </c>
      <c r="BG207">
        <v>115.22537829232</v>
      </c>
      <c r="BH207">
        <v>116.61508072427701</v>
      </c>
      <c r="BI207">
        <v>119.027660580771</v>
      </c>
      <c r="BJ207">
        <v>118.02997718146899</v>
      </c>
      <c r="BK207">
        <v>120.93132112751999</v>
      </c>
      <c r="BL207">
        <v>118.399825471917</v>
      </c>
      <c r="BM207" s="46">
        <v>122.47924203795201</v>
      </c>
      <c r="BN207">
        <v>126.23113627593401</v>
      </c>
    </row>
    <row r="208" spans="1:66" s="9" customFormat="1" x14ac:dyDescent="0.3">
      <c r="A208" s="9" t="s">
        <v>287</v>
      </c>
      <c r="B208" s="9" t="s">
        <v>946</v>
      </c>
      <c r="C208" s="9" t="s">
        <v>555</v>
      </c>
      <c r="D208" s="9" t="s">
        <v>556</v>
      </c>
      <c r="E208" s="9">
        <v>1.02575184442981E-3</v>
      </c>
      <c r="F208" s="9">
        <v>1.1156129523319E-3</v>
      </c>
      <c r="G208" s="9">
        <v>1.1341641606680401E-3</v>
      </c>
      <c r="H208" s="9">
        <v>1.1873364138653699E-3</v>
      </c>
      <c r="I208" s="9">
        <v>1.23424615724006E-3</v>
      </c>
      <c r="J208" s="9">
        <v>1.20405613348208E-3</v>
      </c>
      <c r="K208" s="9">
        <v>1.22467515166652E-3</v>
      </c>
      <c r="L208" s="9">
        <v>1.3595554339389899E-3</v>
      </c>
      <c r="M208" s="9">
        <v>1.22313906435078E-3</v>
      </c>
      <c r="N208" s="9">
        <v>1.37733859861785E-3</v>
      </c>
      <c r="O208" s="9">
        <v>1.43281498278525E-3</v>
      </c>
      <c r="P208" s="9">
        <v>1.4514941476663E-3</v>
      </c>
      <c r="Q208" s="9">
        <v>1.64824056099425E-3</v>
      </c>
      <c r="R208" s="9">
        <v>1.90024150995725E-3</v>
      </c>
      <c r="S208" s="9">
        <v>2.3973086281059101E-3</v>
      </c>
      <c r="T208" s="9">
        <v>2.9717768366666099E-3</v>
      </c>
      <c r="U208" s="9">
        <v>3.0215506592527201E-3</v>
      </c>
      <c r="V208" s="9">
        <v>3.53752064485923E-3</v>
      </c>
      <c r="W208" s="9">
        <v>4.2178001706469504E-3</v>
      </c>
      <c r="X208" s="9">
        <v>5.5311579792273096E-3</v>
      </c>
      <c r="Y208" s="9">
        <v>6.9334375607544903E-3</v>
      </c>
      <c r="Z208" s="9">
        <v>8.6373800625317802E-3</v>
      </c>
      <c r="AA208" s="9">
        <v>1.0858299211497099E-2</v>
      </c>
      <c r="AB208" s="9">
        <v>1.41796113191548E-2</v>
      </c>
      <c r="AC208" s="9">
        <v>1.90214298183706E-2</v>
      </c>
      <c r="AD208" s="9">
        <v>2.7658586178340199E-2</v>
      </c>
      <c r="AE208" s="9">
        <v>3.44220758182118E-2</v>
      </c>
      <c r="AF208" s="9">
        <v>4.1498303781060397E-2</v>
      </c>
      <c r="AG208" s="9">
        <v>6.8347940004398602E-2</v>
      </c>
      <c r="AH208" s="9">
        <v>0.113949905608943</v>
      </c>
      <c r="AI208" s="9">
        <v>0.188197496772675</v>
      </c>
      <c r="AJ208" s="9">
        <v>0.42076843816255899</v>
      </c>
      <c r="AK208" s="9">
        <v>0.91569507883492096</v>
      </c>
      <c r="AL208" s="9">
        <v>1.8440306301421401</v>
      </c>
      <c r="AM208" s="9">
        <v>3.9720077575158501</v>
      </c>
      <c r="AN208" s="9">
        <v>6.6878757256483796</v>
      </c>
      <c r="AO208" s="9">
        <v>15.5709648905426</v>
      </c>
      <c r="AP208" s="9">
        <v>22.9155612207018</v>
      </c>
      <c r="AQ208" s="9">
        <v>28.557802872633498</v>
      </c>
      <c r="AR208" s="9">
        <v>33.460162515965699</v>
      </c>
      <c r="AS208" s="9">
        <v>35.842947341086997</v>
      </c>
      <c r="AT208" s="9">
        <v>36.5366143672425</v>
      </c>
      <c r="AU208" s="9">
        <v>44.656776123961897</v>
      </c>
      <c r="AV208" s="9">
        <v>47.554747282651</v>
      </c>
      <c r="AW208" s="9">
        <v>52.147369012691598</v>
      </c>
      <c r="AX208" s="9">
        <v>56.582946395828799</v>
      </c>
      <c r="AY208" s="9">
        <v>60.656426208760898</v>
      </c>
      <c r="AZ208" s="9">
        <v>69.605843397219303</v>
      </c>
      <c r="BA208" s="9">
        <v>79.557476058782797</v>
      </c>
      <c r="BB208" s="9">
        <v>88.513069171542995</v>
      </c>
      <c r="BC208" s="9">
        <v>100</v>
      </c>
      <c r="BD208" s="9">
        <v>118.096617122135</v>
      </c>
      <c r="BE208" s="9">
        <v>160.090661009417</v>
      </c>
      <c r="BF208" s="9">
        <v>218.55952439824301</v>
      </c>
      <c r="BG208" s="9">
        <v>299.22250734346801</v>
      </c>
      <c r="BH208" s="9">
        <v>349.819748489056</v>
      </c>
      <c r="BI208" s="9">
        <v>411.91364179751503</v>
      </c>
      <c r="BJ208" s="9">
        <v>545.17440303373905</v>
      </c>
      <c r="BK208" s="9">
        <v>890.22895212013498</v>
      </c>
      <c r="BL208" s="9">
        <v>1344.19276243483</v>
      </c>
      <c r="BM208" s="46">
        <v>3364.8199369307099</v>
      </c>
      <c r="BN208" s="9">
        <v>16245.8889681416</v>
      </c>
    </row>
    <row r="209" spans="1:66" s="9" customFormat="1" x14ac:dyDescent="0.3">
      <c r="A209" s="9" t="s">
        <v>276</v>
      </c>
      <c r="B209" s="9" t="s">
        <v>947</v>
      </c>
      <c r="C209" s="9" t="s">
        <v>555</v>
      </c>
      <c r="D209" s="9" t="s">
        <v>556</v>
      </c>
      <c r="L209" s="9">
        <v>10.953618251348299</v>
      </c>
      <c r="M209" s="9">
        <v>10.960007861940101</v>
      </c>
      <c r="N209" s="9">
        <v>11.400890996566099</v>
      </c>
      <c r="O209" s="9">
        <v>11.721284330418101</v>
      </c>
      <c r="P209" s="9">
        <v>12.1758594878217</v>
      </c>
      <c r="Q209" s="9">
        <v>12.925269536499799</v>
      </c>
      <c r="R209" s="9">
        <v>14.383926366989201</v>
      </c>
      <c r="S209" s="9">
        <v>16.771815145810599</v>
      </c>
      <c r="T209" s="9">
        <v>22.080668791585101</v>
      </c>
      <c r="U209" s="9">
        <v>22.319822790127599</v>
      </c>
      <c r="V209" s="9">
        <v>24.8510214076918</v>
      </c>
      <c r="W209" s="9">
        <v>25.7008396236557</v>
      </c>
      <c r="X209" s="9">
        <v>28.1818341576592</v>
      </c>
      <c r="Y209" s="9">
        <v>30.641834256580399</v>
      </c>
      <c r="Z209" s="9">
        <v>32.453745275630297</v>
      </c>
      <c r="AA209" s="9">
        <v>38.093033072032704</v>
      </c>
      <c r="AB209" s="9">
        <v>42.518294845550102</v>
      </c>
      <c r="AC209" s="9">
        <v>47.528662394021097</v>
      </c>
      <c r="AD209" s="9">
        <v>53.707415889348098</v>
      </c>
      <c r="AE209" s="9">
        <v>57.029100624115102</v>
      </c>
      <c r="AF209" s="9">
        <v>54.667683089437702</v>
      </c>
      <c r="AG209" s="9">
        <v>53.669078225523201</v>
      </c>
      <c r="AH209" s="9">
        <v>53.909145025531899</v>
      </c>
      <c r="AI209" s="9">
        <v>54.084402917553398</v>
      </c>
      <c r="AJ209" s="9">
        <v>53.136002137290902</v>
      </c>
      <c r="AK209" s="9">
        <v>53.077582839950402</v>
      </c>
      <c r="AL209" s="9">
        <v>52.766317521307897</v>
      </c>
      <c r="AM209" s="9">
        <v>69.806496314322203</v>
      </c>
      <c r="AN209" s="9">
        <v>75.296084661289598</v>
      </c>
      <c r="AO209" s="9">
        <v>77.369969716878202</v>
      </c>
      <c r="AP209" s="9">
        <v>78.726392777003497</v>
      </c>
      <c r="AQ209" s="9">
        <v>79.637084497535</v>
      </c>
      <c r="AR209" s="9">
        <v>80.295882763451303</v>
      </c>
      <c r="AS209" s="9">
        <v>80.883634157552805</v>
      </c>
      <c r="AT209" s="9">
        <v>83.289518534341198</v>
      </c>
      <c r="AU209" s="9">
        <v>85.236246012342207</v>
      </c>
      <c r="AV209" s="9">
        <v>85.191925700815105</v>
      </c>
      <c r="AW209" s="9">
        <v>85.630478213225501</v>
      </c>
      <c r="AX209" s="9">
        <v>87.095901066348205</v>
      </c>
      <c r="AY209" s="9">
        <v>88.935615450722807</v>
      </c>
      <c r="AZ209" s="9">
        <v>94.141287640503606</v>
      </c>
      <c r="BA209" s="9">
        <v>101.058038553206</v>
      </c>
      <c r="BB209" s="9">
        <v>98.786232140725502</v>
      </c>
      <c r="BC209" s="9">
        <v>100</v>
      </c>
      <c r="BD209" s="9">
        <v>103.40322829787</v>
      </c>
      <c r="BE209" s="9">
        <v>104.86972257049599</v>
      </c>
      <c r="BF209" s="9">
        <v>105.614555041963</v>
      </c>
      <c r="BG209" s="9">
        <v>104.46308699623999</v>
      </c>
      <c r="BH209" s="9">
        <v>104.604333556103</v>
      </c>
      <c r="BI209" s="9">
        <v>105.48016989023</v>
      </c>
      <c r="BJ209" s="9">
        <v>106.870560070658</v>
      </c>
      <c r="BK209" s="9">
        <v>107.363218008605</v>
      </c>
      <c r="BL209" s="9">
        <v>109.251270172291</v>
      </c>
      <c r="BM209" s="46">
        <v>112.034374879533</v>
      </c>
    </row>
    <row r="210" spans="1:66" x14ac:dyDescent="0.3">
      <c r="A210" t="s">
        <v>948</v>
      </c>
      <c r="B210" t="s">
        <v>949</v>
      </c>
      <c r="C210" t="s">
        <v>555</v>
      </c>
      <c r="D210" t="s">
        <v>556</v>
      </c>
      <c r="E210">
        <v>27.5191749343204</v>
      </c>
      <c r="F210">
        <v>27.629251634057699</v>
      </c>
      <c r="G210">
        <v>27.745178563990802</v>
      </c>
      <c r="H210">
        <v>28.357015138637902</v>
      </c>
      <c r="I210">
        <v>28.8464843983554</v>
      </c>
      <c r="J210">
        <v>28.898007478325699</v>
      </c>
      <c r="K210">
        <v>29.477642127991299</v>
      </c>
      <c r="L210">
        <v>30.463021032422599</v>
      </c>
      <c r="M210">
        <v>30.662672967307401</v>
      </c>
      <c r="N210">
        <v>30.578947962355802</v>
      </c>
      <c r="O210">
        <v>30.720636432273999</v>
      </c>
      <c r="P210">
        <v>31.261628771961799</v>
      </c>
      <c r="Q210">
        <v>31.912107656586599</v>
      </c>
      <c r="R210">
        <v>38.178602257970702</v>
      </c>
      <c r="S210">
        <v>46.7185527630431</v>
      </c>
      <c r="T210">
        <v>47.903583602359298</v>
      </c>
      <c r="U210">
        <v>47.021250857868502</v>
      </c>
      <c r="V210">
        <v>48.508979792010003</v>
      </c>
      <c r="W210">
        <v>50.872601085646203</v>
      </c>
      <c r="X210">
        <v>52.946405054449599</v>
      </c>
      <c r="Y210">
        <v>57.461114936844602</v>
      </c>
      <c r="Z210">
        <v>62.162595984131698</v>
      </c>
      <c r="AA210">
        <v>64.597061512726995</v>
      </c>
      <c r="AB210">
        <v>65.369907712281105</v>
      </c>
      <c r="AC210">
        <v>67.070169351299995</v>
      </c>
      <c r="AD210">
        <v>67.392188601114199</v>
      </c>
      <c r="AE210">
        <v>66.458332776652995</v>
      </c>
      <c r="AF210">
        <v>66.806113566452396</v>
      </c>
      <c r="AG210">
        <v>67.823694395865203</v>
      </c>
      <c r="AH210">
        <v>69.414469489947393</v>
      </c>
      <c r="AI210">
        <v>71.816733093561297</v>
      </c>
      <c r="AJ210">
        <v>74.276960162141705</v>
      </c>
      <c r="AK210">
        <v>75.957900646171794</v>
      </c>
      <c r="AL210">
        <v>77.696804595168203</v>
      </c>
      <c r="AM210">
        <v>80.105508583778601</v>
      </c>
      <c r="AN210">
        <v>81.483750972983103</v>
      </c>
      <c r="AO210">
        <v>82.610818347333307</v>
      </c>
      <c r="AP210">
        <v>84.265997291377701</v>
      </c>
      <c r="AQ210">
        <v>84.040583816508303</v>
      </c>
      <c r="AR210">
        <v>84.054626858335794</v>
      </c>
      <c r="AS210">
        <v>85.199134767275098</v>
      </c>
      <c r="AT210">
        <v>86.048738797836904</v>
      </c>
      <c r="AU210">
        <v>85.7117057939776</v>
      </c>
      <c r="AV210">
        <v>86.147040090629204</v>
      </c>
      <c r="AW210">
        <v>87.579430357031399</v>
      </c>
      <c r="AX210">
        <v>87.951736012462604</v>
      </c>
      <c r="AY210">
        <v>88.798624842453705</v>
      </c>
      <c r="AZ210">
        <v>90.667729369300005</v>
      </c>
      <c r="BA210">
        <v>96.676988610904004</v>
      </c>
      <c r="BB210">
        <v>97.253879786213702</v>
      </c>
      <c r="BC210">
        <v>100</v>
      </c>
      <c r="BD210">
        <v>105.24779339840499</v>
      </c>
      <c r="BE210">
        <v>110.063514278795</v>
      </c>
      <c r="BF210">
        <v>112.659476898612</v>
      </c>
      <c r="BG210">
        <v>113.81440330709</v>
      </c>
      <c r="BH210">
        <v>113.219588558659</v>
      </c>
      <c r="BI210">
        <v>112.616956081526</v>
      </c>
      <c r="BJ210">
        <v>113.265922901941</v>
      </c>
      <c r="BK210">
        <v>113.762730027133</v>
      </c>
      <c r="BL210">
        <v>114.40578588194499</v>
      </c>
      <c r="BM210" s="46">
        <v>114.197662689794</v>
      </c>
      <c r="BN210">
        <v>116.829758470318</v>
      </c>
    </row>
    <row r="211" spans="1:66" x14ac:dyDescent="0.3">
      <c r="A211" t="s">
        <v>950</v>
      </c>
      <c r="B211" t="s">
        <v>951</v>
      </c>
      <c r="C211" t="s">
        <v>555</v>
      </c>
      <c r="D211" t="s">
        <v>556</v>
      </c>
      <c r="P211">
        <v>2.4596371685447198</v>
      </c>
      <c r="Q211">
        <v>2.62879984944583</v>
      </c>
      <c r="R211">
        <v>2.7136758983908398</v>
      </c>
      <c r="S211">
        <v>3.2252898601226998</v>
      </c>
      <c r="T211">
        <v>3.5500586307671398</v>
      </c>
      <c r="U211">
        <v>3.7011249554806298</v>
      </c>
      <c r="V211">
        <v>4.0200427520980098</v>
      </c>
      <c r="W211">
        <v>4.2718199599538398</v>
      </c>
      <c r="X211">
        <v>4.6159154773567996</v>
      </c>
      <c r="Y211">
        <v>5.2201807762107801</v>
      </c>
      <c r="Z211">
        <v>6.07622328292058</v>
      </c>
      <c r="AA211">
        <v>6.8651252008688397</v>
      </c>
      <c r="AB211">
        <v>7.2931464542237396</v>
      </c>
      <c r="AC211">
        <v>8.0988335193623797</v>
      </c>
      <c r="AD211">
        <v>8.8737478146519493</v>
      </c>
      <c r="AE211">
        <v>10.0780821255623</v>
      </c>
      <c r="AF211">
        <v>11.185901840127899</v>
      </c>
      <c r="AG211">
        <v>13.0581451329892</v>
      </c>
      <c r="AH211">
        <v>15.008019731606</v>
      </c>
      <c r="AI211">
        <v>16.319359355855099</v>
      </c>
      <c r="AJ211">
        <v>18.775444280706399</v>
      </c>
      <c r="AK211">
        <v>20.794022405041101</v>
      </c>
      <c r="AL211">
        <v>22.700556104853401</v>
      </c>
      <c r="AM211">
        <v>25.709749220601701</v>
      </c>
      <c r="AN211">
        <v>28.1853974576713</v>
      </c>
      <c r="AO211">
        <v>31.5040466030533</v>
      </c>
      <c r="AP211">
        <v>34.050834157280001</v>
      </c>
      <c r="AQ211">
        <v>38.272968636904501</v>
      </c>
      <c r="AR211">
        <v>41.342601716509499</v>
      </c>
      <c r="AS211">
        <v>44.604351857546298</v>
      </c>
      <c r="AT211">
        <v>47.693576705096497</v>
      </c>
      <c r="AU211">
        <v>52.906310169788199</v>
      </c>
      <c r="AV211">
        <v>57.281378174954199</v>
      </c>
      <c r="AW211">
        <v>61.282964765045101</v>
      </c>
      <c r="AX211">
        <v>65.775412643520497</v>
      </c>
      <c r="AY211">
        <v>73.155405405405403</v>
      </c>
      <c r="AZ211">
        <v>78.763513513513502</v>
      </c>
      <c r="BA211">
        <v>92.405405405405403</v>
      </c>
      <c r="BB211">
        <v>98.959459459459495</v>
      </c>
      <c r="BC211">
        <v>100</v>
      </c>
      <c r="BD211">
        <v>107.34270706018</v>
      </c>
      <c r="BE211">
        <v>113.688814368881</v>
      </c>
      <c r="BF211">
        <v>119.818192049045</v>
      </c>
      <c r="BG211">
        <v>126.007882882883</v>
      </c>
      <c r="BH211">
        <v>125.284006297329</v>
      </c>
      <c r="BI211">
        <v>125.926068821616</v>
      </c>
      <c r="BJ211">
        <v>126.541452847665</v>
      </c>
      <c r="BK211">
        <v>130.921653412479</v>
      </c>
      <c r="BL211">
        <v>133.06203318559099</v>
      </c>
      <c r="BM211" s="46">
        <v>137.005392964625</v>
      </c>
      <c r="BN211">
        <v>136.847236823755</v>
      </c>
    </row>
    <row r="212" spans="1:66" x14ac:dyDescent="0.3">
      <c r="A212" t="s">
        <v>952</v>
      </c>
      <c r="B212" t="s">
        <v>953</v>
      </c>
      <c r="C212" t="s">
        <v>555</v>
      </c>
      <c r="D212" t="s">
        <v>556</v>
      </c>
      <c r="AY212">
        <v>71.852702787837103</v>
      </c>
      <c r="AZ212">
        <v>80.2235243055555</v>
      </c>
      <c r="BA212">
        <v>86.8055555555556</v>
      </c>
      <c r="BB212">
        <v>93.289207175925895</v>
      </c>
      <c r="BC212">
        <v>100</v>
      </c>
      <c r="BD212">
        <v>106.788194444444</v>
      </c>
      <c r="BE212">
        <v>113.823784722222</v>
      </c>
      <c r="BF212">
        <v>120.10489004629601</v>
      </c>
      <c r="BG212">
        <v>125.68431712963</v>
      </c>
      <c r="BH212">
        <v>134.097222222222</v>
      </c>
      <c r="BI212">
        <v>148.69140625</v>
      </c>
      <c r="BJ212">
        <v>175.78269675925901</v>
      </c>
      <c r="BK212">
        <v>203.96556712962999</v>
      </c>
      <c r="BL212">
        <v>234.15870949074099</v>
      </c>
      <c r="BM212" s="46">
        <v>265.64597800925901</v>
      </c>
      <c r="BN212">
        <v>297.18532986111097</v>
      </c>
    </row>
    <row r="213" spans="1:66" x14ac:dyDescent="0.3">
      <c r="A213" t="s">
        <v>954</v>
      </c>
      <c r="B213" t="s">
        <v>955</v>
      </c>
      <c r="C213" t="s">
        <v>555</v>
      </c>
      <c r="D213" t="s">
        <v>556</v>
      </c>
      <c r="E213">
        <v>1.9277699340962799</v>
      </c>
      <c r="F213">
        <v>1.8760580768495001</v>
      </c>
      <c r="G213">
        <v>1.87786197885099</v>
      </c>
      <c r="H213">
        <v>1.90732571146684</v>
      </c>
      <c r="I213">
        <v>1.9408482235728799</v>
      </c>
      <c r="J213">
        <v>1.94971740839437</v>
      </c>
      <c r="K213">
        <v>1.92656733276046</v>
      </c>
      <c r="L213">
        <v>1.95482846404949</v>
      </c>
      <c r="M213">
        <v>2.00443576896344</v>
      </c>
      <c r="N213">
        <v>2.0005273146456899</v>
      </c>
      <c r="O213">
        <v>2.0568992520438099</v>
      </c>
      <c r="P213">
        <v>2.0660690871951299</v>
      </c>
      <c r="Q213">
        <v>2.0977876973102201</v>
      </c>
      <c r="R213">
        <v>2.2318777457584802</v>
      </c>
      <c r="S213">
        <v>2.6090435882878502</v>
      </c>
      <c r="T213">
        <v>3.1070708646209702</v>
      </c>
      <c r="U213">
        <v>3.3256436565929901</v>
      </c>
      <c r="V213">
        <v>3.7187439667653801</v>
      </c>
      <c r="W213">
        <v>4.21241181327244</v>
      </c>
      <c r="X213">
        <v>4.8045094597326701</v>
      </c>
      <c r="Y213">
        <v>5.6389070924803004</v>
      </c>
      <c r="Z213">
        <v>6.4733047252279299</v>
      </c>
      <c r="AA213">
        <v>7.2325513129068897</v>
      </c>
      <c r="AB213">
        <v>8.1955161747180902</v>
      </c>
      <c r="AC213">
        <v>9.1385881128124904</v>
      </c>
      <c r="AD213">
        <v>11.179086341413299</v>
      </c>
      <c r="AE213">
        <v>14.7491293696615</v>
      </c>
      <c r="AF213">
        <v>18.416426691531701</v>
      </c>
      <c r="AG213">
        <v>22.055726565224301</v>
      </c>
      <c r="AH213">
        <v>25.945051018760601</v>
      </c>
      <c r="AI213">
        <v>32.171646651427402</v>
      </c>
      <c r="AJ213">
        <v>36.805224322376397</v>
      </c>
      <c r="AK213">
        <v>40.932739350949703</v>
      </c>
      <c r="AL213">
        <v>48.508033847672301</v>
      </c>
      <c r="AM213">
        <v>53.643000521786597</v>
      </c>
      <c r="AN213">
        <v>59.023209183648099</v>
      </c>
      <c r="AO213">
        <v>64.800944149223099</v>
      </c>
      <c r="AP213">
        <v>67.710594851311598</v>
      </c>
      <c r="AQ213">
        <v>69.435224176549198</v>
      </c>
      <c r="AR213">
        <v>69.792695548520399</v>
      </c>
      <c r="AS213">
        <v>71.377888366086495</v>
      </c>
      <c r="AT213">
        <v>74.055144888722495</v>
      </c>
      <c r="AU213">
        <v>75.436662157142294</v>
      </c>
      <c r="AV213">
        <v>77.036214289861803</v>
      </c>
      <c r="AW213">
        <v>80.465823351180703</v>
      </c>
      <c r="AX213">
        <v>84.240433852889495</v>
      </c>
      <c r="AY213">
        <v>87.641324283901895</v>
      </c>
      <c r="AZ213">
        <v>91.653619239067595</v>
      </c>
      <c r="BA213">
        <v>97.801673384908597</v>
      </c>
      <c r="BB213">
        <v>98.834410445792699</v>
      </c>
      <c r="BC213">
        <v>100</v>
      </c>
      <c r="BD213">
        <v>105.128923766816</v>
      </c>
      <c r="BE213">
        <v>106.947375362701</v>
      </c>
      <c r="BF213">
        <v>107.75768266948</v>
      </c>
      <c r="BG213">
        <v>108.98756924294401</v>
      </c>
      <c r="BH213">
        <v>108.19045106832</v>
      </c>
      <c r="BI213">
        <v>108.843974500215</v>
      </c>
      <c r="BJ213">
        <v>109.94586086591499</v>
      </c>
      <c r="BK213">
        <v>111.14463357709199</v>
      </c>
      <c r="BL213">
        <v>111.228352310936</v>
      </c>
      <c r="BM213" s="46">
        <v>110.815038640419</v>
      </c>
      <c r="BN213">
        <v>114.656913864201</v>
      </c>
    </row>
    <row r="214" spans="1:66" x14ac:dyDescent="0.3">
      <c r="A214" t="s">
        <v>956</v>
      </c>
      <c r="B214" t="s">
        <v>957</v>
      </c>
      <c r="C214" t="s">
        <v>555</v>
      </c>
      <c r="D214" t="s">
        <v>556</v>
      </c>
      <c r="AV214">
        <v>84.733515890103604</v>
      </c>
      <c r="AW214">
        <v>85.945915814851503</v>
      </c>
      <c r="AX214">
        <v>87.3945246904551</v>
      </c>
      <c r="AY214">
        <v>89.225666645763496</v>
      </c>
      <c r="AZ214">
        <v>91.455367656793001</v>
      </c>
      <c r="BA214">
        <v>95.381731780904303</v>
      </c>
      <c r="BB214">
        <v>97.479741075969798</v>
      </c>
      <c r="BC214">
        <v>100</v>
      </c>
      <c r="BD214">
        <v>102.899795843001</v>
      </c>
      <c r="BE214">
        <v>105.809114948055</v>
      </c>
      <c r="BF214">
        <v>107.50670896130799</v>
      </c>
      <c r="BG214">
        <v>108.703218890836</v>
      </c>
      <c r="BH214">
        <v>108.861584341925</v>
      </c>
      <c r="BI214">
        <v>109.48639324958</v>
      </c>
      <c r="BJ214">
        <v>110.631595560108</v>
      </c>
    </row>
    <row r="215" spans="1:66" x14ac:dyDescent="0.3">
      <c r="A215" t="s">
        <v>958</v>
      </c>
      <c r="B215" t="s">
        <v>959</v>
      </c>
      <c r="C215" t="s">
        <v>555</v>
      </c>
      <c r="D215" t="s">
        <v>556</v>
      </c>
    </row>
    <row r="216" spans="1:66" x14ac:dyDescent="0.3">
      <c r="A216" t="s">
        <v>960</v>
      </c>
      <c r="B216" t="s">
        <v>961</v>
      </c>
      <c r="C216" t="s">
        <v>555</v>
      </c>
      <c r="D216" t="s">
        <v>556</v>
      </c>
      <c r="AM216">
        <v>1.4134371271464701</v>
      </c>
      <c r="AN216">
        <v>2.5817915382825198</v>
      </c>
      <c r="AO216">
        <v>5.0500081593895096</v>
      </c>
      <c r="AP216">
        <v>6.22705730102704</v>
      </c>
      <c r="AQ216">
        <v>8.1051190893462195</v>
      </c>
      <c r="AR216">
        <v>11.546058685306001</v>
      </c>
      <c r="AS216">
        <v>19.7576882232953</v>
      </c>
      <c r="AT216">
        <v>38.528524534672997</v>
      </c>
      <c r="AU216">
        <v>46.038054584667996</v>
      </c>
      <c r="AV216">
        <v>50.584855216284502</v>
      </c>
      <c r="AW216">
        <v>56.162524832982299</v>
      </c>
      <c r="AX216">
        <v>65.215912967646005</v>
      </c>
      <c r="AY216">
        <v>72.861841602382896</v>
      </c>
      <c r="AZ216">
        <v>77.518956627236904</v>
      </c>
      <c r="BA216">
        <v>87.139824082499203</v>
      </c>
      <c r="BB216">
        <v>94.212920837124699</v>
      </c>
      <c r="BC216">
        <v>100</v>
      </c>
      <c r="BD216">
        <v>111.137397634213</v>
      </c>
      <c r="BE216">
        <v>119.284197755535</v>
      </c>
      <c r="BF216">
        <v>128.462238398544</v>
      </c>
      <c r="BG216">
        <v>131.13739763421299</v>
      </c>
      <c r="BH216">
        <v>132.96329996966901</v>
      </c>
      <c r="BI216">
        <v>134.45556566575701</v>
      </c>
      <c r="BJ216">
        <v>138.66545344252401</v>
      </c>
      <c r="BK216">
        <v>141.38307552320299</v>
      </c>
      <c r="BL216">
        <v>143.997573551714</v>
      </c>
      <c r="BM216" s="46">
        <v>146.26630269942399</v>
      </c>
      <c r="BN216">
        <v>152.24143160448901</v>
      </c>
    </row>
    <row r="217" spans="1:66" x14ac:dyDescent="0.3">
      <c r="A217" t="s">
        <v>962</v>
      </c>
      <c r="B217" t="s">
        <v>963</v>
      </c>
      <c r="C217" t="s">
        <v>555</v>
      </c>
      <c r="D217" t="s">
        <v>556</v>
      </c>
    </row>
    <row r="218" spans="1:66" x14ac:dyDescent="0.3">
      <c r="A218" t="s">
        <v>964</v>
      </c>
      <c r="B218" t="s">
        <v>965</v>
      </c>
      <c r="C218" t="s">
        <v>555</v>
      </c>
      <c r="D218" t="s">
        <v>556</v>
      </c>
      <c r="BA218">
        <v>94.131423570451304</v>
      </c>
      <c r="BB218">
        <v>98.843900192403197</v>
      </c>
      <c r="BC218">
        <v>100</v>
      </c>
      <c r="BD218">
        <v>146.85217571935999</v>
      </c>
      <c r="BE218">
        <v>213.70794720901799</v>
      </c>
      <c r="BF218">
        <v>213.58380217151699</v>
      </c>
      <c r="BG218">
        <v>217.159833769899</v>
      </c>
      <c r="BH218">
        <v>331.74710919474001</v>
      </c>
      <c r="BI218">
        <v>1592.38474945444</v>
      </c>
      <c r="BJ218">
        <v>4583.7054616258101</v>
      </c>
      <c r="BK218">
        <v>8411.1696295008605</v>
      </c>
      <c r="BL218">
        <v>15749.1887552482</v>
      </c>
      <c r="BM218" s="46">
        <v>20422.893371257302</v>
      </c>
      <c r="BN218">
        <v>22570.7110312611</v>
      </c>
    </row>
    <row r="219" spans="1:66" x14ac:dyDescent="0.3">
      <c r="A219" t="s">
        <v>966</v>
      </c>
      <c r="B219" t="s">
        <v>967</v>
      </c>
      <c r="C219" t="s">
        <v>555</v>
      </c>
      <c r="D219" t="s">
        <v>556</v>
      </c>
    </row>
    <row r="220" spans="1:66" x14ac:dyDescent="0.3">
      <c r="A220" t="s">
        <v>968</v>
      </c>
      <c r="B220" t="s">
        <v>969</v>
      </c>
      <c r="C220" t="s">
        <v>555</v>
      </c>
      <c r="D220" t="s">
        <v>556</v>
      </c>
    </row>
    <row r="221" spans="1:66" x14ac:dyDescent="0.3">
      <c r="A221" t="s">
        <v>970</v>
      </c>
      <c r="B221" t="s">
        <v>971</v>
      </c>
      <c r="C221" t="s">
        <v>555</v>
      </c>
      <c r="D221" t="s">
        <v>556</v>
      </c>
      <c r="AO221">
        <v>8.6445974175603801</v>
      </c>
      <c r="AP221">
        <v>11.7408482831257</v>
      </c>
      <c r="AQ221">
        <v>17.6691707447645</v>
      </c>
      <c r="AR221">
        <v>19.917603998766499</v>
      </c>
      <c r="AS221">
        <v>22.349333441953402</v>
      </c>
      <c r="AT221">
        <v>24.410397258121801</v>
      </c>
      <c r="AU221">
        <v>26.882859187794299</v>
      </c>
      <c r="AV221">
        <v>29.515341600088501</v>
      </c>
      <c r="AW221">
        <v>33.436716263318203</v>
      </c>
      <c r="AX221">
        <v>39.171850360482601</v>
      </c>
      <c r="AY221">
        <v>48.211552896952803</v>
      </c>
      <c r="AZ221">
        <v>57.154079358521599</v>
      </c>
      <c r="BA221">
        <v>75.437728756553696</v>
      </c>
      <c r="BB221">
        <v>88.230063356473195</v>
      </c>
      <c r="BC221">
        <v>100</v>
      </c>
      <c r="BD221">
        <v>114.32716676168</v>
      </c>
      <c r="BE221">
        <v>126.489216841458</v>
      </c>
      <c r="BF221">
        <v>136.74222115324</v>
      </c>
      <c r="BG221">
        <v>146.31212473443401</v>
      </c>
      <c r="BH221">
        <v>153.99376127708101</v>
      </c>
      <c r="BI221">
        <v>162.35979722090599</v>
      </c>
      <c r="BJ221">
        <v>171.606331825072</v>
      </c>
      <c r="BK221">
        <v>185.08955168232399</v>
      </c>
    </row>
    <row r="222" spans="1:66" x14ac:dyDescent="0.3">
      <c r="A222" t="s">
        <v>972</v>
      </c>
      <c r="B222" t="s">
        <v>973</v>
      </c>
      <c r="C222" t="s">
        <v>555</v>
      </c>
      <c r="D222" t="s">
        <v>556</v>
      </c>
      <c r="E222">
        <v>8.1536844364352504E-3</v>
      </c>
      <c r="F222">
        <v>8.2930636575709003E-3</v>
      </c>
      <c r="G222">
        <v>8.4672876839904602E-3</v>
      </c>
      <c r="H222">
        <v>8.6415117104100096E-3</v>
      </c>
      <c r="I222">
        <v>9.0073821658910799E-3</v>
      </c>
      <c r="J222">
        <v>9.1816061923106294E-3</v>
      </c>
      <c r="K222">
        <v>9.6171662583595299E-3</v>
      </c>
      <c r="L222">
        <v>1.06450880142349E-2</v>
      </c>
      <c r="M222">
        <v>1.0662510416876899E-2</v>
      </c>
      <c r="N222">
        <v>1.1864656199171901E-2</v>
      </c>
      <c r="O222">
        <v>1.2171718554523E-2</v>
      </c>
      <c r="P222">
        <v>1.21979548950224E-2</v>
      </c>
      <c r="Q222">
        <v>1.25924717187017E-2</v>
      </c>
      <c r="R222">
        <v>1.42220399779674E-2</v>
      </c>
      <c r="S222">
        <v>1.6622179274637099E-2</v>
      </c>
      <c r="T222">
        <v>1.8026309348983399E-2</v>
      </c>
      <c r="U222">
        <v>1.9841475424335099E-2</v>
      </c>
      <c r="V222">
        <v>2.1772275741113799E-2</v>
      </c>
      <c r="W222">
        <v>2.3693358894748499E-2</v>
      </c>
      <c r="X222">
        <v>2.72100002366727E-2</v>
      </c>
      <c r="Y222">
        <v>3.1049251395027701E-2</v>
      </c>
      <c r="Z222">
        <v>3.3779713201123003E-2</v>
      </c>
      <c r="AA222">
        <v>3.6237663163557199E-2</v>
      </c>
      <c r="AB222">
        <v>3.7836399313036201E-2</v>
      </c>
      <c r="AC222">
        <v>3.9232087422140099E-2</v>
      </c>
      <c r="AD222">
        <v>4.34950275961185E-2</v>
      </c>
      <c r="AE222">
        <v>5.1623361254498602E-2</v>
      </c>
      <c r="AF222">
        <v>7.9186598398456501E-2</v>
      </c>
      <c r="AG222">
        <v>8.4977742244730994E-2</v>
      </c>
      <c r="AH222">
        <v>8.5631770669517798E-2</v>
      </c>
      <c r="AI222">
        <v>0.104248069950216</v>
      </c>
      <c r="AJ222">
        <v>0.13131864842779001</v>
      </c>
      <c r="AK222">
        <v>0.18866048370358701</v>
      </c>
      <c r="AL222">
        <v>0.45941008410909501</v>
      </c>
      <c r="AM222">
        <v>2.1522354894761202</v>
      </c>
      <c r="AN222">
        <v>7.2220159060796796</v>
      </c>
      <c r="AO222">
        <v>7.1713254971370199</v>
      </c>
      <c r="AP222">
        <v>7.6837247077406099</v>
      </c>
      <c r="AQ222">
        <v>9.1417398393035807</v>
      </c>
      <c r="AR222">
        <v>18.171318887354499</v>
      </c>
      <c r="AS222">
        <v>28.965388773927501</v>
      </c>
      <c r="AT222">
        <v>40.142057073899601</v>
      </c>
      <c r="AU222">
        <v>46.3750744098841</v>
      </c>
      <c r="AV222">
        <v>57.042376698283299</v>
      </c>
      <c r="AW222">
        <v>62.738813891405698</v>
      </c>
      <c r="AX222">
        <v>68.948704761827599</v>
      </c>
      <c r="AY222">
        <v>76.727017975808195</v>
      </c>
      <c r="AZ222">
        <v>81.657710483795896</v>
      </c>
      <c r="BA222">
        <v>93.634563441765906</v>
      </c>
      <c r="BB222">
        <v>93.509433351016199</v>
      </c>
      <c r="BC222">
        <v>100</v>
      </c>
      <c r="BD222">
        <v>117.711779641456</v>
      </c>
      <c r="BE222">
        <v>123.605447410941</v>
      </c>
      <c r="BF222">
        <v>125.982919135185</v>
      </c>
      <c r="BG222">
        <v>130.245441255674</v>
      </c>
      <c r="BH222">
        <v>139.224436408402</v>
      </c>
      <c r="BI222">
        <v>216.37202126886999</v>
      </c>
      <c r="BJ222">
        <v>263.96725149282901</v>
      </c>
      <c r="BL222">
        <v>294.68223431851402</v>
      </c>
      <c r="BM222" s="46">
        <v>397.50555651860702</v>
      </c>
      <c r="BN222">
        <v>632.47788692408994</v>
      </c>
    </row>
    <row r="223" spans="1:66" x14ac:dyDescent="0.3">
      <c r="A223" t="s">
        <v>974</v>
      </c>
      <c r="B223" t="s">
        <v>975</v>
      </c>
      <c r="C223" t="s">
        <v>555</v>
      </c>
      <c r="D223" t="s">
        <v>556</v>
      </c>
      <c r="AJ223">
        <v>26.118656799157399</v>
      </c>
      <c r="AK223">
        <v>28.7027074671545</v>
      </c>
      <c r="AL223">
        <v>35.386714895504198</v>
      </c>
      <c r="AM223">
        <v>40.134026830755602</v>
      </c>
      <c r="AN223">
        <v>44.083654858916802</v>
      </c>
      <c r="AO223">
        <v>46.629850878651801</v>
      </c>
      <c r="AP223">
        <v>49.493851654748099</v>
      </c>
      <c r="AQ223">
        <v>52.792939187316399</v>
      </c>
      <c r="AR223">
        <v>58.373385997006501</v>
      </c>
      <c r="AS223">
        <v>65.399078662897097</v>
      </c>
      <c r="AT223">
        <v>70.192582737402304</v>
      </c>
      <c r="AU223">
        <v>72.387604634403203</v>
      </c>
      <c r="AV223">
        <v>78.579743888242206</v>
      </c>
      <c r="AW223">
        <v>84.511336548589199</v>
      </c>
      <c r="AX223">
        <v>86.800820444592304</v>
      </c>
      <c r="AY223">
        <v>90.692388713343306</v>
      </c>
      <c r="AZ223">
        <v>93.1925273019569</v>
      </c>
      <c r="BA223">
        <v>97.477687233216898</v>
      </c>
      <c r="BB223">
        <v>99.052053883252995</v>
      </c>
      <c r="BC223">
        <v>100</v>
      </c>
      <c r="BD223">
        <v>103.919285991463</v>
      </c>
      <c r="BE223">
        <v>107.666722102112</v>
      </c>
      <c r="BF223">
        <v>109.17456621764001</v>
      </c>
      <c r="BG223">
        <v>109.091413049504</v>
      </c>
      <c r="BH223">
        <v>108.736626198792</v>
      </c>
      <c r="BI223">
        <v>108.17118465546901</v>
      </c>
      <c r="BJ223">
        <v>109.590332058318</v>
      </c>
      <c r="BK223">
        <v>112.345473695881</v>
      </c>
      <c r="BL223">
        <v>115.338987748767</v>
      </c>
      <c r="BM223" s="46">
        <v>117.57303619934601</v>
      </c>
      <c r="BN223">
        <v>121.276123953656</v>
      </c>
    </row>
    <row r="224" spans="1:66" x14ac:dyDescent="0.3">
      <c r="A224" t="s">
        <v>976</v>
      </c>
      <c r="B224" t="s">
        <v>977</v>
      </c>
      <c r="C224" t="s">
        <v>555</v>
      </c>
      <c r="D224" t="s">
        <v>556</v>
      </c>
      <c r="Y224">
        <v>4.2387712002825201E-4</v>
      </c>
      <c r="Z224">
        <v>6.0454606453891303E-4</v>
      </c>
      <c r="AA224">
        <v>7.8659026177548203E-4</v>
      </c>
      <c r="AB224">
        <v>1.10290567253785E-3</v>
      </c>
      <c r="AC224">
        <v>1.6948568401536201E-3</v>
      </c>
      <c r="AD224">
        <v>3.0406813225621302E-3</v>
      </c>
      <c r="AE224">
        <v>5.9562843773451699E-3</v>
      </c>
      <c r="AF224">
        <v>1.3822911225886201E-2</v>
      </c>
      <c r="AG224">
        <v>4.1296460512956303E-2</v>
      </c>
      <c r="AH224">
        <v>0.57048726702865005</v>
      </c>
      <c r="AI224">
        <v>3.7200535028473101</v>
      </c>
      <c r="AJ224">
        <v>7.9919001456760697</v>
      </c>
      <c r="AK224">
        <v>24.769594314218899</v>
      </c>
      <c r="AL224">
        <v>32.636945216969103</v>
      </c>
      <c r="AM224">
        <v>39.488033373063203</v>
      </c>
      <c r="AN224">
        <v>44.804595417825503</v>
      </c>
      <c r="AO224">
        <v>49.224322606277298</v>
      </c>
      <c r="AP224">
        <v>53.339318412572297</v>
      </c>
      <c r="AQ224">
        <v>57.548413013728897</v>
      </c>
      <c r="AR224">
        <v>61.090855957268403</v>
      </c>
      <c r="AS224">
        <v>66.535116761576802</v>
      </c>
      <c r="AT224">
        <v>72.110537235686195</v>
      </c>
      <c r="AU224">
        <v>77.504966229638498</v>
      </c>
      <c r="AV224">
        <v>81.801968834150003</v>
      </c>
      <c r="AW224">
        <v>84.741093894848404</v>
      </c>
      <c r="AX224">
        <v>86.818522932944902</v>
      </c>
      <c r="AY224">
        <v>88.952456628261203</v>
      </c>
      <c r="AZ224">
        <v>92.205888844744607</v>
      </c>
      <c r="BA224">
        <v>97.4131461616563</v>
      </c>
      <c r="BB224">
        <v>98.230697920805198</v>
      </c>
      <c r="BC224">
        <v>100</v>
      </c>
      <c r="BD224">
        <v>101.802851719419</v>
      </c>
      <c r="BE224">
        <v>104.447093100252</v>
      </c>
      <c r="BF224">
        <v>106.294971968393</v>
      </c>
      <c r="BG224">
        <v>106.50686443296701</v>
      </c>
      <c r="BH224">
        <v>105.94711517238299</v>
      </c>
      <c r="BI224">
        <v>105.888844744625</v>
      </c>
      <c r="BJ224">
        <v>107.40211009579301</v>
      </c>
      <c r="BK224">
        <v>109.269412439853</v>
      </c>
      <c r="BL224">
        <v>111.051074912815</v>
      </c>
      <c r="BM224" s="46">
        <v>110.99015582925</v>
      </c>
      <c r="BN224">
        <v>113.11790932768299</v>
      </c>
    </row>
    <row r="225" spans="1:66" x14ac:dyDescent="0.3">
      <c r="A225" t="s">
        <v>978</v>
      </c>
      <c r="B225" t="s">
        <v>979</v>
      </c>
      <c r="C225" t="s">
        <v>555</v>
      </c>
      <c r="D225" t="s">
        <v>556</v>
      </c>
      <c r="E225">
        <v>9.2109133888204706</v>
      </c>
      <c r="F225">
        <v>9.4096824229199907</v>
      </c>
      <c r="G225">
        <v>9.8581664448834196</v>
      </c>
      <c r="H225">
        <v>10.141267387944399</v>
      </c>
      <c r="I225">
        <v>10.484819281091699</v>
      </c>
      <c r="J225">
        <v>11.0103992924977</v>
      </c>
      <c r="K225">
        <v>11.715594255125101</v>
      </c>
      <c r="L225">
        <v>12.2181134924112</v>
      </c>
      <c r="M225">
        <v>12.4555268109773</v>
      </c>
      <c r="N225">
        <v>12.7908289183314</v>
      </c>
      <c r="O225">
        <v>13.68827937526</v>
      </c>
      <c r="P225">
        <v>14.7006017075933</v>
      </c>
      <c r="Q225">
        <v>15.5837241402111</v>
      </c>
      <c r="R225">
        <v>16.6306383224921</v>
      </c>
      <c r="S225">
        <v>18.279021508842401</v>
      </c>
      <c r="T225">
        <v>20.066686778687899</v>
      </c>
      <c r="U225">
        <v>22.123366587045101</v>
      </c>
      <c r="V225">
        <v>24.654679075508199</v>
      </c>
      <c r="W225">
        <v>27.118979686858601</v>
      </c>
      <c r="X225">
        <v>29.0742001338965</v>
      </c>
      <c r="Y225">
        <v>33.059203729264603</v>
      </c>
      <c r="Z225">
        <v>37.0606694272482</v>
      </c>
      <c r="AA225">
        <v>40.243878920122199</v>
      </c>
      <c r="AB225">
        <v>43.814726958649103</v>
      </c>
      <c r="AC225">
        <v>47.339289797695102</v>
      </c>
      <c r="AD225">
        <v>50.829414244270097</v>
      </c>
      <c r="AE225">
        <v>52.982502541553401</v>
      </c>
      <c r="AF225">
        <v>55.201712552380798</v>
      </c>
      <c r="AG225">
        <v>58.417156380607601</v>
      </c>
      <c r="AH225">
        <v>62.181134924111497</v>
      </c>
      <c r="AI225">
        <v>68.627175473252393</v>
      </c>
      <c r="AJ225">
        <v>75.108756443423204</v>
      </c>
      <c r="AK225">
        <v>76.892114159138401</v>
      </c>
      <c r="AL225">
        <v>80.527706375510704</v>
      </c>
      <c r="AM225">
        <v>82.265605413164295</v>
      </c>
      <c r="AN225">
        <v>84.285348254799999</v>
      </c>
      <c r="AO225">
        <v>84.734700399760897</v>
      </c>
      <c r="AP225">
        <v>85.292602357790102</v>
      </c>
      <c r="AQ225">
        <v>85.064757953202303</v>
      </c>
      <c r="AR225">
        <v>85.457906641650595</v>
      </c>
      <c r="AS225">
        <v>86.226296054462296</v>
      </c>
      <c r="AT225">
        <v>88.300864816911698</v>
      </c>
      <c r="AU225">
        <v>90.206823209823497</v>
      </c>
      <c r="AV225">
        <v>91.943895726057704</v>
      </c>
      <c r="AW225">
        <v>92.287453129347895</v>
      </c>
      <c r="AX225">
        <v>92.705672967515</v>
      </c>
      <c r="AY225">
        <v>93.966669146230899</v>
      </c>
      <c r="AZ225">
        <v>96.045370515776895</v>
      </c>
      <c r="BA225">
        <v>99.346497064471393</v>
      </c>
      <c r="BB225">
        <v>98.855267834265902</v>
      </c>
      <c r="BC225">
        <v>100</v>
      </c>
      <c r="BD225">
        <v>102.96115073822099</v>
      </c>
      <c r="BE225">
        <v>103.87583444225</v>
      </c>
      <c r="BF225">
        <v>103.829824749908</v>
      </c>
      <c r="BG225">
        <v>103.64330641628599</v>
      </c>
      <c r="BH225">
        <v>103.594817159687</v>
      </c>
      <c r="BI225">
        <v>104.614469083966</v>
      </c>
      <c r="BJ225">
        <v>106.491774734342</v>
      </c>
      <c r="BK225">
        <v>108.57212914672699</v>
      </c>
      <c r="BL225">
        <v>110.509219846432</v>
      </c>
      <c r="BM225" s="46">
        <v>111.058856590269</v>
      </c>
      <c r="BN225">
        <v>113.46127884904099</v>
      </c>
    </row>
    <row r="226" spans="1:66" x14ac:dyDescent="0.3">
      <c r="A226" t="s">
        <v>980</v>
      </c>
      <c r="B226" t="s">
        <v>981</v>
      </c>
      <c r="C226" t="s">
        <v>555</v>
      </c>
      <c r="D226" t="s">
        <v>556</v>
      </c>
      <c r="J226">
        <v>1.5581335887572001</v>
      </c>
      <c r="K226">
        <v>1.60764361087921</v>
      </c>
      <c r="L226">
        <v>1.63696772866907</v>
      </c>
      <c r="M226">
        <v>1.6934337043027901</v>
      </c>
      <c r="N226">
        <v>1.74771742002738</v>
      </c>
      <c r="O226">
        <v>1.78004214520766</v>
      </c>
      <c r="P226">
        <v>1.82136869260148</v>
      </c>
      <c r="Q226">
        <v>1.8644683261802</v>
      </c>
      <c r="R226">
        <v>2.0796937116085901</v>
      </c>
      <c r="S226">
        <v>2.4808203646619198</v>
      </c>
      <c r="T226">
        <v>2.7796535835897598</v>
      </c>
      <c r="U226">
        <v>2.9611903313704602</v>
      </c>
      <c r="V226">
        <v>3.5772695873597899</v>
      </c>
      <c r="W226">
        <v>3.8819676298420598</v>
      </c>
      <c r="X226">
        <v>4.5206878325909896</v>
      </c>
      <c r="Y226">
        <v>5.3653320353011003</v>
      </c>
      <c r="Z226">
        <v>6.4413921180193299</v>
      </c>
      <c r="AA226">
        <v>7.1375405044938303</v>
      </c>
      <c r="AB226">
        <v>7.9631772427266903</v>
      </c>
      <c r="AC226">
        <v>8.9935906098955591</v>
      </c>
      <c r="AD226">
        <v>10.8339160905682</v>
      </c>
      <c r="AE226">
        <v>12.322179305373</v>
      </c>
      <c r="AF226">
        <v>13.9704708228449</v>
      </c>
      <c r="AG226">
        <v>16.819687195355399</v>
      </c>
      <c r="AH226">
        <v>18.088928505374199</v>
      </c>
      <c r="AI226">
        <v>20.457183467362299</v>
      </c>
      <c r="AJ226">
        <v>22.2848909537894</v>
      </c>
      <c r="AK226">
        <v>23.969248833437899</v>
      </c>
      <c r="AL226">
        <v>26.851173219715999</v>
      </c>
      <c r="AM226">
        <v>30.5483984945473</v>
      </c>
      <c r="AN226">
        <v>34.3023663220618</v>
      </c>
      <c r="AO226">
        <v>36.506366526282903</v>
      </c>
      <c r="AP226">
        <v>39.1075645992861</v>
      </c>
      <c r="AQ226">
        <v>42.279174649262501</v>
      </c>
      <c r="AR226">
        <v>44.853494670994699</v>
      </c>
      <c r="AS226">
        <v>50.329449649937203</v>
      </c>
      <c r="AT226">
        <v>53.320080821355504</v>
      </c>
      <c r="AU226">
        <v>59.729002824415502</v>
      </c>
      <c r="AV226">
        <v>64.083247130315399</v>
      </c>
      <c r="AW226">
        <v>66.291129719719905</v>
      </c>
      <c r="AX226">
        <v>69.455870934371603</v>
      </c>
      <c r="AY226">
        <v>73.140254473595604</v>
      </c>
      <c r="AZ226">
        <v>79.047125992087402</v>
      </c>
      <c r="BA226">
        <v>89.052484493022703</v>
      </c>
      <c r="BB226">
        <v>95.685322129667</v>
      </c>
      <c r="BC226">
        <v>100</v>
      </c>
      <c r="BD226">
        <v>106.10742714590199</v>
      </c>
      <c r="BE226">
        <v>115.593056390898</v>
      </c>
      <c r="BF226">
        <v>122.090896076668</v>
      </c>
      <c r="BG226">
        <v>129.02730580635401</v>
      </c>
      <c r="BH226">
        <v>135.41576375250199</v>
      </c>
      <c r="BI226">
        <v>146.042210573467</v>
      </c>
      <c r="BJ226">
        <v>155.12804457407799</v>
      </c>
      <c r="BK226">
        <v>162.597555594944</v>
      </c>
      <c r="BL226">
        <v>166.821866435163</v>
      </c>
    </row>
    <row r="227" spans="1:66" x14ac:dyDescent="0.3">
      <c r="A227" t="s">
        <v>982</v>
      </c>
      <c r="B227" t="s">
        <v>983</v>
      </c>
      <c r="C227" t="s">
        <v>555</v>
      </c>
      <c r="D227" t="s">
        <v>556</v>
      </c>
      <c r="AX227">
        <v>89.283817196304696</v>
      </c>
      <c r="AY227">
        <v>89.552205424349694</v>
      </c>
      <c r="AZ227">
        <v>93.521568908118397</v>
      </c>
      <c r="BA227">
        <v>93.130715131616498</v>
      </c>
      <c r="BB227">
        <v>98.679104969990803</v>
      </c>
      <c r="BC227">
        <v>100</v>
      </c>
      <c r="BD227">
        <v>104.58475435650401</v>
      </c>
      <c r="BE227">
        <v>108.78402490034701</v>
      </c>
      <c r="BF227">
        <v>111.534789845625</v>
      </c>
      <c r="BG227">
        <v>113.639177693628</v>
      </c>
      <c r="BH227">
        <v>114.01421785026</v>
      </c>
      <c r="BI227">
        <v>114.14155195667399</v>
      </c>
      <c r="BJ227">
        <v>116.643546314853</v>
      </c>
    </row>
    <row r="228" spans="1:66" x14ac:dyDescent="0.3">
      <c r="A228" t="s">
        <v>984</v>
      </c>
      <c r="B228" t="s">
        <v>985</v>
      </c>
      <c r="C228" t="s">
        <v>555</v>
      </c>
      <c r="D228" t="s">
        <v>556</v>
      </c>
      <c r="O228">
        <v>6.1268710989519297</v>
      </c>
      <c r="P228">
        <v>7.0213509544440598</v>
      </c>
      <c r="Q228">
        <v>8.4916917058448895</v>
      </c>
      <c r="R228">
        <v>10.0405589430465</v>
      </c>
      <c r="S228">
        <v>12.4929320685729</v>
      </c>
      <c r="T228">
        <v>14.818038130850701</v>
      </c>
      <c r="U228">
        <v>17.021292749725799</v>
      </c>
      <c r="V228">
        <v>19.5675366169081</v>
      </c>
      <c r="W228">
        <v>21.873228616370898</v>
      </c>
      <c r="X228">
        <v>24.603044562077599</v>
      </c>
      <c r="Y228">
        <v>27.942056721712301</v>
      </c>
      <c r="Z228">
        <v>30.8974294935249</v>
      </c>
      <c r="AA228">
        <v>30.615445130481</v>
      </c>
      <c r="AB228">
        <v>32.4684852304838</v>
      </c>
      <c r="AC228">
        <v>33.797840084833602</v>
      </c>
      <c r="AD228">
        <v>34.079824447877499</v>
      </c>
      <c r="AE228">
        <v>34.160391408747202</v>
      </c>
      <c r="AF228">
        <v>35.046627978313701</v>
      </c>
      <c r="AG228">
        <v>35.691163665271198</v>
      </c>
      <c r="AH228">
        <v>36.255132391358998</v>
      </c>
      <c r="AI228">
        <v>37.665054206578603</v>
      </c>
      <c r="AJ228">
        <v>38.4133665418086</v>
      </c>
      <c r="AK228">
        <v>39.660553767191999</v>
      </c>
      <c r="AL228">
        <v>40.209316146360699</v>
      </c>
      <c r="AM228">
        <v>40.907740992575398</v>
      </c>
      <c r="AN228">
        <v>40.807966014544697</v>
      </c>
      <c r="AO228">
        <v>40.358978613406698</v>
      </c>
      <c r="AP228">
        <v>40.6084160584834</v>
      </c>
      <c r="AQ228">
        <v>41.656053327805402</v>
      </c>
      <c r="AR228">
        <v>44.3000902456182</v>
      </c>
      <c r="AS228">
        <v>47.077160467471899</v>
      </c>
      <c r="AT228">
        <v>49.887489015335902</v>
      </c>
      <c r="AU228">
        <v>49.974792121112699</v>
      </c>
      <c r="AV228">
        <v>51.625236549369902</v>
      </c>
      <c r="AW228">
        <v>53.616578819232302</v>
      </c>
      <c r="AX228">
        <v>54.1029818371318</v>
      </c>
      <c r="AY228">
        <v>53.911746462572999</v>
      </c>
      <c r="AZ228">
        <v>56.780174991959498</v>
      </c>
      <c r="BA228">
        <v>77.768829432973206</v>
      </c>
      <c r="BB228">
        <v>102.463886316225</v>
      </c>
      <c r="BC228">
        <v>100</v>
      </c>
      <c r="BD228">
        <v>102.55926772231</v>
      </c>
      <c r="BE228">
        <v>109.851611765871</v>
      </c>
      <c r="BF228">
        <v>114.618005623296</v>
      </c>
      <c r="BG228">
        <v>116.206421540945</v>
      </c>
      <c r="BH228">
        <v>120.90342014867301</v>
      </c>
      <c r="BI228">
        <v>119.675667780057</v>
      </c>
      <c r="BJ228">
        <v>123.09455717778501</v>
      </c>
      <c r="BK228">
        <v>127.652648173983</v>
      </c>
      <c r="BL228">
        <v>130.30113982908401</v>
      </c>
      <c r="BM228" s="46">
        <v>141.08598029414799</v>
      </c>
    </row>
    <row r="229" spans="1:66" x14ac:dyDescent="0.3">
      <c r="A229" t="s">
        <v>986</v>
      </c>
      <c r="B229" t="s">
        <v>987</v>
      </c>
      <c r="C229" t="s">
        <v>555</v>
      </c>
      <c r="D229" t="s">
        <v>556</v>
      </c>
      <c r="E229">
        <v>1.4534473315582199</v>
      </c>
      <c r="F229">
        <v>1.48191877880353</v>
      </c>
      <c r="G229">
        <v>1.4249219026957101</v>
      </c>
      <c r="H229">
        <v>1.45223290583071</v>
      </c>
      <c r="I229">
        <v>1.53060361047898</v>
      </c>
      <c r="J229">
        <v>1.47123186453332</v>
      </c>
      <c r="K229">
        <v>1.5270413057222401</v>
      </c>
      <c r="L229">
        <v>1.6255984039920099</v>
      </c>
      <c r="M229">
        <v>1.6719083658296201</v>
      </c>
      <c r="N229">
        <v>1.63866018810006</v>
      </c>
      <c r="O229">
        <v>1.7146560229104899</v>
      </c>
      <c r="P229">
        <v>1.8108382513424499</v>
      </c>
      <c r="Q229">
        <v>1.84883616874768</v>
      </c>
      <c r="R229">
        <v>2.2252530380431299</v>
      </c>
      <c r="S229">
        <v>2.5707965994468398</v>
      </c>
      <c r="T229">
        <v>2.8655376108483899</v>
      </c>
      <c r="U229">
        <v>3.1930276235167798</v>
      </c>
      <c r="V229">
        <v>3.5750993049632198</v>
      </c>
      <c r="W229">
        <v>3.7470315616141301</v>
      </c>
      <c r="X229">
        <v>3.9175992765455798</v>
      </c>
      <c r="Y229">
        <v>4.6735553891217796</v>
      </c>
      <c r="Z229">
        <v>5.5332166723762999</v>
      </c>
      <c r="AA229">
        <v>6.32465086965823</v>
      </c>
      <c r="AB229">
        <v>6.7121807179824904</v>
      </c>
      <c r="AC229">
        <v>7.33168265861352</v>
      </c>
      <c r="AD229">
        <v>8.5966128325451692</v>
      </c>
      <c r="AE229">
        <v>11.696851619139199</v>
      </c>
      <c r="AF229">
        <v>18.654649846622998</v>
      </c>
      <c r="AG229">
        <v>25.102109471031898</v>
      </c>
      <c r="AH229">
        <v>27.9635534567219</v>
      </c>
      <c r="AI229">
        <v>33.387606791542098</v>
      </c>
      <c r="AJ229">
        <v>36.392491402780898</v>
      </c>
      <c r="AK229">
        <v>40.399004217765899</v>
      </c>
      <c r="AL229">
        <v>45.741021304412698</v>
      </c>
      <c r="AM229">
        <v>52.752418730636499</v>
      </c>
      <c r="AN229">
        <v>56.962039486936597</v>
      </c>
      <c r="AO229">
        <v>61.661345142846201</v>
      </c>
      <c r="AP229">
        <v>62.824346779418498</v>
      </c>
      <c r="AQ229">
        <v>62.323532677545302</v>
      </c>
      <c r="AR229">
        <v>60.015253689488098</v>
      </c>
      <c r="AS229">
        <v>57.706974701430902</v>
      </c>
      <c r="AT229">
        <v>59.438183942473799</v>
      </c>
      <c r="AU229">
        <v>59.360613972655898</v>
      </c>
      <c r="AV229">
        <v>62.8016475245647</v>
      </c>
      <c r="AW229">
        <v>65.585733340258301</v>
      </c>
      <c r="AX229">
        <v>70.334369586372603</v>
      </c>
      <c r="AY229">
        <v>77.384764539745206</v>
      </c>
      <c r="AZ229">
        <v>80.4087363386503</v>
      </c>
      <c r="BA229">
        <v>93.069353382047893</v>
      </c>
      <c r="BB229">
        <v>95.787813442775303</v>
      </c>
      <c r="BC229">
        <v>100</v>
      </c>
      <c r="BD229">
        <v>104.75316388885599</v>
      </c>
      <c r="BE229">
        <v>143.199979473582</v>
      </c>
    </row>
    <row r="230" spans="1:66" x14ac:dyDescent="0.3">
      <c r="A230" t="s">
        <v>988</v>
      </c>
      <c r="B230" t="s">
        <v>989</v>
      </c>
      <c r="C230" t="s">
        <v>555</v>
      </c>
      <c r="D230" t="s">
        <v>556</v>
      </c>
    </row>
    <row r="231" spans="1:66" x14ac:dyDescent="0.3">
      <c r="A231" t="s">
        <v>990</v>
      </c>
      <c r="B231" t="s">
        <v>991</v>
      </c>
      <c r="C231" t="s">
        <v>555</v>
      </c>
      <c r="D231" t="s">
        <v>556</v>
      </c>
      <c r="AB231">
        <v>38.131979133221598</v>
      </c>
      <c r="AC231">
        <v>45.854046592099898</v>
      </c>
      <c r="AD231">
        <v>48.217363697877602</v>
      </c>
      <c r="AE231">
        <v>41.921828612486799</v>
      </c>
      <c r="AF231">
        <v>39.4170652677156</v>
      </c>
      <c r="AG231">
        <v>45.517848502202099</v>
      </c>
      <c r="AH231">
        <v>43.838633801922299</v>
      </c>
      <c r="AI231">
        <v>43.514980943208101</v>
      </c>
      <c r="AJ231">
        <v>44.904794923445898</v>
      </c>
      <c r="AK231">
        <v>43.506894884213203</v>
      </c>
      <c r="AL231">
        <v>39.8401627213224</v>
      </c>
      <c r="AM231">
        <v>56.4634296756252</v>
      </c>
      <c r="AN231">
        <v>61.675188304159903</v>
      </c>
      <c r="AO231">
        <v>68.663529205784101</v>
      </c>
      <c r="AP231">
        <v>72.489637594790906</v>
      </c>
      <c r="AQ231">
        <v>75.576863324514704</v>
      </c>
      <c r="AR231">
        <v>69.511774978298604</v>
      </c>
      <c r="AS231">
        <v>72.168932700922596</v>
      </c>
      <c r="AT231">
        <v>81.140459509169503</v>
      </c>
      <c r="AU231">
        <v>85.353125263669497</v>
      </c>
      <c r="AV231">
        <v>83.857252497697104</v>
      </c>
      <c r="AW231">
        <v>79.366360955215299</v>
      </c>
      <c r="AX231">
        <v>85.628657057228494</v>
      </c>
      <c r="AY231">
        <v>92.510023387623804</v>
      </c>
      <c r="AZ231">
        <v>84.2074896660977</v>
      </c>
      <c r="BA231">
        <v>92.878314517434504</v>
      </c>
      <c r="BB231">
        <v>102.121957167557</v>
      </c>
      <c r="BC231">
        <v>100</v>
      </c>
      <c r="BD231">
        <v>102.02924053678301</v>
      </c>
      <c r="BE231">
        <v>109.698394557456</v>
      </c>
      <c r="BF231">
        <v>109.942661688985</v>
      </c>
      <c r="BG231">
        <v>111.791867727178</v>
      </c>
      <c r="BH231">
        <v>116.68513936273099</v>
      </c>
      <c r="BI231">
        <v>115.760479031492</v>
      </c>
      <c r="BJ231">
        <v>113.981125136835</v>
      </c>
      <c r="BK231">
        <v>118.853387371944</v>
      </c>
      <c r="BL231">
        <v>117.698204738763</v>
      </c>
      <c r="BM231" s="46">
        <v>122.952422521941</v>
      </c>
      <c r="BN231">
        <v>122.00219164626</v>
      </c>
    </row>
    <row r="232" spans="1:66" x14ac:dyDescent="0.3">
      <c r="A232" t="s">
        <v>992</v>
      </c>
      <c r="B232" t="s">
        <v>993</v>
      </c>
      <c r="C232" t="s">
        <v>555</v>
      </c>
      <c r="D232" t="s">
        <v>556</v>
      </c>
    </row>
    <row r="233" spans="1:66" x14ac:dyDescent="0.3">
      <c r="A233" t="s">
        <v>994</v>
      </c>
      <c r="B233" t="s">
        <v>995</v>
      </c>
      <c r="C233" t="s">
        <v>555</v>
      </c>
      <c r="D233" t="s">
        <v>556</v>
      </c>
    </row>
    <row r="234" spans="1:66" x14ac:dyDescent="0.3">
      <c r="A234" t="s">
        <v>996</v>
      </c>
      <c r="B234" t="s">
        <v>997</v>
      </c>
      <c r="C234" t="s">
        <v>555</v>
      </c>
      <c r="D234" t="s">
        <v>556</v>
      </c>
      <c r="K234">
        <v>9.5750431790968307</v>
      </c>
      <c r="L234">
        <v>9.3530131922426598</v>
      </c>
      <c r="M234">
        <v>9.3807669406803793</v>
      </c>
      <c r="N234">
        <v>9.9450931570329395</v>
      </c>
      <c r="O234">
        <v>10.390695005425799</v>
      </c>
      <c r="P234">
        <v>11.0652652776743</v>
      </c>
      <c r="Q234">
        <v>11.920234914236101</v>
      </c>
      <c r="R234">
        <v>12.3511889510409</v>
      </c>
      <c r="S234">
        <v>13.936085080217801</v>
      </c>
      <c r="T234">
        <v>16.446280527031401</v>
      </c>
      <c r="U234">
        <v>18.360747771554301</v>
      </c>
      <c r="V234">
        <v>22.484023360167502</v>
      </c>
      <c r="W234">
        <v>22.5835765660444</v>
      </c>
      <c r="X234">
        <v>24.286209135048399</v>
      </c>
      <c r="Y234">
        <v>27.2750782155987</v>
      </c>
      <c r="Z234">
        <v>32.652769656345697</v>
      </c>
      <c r="AA234">
        <v>36.286916251700902</v>
      </c>
      <c r="AB234">
        <v>39.681726030187299</v>
      </c>
      <c r="AC234">
        <v>38.2822988873017</v>
      </c>
      <c r="AD234">
        <v>37.5876993504071</v>
      </c>
      <c r="AE234">
        <v>39.138047335079001</v>
      </c>
      <c r="AF234">
        <v>39.159185344546003</v>
      </c>
      <c r="AG234">
        <v>39.100089834208099</v>
      </c>
      <c r="AH234">
        <v>38.771882461408502</v>
      </c>
      <c r="AI234">
        <v>39.165549476428403</v>
      </c>
      <c r="AJ234">
        <v>39.3171521894878</v>
      </c>
      <c r="AK234">
        <v>39.865149402659199</v>
      </c>
      <c r="AL234">
        <v>39.463754513210603</v>
      </c>
      <c r="AM234">
        <v>54.918852892506997</v>
      </c>
      <c r="AN234">
        <v>63.943944478624601</v>
      </c>
      <c r="AO234">
        <v>66.9413168760601</v>
      </c>
      <c r="AP234">
        <v>72.464527839431199</v>
      </c>
      <c r="AQ234">
        <v>73.171302192123903</v>
      </c>
      <c r="AR234">
        <v>73.132365089853806</v>
      </c>
      <c r="AS234">
        <v>74.494532876779701</v>
      </c>
      <c r="AT234">
        <v>77.414414133607593</v>
      </c>
      <c r="AU234">
        <v>79.783154757272897</v>
      </c>
      <c r="AV234">
        <v>79.041170712689507</v>
      </c>
      <c r="AW234">
        <v>79.351864703998999</v>
      </c>
      <c r="AX234">
        <v>84.7342452917256</v>
      </c>
      <c r="AY234">
        <v>86.622952803310596</v>
      </c>
      <c r="AZ234">
        <v>87.442122915133197</v>
      </c>
      <c r="BA234">
        <v>95.045065227753696</v>
      </c>
      <c r="BB234">
        <v>98.574664397059806</v>
      </c>
      <c r="BC234">
        <v>100</v>
      </c>
      <c r="BD234">
        <v>103.56351472903999</v>
      </c>
      <c r="BE234">
        <v>106.23253472051699</v>
      </c>
      <c r="BF234">
        <v>108.17169784175501</v>
      </c>
      <c r="BG234">
        <v>108.378170652492</v>
      </c>
      <c r="BH234">
        <v>111.17855991537</v>
      </c>
      <c r="BI234">
        <v>112.60747858577901</v>
      </c>
      <c r="BJ234">
        <v>111.503599302035</v>
      </c>
      <c r="BK234">
        <v>112.53854282114099</v>
      </c>
      <c r="BL234">
        <v>113.31044197518</v>
      </c>
      <c r="BM234" s="46">
        <v>115.381236062925</v>
      </c>
    </row>
    <row r="235" spans="1:66" s="9" customFormat="1" x14ac:dyDescent="0.3">
      <c r="A235" s="9" t="s">
        <v>265</v>
      </c>
      <c r="B235" s="9" t="s">
        <v>998</v>
      </c>
      <c r="C235" s="9" t="s">
        <v>555</v>
      </c>
      <c r="D235" s="9" t="s">
        <v>556</v>
      </c>
      <c r="E235" s="9">
        <v>10.211210223879901</v>
      </c>
      <c r="F235" s="9">
        <v>10.9655113098776</v>
      </c>
      <c r="G235" s="9">
        <v>11.370807415786899</v>
      </c>
      <c r="H235" s="9">
        <v>11.370807415786899</v>
      </c>
      <c r="I235" s="9">
        <v>11.280741614473699</v>
      </c>
      <c r="J235" s="9">
        <v>11.2995053230525</v>
      </c>
      <c r="K235" s="9">
        <v>11.7554634421535</v>
      </c>
      <c r="L235" s="9">
        <v>12.262083574530701</v>
      </c>
      <c r="M235" s="9">
        <v>12.4816189652408</v>
      </c>
      <c r="N235" s="9">
        <v>12.787467415524</v>
      </c>
      <c r="O235" s="9">
        <v>12.7762091903975</v>
      </c>
      <c r="P235" s="9">
        <v>12.838129428772101</v>
      </c>
      <c r="Q235" s="9">
        <v>13.459208183670199</v>
      </c>
      <c r="R235" s="9">
        <v>15.5466707661794</v>
      </c>
      <c r="S235" s="9">
        <v>19.326619865031901</v>
      </c>
      <c r="T235" s="9">
        <v>20.3567474675699</v>
      </c>
      <c r="U235" s="9">
        <v>21.201411121048501</v>
      </c>
      <c r="V235" s="9">
        <v>22.812986962195701</v>
      </c>
      <c r="W235" s="9">
        <v>24.6207085472419</v>
      </c>
      <c r="X235" s="9">
        <v>27.057510175486001</v>
      </c>
      <c r="Y235" s="9">
        <v>32.3887868343636</v>
      </c>
      <c r="Z235" s="9">
        <v>36.490176666986997</v>
      </c>
      <c r="AA235" s="9">
        <v>38.409224214711102</v>
      </c>
      <c r="AB235" s="9">
        <v>39.8405580210068</v>
      </c>
      <c r="AC235" s="9">
        <v>40.185138381945002</v>
      </c>
      <c r="AD235" s="9">
        <v>41.162332943539397</v>
      </c>
      <c r="AE235" s="9">
        <v>41.9204097372536</v>
      </c>
      <c r="AF235" s="9">
        <v>42.954360348221698</v>
      </c>
      <c r="AG235" s="9">
        <v>44.613571632714198</v>
      </c>
      <c r="AH235" s="9">
        <v>47.002835882383501</v>
      </c>
      <c r="AI235" s="9">
        <v>49.759079707943798</v>
      </c>
      <c r="AJ235" s="9">
        <v>52.600249813843497</v>
      </c>
      <c r="AK235" s="9">
        <v>54.777450818907901</v>
      </c>
      <c r="AL235" s="9">
        <v>56.591784989794903</v>
      </c>
      <c r="AM235" s="9">
        <v>59.4483962375744</v>
      </c>
      <c r="AN235" s="9">
        <v>62.907212018669703</v>
      </c>
      <c r="AO235" s="9">
        <v>66.559042073263498</v>
      </c>
      <c r="AP235" s="9">
        <v>70.303518979136697</v>
      </c>
      <c r="AQ235" s="9">
        <v>75.924094623416494</v>
      </c>
      <c r="AR235" s="9">
        <v>76.140270609734898</v>
      </c>
      <c r="AS235" s="9">
        <v>77.352400247306306</v>
      </c>
      <c r="AT235" s="9">
        <v>78.6108533105172</v>
      </c>
      <c r="AU235" s="9">
        <v>79.159013847253306</v>
      </c>
      <c r="AV235" s="9">
        <v>80.587319471143104</v>
      </c>
      <c r="AW235" s="9">
        <v>82.810843901847207</v>
      </c>
      <c r="AX235" s="9">
        <v>86.570761949600296</v>
      </c>
      <c r="AY235" s="9">
        <v>90.585458838371494</v>
      </c>
      <c r="AZ235" s="9">
        <v>92.615968995577006</v>
      </c>
      <c r="BA235" s="9">
        <v>97.680663532180404</v>
      </c>
      <c r="BB235" s="9">
        <v>96.854562441607001</v>
      </c>
      <c r="BC235" s="9">
        <v>100</v>
      </c>
      <c r="BD235" s="9">
        <v>103.808790581396</v>
      </c>
      <c r="BE235" s="9">
        <v>106.93852129306801</v>
      </c>
      <c r="BF235" s="9">
        <v>109.275006271572</v>
      </c>
      <c r="BG235" s="9">
        <v>111.34592261312601</v>
      </c>
      <c r="BH235" s="9">
        <v>110.34333613031001</v>
      </c>
      <c r="BI235" s="9">
        <v>110.55094679111799</v>
      </c>
      <c r="BJ235" s="9">
        <v>111.286809151122</v>
      </c>
      <c r="BK235" s="9">
        <v>112.47078677806201</v>
      </c>
      <c r="BL235" s="9">
        <v>113.265649996346</v>
      </c>
      <c r="BM235" s="46">
        <v>112.307493787832</v>
      </c>
      <c r="BN235" s="9">
        <v>113.689320040059</v>
      </c>
    </row>
    <row r="236" spans="1:66" x14ac:dyDescent="0.3">
      <c r="A236" t="s">
        <v>999</v>
      </c>
      <c r="B236" t="s">
        <v>1000</v>
      </c>
      <c r="C236" t="s">
        <v>555</v>
      </c>
      <c r="D236" t="s">
        <v>556</v>
      </c>
      <c r="AS236">
        <v>28.348768352565301</v>
      </c>
      <c r="AT236">
        <v>39.2890936953007</v>
      </c>
      <c r="AU236">
        <v>44.102001694977801</v>
      </c>
      <c r="AV236">
        <v>51.292167662524903</v>
      </c>
      <c r="AW236">
        <v>54.955436369308202</v>
      </c>
      <c r="AX236">
        <v>58.852838789186997</v>
      </c>
      <c r="AY236">
        <v>64.744517140063806</v>
      </c>
      <c r="AZ236">
        <v>73.257854439301397</v>
      </c>
      <c r="BA236">
        <v>88.254119583824505</v>
      </c>
      <c r="BB236">
        <v>93.944952444676304</v>
      </c>
      <c r="BC236">
        <v>100</v>
      </c>
      <c r="BD236">
        <v>112.431549043041</v>
      </c>
      <c r="BE236">
        <v>118.987619315709</v>
      </c>
      <c r="BF236">
        <v>124.94847836680199</v>
      </c>
      <c r="BG236">
        <v>132.57586783010001</v>
      </c>
      <c r="BH236">
        <v>140.15199467524801</v>
      </c>
      <c r="BI236">
        <v>148.56753447087999</v>
      </c>
    </row>
    <row r="237" spans="1:66" x14ac:dyDescent="0.3">
      <c r="A237" t="s">
        <v>1001</v>
      </c>
      <c r="B237" t="s">
        <v>1002</v>
      </c>
      <c r="C237" t="s">
        <v>555</v>
      </c>
      <c r="D237" t="s">
        <v>556</v>
      </c>
    </row>
    <row r="238" spans="1:66" x14ac:dyDescent="0.3">
      <c r="A238" t="s">
        <v>1003</v>
      </c>
      <c r="B238" t="s">
        <v>1004</v>
      </c>
      <c r="C238" t="s">
        <v>555</v>
      </c>
      <c r="D238" t="s">
        <v>556</v>
      </c>
    </row>
    <row r="239" spans="1:66" x14ac:dyDescent="0.3">
      <c r="A239" t="s">
        <v>1005</v>
      </c>
      <c r="B239" t="s">
        <v>1006</v>
      </c>
      <c r="C239" t="s">
        <v>555</v>
      </c>
      <c r="D239" t="s">
        <v>556</v>
      </c>
      <c r="AU239">
        <v>66.519331132176106</v>
      </c>
      <c r="AV239">
        <v>71.285546916604702</v>
      </c>
      <c r="AW239">
        <v>73.593426435258706</v>
      </c>
      <c r="AX239">
        <v>74.411545425498105</v>
      </c>
      <c r="AY239">
        <v>77.340504846096707</v>
      </c>
      <c r="AZ239">
        <v>85.307274470124796</v>
      </c>
      <c r="BA239">
        <v>93.039727340505095</v>
      </c>
      <c r="BB239">
        <v>93.662796889977997</v>
      </c>
      <c r="BC239">
        <v>100</v>
      </c>
      <c r="BD239">
        <v>113.49984023857699</v>
      </c>
      <c r="BE239">
        <v>126.89317286185999</v>
      </c>
      <c r="BF239">
        <v>140.83522322164501</v>
      </c>
      <c r="BG239">
        <v>142.03068640426901</v>
      </c>
      <c r="BH239">
        <v>142.94841571618201</v>
      </c>
      <c r="BI239">
        <v>140.84729860732801</v>
      </c>
      <c r="BJ239">
        <v>141.58389713399501</v>
      </c>
      <c r="BK239">
        <v>144.83217588274101</v>
      </c>
      <c r="BL239">
        <v>146.220845236294</v>
      </c>
    </row>
    <row r="240" spans="1:66" x14ac:dyDescent="0.3">
      <c r="A240" t="s">
        <v>1007</v>
      </c>
      <c r="B240" t="s">
        <v>1008</v>
      </c>
      <c r="C240" t="s">
        <v>555</v>
      </c>
      <c r="D240" t="s">
        <v>556</v>
      </c>
    </row>
    <row r="241" spans="1:66" x14ac:dyDescent="0.3">
      <c r="A241" t="s">
        <v>1009</v>
      </c>
      <c r="B241" t="s">
        <v>1010</v>
      </c>
      <c r="C241" t="s">
        <v>555</v>
      </c>
      <c r="D241" t="s">
        <v>556</v>
      </c>
      <c r="T241">
        <v>6.8772949578497098</v>
      </c>
      <c r="U241">
        <v>7.3662414583073703</v>
      </c>
      <c r="V241">
        <v>8.6581283512303493</v>
      </c>
      <c r="W241">
        <v>9.4879561972048307</v>
      </c>
      <c r="X241">
        <v>10.0060000788573</v>
      </c>
      <c r="Y241">
        <v>12.2466825915008</v>
      </c>
      <c r="Z241">
        <v>14.071346217314099</v>
      </c>
      <c r="AA241">
        <v>15.596380481076899</v>
      </c>
      <c r="AB241">
        <v>17.1269395640537</v>
      </c>
      <c r="AC241">
        <v>17.145171467460699</v>
      </c>
      <c r="AD241">
        <v>20.019559463980499</v>
      </c>
      <c r="AE241">
        <v>24.358573733108098</v>
      </c>
      <c r="AF241">
        <v>25.500013523554198</v>
      </c>
      <c r="AG241">
        <v>28.030640832151398</v>
      </c>
      <c r="AH241">
        <v>29.1725092518842</v>
      </c>
      <c r="AI241">
        <v>32.005120180595</v>
      </c>
      <c r="AJ241">
        <v>35.396206494572503</v>
      </c>
      <c r="AK241">
        <v>38.205596367963601</v>
      </c>
      <c r="AL241">
        <v>38.572715647608398</v>
      </c>
      <c r="AM241">
        <v>38.963438768038998</v>
      </c>
      <c r="AN241">
        <v>39.532307430116497</v>
      </c>
      <c r="AO241">
        <v>40.716410822951801</v>
      </c>
      <c r="AP241">
        <v>41.581525157748402</v>
      </c>
      <c r="AQ241">
        <v>42.943089554823302</v>
      </c>
      <c r="AR241">
        <v>44.860221381708797</v>
      </c>
      <c r="AS241">
        <v>47.698812681566899</v>
      </c>
      <c r="AT241">
        <v>51.653179330422503</v>
      </c>
      <c r="AU241">
        <v>57.003963578184603</v>
      </c>
      <c r="AV241">
        <v>63.6384394001674</v>
      </c>
      <c r="AW241">
        <v>70.621743325388394</v>
      </c>
      <c r="AX241">
        <v>76.741606236233295</v>
      </c>
      <c r="AY241">
        <v>81.460536673511299</v>
      </c>
      <c r="AZ241">
        <v>86.219663858259395</v>
      </c>
      <c r="BA241">
        <v>95.227021375129098</v>
      </c>
      <c r="BB241">
        <v>96.585777386358302</v>
      </c>
      <c r="BC241">
        <v>100</v>
      </c>
      <c r="BD241">
        <v>106.27075302995701</v>
      </c>
      <c r="BE241">
        <v>107.49025087459999</v>
      </c>
      <c r="BF241">
        <v>108.32397677906999</v>
      </c>
      <c r="BG241">
        <v>111.04385787447799</v>
      </c>
      <c r="BH241">
        <v>109.873457478337</v>
      </c>
      <c r="BI241">
        <v>112.70616568349099</v>
      </c>
      <c r="BJ241">
        <v>121.17835897741401</v>
      </c>
      <c r="BK241">
        <v>127.27617144704</v>
      </c>
      <c r="BL241">
        <v>128.77744906121001</v>
      </c>
      <c r="BM241" s="46">
        <v>128.32706577695899</v>
      </c>
    </row>
    <row r="242" spans="1:66" x14ac:dyDescent="0.3">
      <c r="A242" t="s">
        <v>1011</v>
      </c>
      <c r="B242" t="s">
        <v>1012</v>
      </c>
      <c r="C242" t="s">
        <v>555</v>
      </c>
      <c r="D242" t="s">
        <v>556</v>
      </c>
    </row>
    <row r="243" spans="1:66" x14ac:dyDescent="0.3">
      <c r="A243" t="s">
        <v>1013</v>
      </c>
      <c r="B243" t="s">
        <v>1014</v>
      </c>
      <c r="C243" t="s">
        <v>555</v>
      </c>
      <c r="D243" t="s">
        <v>556</v>
      </c>
    </row>
    <row r="244" spans="1:66" x14ac:dyDescent="0.3">
      <c r="A244" t="s">
        <v>1015</v>
      </c>
      <c r="B244" t="s">
        <v>1016</v>
      </c>
      <c r="C244" t="s">
        <v>555</v>
      </c>
      <c r="D244" t="s">
        <v>556</v>
      </c>
      <c r="E244">
        <v>2.2969923160350101</v>
      </c>
      <c r="F244">
        <v>2.33196994334737</v>
      </c>
      <c r="G244">
        <v>2.4015408284297801</v>
      </c>
      <c r="H244">
        <v>2.4918676681619099</v>
      </c>
      <c r="I244">
        <v>2.51339236188285</v>
      </c>
      <c r="J244">
        <v>2.55817141222292</v>
      </c>
      <c r="K244">
        <v>2.6629121093696302</v>
      </c>
      <c r="L244">
        <v>2.7197987999183599</v>
      </c>
      <c r="M244">
        <v>2.9436940516110202</v>
      </c>
      <c r="N244">
        <v>3.0153789691070401</v>
      </c>
      <c r="O244">
        <v>3.0914841362053602</v>
      </c>
      <c r="P244">
        <v>3.2006450829485802</v>
      </c>
      <c r="Q244">
        <v>3.4983392845585999</v>
      </c>
      <c r="R244">
        <v>4.01646941207638</v>
      </c>
      <c r="S244">
        <v>4.9010958872134696</v>
      </c>
      <c r="T244">
        <v>5.7332559213848597</v>
      </c>
      <c r="U244">
        <v>6.3462822673188404</v>
      </c>
      <c r="V244">
        <v>7.0916444594211701</v>
      </c>
      <c r="W244">
        <v>7.8190050841918799</v>
      </c>
      <c r="X244">
        <v>8.9701323338473191</v>
      </c>
      <c r="Y244">
        <v>10.537241746851199</v>
      </c>
      <c r="Z244">
        <v>12.0474272848768</v>
      </c>
      <c r="AA244">
        <v>13.4491168902226</v>
      </c>
      <c r="AB244">
        <v>15.4900203782242</v>
      </c>
      <c r="AC244">
        <v>17.555580580602999</v>
      </c>
      <c r="AD244">
        <v>18.8937677111802</v>
      </c>
      <c r="AE244">
        <v>20.3473930951547</v>
      </c>
      <c r="AF244">
        <v>22.535116109308799</v>
      </c>
      <c r="AG244">
        <v>24.283501305037699</v>
      </c>
      <c r="AH244">
        <v>27.059623183127801</v>
      </c>
      <c r="AI244">
        <v>30.0536151039502</v>
      </c>
      <c r="AJ244">
        <v>31.190574061224499</v>
      </c>
      <c r="AK244">
        <v>33.199201552409001</v>
      </c>
      <c r="AL244">
        <v>36.796413364451702</v>
      </c>
      <c r="AM244">
        <v>40.039904612009202</v>
      </c>
      <c r="AN244">
        <v>42.114854709034802</v>
      </c>
      <c r="AO244">
        <v>43.548686282930603</v>
      </c>
      <c r="AP244">
        <v>45.127795945811599</v>
      </c>
      <c r="AQ244">
        <v>47.660687845072502</v>
      </c>
      <c r="AR244">
        <v>49.299803675143004</v>
      </c>
      <c r="AS244">
        <v>51.052615400940802</v>
      </c>
      <c r="AT244">
        <v>53.879221697497698</v>
      </c>
      <c r="AU244">
        <v>56.115240980137202</v>
      </c>
      <c r="AV244">
        <v>58.253852432949301</v>
      </c>
      <c r="AW244">
        <v>60.421798322795702</v>
      </c>
      <c r="AX244">
        <v>64.575515751921998</v>
      </c>
      <c r="AY244">
        <v>69.954400181599695</v>
      </c>
      <c r="AZ244">
        <v>75.476872198150502</v>
      </c>
      <c r="BA244">
        <v>84.556999977428603</v>
      </c>
      <c r="BB244">
        <v>90.457461213963001</v>
      </c>
      <c r="BC244">
        <v>100</v>
      </c>
      <c r="BD244">
        <v>105.10713289264601</v>
      </c>
      <c r="BE244">
        <v>114.840349139162</v>
      </c>
      <c r="BF244">
        <v>120.811837601268</v>
      </c>
      <c r="BG244">
        <v>127.679287620338</v>
      </c>
      <c r="BH244">
        <v>133.63069497930201</v>
      </c>
      <c r="BI244">
        <v>137.734049199352</v>
      </c>
      <c r="BJ244">
        <v>140.323978776513</v>
      </c>
      <c r="BK244">
        <v>141.75327574751901</v>
      </c>
      <c r="BL244">
        <v>143.17157812644001</v>
      </c>
      <c r="BM244" s="46">
        <v>144.029156309043</v>
      </c>
    </row>
    <row r="245" spans="1:66" x14ac:dyDescent="0.3">
      <c r="A245" t="s">
        <v>1017</v>
      </c>
      <c r="B245" t="s">
        <v>1018</v>
      </c>
      <c r="C245" t="s">
        <v>555</v>
      </c>
      <c r="D245" t="s">
        <v>556</v>
      </c>
      <c r="AB245">
        <v>28.851957865237701</v>
      </c>
      <c r="AC245">
        <v>31.419782115243802</v>
      </c>
      <c r="AD245">
        <v>33.699086786597597</v>
      </c>
      <c r="AE245">
        <v>35.776427752894698</v>
      </c>
      <c r="AF245">
        <v>38.7193274551489</v>
      </c>
      <c r="AG245">
        <v>41.505945718966402</v>
      </c>
      <c r="AH245">
        <v>44.718873676735399</v>
      </c>
      <c r="AI245">
        <v>47.645855017743699</v>
      </c>
      <c r="AJ245">
        <v>51.549820632684401</v>
      </c>
      <c r="AK245">
        <v>54.552260108671298</v>
      </c>
      <c r="AL245">
        <v>56.720688619106298</v>
      </c>
      <c r="AM245">
        <v>59.405409632025503</v>
      </c>
      <c r="AN245">
        <v>63.114772688337197</v>
      </c>
      <c r="AO245">
        <v>65.465889315036193</v>
      </c>
      <c r="AP245">
        <v>67.856720749618006</v>
      </c>
      <c r="AQ245">
        <v>69.977491490592897</v>
      </c>
      <c r="AR245">
        <v>71.859973384267207</v>
      </c>
      <c r="AS245">
        <v>73.9886870868188</v>
      </c>
      <c r="AT245">
        <v>75.456129380707395</v>
      </c>
      <c r="AU245">
        <v>77.509315447366504</v>
      </c>
      <c r="AV245">
        <v>79.611827305416995</v>
      </c>
      <c r="AW245">
        <v>82.503551825726802</v>
      </c>
      <c r="AX245">
        <v>84.168297285180202</v>
      </c>
      <c r="AY245">
        <v>86.882938133536399</v>
      </c>
      <c r="AZ245">
        <v>89.460706535685901</v>
      </c>
      <c r="BA245">
        <v>93.3477993518555</v>
      </c>
      <c r="BB245">
        <v>96.768905936780598</v>
      </c>
      <c r="BC245">
        <v>100</v>
      </c>
      <c r="BD245">
        <v>103.240028420095</v>
      </c>
      <c r="BE245">
        <v>108.001297808887</v>
      </c>
      <c r="BF245">
        <v>113.74290094179</v>
      </c>
      <c r="BG245">
        <v>119.004136828432</v>
      </c>
      <c r="BH245">
        <v>124.284792209994</v>
      </c>
      <c r="BI245">
        <v>128.79558368024701</v>
      </c>
      <c r="BJ245">
        <v>135.63314595813401</v>
      </c>
      <c r="BK245">
        <v>145.54466255642899</v>
      </c>
      <c r="BL245">
        <v>155.325373517033</v>
      </c>
      <c r="BM245" s="46">
        <v>164.07663984922701</v>
      </c>
      <c r="BN245">
        <v>173.43942752904701</v>
      </c>
    </row>
    <row r="246" spans="1:66" x14ac:dyDescent="0.3">
      <c r="A246" t="s">
        <v>1019</v>
      </c>
      <c r="B246" t="s">
        <v>1020</v>
      </c>
      <c r="C246" t="s">
        <v>555</v>
      </c>
      <c r="D246" t="s">
        <v>556</v>
      </c>
      <c r="E246">
        <v>5.3952385089686099E-5</v>
      </c>
      <c r="F246">
        <v>5.5664217115097203E-5</v>
      </c>
      <c r="G246">
        <v>5.7828620142002999E-5</v>
      </c>
      <c r="H246">
        <v>6.1508085762331801E-5</v>
      </c>
      <c r="I246">
        <v>6.2196753550074701E-5</v>
      </c>
      <c r="J246">
        <v>6.5030147608370696E-5</v>
      </c>
      <c r="K246">
        <v>7.0539499252615794E-5</v>
      </c>
      <c r="L246">
        <v>8.0397318759342295E-5</v>
      </c>
      <c r="M246">
        <v>8.5258333333333296E-5</v>
      </c>
      <c r="N246">
        <v>8.9456619020926795E-5</v>
      </c>
      <c r="O246">
        <v>9.6545118647234701E-5</v>
      </c>
      <c r="P246">
        <v>1.14899705717489E-4</v>
      </c>
      <c r="Q246">
        <v>1.32613167974589E-4</v>
      </c>
      <c r="R246">
        <v>1.5109701046337799E-4</v>
      </c>
      <c r="S246">
        <v>1.8720641816143501E-4</v>
      </c>
      <c r="T246">
        <v>2.26945389573991E-4</v>
      </c>
      <c r="U246">
        <v>2.6656027186098701E-4</v>
      </c>
      <c r="V246">
        <v>3.3582685911808701E-4</v>
      </c>
      <c r="W246">
        <v>5.4369375934230197E-4</v>
      </c>
      <c r="X246">
        <v>8.8917367339312397E-4</v>
      </c>
      <c r="Y246">
        <v>1.72731642376682E-3</v>
      </c>
      <c r="Z246">
        <v>2.3770427410313901E-3</v>
      </c>
      <c r="AA246">
        <v>3.0696539144245099E-3</v>
      </c>
      <c r="AB246">
        <v>4.0332265975336302E-3</v>
      </c>
      <c r="AC246">
        <v>5.9849986453662197E-3</v>
      </c>
      <c r="AD246">
        <v>8.6759575859491796E-3</v>
      </c>
      <c r="AE246">
        <v>1.1678713097907301E-2</v>
      </c>
      <c r="AF246">
        <v>1.6216575579222701E-2</v>
      </c>
      <c r="AG246">
        <v>2.7375143404334799E-2</v>
      </c>
      <c r="AH246">
        <v>4.4696095384902802E-2</v>
      </c>
      <c r="AI246">
        <v>7.1649570254110603E-2</v>
      </c>
      <c r="AJ246">
        <v>0.11892293068012</v>
      </c>
      <c r="AK246">
        <v>0.20225948710762301</v>
      </c>
      <c r="AL246">
        <v>0.335940554932735</v>
      </c>
      <c r="AM246">
        <v>0.68940036434977603</v>
      </c>
      <c r="AN246">
        <v>1.30374789798206</v>
      </c>
      <c r="AO246">
        <v>2.3521196281763799</v>
      </c>
      <c r="AP246">
        <v>4.3671654988789204</v>
      </c>
      <c r="AQ246">
        <v>8.0635930493273502</v>
      </c>
      <c r="AR246">
        <v>13.2942432735426</v>
      </c>
      <c r="AS246">
        <v>20.594826233183898</v>
      </c>
      <c r="AT246">
        <v>31.798450579222699</v>
      </c>
      <c r="AU246">
        <v>46.096344357249599</v>
      </c>
      <c r="AV246">
        <v>56.054278774289998</v>
      </c>
      <c r="AW246">
        <v>60.873972346786204</v>
      </c>
      <c r="AX246">
        <v>65.852952167414003</v>
      </c>
      <c r="AY246">
        <v>72.173019431988095</v>
      </c>
      <c r="AZ246">
        <v>78.492619581464893</v>
      </c>
      <c r="BA246">
        <v>86.690489536621797</v>
      </c>
      <c r="BB246">
        <v>92.109491778774299</v>
      </c>
      <c r="BC246">
        <v>100</v>
      </c>
      <c r="BD246">
        <v>106.471879671151</v>
      </c>
      <c r="BE246">
        <v>115.938901345291</v>
      </c>
      <c r="BF246">
        <v>124.62630792227201</v>
      </c>
      <c r="BG246">
        <v>135.66143497757801</v>
      </c>
      <c r="BH246">
        <v>146.06782511210801</v>
      </c>
      <c r="BI246">
        <v>157.42479446935701</v>
      </c>
      <c r="BJ246">
        <v>174.96870328848999</v>
      </c>
      <c r="BK246">
        <v>203.54540358744401</v>
      </c>
      <c r="BL246">
        <v>234.437126307922</v>
      </c>
      <c r="BM246" s="46">
        <v>263.22356128550098</v>
      </c>
      <c r="BN246">
        <v>314.80614723467897</v>
      </c>
    </row>
    <row r="247" spans="1:66" x14ac:dyDescent="0.3">
      <c r="A247" t="s">
        <v>1021</v>
      </c>
      <c r="B247" t="s">
        <v>1022</v>
      </c>
      <c r="C247" t="s">
        <v>555</v>
      </c>
      <c r="D247" t="s">
        <v>556</v>
      </c>
      <c r="BC247">
        <v>100</v>
      </c>
      <c r="BD247">
        <v>100.50058074315299</v>
      </c>
    </row>
    <row r="248" spans="1:66" s="9" customFormat="1" x14ac:dyDescent="0.3">
      <c r="A248" s="9" t="s">
        <v>223</v>
      </c>
      <c r="B248" s="9" t="s">
        <v>1023</v>
      </c>
      <c r="C248" s="9" t="s">
        <v>555</v>
      </c>
      <c r="D248" s="9" t="s">
        <v>556</v>
      </c>
      <c r="J248" s="9">
        <v>9.8098250502111906E-2</v>
      </c>
      <c r="K248" s="9">
        <v>0.107689331599363</v>
      </c>
      <c r="L248" s="9">
        <v>0.120813968886352</v>
      </c>
      <c r="M248" s="9">
        <v>0.13965960191792401</v>
      </c>
      <c r="N248" s="9">
        <v>0.16258565102710301</v>
      </c>
      <c r="O248" s="9">
        <v>0.16826458062316299</v>
      </c>
      <c r="P248" s="9">
        <v>0.176299214347959</v>
      </c>
      <c r="Q248" s="9">
        <v>0.18976038079745899</v>
      </c>
      <c r="R248" s="9">
        <v>0.20948940287562301</v>
      </c>
      <c r="S248" s="9">
        <v>0.25054596054745998</v>
      </c>
      <c r="T248" s="9">
        <v>0.315832617829994</v>
      </c>
      <c r="U248" s="9">
        <v>0.337496682584914</v>
      </c>
      <c r="V248" s="9">
        <v>0.37666026372515099</v>
      </c>
      <c r="W248" s="9">
        <v>0.40142567606508001</v>
      </c>
      <c r="X248" s="9">
        <v>0.453404792459151</v>
      </c>
      <c r="Y248" s="9">
        <v>0.59032079832324302</v>
      </c>
      <c r="Z248" s="9">
        <v>0.74173822434075398</v>
      </c>
      <c r="AA248" s="9">
        <v>0.95634040959815803</v>
      </c>
      <c r="AB248" s="9">
        <v>1.2150871777641501</v>
      </c>
      <c r="AC248" s="9">
        <v>1.65429187828086</v>
      </c>
      <c r="AD248" s="9">
        <v>2.2048750187811001</v>
      </c>
      <c r="AE248" s="9">
        <v>2.9199645294633001</v>
      </c>
      <c r="AF248" s="9">
        <v>3.7944754967671699</v>
      </c>
      <c r="AG248" s="9">
        <v>4.9778478803256601</v>
      </c>
      <c r="AH248" s="9">
        <v>6.2646135062767101</v>
      </c>
      <c r="AI248" s="9">
        <v>8.5090222821474999</v>
      </c>
      <c r="AJ248" s="9">
        <v>10.950741719633299</v>
      </c>
      <c r="AK248" s="9">
        <v>13.343133491715401</v>
      </c>
      <c r="AL248" s="9">
        <v>16.715912613697</v>
      </c>
      <c r="AM248" s="9">
        <v>22.413257967830599</v>
      </c>
      <c r="AN248" s="9">
        <v>28.5607182687734</v>
      </c>
      <c r="AO248" s="9">
        <v>34.551974295937697</v>
      </c>
      <c r="AP248" s="9">
        <v>40.111613250818898</v>
      </c>
      <c r="AQ248" s="9">
        <v>45.245801091593002</v>
      </c>
      <c r="AR248" s="9">
        <v>48.815890875189702</v>
      </c>
      <c r="AS248" s="9">
        <v>51.707725259484697</v>
      </c>
      <c r="AT248" s="9">
        <v>54.3693638718957</v>
      </c>
      <c r="AU248" s="9">
        <v>57.260636205245902</v>
      </c>
      <c r="AV248" s="9">
        <v>60.2974919615774</v>
      </c>
      <c r="AW248" s="9">
        <v>63.1530614538705</v>
      </c>
      <c r="AX248" s="9">
        <v>66.332546598433595</v>
      </c>
      <c r="AY248" s="9">
        <v>71.142301390982297</v>
      </c>
      <c r="AZ248" s="9">
        <v>76.140413998175006</v>
      </c>
      <c r="BA248" s="9">
        <v>83.966425561010794</v>
      </c>
      <c r="BB248" s="9">
        <v>94.161820290532205</v>
      </c>
      <c r="BC248" s="9">
        <v>100</v>
      </c>
      <c r="BD248" s="9">
        <v>112.690969469916</v>
      </c>
      <c r="BE248" s="9">
        <v>130.72275725598701</v>
      </c>
      <c r="BF248" s="9">
        <v>141.01158422169601</v>
      </c>
      <c r="BG248" s="9">
        <v>149.65787072662499</v>
      </c>
      <c r="BH248" s="9">
        <v>158.021006257208</v>
      </c>
      <c r="BI248" s="9">
        <v>166.19822402488899</v>
      </c>
      <c r="BJ248" s="9">
        <v>175.03783564471999</v>
      </c>
      <c r="BK248" s="9">
        <v>181.15446015060201</v>
      </c>
      <c r="BL248" s="9">
        <v>187.430158933385</v>
      </c>
      <c r="BM248" s="46">
        <v>193.597155886785</v>
      </c>
    </row>
    <row r="249" spans="1:66" s="9" customFormat="1" x14ac:dyDescent="0.3">
      <c r="A249" s="9" t="s">
        <v>230</v>
      </c>
      <c r="B249" s="9" t="s">
        <v>1024</v>
      </c>
      <c r="C249" s="9" t="s">
        <v>555</v>
      </c>
      <c r="D249" s="9" t="s">
        <v>556</v>
      </c>
      <c r="AL249" s="9">
        <v>36.0940476153757</v>
      </c>
      <c r="AM249" s="9">
        <v>39.716720505221403</v>
      </c>
      <c r="AN249" s="9">
        <v>42.318221377066202</v>
      </c>
      <c r="AO249" s="9">
        <v>45.361598307744302</v>
      </c>
      <c r="AP249" s="9">
        <v>49.067196999515801</v>
      </c>
      <c r="AQ249" s="9">
        <v>49.100957278134103</v>
      </c>
      <c r="AR249" s="9">
        <v>51.937700756181698</v>
      </c>
      <c r="AS249" s="9">
        <v>53.699438776651597</v>
      </c>
      <c r="AT249" s="9">
        <v>54.701000563468497</v>
      </c>
      <c r="AU249" s="9">
        <v>54.543730530827801</v>
      </c>
      <c r="AV249" s="9">
        <v>59.278386250326001</v>
      </c>
      <c r="AW249" s="9">
        <v>61.484305392365002</v>
      </c>
      <c r="AX249" s="9">
        <v>66.678946148044901</v>
      </c>
      <c r="AY249" s="9">
        <v>71.553627951571997</v>
      </c>
      <c r="AZ249" s="9">
        <v>75.945955154676795</v>
      </c>
      <c r="BA249" s="9">
        <v>85.0980925051349</v>
      </c>
      <c r="BB249" s="9">
        <v>96.175529218411199</v>
      </c>
      <c r="BC249" s="9">
        <v>100</v>
      </c>
      <c r="BD249" s="9">
        <v>115.125153944972</v>
      </c>
      <c r="BE249" s="9">
        <v>129.72156856442001</v>
      </c>
      <c r="BF249" s="9">
        <v>136.08144661089401</v>
      </c>
      <c r="BG249" s="9">
        <v>140.265512376207</v>
      </c>
      <c r="BH249" s="9">
        <v>147.853882480751</v>
      </c>
      <c r="BI249" s="9">
        <v>155.90564827304701</v>
      </c>
      <c r="BJ249" s="9">
        <v>164.70017975538701</v>
      </c>
      <c r="BK249" s="9">
        <v>169.02187138289401</v>
      </c>
      <c r="BL249" s="9">
        <v>173.871268176331</v>
      </c>
      <c r="BM249" s="46">
        <v>180.468679130065</v>
      </c>
    </row>
    <row r="250" spans="1:66" x14ac:dyDescent="0.3">
      <c r="A250" t="s">
        <v>1025</v>
      </c>
      <c r="B250" t="s">
        <v>1026</v>
      </c>
      <c r="C250" t="s">
        <v>555</v>
      </c>
      <c r="D250" t="s">
        <v>556</v>
      </c>
      <c r="AK250">
        <v>4.1943485214219296E-3</v>
      </c>
      <c r="AL250">
        <v>0.202793158444112</v>
      </c>
      <c r="AM250">
        <v>2.0100609405514098</v>
      </c>
      <c r="AN250">
        <v>9.5828886445887296</v>
      </c>
      <c r="AO250">
        <v>17.280392002245598</v>
      </c>
      <c r="AP250">
        <v>20.0349900686554</v>
      </c>
      <c r="AQ250">
        <v>22.1541232542532</v>
      </c>
      <c r="AR250">
        <v>27.179491864774601</v>
      </c>
      <c r="AS250">
        <v>34.844950384423697</v>
      </c>
      <c r="AT250">
        <v>39.0119912864225</v>
      </c>
      <c r="AU250">
        <v>39.307476241018797</v>
      </c>
      <c r="AV250">
        <v>41.343476869116202</v>
      </c>
      <c r="AW250">
        <v>45.084262712127703</v>
      </c>
      <c r="AX250">
        <v>51.202006226219297</v>
      </c>
      <c r="AY250">
        <v>55.837080594949803</v>
      </c>
      <c r="AZ250">
        <v>63.005880318229003</v>
      </c>
      <c r="BA250">
        <v>78.900034590107197</v>
      </c>
      <c r="BB250">
        <v>91.430300933932898</v>
      </c>
      <c r="BC250">
        <v>100</v>
      </c>
      <c r="BD250">
        <v>107.95572466274599</v>
      </c>
      <c r="BE250">
        <v>108.569699066067</v>
      </c>
      <c r="BF250">
        <v>108.310273261847</v>
      </c>
      <c r="BG250">
        <v>121.385333794535</v>
      </c>
      <c r="BH250">
        <v>180.49982704946399</v>
      </c>
      <c r="BI250">
        <v>205.61224489795899</v>
      </c>
      <c r="BJ250">
        <v>235.29920442753399</v>
      </c>
      <c r="BK250">
        <v>261.06883431338599</v>
      </c>
      <c r="BL250">
        <v>281.658595641646</v>
      </c>
      <c r="BM250" s="46">
        <v>289.35489450017297</v>
      </c>
    </row>
    <row r="251" spans="1:66" x14ac:dyDescent="0.3">
      <c r="A251" t="s">
        <v>1027</v>
      </c>
      <c r="B251" t="s">
        <v>1028</v>
      </c>
      <c r="C251" t="s">
        <v>555</v>
      </c>
      <c r="D251" t="s">
        <v>556</v>
      </c>
    </row>
    <row r="252" spans="1:66" x14ac:dyDescent="0.3">
      <c r="A252" t="s">
        <v>1029</v>
      </c>
      <c r="B252" t="s">
        <v>1030</v>
      </c>
      <c r="C252" t="s">
        <v>555</v>
      </c>
      <c r="D252" t="s">
        <v>556</v>
      </c>
      <c r="E252">
        <v>3.7501663138529399E-6</v>
      </c>
      <c r="F252">
        <v>4.6032265452089599E-6</v>
      </c>
      <c r="G252">
        <v>5.1053199997224796E-6</v>
      </c>
      <c r="H252">
        <v>6.1904402310711601E-6</v>
      </c>
      <c r="I252">
        <v>8.8132935863277494E-6</v>
      </c>
      <c r="J252">
        <v>1.37977889579837E-5</v>
      </c>
      <c r="K252">
        <v>2.39340163294137E-5</v>
      </c>
      <c r="L252">
        <v>4.5301180559747199E-5</v>
      </c>
      <c r="M252">
        <v>1.02080317218114E-4</v>
      </c>
      <c r="N252">
        <v>1.23483157060831E-4</v>
      </c>
      <c r="O252">
        <v>1.43618499632103E-4</v>
      </c>
      <c r="P252">
        <v>1.7801956653469201E-4</v>
      </c>
      <c r="Q252">
        <v>3.14177696317367E-4</v>
      </c>
      <c r="R252">
        <v>6.1892146998652196E-4</v>
      </c>
      <c r="S252">
        <v>1.0968118655755299E-3</v>
      </c>
      <c r="T252">
        <v>1.9896757765788002E-3</v>
      </c>
      <c r="U252">
        <v>2.9969103310487901E-3</v>
      </c>
      <c r="V252">
        <v>4.7409975125455601E-3</v>
      </c>
      <c r="W252">
        <v>6.8530333776896197E-3</v>
      </c>
      <c r="X252">
        <v>1.1433894621029001E-2</v>
      </c>
      <c r="Y252">
        <v>1.8691654182386101E-2</v>
      </c>
      <c r="Z252">
        <v>2.5055290626746201E-2</v>
      </c>
      <c r="AA252">
        <v>2.9813917023551701E-2</v>
      </c>
      <c r="AB252">
        <v>4.4481582970332501E-2</v>
      </c>
      <c r="AC252">
        <v>6.9081866014376395E-2</v>
      </c>
      <c r="AD252">
        <v>0.11897456120520999</v>
      </c>
      <c r="AE252">
        <v>0.20984808822207901</v>
      </c>
      <c r="AF252">
        <v>0.34324151408362502</v>
      </c>
      <c r="AG252">
        <v>0.55671012707378598</v>
      </c>
      <c r="AH252">
        <v>1.00456915431025</v>
      </c>
      <c r="AI252">
        <v>2.13496969230511</v>
      </c>
      <c r="AJ252">
        <v>4.3120342234120201</v>
      </c>
      <c r="AK252">
        <v>7.26401809084485</v>
      </c>
      <c r="AL252">
        <v>11.193909441159899</v>
      </c>
      <c r="AM252">
        <v>16.201621487235499</v>
      </c>
      <c r="AN252">
        <v>23.0465343456851</v>
      </c>
      <c r="AO252">
        <v>29.5783943106542</v>
      </c>
      <c r="AP252">
        <v>35.440479878520598</v>
      </c>
      <c r="AQ252">
        <v>39.271975074815899</v>
      </c>
      <c r="AR252">
        <v>41.494253631163197</v>
      </c>
      <c r="AS252">
        <v>43.470967146066599</v>
      </c>
      <c r="AT252">
        <v>45.366014688757701</v>
      </c>
      <c r="AU252">
        <v>51.704768656932899</v>
      </c>
      <c r="AV252">
        <v>61.725013309944003</v>
      </c>
      <c r="AW252">
        <v>67.377546261612906</v>
      </c>
      <c r="AX252">
        <v>70.543804059261802</v>
      </c>
      <c r="AY252">
        <v>75.056949558962003</v>
      </c>
      <c r="AZ252">
        <v>81.147555022694206</v>
      </c>
      <c r="BA252">
        <v>87.539607775969898</v>
      </c>
      <c r="BB252">
        <v>93.7218463646484</v>
      </c>
      <c r="BC252">
        <v>100</v>
      </c>
      <c r="BD252">
        <v>108.09283206303</v>
      </c>
      <c r="BE252">
        <v>116.845936456282</v>
      </c>
      <c r="BF252">
        <v>126.865633296223</v>
      </c>
      <c r="BG252">
        <v>138.12794382118699</v>
      </c>
      <c r="BH252">
        <v>150.09848419970899</v>
      </c>
      <c r="BI252">
        <v>164.56709771345399</v>
      </c>
      <c r="BJ252">
        <v>174.80003425537399</v>
      </c>
      <c r="BK252">
        <v>188.09625760041101</v>
      </c>
      <c r="BL252">
        <v>202.92198338614401</v>
      </c>
      <c r="BM252" s="46">
        <v>222.71987668065401</v>
      </c>
      <c r="BN252">
        <v>239.97602123833201</v>
      </c>
    </row>
    <row r="253" spans="1:66" x14ac:dyDescent="0.3">
      <c r="A253" t="s">
        <v>1031</v>
      </c>
      <c r="B253" t="s">
        <v>1032</v>
      </c>
      <c r="C253" t="s">
        <v>555</v>
      </c>
      <c r="D253" t="s">
        <v>556</v>
      </c>
      <c r="E253">
        <v>13.5630607803977</v>
      </c>
      <c r="F253">
        <v>13.7082837473334</v>
      </c>
      <c r="G253">
        <v>13.8726149993924</v>
      </c>
      <c r="H253">
        <v>14.0445895655005</v>
      </c>
      <c r="I253">
        <v>14.2242074456579</v>
      </c>
      <c r="J253">
        <v>14.4496852101109</v>
      </c>
      <c r="K253">
        <v>14.8853541109182</v>
      </c>
      <c r="L253">
        <v>15.2980930695779</v>
      </c>
      <c r="M253">
        <v>15.951596420788899</v>
      </c>
      <c r="N253">
        <v>16.8229342224036</v>
      </c>
      <c r="O253">
        <v>17.805100077732501</v>
      </c>
      <c r="P253">
        <v>18.569431482657698</v>
      </c>
      <c r="Q253">
        <v>19.1770749495732</v>
      </c>
      <c r="R253">
        <v>20.3617886272073</v>
      </c>
      <c r="S253">
        <v>22.612744614712</v>
      </c>
      <c r="T253">
        <v>24.680261065034699</v>
      </c>
      <c r="U253">
        <v>26.098095821170901</v>
      </c>
      <c r="V253">
        <v>27.794911540104899</v>
      </c>
      <c r="W253">
        <v>29.915931188772301</v>
      </c>
      <c r="X253">
        <v>33.282811027467801</v>
      </c>
      <c r="Y253">
        <v>37.792366316526497</v>
      </c>
      <c r="Z253">
        <v>41.698099795694198</v>
      </c>
      <c r="AA253">
        <v>44.254788345168997</v>
      </c>
      <c r="AB253">
        <v>45.6764447583299</v>
      </c>
      <c r="AC253">
        <v>47.640776468987603</v>
      </c>
      <c r="AD253">
        <v>49.329948873872297</v>
      </c>
      <c r="AE253">
        <v>50.266254844905703</v>
      </c>
      <c r="AF253">
        <v>52.108293530775398</v>
      </c>
      <c r="AG253">
        <v>54.233134836467499</v>
      </c>
      <c r="AH253">
        <v>56.850969898336302</v>
      </c>
      <c r="AI253">
        <v>59.919760489110999</v>
      </c>
      <c r="AJ253">
        <v>62.457340753462603</v>
      </c>
      <c r="AK253">
        <v>64.349060980652496</v>
      </c>
      <c r="AL253">
        <v>66.248424521891593</v>
      </c>
      <c r="AM253">
        <v>67.9758134970226</v>
      </c>
      <c r="AN253">
        <v>69.882820352310901</v>
      </c>
      <c r="AO253">
        <v>71.931228517510505</v>
      </c>
      <c r="AP253">
        <v>73.612757608345902</v>
      </c>
      <c r="AQ253">
        <v>74.755433058709102</v>
      </c>
      <c r="AR253">
        <v>76.391102265249003</v>
      </c>
      <c r="AS253">
        <v>78.9707207568716</v>
      </c>
      <c r="AT253">
        <v>81.202568459253101</v>
      </c>
      <c r="AU253">
        <v>82.490466876552105</v>
      </c>
      <c r="AV253">
        <v>84.363078818618803</v>
      </c>
      <c r="AW253">
        <v>86.621678120172803</v>
      </c>
      <c r="AX253">
        <v>89.560532372110202</v>
      </c>
      <c r="AY253">
        <v>92.449705082727405</v>
      </c>
      <c r="AZ253">
        <v>95.086992378851505</v>
      </c>
      <c r="BA253">
        <v>98.737477385344604</v>
      </c>
      <c r="BB253">
        <v>98.386419971062395</v>
      </c>
      <c r="BC253">
        <v>100</v>
      </c>
      <c r="BD253">
        <v>103.156841568622</v>
      </c>
      <c r="BE253">
        <v>105.29150453286699</v>
      </c>
      <c r="BF253">
        <v>106.83384887486601</v>
      </c>
      <c r="BG253">
        <v>108.566932118964</v>
      </c>
      <c r="BH253">
        <v>108.69572196069301</v>
      </c>
      <c r="BI253">
        <v>110.06700893427001</v>
      </c>
      <c r="BJ253">
        <v>112.411557302308</v>
      </c>
      <c r="BK253">
        <v>115.15730322479099</v>
      </c>
      <c r="BL253">
        <v>117.244195476228</v>
      </c>
      <c r="BM253" s="46">
        <v>118.69050157719801</v>
      </c>
      <c r="BN253">
        <v>124.266413825838</v>
      </c>
    </row>
    <row r="254" spans="1:66" x14ac:dyDescent="0.3">
      <c r="A254" t="s">
        <v>1033</v>
      </c>
      <c r="B254" t="s">
        <v>1034</v>
      </c>
      <c r="C254" t="s">
        <v>555</v>
      </c>
      <c r="D254" t="s">
        <v>556</v>
      </c>
    </row>
    <row r="255" spans="1:66" x14ac:dyDescent="0.3">
      <c r="A255" t="s">
        <v>1035</v>
      </c>
      <c r="B255" t="s">
        <v>1036</v>
      </c>
      <c r="C255" t="s">
        <v>555</v>
      </c>
      <c r="D255" t="s">
        <v>556</v>
      </c>
      <c r="S255">
        <v>19.623981849996301</v>
      </c>
      <c r="T255">
        <v>20.957962598133999</v>
      </c>
      <c r="U255">
        <v>23.323903352837799</v>
      </c>
      <c r="V255">
        <v>25.6998891432962</v>
      </c>
      <c r="W255">
        <v>27.866268521030602</v>
      </c>
      <c r="X255">
        <v>32.215769002723597</v>
      </c>
      <c r="Y255">
        <v>37.759289401128598</v>
      </c>
      <c r="Z255">
        <v>42.568182851320799</v>
      </c>
      <c r="AA255">
        <v>45.645120347323498</v>
      </c>
      <c r="AB255">
        <v>48.136608114338202</v>
      </c>
      <c r="AC255">
        <v>49.437237910187598</v>
      </c>
      <c r="AD255">
        <v>50.495039125230399</v>
      </c>
      <c r="AE255">
        <v>51.013960475924499</v>
      </c>
      <c r="AF255">
        <v>52.7004548656802</v>
      </c>
      <c r="AG255">
        <v>52.820205946609597</v>
      </c>
      <c r="AH255">
        <v>54.317094458227103</v>
      </c>
      <c r="AI255">
        <v>58.448506750291401</v>
      </c>
      <c r="AJ255">
        <v>61.658501002982497</v>
      </c>
      <c r="AK255">
        <v>63.794061946223401</v>
      </c>
      <c r="AL255">
        <v>66.531704713026002</v>
      </c>
      <c r="AM255">
        <v>67.202976050013703</v>
      </c>
      <c r="AN255">
        <v>68.371214372858006</v>
      </c>
      <c r="AO255">
        <v>71.384949909581195</v>
      </c>
      <c r="AP255">
        <v>71.701624990261493</v>
      </c>
      <c r="AQ255">
        <v>73.237765245072396</v>
      </c>
      <c r="AR255">
        <v>73.980066940174197</v>
      </c>
      <c r="AS255">
        <v>74.1041164482331</v>
      </c>
      <c r="AT255">
        <v>74.771689669633403</v>
      </c>
      <c r="AU255">
        <v>76.159081355192697</v>
      </c>
      <c r="AV255">
        <v>76.315955132392901</v>
      </c>
      <c r="AW255">
        <v>78.574937524077001</v>
      </c>
      <c r="AX255">
        <v>81.508477157722297</v>
      </c>
      <c r="AY255">
        <v>83.742359745054202</v>
      </c>
      <c r="AZ255">
        <v>89.802080010746707</v>
      </c>
      <c r="BA255">
        <v>98.841774548135703</v>
      </c>
      <c r="BB255">
        <v>99.258431300379698</v>
      </c>
      <c r="BC255">
        <v>100</v>
      </c>
      <c r="BD255">
        <v>103.186031115525</v>
      </c>
      <c r="BE255">
        <v>105.86726249586199</v>
      </c>
      <c r="BF255">
        <v>106.719629261834</v>
      </c>
      <c r="BG255">
        <v>106.926514399206</v>
      </c>
      <c r="BH255">
        <v>105.07282356835501</v>
      </c>
      <c r="BI255">
        <v>104.915590863952</v>
      </c>
      <c r="BJ255">
        <v>107.174776564052</v>
      </c>
      <c r="BK255">
        <v>109.66567361800701</v>
      </c>
      <c r="BL255">
        <v>110.66699768288601</v>
      </c>
      <c r="BM255" s="46">
        <v>109.971863621317</v>
      </c>
      <c r="BN255">
        <v>111.701423369745</v>
      </c>
    </row>
    <row r="256" spans="1:66" x14ac:dyDescent="0.3">
      <c r="A256" t="s">
        <v>1037</v>
      </c>
      <c r="B256" t="s">
        <v>1038</v>
      </c>
      <c r="C256" t="s">
        <v>555</v>
      </c>
      <c r="D256" t="s">
        <v>556</v>
      </c>
      <c r="BA256">
        <v>61.386661968108498</v>
      </c>
      <c r="BB256">
        <v>78.010747951722294</v>
      </c>
      <c r="BC256">
        <v>100</v>
      </c>
      <c r="BD256">
        <v>126.090212316096</v>
      </c>
      <c r="BE256">
        <v>152.656153642851</v>
      </c>
      <c r="BF256">
        <v>214.694740551493</v>
      </c>
      <c r="BG256">
        <v>348.16756232930999</v>
      </c>
      <c r="BH256">
        <v>772.02008633600599</v>
      </c>
      <c r="BI256">
        <v>2740.2739846709501</v>
      </c>
    </row>
    <row r="257" spans="1:66" x14ac:dyDescent="0.3">
      <c r="A257" t="s">
        <v>1039</v>
      </c>
      <c r="B257" t="s">
        <v>1040</v>
      </c>
      <c r="C257" t="s">
        <v>555</v>
      </c>
      <c r="D257" t="s">
        <v>556</v>
      </c>
    </row>
    <row r="258" spans="1:66" x14ac:dyDescent="0.3">
      <c r="A258" t="s">
        <v>1041</v>
      </c>
      <c r="B258" t="s">
        <v>1042</v>
      </c>
      <c r="C258" t="s">
        <v>555</v>
      </c>
      <c r="D258" t="s">
        <v>556</v>
      </c>
    </row>
    <row r="259" spans="1:66" s="9" customFormat="1" x14ac:dyDescent="0.3">
      <c r="A259" s="9" t="s">
        <v>294</v>
      </c>
      <c r="B259" s="9" t="s">
        <v>1043</v>
      </c>
      <c r="C259" s="9" t="s">
        <v>555</v>
      </c>
      <c r="D259" s="9" t="s">
        <v>556</v>
      </c>
      <c r="AN259" s="9">
        <v>40.165720382289898</v>
      </c>
      <c r="AO259" s="9">
        <v>42.445125013984899</v>
      </c>
      <c r="AP259" s="9">
        <v>43.807412363617701</v>
      </c>
      <c r="AQ259" s="9">
        <v>46.990545703914101</v>
      </c>
      <c r="AR259" s="9">
        <v>48.9251945689942</v>
      </c>
      <c r="AS259" s="9">
        <v>48.088408727696603</v>
      </c>
      <c r="AT259" s="9">
        <v>47.880885839054798</v>
      </c>
      <c r="AU259" s="9">
        <v>49.715120403179398</v>
      </c>
      <c r="AV259" s="9">
        <v>51.323229636975398</v>
      </c>
      <c r="AW259" s="9">
        <v>55.303319144004497</v>
      </c>
      <c r="AX259" s="9">
        <v>59.884962675395201</v>
      </c>
      <c r="AY259" s="9">
        <v>64.327239477576697</v>
      </c>
      <c r="AZ259" s="9">
        <v>69.694993103108899</v>
      </c>
      <c r="BA259" s="9">
        <v>85.805303234615295</v>
      </c>
      <c r="BB259" s="9">
        <v>91.568830608469298</v>
      </c>
      <c r="BC259" s="9">
        <v>100</v>
      </c>
      <c r="BD259" s="9">
        <v>118.677732277071</v>
      </c>
      <c r="BE259" s="9">
        <v>129.47112002426101</v>
      </c>
      <c r="BF259" s="9">
        <v>138.00672987428501</v>
      </c>
      <c r="BG259" s="9">
        <v>143.64368992326499</v>
      </c>
      <c r="BH259" s="9">
        <v>144.55037019428801</v>
      </c>
      <c r="BI259" s="9">
        <v>148.40733280127799</v>
      </c>
      <c r="BJ259" s="9">
        <v>153.63165215668499</v>
      </c>
      <c r="BK259" s="9">
        <v>159.06964122458299</v>
      </c>
      <c r="BL259" s="9">
        <v>163.516947912918</v>
      </c>
      <c r="BM259" s="46">
        <v>168.78372148333801</v>
      </c>
      <c r="BN259" s="9">
        <v>171.88042266406299</v>
      </c>
    </row>
    <row r="260" spans="1:66" x14ac:dyDescent="0.3">
      <c r="A260" t="s">
        <v>1044</v>
      </c>
      <c r="B260" t="s">
        <v>1045</v>
      </c>
      <c r="C260" t="s">
        <v>555</v>
      </c>
      <c r="D260" t="s">
        <v>556</v>
      </c>
      <c r="U260">
        <v>19.574098899955199</v>
      </c>
      <c r="V260">
        <v>20.696968938941399</v>
      </c>
      <c r="W260">
        <v>22.0244297053701</v>
      </c>
      <c r="X260">
        <v>22.942709016913899</v>
      </c>
      <c r="Y260">
        <v>25.521503767466999</v>
      </c>
      <c r="Z260">
        <v>32.372914174840801</v>
      </c>
      <c r="AA260">
        <v>34.533011622721098</v>
      </c>
      <c r="AB260">
        <v>35.103962490002203</v>
      </c>
      <c r="AC260">
        <v>37.040437514864102</v>
      </c>
      <c r="AD260">
        <v>37.435345198066898</v>
      </c>
      <c r="AE260">
        <v>39.219566658320502</v>
      </c>
      <c r="AF260">
        <v>45.510147874006101</v>
      </c>
      <c r="AG260">
        <v>49.496941670789198</v>
      </c>
      <c r="AH260">
        <v>53.331988990878301</v>
      </c>
      <c r="AI260">
        <v>55.870293691944298</v>
      </c>
      <c r="AJ260">
        <v>59.484618864114601</v>
      </c>
      <c r="AK260">
        <v>61.8987673569764</v>
      </c>
      <c r="AL260">
        <v>64.1059888361644</v>
      </c>
      <c r="AM260">
        <v>65.582068200371296</v>
      </c>
      <c r="AN260">
        <v>67.044352430333205</v>
      </c>
      <c r="AO260">
        <v>67.652005171393697</v>
      </c>
      <c r="AP260">
        <v>69.567031991705306</v>
      </c>
      <c r="AQ260">
        <v>71.850333200538401</v>
      </c>
      <c r="AR260">
        <v>73.286603315772098</v>
      </c>
      <c r="AS260">
        <v>75.146388977805501</v>
      </c>
      <c r="AT260">
        <v>77.834792014012194</v>
      </c>
      <c r="AU260">
        <v>79.363130726376298</v>
      </c>
      <c r="AV260">
        <v>81.756914251765906</v>
      </c>
      <c r="AW260">
        <v>82.916978575608496</v>
      </c>
      <c r="AX260">
        <v>83.911319424616494</v>
      </c>
      <c r="AY260">
        <v>85.623795331241297</v>
      </c>
      <c r="AZ260">
        <v>88.993505986212696</v>
      </c>
      <c r="BA260">
        <v>93.3023163319139</v>
      </c>
      <c r="BB260">
        <v>97.311578191892195</v>
      </c>
      <c r="BC260">
        <v>100</v>
      </c>
      <c r="BD260">
        <v>100.873793104781</v>
      </c>
      <c r="BE260">
        <v>102.232970253559</v>
      </c>
      <c r="BF260">
        <v>103.72448152707101</v>
      </c>
      <c r="BG260">
        <v>104.55309890124499</v>
      </c>
      <c r="BH260">
        <v>107.149433340321</v>
      </c>
      <c r="BI260">
        <v>108.051705592199</v>
      </c>
      <c r="BJ260">
        <v>111.384588808318</v>
      </c>
      <c r="BK260">
        <v>113.980923247394</v>
      </c>
      <c r="BL260">
        <v>117.129669269253</v>
      </c>
      <c r="BM260" s="46">
        <v>123.37192015469201</v>
      </c>
      <c r="BN260">
        <v>126.26287410458499</v>
      </c>
    </row>
    <row r="261" spans="1:66" x14ac:dyDescent="0.3">
      <c r="A261" t="s">
        <v>1046</v>
      </c>
      <c r="B261" t="s">
        <v>1047</v>
      </c>
      <c r="C261" t="s">
        <v>555</v>
      </c>
      <c r="D261" t="s">
        <v>556</v>
      </c>
    </row>
    <row r="262" spans="1:66" x14ac:dyDescent="0.3">
      <c r="A262" t="s">
        <v>1048</v>
      </c>
      <c r="B262" t="s">
        <v>1049</v>
      </c>
      <c r="C262" t="s">
        <v>555</v>
      </c>
      <c r="D262" t="s">
        <v>556</v>
      </c>
      <c r="F262">
        <v>3.6283948844660601</v>
      </c>
      <c r="G262">
        <v>3.7247239521952502</v>
      </c>
      <c r="H262">
        <v>3.7504117035897</v>
      </c>
      <c r="I262">
        <v>3.9494917768966902</v>
      </c>
      <c r="J262">
        <v>4.0329769689286499</v>
      </c>
      <c r="K262">
        <v>4.1485718502036697</v>
      </c>
      <c r="L262">
        <v>4.1271653907083099</v>
      </c>
      <c r="M262">
        <v>4.19780670704304</v>
      </c>
      <c r="N262">
        <v>4.37119902895558</v>
      </c>
      <c r="O262">
        <v>4.4910752021296698</v>
      </c>
      <c r="P262">
        <v>4.7051397970834303</v>
      </c>
      <c r="Q262">
        <v>5.0583463787571299</v>
      </c>
      <c r="R262">
        <v>5.6534225383328103</v>
      </c>
      <c r="S262">
        <v>7.0660815954786198</v>
      </c>
      <c r="T262">
        <v>7.6870306315906296</v>
      </c>
      <c r="U262">
        <v>8.0639785400525206</v>
      </c>
      <c r="V262">
        <v>9.2421895316302294</v>
      </c>
      <c r="W262">
        <v>9.4324546850057907</v>
      </c>
      <c r="X262">
        <v>10.4813012940729</v>
      </c>
      <c r="Y262">
        <v>13.9450823916488</v>
      </c>
      <c r="Z262">
        <v>16.804748066547099</v>
      </c>
      <c r="AA262">
        <v>19.879382514438099</v>
      </c>
      <c r="AB262">
        <v>23.1515558345451</v>
      </c>
      <c r="AC262">
        <v>25.8973461596518</v>
      </c>
      <c r="AD262">
        <v>28.251544720182</v>
      </c>
      <c r="AE262">
        <v>29.8713634731855</v>
      </c>
      <c r="AF262">
        <v>31.235543685519001</v>
      </c>
      <c r="AG262">
        <v>33.8930225147584</v>
      </c>
      <c r="AH262">
        <v>36.083380010655198</v>
      </c>
      <c r="AI262">
        <v>41.581932621044501</v>
      </c>
      <c r="AJ262">
        <v>40.825474939437598</v>
      </c>
      <c r="AK262">
        <v>44.512479891416803</v>
      </c>
      <c r="AL262">
        <v>45.275909533222801</v>
      </c>
      <c r="AM262">
        <v>50.745412309449101</v>
      </c>
      <c r="AN262">
        <v>49.272004720697304</v>
      </c>
      <c r="AO262">
        <v>51.920187603004401</v>
      </c>
      <c r="AP262">
        <v>55.482859264765601</v>
      </c>
      <c r="AQ262">
        <v>56.713932192218699</v>
      </c>
      <c r="AR262">
        <v>56.864292244426899</v>
      </c>
      <c r="AS262">
        <v>57.4140461853125</v>
      </c>
      <c r="AT262">
        <v>59.6177607004864</v>
      </c>
      <c r="AU262">
        <v>64.417177914110397</v>
      </c>
      <c r="AV262">
        <v>64.4917924059028</v>
      </c>
      <c r="AW262">
        <v>75.012435748632001</v>
      </c>
      <c r="AX262">
        <v>76.405239595423595</v>
      </c>
      <c r="AY262">
        <v>79.232299784446994</v>
      </c>
      <c r="AZ262">
        <v>83.651135798375094</v>
      </c>
      <c r="BA262">
        <v>93.326148234123707</v>
      </c>
      <c r="BB262">
        <v>99.2289835848118</v>
      </c>
      <c r="BC262">
        <v>100</v>
      </c>
      <c r="BD262">
        <v>105.235415914784</v>
      </c>
      <c r="BE262">
        <v>107.39170940819101</v>
      </c>
      <c r="BF262">
        <v>108.04689089272701</v>
      </c>
      <c r="BG262">
        <v>107.60733875753201</v>
      </c>
      <c r="BH262">
        <v>108.386921789764</v>
      </c>
      <c r="BI262">
        <v>109.80106621915699</v>
      </c>
      <c r="BJ262">
        <v>111.722471535674</v>
      </c>
      <c r="BK262">
        <v>116.41197634551899</v>
      </c>
      <c r="BL262">
        <v>117.55552211969299</v>
      </c>
      <c r="BM262" s="46">
        <v>115.71117886527399</v>
      </c>
      <c r="BN262">
        <v>119.336646996638</v>
      </c>
    </row>
    <row r="263" spans="1:66" x14ac:dyDescent="0.3">
      <c r="A263" t="s">
        <v>1050</v>
      </c>
      <c r="B263" t="s">
        <v>1051</v>
      </c>
      <c r="C263" t="s">
        <v>555</v>
      </c>
      <c r="D263" t="s">
        <v>556</v>
      </c>
      <c r="AU263">
        <v>89.359626036936703</v>
      </c>
      <c r="AV263">
        <v>88.390241533577395</v>
      </c>
      <c r="AW263">
        <v>87.449126796607999</v>
      </c>
      <c r="AX263">
        <v>86.237790996548398</v>
      </c>
      <c r="AY263">
        <v>86.773885584196194</v>
      </c>
      <c r="AZ263">
        <v>90.555922743629296</v>
      </c>
      <c r="BA263">
        <v>99.023279723874595</v>
      </c>
      <c r="BB263">
        <v>96.636557244620704</v>
      </c>
      <c r="BC263">
        <v>100</v>
      </c>
      <c r="BD263">
        <v>107.336417713153</v>
      </c>
      <c r="BE263">
        <v>109.994859366968</v>
      </c>
      <c r="BF263">
        <v>111.938825227216</v>
      </c>
      <c r="BG263">
        <v>112.418995558574</v>
      </c>
      <c r="BH263">
        <v>111.815384928396</v>
      </c>
      <c r="BI263">
        <v>112.12083037922601</v>
      </c>
      <c r="BJ263">
        <v>113.78945104101599</v>
      </c>
      <c r="BK263">
        <v>114.988561700519</v>
      </c>
      <c r="BL263">
        <v>118.065646442896</v>
      </c>
      <c r="BM263" s="46">
        <v>118.29968552161</v>
      </c>
      <c r="BN263">
        <v>122.267091891806</v>
      </c>
    </row>
    <row r="264" spans="1:66" x14ac:dyDescent="0.3">
      <c r="A264" t="s">
        <v>1052</v>
      </c>
      <c r="B264" t="s">
        <v>1053</v>
      </c>
      <c r="C264" t="s">
        <v>555</v>
      </c>
      <c r="D264" t="s">
        <v>556</v>
      </c>
      <c r="AI264">
        <v>3.84468633427295</v>
      </c>
      <c r="AJ264">
        <v>5.2287734146112097</v>
      </c>
      <c r="AK264">
        <v>6.7666479483203901</v>
      </c>
      <c r="AL264">
        <v>9.1858800885278296</v>
      </c>
      <c r="AM264">
        <v>13.7231679725975</v>
      </c>
      <c r="AN264">
        <v>21.282040789564999</v>
      </c>
      <c r="AO264">
        <v>27.822806440626501</v>
      </c>
      <c r="AP264">
        <v>28.428432889798898</v>
      </c>
      <c r="AQ264">
        <v>30.127460603963499</v>
      </c>
      <c r="AR264">
        <v>32.736564820127697</v>
      </c>
      <c r="AS264">
        <v>34.239173145371502</v>
      </c>
      <c r="AT264">
        <v>38.317603512545801</v>
      </c>
      <c r="AU264">
        <v>43.007116423029103</v>
      </c>
      <c r="AV264">
        <v>47.6658024016401</v>
      </c>
      <c r="AW264">
        <v>53.631222925987899</v>
      </c>
      <c r="AX264">
        <v>59.965748218682599</v>
      </c>
      <c r="AY264">
        <v>66.468912896805904</v>
      </c>
      <c r="AZ264">
        <v>71.723358754955996</v>
      </c>
      <c r="BA264">
        <v>85.333767951035398</v>
      </c>
      <c r="BB264">
        <v>89.948414157716797</v>
      </c>
      <c r="BC264">
        <v>100</v>
      </c>
      <c r="BD264">
        <v>119.543561713115</v>
      </c>
      <c r="BE264">
        <v>131.36090559519701</v>
      </c>
      <c r="BF264">
        <v>145.76915053314801</v>
      </c>
      <c r="BG264">
        <v>157.58334053767501</v>
      </c>
    </row>
    <row r="265" spans="1:66" s="9" customFormat="1" x14ac:dyDescent="0.3">
      <c r="A265" s="9" t="s">
        <v>466</v>
      </c>
      <c r="B265" s="9" t="s">
        <v>1054</v>
      </c>
      <c r="C265" s="9" t="s">
        <v>555</v>
      </c>
      <c r="D265" s="9" t="s">
        <v>556</v>
      </c>
      <c r="E265" s="9">
        <v>1.7724596246884601</v>
      </c>
      <c r="F265" s="9">
        <v>1.80972335434687</v>
      </c>
      <c r="G265" s="9">
        <v>1.83227767189562</v>
      </c>
      <c r="H265" s="9">
        <v>1.85679299222988</v>
      </c>
      <c r="I265" s="9">
        <v>1.90386219029468</v>
      </c>
      <c r="J265" s="9">
        <v>1.98133088989884</v>
      </c>
      <c r="K265" s="9">
        <v>2.0504641548160101</v>
      </c>
      <c r="L265" s="9">
        <v>2.12302990763818</v>
      </c>
      <c r="M265" s="9">
        <v>2.1651961589209798</v>
      </c>
      <c r="N265" s="9">
        <v>2.2353100718369698</v>
      </c>
      <c r="O265" s="9">
        <v>2.3468940038117601</v>
      </c>
      <c r="P265" s="9">
        <v>2.4867078141035002</v>
      </c>
      <c r="Q265" s="9">
        <v>2.6464964081512998</v>
      </c>
      <c r="R265" s="9">
        <v>2.8961665444949398</v>
      </c>
      <c r="S265" s="9">
        <v>3.2357167570737402</v>
      </c>
      <c r="T265" s="9">
        <v>3.6701422078874102</v>
      </c>
      <c r="U265" s="9">
        <v>4.07460621609735</v>
      </c>
      <c r="V265" s="9">
        <v>4.5290048380002901</v>
      </c>
      <c r="W265" s="9">
        <v>5.0333370473537604</v>
      </c>
      <c r="X265" s="9">
        <v>5.7024516933000999</v>
      </c>
      <c r="Y265" s="9">
        <v>6.4814203196012299</v>
      </c>
      <c r="Z265" s="9">
        <v>7.4701120070370903</v>
      </c>
      <c r="AA265" s="9">
        <v>8.5636641254947996</v>
      </c>
      <c r="AB265" s="9">
        <v>9.6172694619557308</v>
      </c>
      <c r="AC265" s="9">
        <v>10.7258022284123</v>
      </c>
      <c r="AD265" s="9">
        <v>12.4734887846357</v>
      </c>
      <c r="AE265" s="9">
        <v>14.8004080046914</v>
      </c>
      <c r="AF265" s="9">
        <v>17.1922399941358</v>
      </c>
      <c r="AG265" s="9">
        <v>19.389330010262402</v>
      </c>
      <c r="AH265" s="9">
        <v>22.2455563700337</v>
      </c>
      <c r="AI265" s="9">
        <v>25.431332649171701</v>
      </c>
      <c r="AJ265" s="9">
        <v>29.331177246738001</v>
      </c>
      <c r="AK265" s="9">
        <v>33.400784342471802</v>
      </c>
      <c r="AL265" s="9">
        <v>36.646494648878502</v>
      </c>
      <c r="AM265" s="9">
        <v>39.9221507110394</v>
      </c>
      <c r="AN265" s="9">
        <v>43.387570737428497</v>
      </c>
      <c r="AO265" s="9">
        <v>46.578341885354099</v>
      </c>
      <c r="AP265" s="9">
        <v>50.583046474123996</v>
      </c>
      <c r="AQ265" s="9">
        <v>54.063436446268902</v>
      </c>
      <c r="AR265" s="9">
        <v>56.864729511801798</v>
      </c>
      <c r="AS265" s="9">
        <v>59.900709573376297</v>
      </c>
      <c r="AT265" s="9">
        <v>63.316188242193199</v>
      </c>
      <c r="AU265" s="9">
        <v>69.327877144113799</v>
      </c>
      <c r="AV265" s="9">
        <v>73.265296877290695</v>
      </c>
      <c r="AW265" s="9">
        <v>72.758278844744197</v>
      </c>
      <c r="AX265" s="9">
        <v>74.259170209646697</v>
      </c>
      <c r="AY265" s="9">
        <v>76.668069198064799</v>
      </c>
      <c r="AZ265" s="9">
        <v>81.404474417240905</v>
      </c>
      <c r="BA265" s="9">
        <v>89.605629673068506</v>
      </c>
      <c r="BB265" s="9">
        <v>96.0709573376338</v>
      </c>
      <c r="BC265" s="9">
        <v>100</v>
      </c>
      <c r="BD265" s="9">
        <v>104.99926696965299</v>
      </c>
      <c r="BE265" s="9">
        <v>111.010115818795</v>
      </c>
      <c r="BF265" s="9">
        <v>117.431461662513</v>
      </c>
      <c r="BG265" s="9">
        <v>124.629819674535</v>
      </c>
      <c r="BH265" s="9">
        <v>130.288813956898</v>
      </c>
      <c r="BI265" s="9">
        <v>138.85060841518799</v>
      </c>
      <c r="BJ265" s="9">
        <v>146.04896642720999</v>
      </c>
      <c r="BK265" s="9">
        <v>152.64623955431799</v>
      </c>
      <c r="BL265" s="9">
        <v>158.93563993549299</v>
      </c>
      <c r="BM265" s="46">
        <v>164.03753115379001</v>
      </c>
      <c r="BN265" s="9">
        <v>171.60240433953999</v>
      </c>
    </row>
    <row r="266" spans="1:66" x14ac:dyDescent="0.3">
      <c r="A266" t="s">
        <v>1055</v>
      </c>
      <c r="B266" t="s">
        <v>1056</v>
      </c>
      <c r="C266" t="s">
        <v>555</v>
      </c>
      <c r="D266" t="s">
        <v>556</v>
      </c>
      <c r="AD266">
        <v>1.3551938010276101E-2</v>
      </c>
      <c r="AE266">
        <v>2.1117743893313799E-2</v>
      </c>
      <c r="AF266">
        <v>3.1053060410049901E-2</v>
      </c>
      <c r="AG266">
        <v>4.68913683300353E-2</v>
      </c>
      <c r="AH266">
        <v>0.104757312226675</v>
      </c>
      <c r="AI266">
        <v>0.21687257852641301</v>
      </c>
      <c r="AJ266">
        <v>0.42863200252747702</v>
      </c>
      <c r="AK266">
        <v>1.1389032075691301</v>
      </c>
      <c r="AL266">
        <v>3.2266499276675602</v>
      </c>
      <c r="AM266">
        <v>4.98844343936545</v>
      </c>
      <c r="AN266">
        <v>6.7308861512495799</v>
      </c>
      <c r="AO266">
        <v>9.6300873393305206</v>
      </c>
      <c r="AP266">
        <v>11.9816315535675</v>
      </c>
      <c r="AQ266">
        <v>14.912153677314199</v>
      </c>
      <c r="AR266">
        <v>18.9067761726999</v>
      </c>
      <c r="AS266">
        <v>23.8282878664427</v>
      </c>
      <c r="AT266">
        <v>28.9260598696352</v>
      </c>
      <c r="AU266">
        <v>35.357290452119102</v>
      </c>
      <c r="AV266">
        <v>42.924308684879897</v>
      </c>
      <c r="AW266">
        <v>50.636857945758798</v>
      </c>
      <c r="AX266">
        <v>59.915778446598502</v>
      </c>
      <c r="AY266">
        <v>65.319925505911101</v>
      </c>
      <c r="AZ266">
        <v>72.281298325545606</v>
      </c>
      <c r="BA266">
        <v>81.2771246612011</v>
      </c>
      <c r="BB266">
        <v>92.164402467616199</v>
      </c>
      <c r="BC266">
        <v>100</v>
      </c>
      <c r="BD266">
        <v>106.42939681072301</v>
      </c>
      <c r="BE266">
        <v>113.428087204376</v>
      </c>
      <c r="BF266">
        <v>121.34273168477</v>
      </c>
      <c r="BG266">
        <v>130.81580771897401</v>
      </c>
      <c r="BH266">
        <v>144.042061474463</v>
      </c>
      <c r="BI266">
        <v>169.78198906093499</v>
      </c>
      <c r="BJ266">
        <v>180.94907942377299</v>
      </c>
      <c r="BK266">
        <v>194.51043833294801</v>
      </c>
      <c r="BL266">
        <v>212.308758955396</v>
      </c>
      <c r="BM266" s="46">
        <v>245.710415222248</v>
      </c>
      <c r="BN266">
        <v>299.81888144210802</v>
      </c>
    </row>
    <row r="267" spans="1:66" x14ac:dyDescent="0.3">
      <c r="A267" t="s">
        <v>1057</v>
      </c>
      <c r="B267" t="s">
        <v>1058</v>
      </c>
      <c r="C267" t="s">
        <v>555</v>
      </c>
      <c r="D267" t="s">
        <v>556</v>
      </c>
      <c r="BB267">
        <v>97.066014669926602</v>
      </c>
      <c r="BC267">
        <v>100</v>
      </c>
      <c r="BD267">
        <v>103.46612972817501</v>
      </c>
      <c r="BE267">
        <v>107.320581044154</v>
      </c>
      <c r="BF267">
        <v>109.07521932978599</v>
      </c>
      <c r="BG267">
        <v>108.85948511433899</v>
      </c>
      <c r="BH267">
        <v>106.213145404861</v>
      </c>
      <c r="BI267">
        <v>104.573565367467</v>
      </c>
      <c r="BJ267">
        <v>105.508413634402</v>
      </c>
      <c r="BK267">
        <v>116.712210556594</v>
      </c>
      <c r="BL267">
        <v>414.684308931396</v>
      </c>
      <c r="BM267" s="46">
        <v>2725.3128146124</v>
      </c>
      <c r="BN267">
        <v>5411.0024449877701</v>
      </c>
    </row>
    <row r="271" spans="1:66" x14ac:dyDescent="0.3">
      <c r="A271" t="s">
        <v>1059</v>
      </c>
      <c r="B271" t="s">
        <v>1060</v>
      </c>
      <c r="BM271"/>
    </row>
    <row r="272" spans="1:66" x14ac:dyDescent="0.3">
      <c r="A272" t="s">
        <v>1061</v>
      </c>
      <c r="B272" s="47">
        <v>44820</v>
      </c>
      <c r="BM272"/>
    </row>
    <row r="273" spans="1:65" x14ac:dyDescent="0.3">
      <c r="A273" s="5" t="s">
        <v>1062</v>
      </c>
      <c r="BM273"/>
    </row>
  </sheetData>
  <hyperlinks>
    <hyperlink ref="A273" r:id="rId1" xr:uid="{B84A7686-C82B-459A-B0E3-0EEBF1880A5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381C-2BE0-48CD-A6B3-FBC5EB31D11B}">
  <dimension ref="A1:BN273"/>
  <sheetViews>
    <sheetView workbookViewId="0">
      <pane xSplit="5" ySplit="6" topLeftCell="BF132" activePane="bottomRight" state="frozen"/>
      <selection pane="topRight" activeCell="F1" sqref="F1"/>
      <selection pane="bottomLeft" activeCell="A7" sqref="A7"/>
      <selection pane="bottomRight" activeCell="A208" sqref="A208"/>
    </sheetView>
  </sheetViews>
  <sheetFormatPr defaultRowHeight="14.4" x14ac:dyDescent="0.3"/>
  <cols>
    <col min="1" max="1" width="25.109375" customWidth="1"/>
    <col min="2" max="2" width="13.109375" customWidth="1"/>
    <col min="3" max="3" width="36.5546875" customWidth="1"/>
    <col min="4" max="4" width="12.77734375" bestFit="1" customWidth="1"/>
    <col min="5" max="64" width="11.44140625" bestFit="1" customWidth="1"/>
    <col min="65" max="65" width="11.44140625" style="46" bestFit="1" customWidth="1"/>
    <col min="66" max="66" width="11.44140625" bestFit="1" customWidth="1"/>
    <col min="257" max="257" width="44.109375" bestFit="1" customWidth="1"/>
    <col min="258" max="258" width="25.6640625" bestFit="1" customWidth="1"/>
    <col min="259" max="259" width="43" bestFit="1" customWidth="1"/>
    <col min="260" max="260" width="12.77734375" bestFit="1" customWidth="1"/>
    <col min="261" max="322" width="11.44140625" bestFit="1" customWidth="1"/>
    <col min="513" max="513" width="44.109375" bestFit="1" customWidth="1"/>
    <col min="514" max="514" width="25.6640625" bestFit="1" customWidth="1"/>
    <col min="515" max="515" width="43" bestFit="1" customWidth="1"/>
    <col min="516" max="516" width="12.77734375" bestFit="1" customWidth="1"/>
    <col min="517" max="578" width="11.44140625" bestFit="1" customWidth="1"/>
    <col min="769" max="769" width="44.109375" bestFit="1" customWidth="1"/>
    <col min="770" max="770" width="25.6640625" bestFit="1" customWidth="1"/>
    <col min="771" max="771" width="43" bestFit="1" customWidth="1"/>
    <col min="772" max="772" width="12.77734375" bestFit="1" customWidth="1"/>
    <col min="773" max="834" width="11.44140625" bestFit="1" customWidth="1"/>
    <col min="1025" max="1025" width="44.109375" bestFit="1" customWidth="1"/>
    <col min="1026" max="1026" width="25.6640625" bestFit="1" customWidth="1"/>
    <col min="1027" max="1027" width="43" bestFit="1" customWidth="1"/>
    <col min="1028" max="1028" width="12.77734375" bestFit="1" customWidth="1"/>
    <col min="1029" max="1090" width="11.44140625" bestFit="1" customWidth="1"/>
    <col min="1281" max="1281" width="44.109375" bestFit="1" customWidth="1"/>
    <col min="1282" max="1282" width="25.6640625" bestFit="1" customWidth="1"/>
    <col min="1283" max="1283" width="43" bestFit="1" customWidth="1"/>
    <col min="1284" max="1284" width="12.77734375" bestFit="1" customWidth="1"/>
    <col min="1285" max="1346" width="11.44140625" bestFit="1" customWidth="1"/>
    <col min="1537" max="1537" width="44.109375" bestFit="1" customWidth="1"/>
    <col min="1538" max="1538" width="25.6640625" bestFit="1" customWidth="1"/>
    <col min="1539" max="1539" width="43" bestFit="1" customWidth="1"/>
    <col min="1540" max="1540" width="12.77734375" bestFit="1" customWidth="1"/>
    <col min="1541" max="1602" width="11.44140625" bestFit="1" customWidth="1"/>
    <col min="1793" max="1793" width="44.109375" bestFit="1" customWidth="1"/>
    <col min="1794" max="1794" width="25.6640625" bestFit="1" customWidth="1"/>
    <col min="1795" max="1795" width="43" bestFit="1" customWidth="1"/>
    <col min="1796" max="1796" width="12.77734375" bestFit="1" customWidth="1"/>
    <col min="1797" max="1858" width="11.44140625" bestFit="1" customWidth="1"/>
    <col min="2049" max="2049" width="44.109375" bestFit="1" customWidth="1"/>
    <col min="2050" max="2050" width="25.6640625" bestFit="1" customWidth="1"/>
    <col min="2051" max="2051" width="43" bestFit="1" customWidth="1"/>
    <col min="2052" max="2052" width="12.77734375" bestFit="1" customWidth="1"/>
    <col min="2053" max="2114" width="11.44140625" bestFit="1" customWidth="1"/>
    <col min="2305" max="2305" width="44.109375" bestFit="1" customWidth="1"/>
    <col min="2306" max="2306" width="25.6640625" bestFit="1" customWidth="1"/>
    <col min="2307" max="2307" width="43" bestFit="1" customWidth="1"/>
    <col min="2308" max="2308" width="12.77734375" bestFit="1" customWidth="1"/>
    <col min="2309" max="2370" width="11.44140625" bestFit="1" customWidth="1"/>
    <col min="2561" max="2561" width="44.109375" bestFit="1" customWidth="1"/>
    <col min="2562" max="2562" width="25.6640625" bestFit="1" customWidth="1"/>
    <col min="2563" max="2563" width="43" bestFit="1" customWidth="1"/>
    <col min="2564" max="2564" width="12.77734375" bestFit="1" customWidth="1"/>
    <col min="2565" max="2626" width="11.44140625" bestFit="1" customWidth="1"/>
    <col min="2817" max="2817" width="44.109375" bestFit="1" customWidth="1"/>
    <col min="2818" max="2818" width="25.6640625" bestFit="1" customWidth="1"/>
    <col min="2819" max="2819" width="43" bestFit="1" customWidth="1"/>
    <col min="2820" max="2820" width="12.77734375" bestFit="1" customWidth="1"/>
    <col min="2821" max="2882" width="11.44140625" bestFit="1" customWidth="1"/>
    <col min="3073" max="3073" width="44.109375" bestFit="1" customWidth="1"/>
    <col min="3074" max="3074" width="25.6640625" bestFit="1" customWidth="1"/>
    <col min="3075" max="3075" width="43" bestFit="1" customWidth="1"/>
    <col min="3076" max="3076" width="12.77734375" bestFit="1" customWidth="1"/>
    <col min="3077" max="3138" width="11.44140625" bestFit="1" customWidth="1"/>
    <col min="3329" max="3329" width="44.109375" bestFit="1" customWidth="1"/>
    <col min="3330" max="3330" width="25.6640625" bestFit="1" customWidth="1"/>
    <col min="3331" max="3331" width="43" bestFit="1" customWidth="1"/>
    <col min="3332" max="3332" width="12.77734375" bestFit="1" customWidth="1"/>
    <col min="3333" max="3394" width="11.44140625" bestFit="1" customWidth="1"/>
    <col min="3585" max="3585" width="44.109375" bestFit="1" customWidth="1"/>
    <col min="3586" max="3586" width="25.6640625" bestFit="1" customWidth="1"/>
    <col min="3587" max="3587" width="43" bestFit="1" customWidth="1"/>
    <col min="3588" max="3588" width="12.77734375" bestFit="1" customWidth="1"/>
    <col min="3589" max="3650" width="11.44140625" bestFit="1" customWidth="1"/>
    <col min="3841" max="3841" width="44.109375" bestFit="1" customWidth="1"/>
    <col min="3842" max="3842" width="25.6640625" bestFit="1" customWidth="1"/>
    <col min="3843" max="3843" width="43" bestFit="1" customWidth="1"/>
    <col min="3844" max="3844" width="12.77734375" bestFit="1" customWidth="1"/>
    <col min="3845" max="3906" width="11.44140625" bestFit="1" customWidth="1"/>
    <col min="4097" max="4097" width="44.109375" bestFit="1" customWidth="1"/>
    <col min="4098" max="4098" width="25.6640625" bestFit="1" customWidth="1"/>
    <col min="4099" max="4099" width="43" bestFit="1" customWidth="1"/>
    <col min="4100" max="4100" width="12.77734375" bestFit="1" customWidth="1"/>
    <col min="4101" max="4162" width="11.44140625" bestFit="1" customWidth="1"/>
    <col min="4353" max="4353" width="44.109375" bestFit="1" customWidth="1"/>
    <col min="4354" max="4354" width="25.6640625" bestFit="1" customWidth="1"/>
    <col min="4355" max="4355" width="43" bestFit="1" customWidth="1"/>
    <col min="4356" max="4356" width="12.77734375" bestFit="1" customWidth="1"/>
    <col min="4357" max="4418" width="11.44140625" bestFit="1" customWidth="1"/>
    <col min="4609" max="4609" width="44.109375" bestFit="1" customWidth="1"/>
    <col min="4610" max="4610" width="25.6640625" bestFit="1" customWidth="1"/>
    <col min="4611" max="4611" width="43" bestFit="1" customWidth="1"/>
    <col min="4612" max="4612" width="12.77734375" bestFit="1" customWidth="1"/>
    <col min="4613" max="4674" width="11.44140625" bestFit="1" customWidth="1"/>
    <col min="4865" max="4865" width="44.109375" bestFit="1" customWidth="1"/>
    <col min="4866" max="4866" width="25.6640625" bestFit="1" customWidth="1"/>
    <col min="4867" max="4867" width="43" bestFit="1" customWidth="1"/>
    <col min="4868" max="4868" width="12.77734375" bestFit="1" customWidth="1"/>
    <col min="4869" max="4930" width="11.44140625" bestFit="1" customWidth="1"/>
    <col min="5121" max="5121" width="44.109375" bestFit="1" customWidth="1"/>
    <col min="5122" max="5122" width="25.6640625" bestFit="1" customWidth="1"/>
    <col min="5123" max="5123" width="43" bestFit="1" customWidth="1"/>
    <col min="5124" max="5124" width="12.77734375" bestFit="1" customWidth="1"/>
    <col min="5125" max="5186" width="11.44140625" bestFit="1" customWidth="1"/>
    <col min="5377" max="5377" width="44.109375" bestFit="1" customWidth="1"/>
    <col min="5378" max="5378" width="25.6640625" bestFit="1" customWidth="1"/>
    <col min="5379" max="5379" width="43" bestFit="1" customWidth="1"/>
    <col min="5380" max="5380" width="12.77734375" bestFit="1" customWidth="1"/>
    <col min="5381" max="5442" width="11.44140625" bestFit="1" customWidth="1"/>
    <col min="5633" max="5633" width="44.109375" bestFit="1" customWidth="1"/>
    <col min="5634" max="5634" width="25.6640625" bestFit="1" customWidth="1"/>
    <col min="5635" max="5635" width="43" bestFit="1" customWidth="1"/>
    <col min="5636" max="5636" width="12.77734375" bestFit="1" customWidth="1"/>
    <col min="5637" max="5698" width="11.44140625" bestFit="1" customWidth="1"/>
    <col min="5889" max="5889" width="44.109375" bestFit="1" customWidth="1"/>
    <col min="5890" max="5890" width="25.6640625" bestFit="1" customWidth="1"/>
    <col min="5891" max="5891" width="43" bestFit="1" customWidth="1"/>
    <col min="5892" max="5892" width="12.77734375" bestFit="1" customWidth="1"/>
    <col min="5893" max="5954" width="11.44140625" bestFit="1" customWidth="1"/>
    <col min="6145" max="6145" width="44.109375" bestFit="1" customWidth="1"/>
    <col min="6146" max="6146" width="25.6640625" bestFit="1" customWidth="1"/>
    <col min="6147" max="6147" width="43" bestFit="1" customWidth="1"/>
    <col min="6148" max="6148" width="12.77734375" bestFit="1" customWidth="1"/>
    <col min="6149" max="6210" width="11.44140625" bestFit="1" customWidth="1"/>
    <col min="6401" max="6401" width="44.109375" bestFit="1" customWidth="1"/>
    <col min="6402" max="6402" width="25.6640625" bestFit="1" customWidth="1"/>
    <col min="6403" max="6403" width="43" bestFit="1" customWidth="1"/>
    <col min="6404" max="6404" width="12.77734375" bestFit="1" customWidth="1"/>
    <col min="6405" max="6466" width="11.44140625" bestFit="1" customWidth="1"/>
    <col min="6657" max="6657" width="44.109375" bestFit="1" customWidth="1"/>
    <col min="6658" max="6658" width="25.6640625" bestFit="1" customWidth="1"/>
    <col min="6659" max="6659" width="43" bestFit="1" customWidth="1"/>
    <col min="6660" max="6660" width="12.77734375" bestFit="1" customWidth="1"/>
    <col min="6661" max="6722" width="11.44140625" bestFit="1" customWidth="1"/>
    <col min="6913" max="6913" width="44.109375" bestFit="1" customWidth="1"/>
    <col min="6914" max="6914" width="25.6640625" bestFit="1" customWidth="1"/>
    <col min="6915" max="6915" width="43" bestFit="1" customWidth="1"/>
    <col min="6916" max="6916" width="12.77734375" bestFit="1" customWidth="1"/>
    <col min="6917" max="6978" width="11.44140625" bestFit="1" customWidth="1"/>
    <col min="7169" max="7169" width="44.109375" bestFit="1" customWidth="1"/>
    <col min="7170" max="7170" width="25.6640625" bestFit="1" customWidth="1"/>
    <col min="7171" max="7171" width="43" bestFit="1" customWidth="1"/>
    <col min="7172" max="7172" width="12.77734375" bestFit="1" customWidth="1"/>
    <col min="7173" max="7234" width="11.44140625" bestFit="1" customWidth="1"/>
    <col min="7425" max="7425" width="44.109375" bestFit="1" customWidth="1"/>
    <col min="7426" max="7426" width="25.6640625" bestFit="1" customWidth="1"/>
    <col min="7427" max="7427" width="43" bestFit="1" customWidth="1"/>
    <col min="7428" max="7428" width="12.77734375" bestFit="1" customWidth="1"/>
    <col min="7429" max="7490" width="11.44140625" bestFit="1" customWidth="1"/>
    <col min="7681" max="7681" width="44.109375" bestFit="1" customWidth="1"/>
    <col min="7682" max="7682" width="25.6640625" bestFit="1" customWidth="1"/>
    <col min="7683" max="7683" width="43" bestFit="1" customWidth="1"/>
    <col min="7684" max="7684" width="12.77734375" bestFit="1" customWidth="1"/>
    <col min="7685" max="7746" width="11.44140625" bestFit="1" customWidth="1"/>
    <col min="7937" max="7937" width="44.109375" bestFit="1" customWidth="1"/>
    <col min="7938" max="7938" width="25.6640625" bestFit="1" customWidth="1"/>
    <col min="7939" max="7939" width="43" bestFit="1" customWidth="1"/>
    <col min="7940" max="7940" width="12.77734375" bestFit="1" customWidth="1"/>
    <col min="7941" max="8002" width="11.44140625" bestFit="1" customWidth="1"/>
    <col min="8193" max="8193" width="44.109375" bestFit="1" customWidth="1"/>
    <col min="8194" max="8194" width="25.6640625" bestFit="1" customWidth="1"/>
    <col min="8195" max="8195" width="43" bestFit="1" customWidth="1"/>
    <col min="8196" max="8196" width="12.77734375" bestFit="1" customWidth="1"/>
    <col min="8197" max="8258" width="11.44140625" bestFit="1" customWidth="1"/>
    <col min="8449" max="8449" width="44.109375" bestFit="1" customWidth="1"/>
    <col min="8450" max="8450" width="25.6640625" bestFit="1" customWidth="1"/>
    <col min="8451" max="8451" width="43" bestFit="1" customWidth="1"/>
    <col min="8452" max="8452" width="12.77734375" bestFit="1" customWidth="1"/>
    <col min="8453" max="8514" width="11.44140625" bestFit="1" customWidth="1"/>
    <col min="8705" max="8705" width="44.109375" bestFit="1" customWidth="1"/>
    <col min="8706" max="8706" width="25.6640625" bestFit="1" customWidth="1"/>
    <col min="8707" max="8707" width="43" bestFit="1" customWidth="1"/>
    <col min="8708" max="8708" width="12.77734375" bestFit="1" customWidth="1"/>
    <col min="8709" max="8770" width="11.44140625" bestFit="1" customWidth="1"/>
    <col min="8961" max="8961" width="44.109375" bestFit="1" customWidth="1"/>
    <col min="8962" max="8962" width="25.6640625" bestFit="1" customWidth="1"/>
    <col min="8963" max="8963" width="43" bestFit="1" customWidth="1"/>
    <col min="8964" max="8964" width="12.77734375" bestFit="1" customWidth="1"/>
    <col min="8965" max="9026" width="11.44140625" bestFit="1" customWidth="1"/>
    <col min="9217" max="9217" width="44.109375" bestFit="1" customWidth="1"/>
    <col min="9218" max="9218" width="25.6640625" bestFit="1" customWidth="1"/>
    <col min="9219" max="9219" width="43" bestFit="1" customWidth="1"/>
    <col min="9220" max="9220" width="12.77734375" bestFit="1" customWidth="1"/>
    <col min="9221" max="9282" width="11.44140625" bestFit="1" customWidth="1"/>
    <col min="9473" max="9473" width="44.109375" bestFit="1" customWidth="1"/>
    <col min="9474" max="9474" width="25.6640625" bestFit="1" customWidth="1"/>
    <col min="9475" max="9475" width="43" bestFit="1" customWidth="1"/>
    <col min="9476" max="9476" width="12.77734375" bestFit="1" customWidth="1"/>
    <col min="9477" max="9538" width="11.44140625" bestFit="1" customWidth="1"/>
    <col min="9729" max="9729" width="44.109375" bestFit="1" customWidth="1"/>
    <col min="9730" max="9730" width="25.6640625" bestFit="1" customWidth="1"/>
    <col min="9731" max="9731" width="43" bestFit="1" customWidth="1"/>
    <col min="9732" max="9732" width="12.77734375" bestFit="1" customWidth="1"/>
    <col min="9733" max="9794" width="11.44140625" bestFit="1" customWidth="1"/>
    <col min="9985" max="9985" width="44.109375" bestFit="1" customWidth="1"/>
    <col min="9986" max="9986" width="25.6640625" bestFit="1" customWidth="1"/>
    <col min="9987" max="9987" width="43" bestFit="1" customWidth="1"/>
    <col min="9988" max="9988" width="12.77734375" bestFit="1" customWidth="1"/>
    <col min="9989" max="10050" width="11.44140625" bestFit="1" customWidth="1"/>
    <col min="10241" max="10241" width="44.109375" bestFit="1" customWidth="1"/>
    <col min="10242" max="10242" width="25.6640625" bestFit="1" customWidth="1"/>
    <col min="10243" max="10243" width="43" bestFit="1" customWidth="1"/>
    <col min="10244" max="10244" width="12.77734375" bestFit="1" customWidth="1"/>
    <col min="10245" max="10306" width="11.44140625" bestFit="1" customWidth="1"/>
    <col min="10497" max="10497" width="44.109375" bestFit="1" customWidth="1"/>
    <col min="10498" max="10498" width="25.6640625" bestFit="1" customWidth="1"/>
    <col min="10499" max="10499" width="43" bestFit="1" customWidth="1"/>
    <col min="10500" max="10500" width="12.77734375" bestFit="1" customWidth="1"/>
    <col min="10501" max="10562" width="11.44140625" bestFit="1" customWidth="1"/>
    <col min="10753" max="10753" width="44.109375" bestFit="1" customWidth="1"/>
    <col min="10754" max="10754" width="25.6640625" bestFit="1" customWidth="1"/>
    <col min="10755" max="10755" width="43" bestFit="1" customWidth="1"/>
    <col min="10756" max="10756" width="12.77734375" bestFit="1" customWidth="1"/>
    <col min="10757" max="10818" width="11.44140625" bestFit="1" customWidth="1"/>
    <col min="11009" max="11009" width="44.109375" bestFit="1" customWidth="1"/>
    <col min="11010" max="11010" width="25.6640625" bestFit="1" customWidth="1"/>
    <col min="11011" max="11011" width="43" bestFit="1" customWidth="1"/>
    <col min="11012" max="11012" width="12.77734375" bestFit="1" customWidth="1"/>
    <col min="11013" max="11074" width="11.44140625" bestFit="1" customWidth="1"/>
    <col min="11265" max="11265" width="44.109375" bestFit="1" customWidth="1"/>
    <col min="11266" max="11266" width="25.6640625" bestFit="1" customWidth="1"/>
    <col min="11267" max="11267" width="43" bestFit="1" customWidth="1"/>
    <col min="11268" max="11268" width="12.77734375" bestFit="1" customWidth="1"/>
    <col min="11269" max="11330" width="11.44140625" bestFit="1" customWidth="1"/>
    <col min="11521" max="11521" width="44.109375" bestFit="1" customWidth="1"/>
    <col min="11522" max="11522" width="25.6640625" bestFit="1" customWidth="1"/>
    <col min="11523" max="11523" width="43" bestFit="1" customWidth="1"/>
    <col min="11524" max="11524" width="12.77734375" bestFit="1" customWidth="1"/>
    <col min="11525" max="11586" width="11.44140625" bestFit="1" customWidth="1"/>
    <col min="11777" max="11777" width="44.109375" bestFit="1" customWidth="1"/>
    <col min="11778" max="11778" width="25.6640625" bestFit="1" customWidth="1"/>
    <col min="11779" max="11779" width="43" bestFit="1" customWidth="1"/>
    <col min="11780" max="11780" width="12.77734375" bestFit="1" customWidth="1"/>
    <col min="11781" max="11842" width="11.44140625" bestFit="1" customWidth="1"/>
    <col min="12033" max="12033" width="44.109375" bestFit="1" customWidth="1"/>
    <col min="12034" max="12034" width="25.6640625" bestFit="1" customWidth="1"/>
    <col min="12035" max="12035" width="43" bestFit="1" customWidth="1"/>
    <col min="12036" max="12036" width="12.77734375" bestFit="1" customWidth="1"/>
    <col min="12037" max="12098" width="11.44140625" bestFit="1" customWidth="1"/>
    <col min="12289" max="12289" width="44.109375" bestFit="1" customWidth="1"/>
    <col min="12290" max="12290" width="25.6640625" bestFit="1" customWidth="1"/>
    <col min="12291" max="12291" width="43" bestFit="1" customWidth="1"/>
    <col min="12292" max="12292" width="12.77734375" bestFit="1" customWidth="1"/>
    <col min="12293" max="12354" width="11.44140625" bestFit="1" customWidth="1"/>
    <col min="12545" max="12545" width="44.109375" bestFit="1" customWidth="1"/>
    <col min="12546" max="12546" width="25.6640625" bestFit="1" customWidth="1"/>
    <col min="12547" max="12547" width="43" bestFit="1" customWidth="1"/>
    <col min="12548" max="12548" width="12.77734375" bestFit="1" customWidth="1"/>
    <col min="12549" max="12610" width="11.44140625" bestFit="1" customWidth="1"/>
    <col min="12801" max="12801" width="44.109375" bestFit="1" customWidth="1"/>
    <col min="12802" max="12802" width="25.6640625" bestFit="1" customWidth="1"/>
    <col min="12803" max="12803" width="43" bestFit="1" customWidth="1"/>
    <col min="12804" max="12804" width="12.77734375" bestFit="1" customWidth="1"/>
    <col min="12805" max="12866" width="11.44140625" bestFit="1" customWidth="1"/>
    <col min="13057" max="13057" width="44.109375" bestFit="1" customWidth="1"/>
    <col min="13058" max="13058" width="25.6640625" bestFit="1" customWidth="1"/>
    <col min="13059" max="13059" width="43" bestFit="1" customWidth="1"/>
    <col min="13060" max="13060" width="12.77734375" bestFit="1" customWidth="1"/>
    <col min="13061" max="13122" width="11.44140625" bestFit="1" customWidth="1"/>
    <col min="13313" max="13313" width="44.109375" bestFit="1" customWidth="1"/>
    <col min="13314" max="13314" width="25.6640625" bestFit="1" customWidth="1"/>
    <col min="13315" max="13315" width="43" bestFit="1" customWidth="1"/>
    <col min="13316" max="13316" width="12.77734375" bestFit="1" customWidth="1"/>
    <col min="13317" max="13378" width="11.44140625" bestFit="1" customWidth="1"/>
    <col min="13569" max="13569" width="44.109375" bestFit="1" customWidth="1"/>
    <col min="13570" max="13570" width="25.6640625" bestFit="1" customWidth="1"/>
    <col min="13571" max="13571" width="43" bestFit="1" customWidth="1"/>
    <col min="13572" max="13572" width="12.77734375" bestFit="1" customWidth="1"/>
    <col min="13573" max="13634" width="11.44140625" bestFit="1" customWidth="1"/>
    <col min="13825" max="13825" width="44.109375" bestFit="1" customWidth="1"/>
    <col min="13826" max="13826" width="25.6640625" bestFit="1" customWidth="1"/>
    <col min="13827" max="13827" width="43" bestFit="1" customWidth="1"/>
    <col min="13828" max="13828" width="12.77734375" bestFit="1" customWidth="1"/>
    <col min="13829" max="13890" width="11.44140625" bestFit="1" customWidth="1"/>
    <col min="14081" max="14081" width="44.109375" bestFit="1" customWidth="1"/>
    <col min="14082" max="14082" width="25.6640625" bestFit="1" customWidth="1"/>
    <col min="14083" max="14083" width="43" bestFit="1" customWidth="1"/>
    <col min="14084" max="14084" width="12.77734375" bestFit="1" customWidth="1"/>
    <col min="14085" max="14146" width="11.44140625" bestFit="1" customWidth="1"/>
    <col min="14337" max="14337" width="44.109375" bestFit="1" customWidth="1"/>
    <col min="14338" max="14338" width="25.6640625" bestFit="1" customWidth="1"/>
    <col min="14339" max="14339" width="43" bestFit="1" customWidth="1"/>
    <col min="14340" max="14340" width="12.77734375" bestFit="1" customWidth="1"/>
    <col min="14341" max="14402" width="11.44140625" bestFit="1" customWidth="1"/>
    <col min="14593" max="14593" width="44.109375" bestFit="1" customWidth="1"/>
    <col min="14594" max="14594" width="25.6640625" bestFit="1" customWidth="1"/>
    <col min="14595" max="14595" width="43" bestFit="1" customWidth="1"/>
    <col min="14596" max="14596" width="12.77734375" bestFit="1" customWidth="1"/>
    <col min="14597" max="14658" width="11.44140625" bestFit="1" customWidth="1"/>
    <col min="14849" max="14849" width="44.109375" bestFit="1" customWidth="1"/>
    <col min="14850" max="14850" width="25.6640625" bestFit="1" customWidth="1"/>
    <col min="14851" max="14851" width="43" bestFit="1" customWidth="1"/>
    <col min="14852" max="14852" width="12.77734375" bestFit="1" customWidth="1"/>
    <col min="14853" max="14914" width="11.44140625" bestFit="1" customWidth="1"/>
    <col min="15105" max="15105" width="44.109375" bestFit="1" customWidth="1"/>
    <col min="15106" max="15106" width="25.6640625" bestFit="1" customWidth="1"/>
    <col min="15107" max="15107" width="43" bestFit="1" customWidth="1"/>
    <col min="15108" max="15108" width="12.77734375" bestFit="1" customWidth="1"/>
    <col min="15109" max="15170" width="11.44140625" bestFit="1" customWidth="1"/>
    <col min="15361" max="15361" width="44.109375" bestFit="1" customWidth="1"/>
    <col min="15362" max="15362" width="25.6640625" bestFit="1" customWidth="1"/>
    <col min="15363" max="15363" width="43" bestFit="1" customWidth="1"/>
    <col min="15364" max="15364" width="12.77734375" bestFit="1" customWidth="1"/>
    <col min="15365" max="15426" width="11.44140625" bestFit="1" customWidth="1"/>
    <col min="15617" max="15617" width="44.109375" bestFit="1" customWidth="1"/>
    <col min="15618" max="15618" width="25.6640625" bestFit="1" customWidth="1"/>
    <col min="15619" max="15619" width="43" bestFit="1" customWidth="1"/>
    <col min="15620" max="15620" width="12.77734375" bestFit="1" customWidth="1"/>
    <col min="15621" max="15682" width="11.44140625" bestFit="1" customWidth="1"/>
    <col min="15873" max="15873" width="44.109375" bestFit="1" customWidth="1"/>
    <col min="15874" max="15874" width="25.6640625" bestFit="1" customWidth="1"/>
    <col min="15875" max="15875" width="43" bestFit="1" customWidth="1"/>
    <col min="15876" max="15876" width="12.77734375" bestFit="1" customWidth="1"/>
    <col min="15877" max="15938" width="11.44140625" bestFit="1" customWidth="1"/>
    <col min="16129" max="16129" width="44.109375" bestFit="1" customWidth="1"/>
    <col min="16130" max="16130" width="25.6640625" bestFit="1" customWidth="1"/>
    <col min="16131" max="16131" width="43" bestFit="1" customWidth="1"/>
    <col min="16132" max="16132" width="12.77734375" bestFit="1" customWidth="1"/>
    <col min="16133" max="16194" width="11.44140625" bestFit="1" customWidth="1"/>
  </cols>
  <sheetData>
    <row r="1" spans="1:66" x14ac:dyDescent="0.3">
      <c r="A1" t="s">
        <v>487</v>
      </c>
      <c r="B1" t="s">
        <v>488</v>
      </c>
      <c r="C1" t="s">
        <v>489</v>
      </c>
      <c r="D1" t="s">
        <v>490</v>
      </c>
      <c r="E1" t="s">
        <v>491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  <c r="M1" t="s">
        <v>499</v>
      </c>
      <c r="N1" t="s">
        <v>500</v>
      </c>
      <c r="O1" t="s">
        <v>501</v>
      </c>
      <c r="P1" t="s">
        <v>502</v>
      </c>
      <c r="Q1" t="s">
        <v>503</v>
      </c>
      <c r="R1" t="s">
        <v>504</v>
      </c>
      <c r="S1" t="s">
        <v>505</v>
      </c>
      <c r="T1" t="s">
        <v>506</v>
      </c>
      <c r="U1" t="s">
        <v>507</v>
      </c>
      <c r="V1" t="s">
        <v>508</v>
      </c>
      <c r="W1" t="s">
        <v>509</v>
      </c>
      <c r="X1" t="s">
        <v>510</v>
      </c>
      <c r="Y1" t="s">
        <v>511</v>
      </c>
      <c r="Z1" t="s">
        <v>512</v>
      </c>
      <c r="AA1" t="s">
        <v>513</v>
      </c>
      <c r="AB1" t="s">
        <v>514</v>
      </c>
      <c r="AC1" t="s">
        <v>515</v>
      </c>
      <c r="AD1" t="s">
        <v>516</v>
      </c>
      <c r="AE1" t="s">
        <v>517</v>
      </c>
      <c r="AF1" t="s">
        <v>518</v>
      </c>
      <c r="AG1" t="s">
        <v>519</v>
      </c>
      <c r="AH1" t="s">
        <v>520</v>
      </c>
      <c r="AI1" t="s">
        <v>521</v>
      </c>
      <c r="AJ1" t="s">
        <v>522</v>
      </c>
      <c r="AK1" t="s">
        <v>523</v>
      </c>
      <c r="AL1" t="s">
        <v>524</v>
      </c>
      <c r="AM1" t="s">
        <v>525</v>
      </c>
      <c r="AN1" t="s">
        <v>526</v>
      </c>
      <c r="AO1" t="s">
        <v>527</v>
      </c>
      <c r="AP1" t="s">
        <v>528</v>
      </c>
      <c r="AQ1" t="s">
        <v>529</v>
      </c>
      <c r="AR1" t="s">
        <v>530</v>
      </c>
      <c r="AS1" t="s">
        <v>531</v>
      </c>
      <c r="AT1" t="s">
        <v>532</v>
      </c>
      <c r="AU1" t="s">
        <v>533</v>
      </c>
      <c r="AV1" t="s">
        <v>534</v>
      </c>
      <c r="AW1" t="s">
        <v>535</v>
      </c>
      <c r="AX1" t="s">
        <v>536</v>
      </c>
      <c r="AY1" t="s">
        <v>537</v>
      </c>
      <c r="AZ1" t="s">
        <v>538</v>
      </c>
      <c r="BA1" t="s">
        <v>539</v>
      </c>
      <c r="BB1" t="s">
        <v>540</v>
      </c>
      <c r="BC1" t="s">
        <v>541</v>
      </c>
      <c r="BD1" t="s">
        <v>542</v>
      </c>
      <c r="BE1" t="s">
        <v>543</v>
      </c>
      <c r="BF1" t="s">
        <v>544</v>
      </c>
      <c r="BG1" t="s">
        <v>545</v>
      </c>
      <c r="BH1" t="s">
        <v>546</v>
      </c>
      <c r="BI1" t="s">
        <v>547</v>
      </c>
      <c r="BJ1" t="s">
        <v>548</v>
      </c>
      <c r="BK1" t="s">
        <v>549</v>
      </c>
      <c r="BL1" t="s">
        <v>550</v>
      </c>
      <c r="BM1" s="46" t="s">
        <v>551</v>
      </c>
      <c r="BN1" t="s">
        <v>552</v>
      </c>
    </row>
    <row r="2" spans="1:66" x14ac:dyDescent="0.3">
      <c r="A2" t="s">
        <v>553</v>
      </c>
      <c r="B2" t="s">
        <v>554</v>
      </c>
      <c r="C2" t="s">
        <v>1063</v>
      </c>
      <c r="D2" t="s">
        <v>1064</v>
      </c>
      <c r="AE2">
        <v>1.79</v>
      </c>
      <c r="AF2">
        <v>1.79</v>
      </c>
      <c r="AG2">
        <v>1.79</v>
      </c>
      <c r="AH2">
        <v>1.79</v>
      </c>
      <c r="AI2">
        <v>1.79</v>
      </c>
      <c r="AJ2">
        <v>1.79</v>
      </c>
      <c r="AK2">
        <v>1.79</v>
      </c>
      <c r="AL2">
        <v>1.79</v>
      </c>
      <c r="AM2">
        <v>1.79</v>
      </c>
      <c r="AN2">
        <v>1.79</v>
      </c>
      <c r="AO2">
        <v>1.79</v>
      </c>
      <c r="AP2">
        <v>1.79</v>
      </c>
      <c r="AQ2">
        <v>1.79</v>
      </c>
      <c r="AR2">
        <v>1.79</v>
      </c>
      <c r="AS2">
        <v>1.79</v>
      </c>
      <c r="AT2">
        <v>1.79</v>
      </c>
      <c r="AU2">
        <v>1.79</v>
      </c>
      <c r="AV2">
        <v>1.79</v>
      </c>
      <c r="AW2">
        <v>1.79</v>
      </c>
      <c r="AX2">
        <v>1.79</v>
      </c>
      <c r="AY2">
        <v>1.79</v>
      </c>
      <c r="AZ2">
        <v>1.79</v>
      </c>
      <c r="BA2">
        <v>1.79</v>
      </c>
      <c r="BB2">
        <v>1.79</v>
      </c>
      <c r="BC2">
        <v>1.79</v>
      </c>
      <c r="BD2">
        <v>1.79</v>
      </c>
      <c r="BE2">
        <v>1.79</v>
      </c>
      <c r="BF2">
        <v>1.79</v>
      </c>
      <c r="BG2">
        <v>1.79</v>
      </c>
      <c r="BH2">
        <v>1.79</v>
      </c>
      <c r="BI2">
        <v>1.79</v>
      </c>
      <c r="BJ2">
        <v>1.79</v>
      </c>
      <c r="BK2">
        <v>1.79</v>
      </c>
      <c r="BL2">
        <v>1.79</v>
      </c>
      <c r="BM2" s="46">
        <v>1.79</v>
      </c>
      <c r="BN2">
        <v>1.79</v>
      </c>
    </row>
    <row r="3" spans="1:66" x14ac:dyDescent="0.3">
      <c r="A3" t="s">
        <v>557</v>
      </c>
      <c r="B3" t="s">
        <v>558</v>
      </c>
      <c r="C3" t="s">
        <v>1063</v>
      </c>
      <c r="D3" t="s">
        <v>1064</v>
      </c>
    </row>
    <row r="4" spans="1:66" x14ac:dyDescent="0.3">
      <c r="A4" t="s">
        <v>559</v>
      </c>
      <c r="B4" t="s">
        <v>560</v>
      </c>
      <c r="C4" t="s">
        <v>1063</v>
      </c>
      <c r="D4" t="s">
        <v>1064</v>
      </c>
      <c r="E4">
        <v>17.196560687862402</v>
      </c>
      <c r="F4">
        <v>17.196560687862402</v>
      </c>
      <c r="G4">
        <v>17.196560687862402</v>
      </c>
      <c r="H4">
        <v>35.109644737719201</v>
      </c>
      <c r="I4">
        <v>38.692261547690499</v>
      </c>
      <c r="J4">
        <v>38.692261547690499</v>
      </c>
      <c r="K4">
        <v>38.692261547690499</v>
      </c>
      <c r="L4">
        <v>38.692261547690499</v>
      </c>
      <c r="M4">
        <v>38.692261547690499</v>
      </c>
      <c r="N4">
        <v>38.692261547690499</v>
      </c>
      <c r="O4">
        <v>38.692261547690499</v>
      </c>
      <c r="P4">
        <v>38.692261547690499</v>
      </c>
      <c r="Q4">
        <v>38.692261547690499</v>
      </c>
      <c r="R4">
        <v>38.692261547690499</v>
      </c>
      <c r="S4">
        <v>38.378708983203403</v>
      </c>
      <c r="T4">
        <v>34.929630773845197</v>
      </c>
      <c r="U4">
        <v>34.929630773845197</v>
      </c>
      <c r="V4">
        <v>34.929630773845197</v>
      </c>
      <c r="W4">
        <v>34.929630773845197</v>
      </c>
      <c r="X4">
        <v>33.846164319636102</v>
      </c>
      <c r="Y4">
        <v>34.369458401519701</v>
      </c>
      <c r="Z4">
        <v>38.561658515663503</v>
      </c>
      <c r="AA4">
        <v>39.276429270145996</v>
      </c>
      <c r="AB4">
        <v>39.276429270145996</v>
      </c>
      <c r="AC4">
        <v>39.276429270145996</v>
      </c>
      <c r="AD4">
        <v>39.276429270145996</v>
      </c>
      <c r="AE4">
        <v>39.276429270145996</v>
      </c>
      <c r="AF4">
        <v>39.276429270145996</v>
      </c>
      <c r="AG4">
        <v>39.276429270145996</v>
      </c>
      <c r="AH4">
        <v>39.276429270145996</v>
      </c>
      <c r="AI4">
        <v>39.276429270145996</v>
      </c>
      <c r="AJ4">
        <v>39.276429270145996</v>
      </c>
      <c r="AK4">
        <v>39.276429270145996</v>
      </c>
      <c r="AL4">
        <v>39.276429270145996</v>
      </c>
      <c r="AM4">
        <v>38.818463000000001</v>
      </c>
      <c r="AN4">
        <v>36.567144623655899</v>
      </c>
      <c r="AO4">
        <v>47.5</v>
      </c>
      <c r="AP4">
        <v>47.5</v>
      </c>
      <c r="AQ4">
        <v>47.5</v>
      </c>
      <c r="AR4">
        <v>46.619531077188903</v>
      </c>
      <c r="AS4">
        <v>47.357574731182801</v>
      </c>
      <c r="AT4">
        <v>47.500014516128999</v>
      </c>
      <c r="AU4">
        <v>47.262999999999998</v>
      </c>
      <c r="AV4">
        <v>48.7627535833333</v>
      </c>
      <c r="AW4">
        <v>47.845312499999999</v>
      </c>
      <c r="AX4">
        <v>49.494597499999998</v>
      </c>
      <c r="AY4">
        <v>49.925330833333298</v>
      </c>
      <c r="AZ4">
        <v>49.962017770397203</v>
      </c>
      <c r="BA4">
        <v>50.249614743589703</v>
      </c>
      <c r="BB4">
        <v>50.325000000000003</v>
      </c>
      <c r="BC4">
        <v>46.452461001317502</v>
      </c>
      <c r="BD4">
        <v>46.747007738580997</v>
      </c>
      <c r="BE4">
        <v>50.921399999999998</v>
      </c>
      <c r="BF4">
        <v>55.377499999999998</v>
      </c>
      <c r="BG4">
        <v>57.247500000000002</v>
      </c>
      <c r="BH4">
        <v>61.143461541666703</v>
      </c>
      <c r="BI4">
        <v>67.866085769230807</v>
      </c>
      <c r="BJ4">
        <v>68.026904082231198</v>
      </c>
      <c r="BK4">
        <v>72.083247177304003</v>
      </c>
      <c r="BL4">
        <v>77.737949178336706</v>
      </c>
      <c r="BM4" s="46">
        <v>76.813536435489695</v>
      </c>
    </row>
    <row r="5" spans="1:66" x14ac:dyDescent="0.3">
      <c r="A5" t="s">
        <v>561</v>
      </c>
      <c r="B5" t="s">
        <v>562</v>
      </c>
      <c r="C5" t="s">
        <v>1063</v>
      </c>
      <c r="D5" t="s">
        <v>1064</v>
      </c>
    </row>
    <row r="6" spans="1:66" x14ac:dyDescent="0.3">
      <c r="A6" t="s">
        <v>563</v>
      </c>
      <c r="B6" t="s">
        <v>564</v>
      </c>
      <c r="C6" t="s">
        <v>1063</v>
      </c>
      <c r="D6" t="s">
        <v>1064</v>
      </c>
      <c r="E6">
        <v>2.8668443333333301E-8</v>
      </c>
      <c r="F6">
        <v>2.8734860000000001E-8</v>
      </c>
      <c r="G6">
        <v>2.8678443333333299E-8</v>
      </c>
      <c r="H6">
        <v>2.8752026666666701E-8</v>
      </c>
      <c r="I6">
        <v>2.8819776666666698E-8</v>
      </c>
      <c r="J6">
        <v>2.8778526666666701E-8</v>
      </c>
      <c r="K6">
        <v>2.8823859999999999E-8</v>
      </c>
      <c r="L6">
        <v>2.8841609999999999E-8</v>
      </c>
      <c r="M6">
        <v>2.8727609999999999E-8</v>
      </c>
      <c r="N6">
        <v>2.8561193333333301E-8</v>
      </c>
      <c r="O6">
        <v>2.8625109999999999E-8</v>
      </c>
      <c r="P6">
        <v>2.8191119999999999E-8</v>
      </c>
      <c r="Q6">
        <v>2.7052815000000001E-8</v>
      </c>
      <c r="R6">
        <v>2.4514619999999999E-8</v>
      </c>
      <c r="S6">
        <v>2.5407600833333301E-8</v>
      </c>
      <c r="T6">
        <v>2.5552180833333302E-8</v>
      </c>
      <c r="U6">
        <v>2.9383623333333298E-8</v>
      </c>
      <c r="V6">
        <v>2.9917999999999997E-8</v>
      </c>
      <c r="W6">
        <v>2.9917999999999997E-8</v>
      </c>
      <c r="X6">
        <v>2.9917999999999997E-8</v>
      </c>
      <c r="Y6">
        <v>2.9917999999999997E-8</v>
      </c>
      <c r="Z6">
        <v>2.9917999999999997E-8</v>
      </c>
      <c r="AA6">
        <v>2.9917999999999997E-8</v>
      </c>
      <c r="AB6">
        <v>2.9917999999999997E-8</v>
      </c>
      <c r="AC6">
        <v>2.9917999999999997E-8</v>
      </c>
      <c r="AD6">
        <v>2.9917999999999997E-8</v>
      </c>
      <c r="AE6">
        <v>2.9917999999999997E-8</v>
      </c>
      <c r="AF6">
        <v>2.9917999999999997E-8</v>
      </c>
      <c r="AG6">
        <v>2.9917999999999997E-8</v>
      </c>
      <c r="AH6">
        <v>2.9917999999999997E-8</v>
      </c>
      <c r="AI6">
        <v>2.9917999999999997E-8</v>
      </c>
      <c r="AJ6">
        <v>5.5098333333333298E-8</v>
      </c>
      <c r="AK6">
        <v>2.5141666666666701E-7</v>
      </c>
      <c r="AL6">
        <v>2.6601666666666699E-6</v>
      </c>
      <c r="AM6">
        <v>5.9515000000000002E-5</v>
      </c>
      <c r="AN6">
        <v>2.7502295833333299E-3</v>
      </c>
      <c r="AO6">
        <v>0.128029166666667</v>
      </c>
      <c r="AP6">
        <v>0.22904008333333301</v>
      </c>
      <c r="AQ6">
        <v>0.3928235175</v>
      </c>
      <c r="AR6">
        <v>2.7907061666666699</v>
      </c>
      <c r="AS6">
        <v>10.040544166666701</v>
      </c>
      <c r="AT6">
        <v>22.0578616666667</v>
      </c>
      <c r="AU6">
        <v>43.5302066666667</v>
      </c>
      <c r="AV6">
        <v>74.606300833333293</v>
      </c>
      <c r="AW6">
        <v>83.541362500000005</v>
      </c>
      <c r="AX6">
        <v>87.159141666666699</v>
      </c>
      <c r="AY6">
        <v>80.368072055555601</v>
      </c>
      <c r="AZ6">
        <v>76.706142749999998</v>
      </c>
      <c r="BA6">
        <v>75.033354166666697</v>
      </c>
      <c r="BB6">
        <v>79.328166666666704</v>
      </c>
      <c r="BC6">
        <v>91.905720340501802</v>
      </c>
      <c r="BD6">
        <v>93.934749999999994</v>
      </c>
      <c r="BE6">
        <v>95.467955421311004</v>
      </c>
      <c r="BF6">
        <v>96.518279479152596</v>
      </c>
      <c r="BG6">
        <v>98.302416855633496</v>
      </c>
      <c r="BH6">
        <v>120.060701665019</v>
      </c>
      <c r="BI6">
        <v>163.65643411657899</v>
      </c>
      <c r="BJ6">
        <v>165.91595069149801</v>
      </c>
      <c r="BK6">
        <v>252.85574773129699</v>
      </c>
      <c r="BL6">
        <v>364.82580498088703</v>
      </c>
      <c r="BM6" s="46">
        <v>578.25878028011095</v>
      </c>
      <c r="BN6">
        <v>631.44195550672703</v>
      </c>
    </row>
    <row r="7" spans="1:66" x14ac:dyDescent="0.3">
      <c r="A7" t="s">
        <v>565</v>
      </c>
      <c r="B7" t="s">
        <v>566</v>
      </c>
      <c r="C7" t="s">
        <v>1063</v>
      </c>
      <c r="D7" t="s">
        <v>1064</v>
      </c>
      <c r="AK7">
        <v>75.032499999999999</v>
      </c>
      <c r="AL7">
        <v>102.0625</v>
      </c>
      <c r="AM7">
        <v>94.623333333333306</v>
      </c>
      <c r="AN7">
        <v>92.697500000000005</v>
      </c>
      <c r="AO7">
        <v>104.498916666667</v>
      </c>
      <c r="AP7">
        <v>148.93291666666701</v>
      </c>
      <c r="AQ7">
        <v>150.63333333333301</v>
      </c>
      <c r="AR7">
        <v>137.690583333333</v>
      </c>
      <c r="AS7">
        <v>143.70941666666701</v>
      </c>
      <c r="AT7">
        <v>143.484833333333</v>
      </c>
      <c r="AU7">
        <v>140.15451587499999</v>
      </c>
      <c r="AV7">
        <v>121.86324999999999</v>
      </c>
      <c r="AW7">
        <v>102.780051196172</v>
      </c>
      <c r="AX7">
        <v>99.870254480899206</v>
      </c>
      <c r="AY7">
        <v>98.103377091269806</v>
      </c>
      <c r="AZ7">
        <v>90.427893831070804</v>
      </c>
      <c r="BA7">
        <v>83.894604100529094</v>
      </c>
      <c r="BB7">
        <v>94.978119820384293</v>
      </c>
      <c r="BC7">
        <v>103.93666666666699</v>
      </c>
      <c r="BD7">
        <v>100.895833333333</v>
      </c>
      <c r="BE7">
        <v>108.184166666667</v>
      </c>
      <c r="BF7">
        <v>105.669166666667</v>
      </c>
      <c r="BG7">
        <v>105.48</v>
      </c>
      <c r="BH7">
        <v>125.961666666667</v>
      </c>
      <c r="BI7">
        <v>124.1425</v>
      </c>
      <c r="BJ7">
        <v>119.1</v>
      </c>
      <c r="BK7">
        <v>107.989166666667</v>
      </c>
      <c r="BL7">
        <v>109.850833333333</v>
      </c>
      <c r="BM7" s="46">
        <v>108.65</v>
      </c>
      <c r="BN7">
        <v>103.52</v>
      </c>
    </row>
    <row r="8" spans="1:66" x14ac:dyDescent="0.3">
      <c r="A8" t="s">
        <v>567</v>
      </c>
      <c r="B8" t="s">
        <v>568</v>
      </c>
      <c r="C8" t="s">
        <v>1063</v>
      </c>
      <c r="D8" t="s">
        <v>1064</v>
      </c>
      <c r="BN8">
        <v>0.84537656436794495</v>
      </c>
    </row>
    <row r="9" spans="1:66" x14ac:dyDescent="0.3">
      <c r="A9" t="s">
        <v>569</v>
      </c>
      <c r="B9" t="s">
        <v>570</v>
      </c>
      <c r="C9" t="s">
        <v>1063</v>
      </c>
      <c r="D9" t="s">
        <v>1064</v>
      </c>
    </row>
    <row r="10" spans="1:66" x14ac:dyDescent="0.3">
      <c r="A10" t="s">
        <v>571</v>
      </c>
      <c r="B10" t="s">
        <v>572</v>
      </c>
      <c r="C10" t="s">
        <v>1063</v>
      </c>
      <c r="D10" t="s">
        <v>1064</v>
      </c>
      <c r="K10">
        <v>4.7619000037618999</v>
      </c>
      <c r="L10">
        <v>4.7619000037618999</v>
      </c>
      <c r="M10">
        <v>4.7619000037618999</v>
      </c>
      <c r="N10">
        <v>4.7619000037618999</v>
      </c>
      <c r="O10">
        <v>4.7619000037618999</v>
      </c>
      <c r="P10">
        <v>4.7479628848644202</v>
      </c>
      <c r="Q10">
        <v>4.3859778425048797</v>
      </c>
      <c r="R10">
        <v>3.9962713138644301</v>
      </c>
      <c r="S10">
        <v>3.95904515568157</v>
      </c>
      <c r="T10">
        <v>3.9612849990000001</v>
      </c>
      <c r="U10">
        <v>3.9530724990000001</v>
      </c>
      <c r="V10">
        <v>3.9032474989999999</v>
      </c>
      <c r="W10">
        <v>3.8712108323333299</v>
      </c>
      <c r="X10">
        <v>3.81567583233333</v>
      </c>
      <c r="Y10">
        <v>3.7073649990000002</v>
      </c>
      <c r="Z10">
        <v>3.6709999990000002</v>
      </c>
      <c r="AA10">
        <v>3.6709999990000002</v>
      </c>
      <c r="AB10">
        <v>3.6709999990000002</v>
      </c>
      <c r="AC10">
        <v>3.67099999958333</v>
      </c>
      <c r="AD10">
        <v>3.6709999999999998</v>
      </c>
      <c r="AE10">
        <v>3.6709999999999998</v>
      </c>
      <c r="AF10">
        <v>3.6709999999999998</v>
      </c>
      <c r="AG10">
        <v>3.6709999999999998</v>
      </c>
      <c r="AH10">
        <v>3.6709999999999998</v>
      </c>
      <c r="AI10">
        <v>3.6709999999999998</v>
      </c>
      <c r="AJ10">
        <v>3.6709999999999998</v>
      </c>
      <c r="AK10">
        <v>3.6709999999999998</v>
      </c>
      <c r="AL10">
        <v>3.6709999999999998</v>
      </c>
      <c r="AM10">
        <v>3.6709999999999998</v>
      </c>
      <c r="AN10">
        <v>3.6709999999999998</v>
      </c>
      <c r="AO10">
        <v>3.6709999999999998</v>
      </c>
      <c r="AP10">
        <v>3.671125</v>
      </c>
      <c r="AQ10">
        <v>3.6724999999999999</v>
      </c>
      <c r="AR10">
        <v>3.6724999999999999</v>
      </c>
      <c r="AS10">
        <v>3.6724999999999999</v>
      </c>
      <c r="AT10">
        <v>3.6724999999999999</v>
      </c>
      <c r="AU10">
        <v>3.6724999999999999</v>
      </c>
      <c r="AV10">
        <v>3.6724999999999999</v>
      </c>
      <c r="AW10">
        <v>3.6724999999999999</v>
      </c>
      <c r="AX10">
        <v>3.6724999999999999</v>
      </c>
      <c r="AY10">
        <v>3.6724999999999999</v>
      </c>
      <c r="AZ10">
        <v>3.6724999999999999</v>
      </c>
      <c r="BA10">
        <v>3.6724999999999999</v>
      </c>
      <c r="BB10">
        <v>3.6724999999999999</v>
      </c>
      <c r="BC10">
        <v>3.6724999999999999</v>
      </c>
      <c r="BD10">
        <v>3.6724999999999999</v>
      </c>
      <c r="BE10">
        <v>3.6724999999999999</v>
      </c>
      <c r="BF10">
        <v>3.6724999999999999</v>
      </c>
      <c r="BG10">
        <v>3.6724999999999999</v>
      </c>
      <c r="BH10">
        <v>3.6724999999999999</v>
      </c>
      <c r="BI10">
        <v>3.6724999999999999</v>
      </c>
      <c r="BJ10">
        <v>3.6724999999999999</v>
      </c>
      <c r="BK10">
        <v>3.6724999999999999</v>
      </c>
      <c r="BL10">
        <v>3.6724999999999999</v>
      </c>
      <c r="BM10" s="46">
        <v>3.6724999999999999</v>
      </c>
      <c r="BN10">
        <v>3.6724999999999999</v>
      </c>
    </row>
    <row r="11" spans="1:66" x14ac:dyDescent="0.3">
      <c r="A11" t="s">
        <v>573</v>
      </c>
      <c r="B11" t="s">
        <v>574</v>
      </c>
      <c r="C11" t="s">
        <v>1063</v>
      </c>
      <c r="D11" t="s">
        <v>1064</v>
      </c>
      <c r="H11">
        <v>1.3871666666625E-11</v>
      </c>
      <c r="I11">
        <v>1.4039166666616699E-11</v>
      </c>
      <c r="J11">
        <v>1.69566666666417E-11</v>
      </c>
      <c r="K11">
        <v>2.0914999999966699E-11</v>
      </c>
      <c r="L11">
        <v>3.3342499999991702E-11</v>
      </c>
      <c r="M11">
        <v>3.5000000000000002E-11</v>
      </c>
      <c r="N11">
        <v>3.5000000000000002E-11</v>
      </c>
      <c r="O11">
        <v>3.7916666656666698E-11</v>
      </c>
      <c r="P11">
        <v>4.5216666656666701E-11</v>
      </c>
      <c r="Q11">
        <v>4.9999999990000002E-11</v>
      </c>
      <c r="R11">
        <v>4.9999999990000002E-11</v>
      </c>
      <c r="S11">
        <v>4.9999999990000002E-11</v>
      </c>
      <c r="T11">
        <v>3.6574999999500001E-10</v>
      </c>
      <c r="U11">
        <v>1.39983333333167E-9</v>
      </c>
      <c r="V11">
        <v>4.0763333333283302E-9</v>
      </c>
      <c r="W11">
        <v>7.9574999999958296E-9</v>
      </c>
      <c r="X11">
        <v>1.31696666666408E-8</v>
      </c>
      <c r="Y11">
        <v>1.83715833333225E-8</v>
      </c>
      <c r="Z11">
        <v>4.4026916666672502E-8</v>
      </c>
      <c r="AA11">
        <v>2.5922533333326298E-7</v>
      </c>
      <c r="AB11">
        <v>1.05299574995841E-6</v>
      </c>
      <c r="AC11">
        <v>6.7649116666E-6</v>
      </c>
      <c r="AD11">
        <v>6.0180899999999998E-5</v>
      </c>
      <c r="AE11">
        <v>9.4303166666666696E-5</v>
      </c>
      <c r="AF11">
        <v>2.1442983333333301E-4</v>
      </c>
      <c r="AG11">
        <v>8.7526041666666698E-4</v>
      </c>
      <c r="AH11">
        <v>4.2333960833333302E-2</v>
      </c>
      <c r="AI11">
        <v>0.48758908333333301</v>
      </c>
      <c r="AJ11">
        <v>0.95355441666666696</v>
      </c>
      <c r="AK11">
        <v>0.99064166666666698</v>
      </c>
      <c r="AL11">
        <v>0.99894583333333298</v>
      </c>
      <c r="AM11">
        <v>0.99900833333333305</v>
      </c>
      <c r="AN11">
        <v>0.99975000000000003</v>
      </c>
      <c r="AO11">
        <v>0.99966250000000001</v>
      </c>
      <c r="AP11">
        <v>0.99950000000000006</v>
      </c>
      <c r="AQ11">
        <v>0.99950000000000006</v>
      </c>
      <c r="AR11">
        <v>0.99950000000000006</v>
      </c>
      <c r="AS11">
        <v>0.99950000000000006</v>
      </c>
      <c r="AT11">
        <v>0.99950000000000006</v>
      </c>
      <c r="AU11">
        <v>3.0632566666666698</v>
      </c>
      <c r="AV11">
        <v>2.9006291666666701</v>
      </c>
      <c r="AW11">
        <v>2.9233008189033201</v>
      </c>
      <c r="AX11">
        <v>2.9036575</v>
      </c>
      <c r="AY11">
        <v>3.0543133333333299</v>
      </c>
      <c r="AZ11">
        <v>3.0956488492063499</v>
      </c>
      <c r="BA11">
        <v>3.14416455988456</v>
      </c>
      <c r="BB11">
        <v>3.7101068305232801</v>
      </c>
      <c r="BC11">
        <v>3.8962951544704998</v>
      </c>
      <c r="BD11">
        <v>4.1101395762132604</v>
      </c>
      <c r="BE11">
        <v>4.5369343601874599</v>
      </c>
      <c r="BF11">
        <v>5.4593526646570396</v>
      </c>
      <c r="BG11">
        <v>8.0752759928133404</v>
      </c>
      <c r="BH11">
        <v>9.2331855247242896</v>
      </c>
      <c r="BI11">
        <v>14.7581750873396</v>
      </c>
      <c r="BJ11">
        <v>16.5627069251411</v>
      </c>
      <c r="BK11">
        <v>28.094991666666701</v>
      </c>
      <c r="BL11">
        <v>48.147891666666702</v>
      </c>
      <c r="BM11" s="46">
        <v>70.539166666666702</v>
      </c>
      <c r="BN11">
        <v>94.990741666666693</v>
      </c>
    </row>
    <row r="12" spans="1:66" x14ac:dyDescent="0.3">
      <c r="A12" t="s">
        <v>575</v>
      </c>
      <c r="B12" t="s">
        <v>576</v>
      </c>
      <c r="C12" t="s">
        <v>1063</v>
      </c>
      <c r="D12" t="s">
        <v>1064</v>
      </c>
      <c r="AL12">
        <v>9.1050000000000004</v>
      </c>
      <c r="AM12">
        <v>288.65083333333303</v>
      </c>
      <c r="AN12">
        <v>405.90833333333302</v>
      </c>
      <c r="AO12">
        <v>414.04149999999998</v>
      </c>
      <c r="AP12">
        <v>490.84678574999998</v>
      </c>
      <c r="AQ12">
        <v>504.91500000000002</v>
      </c>
      <c r="AR12">
        <v>535.06183333333297</v>
      </c>
      <c r="AS12">
        <v>539.52583333333303</v>
      </c>
      <c r="AT12">
        <v>555.078258333333</v>
      </c>
      <c r="AU12">
        <v>573.35333333333301</v>
      </c>
      <c r="AV12">
        <v>578.76295454545505</v>
      </c>
      <c r="AW12">
        <v>533.45083333333298</v>
      </c>
      <c r="AX12">
        <v>457.68694062915898</v>
      </c>
      <c r="AY12">
        <v>416.04036972454202</v>
      </c>
      <c r="AZ12">
        <v>342.079116208671</v>
      </c>
      <c r="BA12">
        <v>305.96940026193602</v>
      </c>
      <c r="BB12">
        <v>363.28328560606099</v>
      </c>
      <c r="BC12">
        <v>373.66046673881698</v>
      </c>
      <c r="BD12">
        <v>372.50088244871102</v>
      </c>
      <c r="BE12">
        <v>401.76397562691602</v>
      </c>
      <c r="BF12">
        <v>409.625749270293</v>
      </c>
      <c r="BG12">
        <v>415.91978920493801</v>
      </c>
      <c r="BH12">
        <v>477.91830657609898</v>
      </c>
      <c r="BI12">
        <v>480.48815077796598</v>
      </c>
      <c r="BJ12">
        <v>482.71639384912902</v>
      </c>
      <c r="BK12">
        <v>482.98794659023503</v>
      </c>
      <c r="BL12">
        <v>480.445128767119</v>
      </c>
      <c r="BM12" s="46">
        <v>489.008858590915</v>
      </c>
      <c r="BN12">
        <v>503.76967496165202</v>
      </c>
    </row>
    <row r="13" spans="1:66" x14ac:dyDescent="0.3">
      <c r="A13" t="s">
        <v>577</v>
      </c>
      <c r="B13" t="s">
        <v>578</v>
      </c>
      <c r="C13" t="s">
        <v>1063</v>
      </c>
      <c r="D13" t="s">
        <v>1064</v>
      </c>
    </row>
    <row r="14" spans="1:66" x14ac:dyDescent="0.3">
      <c r="A14" t="s">
        <v>579</v>
      </c>
      <c r="B14" t="s">
        <v>580</v>
      </c>
      <c r="C14" t="s">
        <v>1063</v>
      </c>
      <c r="D14" t="s">
        <v>1064</v>
      </c>
      <c r="E14">
        <v>1.7142900007142901</v>
      </c>
      <c r="F14">
        <v>1.7142900007142901</v>
      </c>
      <c r="G14">
        <v>1.7142900007142901</v>
      </c>
      <c r="H14">
        <v>1.7142900007142901</v>
      </c>
      <c r="I14">
        <v>1.7142900007142901</v>
      </c>
      <c r="J14">
        <v>1.7142900007142901</v>
      </c>
      <c r="K14">
        <v>1.7142900007142901</v>
      </c>
      <c r="L14">
        <v>1.7619083340952399</v>
      </c>
      <c r="M14">
        <v>2.0000000010000001</v>
      </c>
      <c r="N14">
        <v>2.0000000010000001</v>
      </c>
      <c r="O14">
        <v>2.0000000010000001</v>
      </c>
      <c r="P14">
        <v>1.97487273321145</v>
      </c>
      <c r="Q14">
        <v>1.9212781494760101</v>
      </c>
      <c r="R14">
        <v>1.9592192359816101</v>
      </c>
      <c r="S14">
        <v>2.0532324085176299</v>
      </c>
      <c r="T14">
        <v>2.16979583233333</v>
      </c>
      <c r="U14">
        <v>2.6146708328333301</v>
      </c>
      <c r="V14">
        <v>2.7</v>
      </c>
      <c r="W14">
        <v>2.7</v>
      </c>
      <c r="X14">
        <v>2.7</v>
      </c>
      <c r="Y14">
        <v>2.7</v>
      </c>
      <c r="Z14">
        <v>2.7</v>
      </c>
      <c r="AA14">
        <v>2.7</v>
      </c>
      <c r="AB14">
        <v>2.7</v>
      </c>
      <c r="AC14">
        <v>2.7</v>
      </c>
      <c r="AD14">
        <v>2.7</v>
      </c>
      <c r="AE14">
        <v>2.7</v>
      </c>
      <c r="AF14">
        <v>2.7</v>
      </c>
      <c r="AG14">
        <v>2.7</v>
      </c>
      <c r="AH14">
        <v>2.7</v>
      </c>
      <c r="AI14">
        <v>2.7</v>
      </c>
      <c r="AJ14">
        <v>2.7</v>
      </c>
      <c r="AK14">
        <v>2.7</v>
      </c>
      <c r="AL14">
        <v>2.7</v>
      </c>
      <c r="AM14">
        <v>2.7</v>
      </c>
      <c r="AN14">
        <v>2.7</v>
      </c>
      <c r="AO14">
        <v>2.7</v>
      </c>
      <c r="AP14">
        <v>2.7</v>
      </c>
      <c r="AQ14">
        <v>2.7</v>
      </c>
      <c r="AR14">
        <v>2.7</v>
      </c>
      <c r="AS14">
        <v>2.7</v>
      </c>
      <c r="AT14">
        <v>2.7</v>
      </c>
      <c r="AU14">
        <v>2.7</v>
      </c>
      <c r="AV14">
        <v>2.7</v>
      </c>
      <c r="AW14">
        <v>2.7</v>
      </c>
      <c r="AX14">
        <v>2.7</v>
      </c>
      <c r="AY14">
        <v>2.7</v>
      </c>
      <c r="AZ14">
        <v>2.7</v>
      </c>
      <c r="BA14">
        <v>2.7</v>
      </c>
      <c r="BB14">
        <v>2.7</v>
      </c>
      <c r="BC14">
        <v>2.7</v>
      </c>
      <c r="BD14">
        <v>2.7</v>
      </c>
      <c r="BE14">
        <v>2.7</v>
      </c>
      <c r="BF14">
        <v>2.7</v>
      </c>
      <c r="BG14">
        <v>2.7</v>
      </c>
      <c r="BH14">
        <v>2.7</v>
      </c>
      <c r="BI14">
        <v>2.7</v>
      </c>
      <c r="BJ14">
        <v>2.7</v>
      </c>
      <c r="BK14">
        <v>2.7</v>
      </c>
      <c r="BL14">
        <v>2.7</v>
      </c>
      <c r="BM14" s="46">
        <v>2.7</v>
      </c>
      <c r="BN14">
        <v>2.7</v>
      </c>
    </row>
    <row r="15" spans="1:66" x14ac:dyDescent="0.3">
      <c r="A15" t="s">
        <v>581</v>
      </c>
      <c r="B15" t="s">
        <v>582</v>
      </c>
      <c r="C15" t="s">
        <v>1063</v>
      </c>
      <c r="D15" t="s">
        <v>1064</v>
      </c>
      <c r="E15">
        <v>0.89285699989285705</v>
      </c>
      <c r="F15">
        <v>0.89285699989285705</v>
      </c>
      <c r="G15">
        <v>0.89285699989285705</v>
      </c>
      <c r="H15">
        <v>0.89285699989285705</v>
      </c>
      <c r="I15">
        <v>0.89285699989285705</v>
      </c>
      <c r="J15">
        <v>0.89285699989285705</v>
      </c>
      <c r="K15">
        <v>0.89285699989285705</v>
      </c>
      <c r="L15">
        <v>0.89285699989285705</v>
      </c>
      <c r="M15">
        <v>0.89285699989285705</v>
      </c>
      <c r="N15">
        <v>0.89285699989285705</v>
      </c>
      <c r="O15">
        <v>0.89285699989285705</v>
      </c>
      <c r="P15">
        <v>0.88267025929554799</v>
      </c>
      <c r="Q15">
        <v>0.838697807262207</v>
      </c>
      <c r="R15">
        <v>0.70411390796665796</v>
      </c>
      <c r="S15">
        <v>0.69666586863809599</v>
      </c>
      <c r="T15">
        <v>0.76387124900000003</v>
      </c>
      <c r="U15">
        <v>0.81828408233333305</v>
      </c>
      <c r="V15">
        <v>0.90182499900000002</v>
      </c>
      <c r="W15">
        <v>0.87365924900000003</v>
      </c>
      <c r="X15">
        <v>0.89464091566666704</v>
      </c>
      <c r="Y15">
        <v>0.87824433233333299</v>
      </c>
      <c r="Z15">
        <v>0.87021458233333304</v>
      </c>
      <c r="AA15">
        <v>0.98586283233333305</v>
      </c>
      <c r="AB15">
        <v>1.1100149991666699</v>
      </c>
      <c r="AC15">
        <v>1.1395191659166699</v>
      </c>
      <c r="AD15">
        <v>1.4318949995000001</v>
      </c>
      <c r="AE15">
        <v>1.4959741664166699</v>
      </c>
      <c r="AF15">
        <v>1.42818</v>
      </c>
      <c r="AG15">
        <v>1.2799083333333301</v>
      </c>
      <c r="AH15">
        <v>1.2645966666666699</v>
      </c>
      <c r="AI15">
        <v>1.2810566666666701</v>
      </c>
      <c r="AJ15">
        <v>1.2837558333333301</v>
      </c>
      <c r="AK15">
        <v>1.36164833333333</v>
      </c>
      <c r="AL15">
        <v>1.4705600000000001</v>
      </c>
      <c r="AM15">
        <v>1.3677508333333299</v>
      </c>
      <c r="AN15">
        <v>1.3490325000000001</v>
      </c>
      <c r="AO15">
        <v>1.27786333333333</v>
      </c>
      <c r="AP15">
        <v>1.34738</v>
      </c>
      <c r="AQ15">
        <v>1.5918283333333301</v>
      </c>
      <c r="AR15">
        <v>1.5499499999999999</v>
      </c>
      <c r="AS15">
        <v>1.7248266666666701</v>
      </c>
      <c r="AT15">
        <v>1.9334425</v>
      </c>
      <c r="AU15">
        <v>1.8405625000000001</v>
      </c>
      <c r="AV15">
        <v>1.54191416666667</v>
      </c>
      <c r="AW15">
        <v>1.3597524999999999</v>
      </c>
      <c r="AX15">
        <v>1.3094733333333299</v>
      </c>
      <c r="AY15">
        <v>1.3279734405000001</v>
      </c>
      <c r="AZ15">
        <v>1.1950725</v>
      </c>
      <c r="BA15">
        <v>1.19217833333333</v>
      </c>
      <c r="BB15">
        <v>1.28218881008452</v>
      </c>
      <c r="BC15">
        <v>1.0901594863867701</v>
      </c>
      <c r="BD15">
        <v>0.96946320149673504</v>
      </c>
      <c r="BE15">
        <v>0.96580103065870804</v>
      </c>
      <c r="BF15">
        <v>1.0358430965205401</v>
      </c>
      <c r="BG15">
        <v>1.1093632928169199</v>
      </c>
      <c r="BH15">
        <v>1.33109026245502</v>
      </c>
      <c r="BI15">
        <v>1.3452139760194699</v>
      </c>
      <c r="BJ15">
        <v>1.3047580767159199</v>
      </c>
      <c r="BK15">
        <v>1.33841214646451</v>
      </c>
      <c r="BL15">
        <v>1.4385065442138201</v>
      </c>
      <c r="BM15" s="46">
        <v>1.4530851184701601</v>
      </c>
      <c r="BN15">
        <v>1.3312242595708099</v>
      </c>
    </row>
    <row r="16" spans="1:66" x14ac:dyDescent="0.3">
      <c r="A16" t="s">
        <v>583</v>
      </c>
      <c r="B16" t="s">
        <v>584</v>
      </c>
      <c r="C16" t="s">
        <v>1063</v>
      </c>
      <c r="D16" t="s">
        <v>1064</v>
      </c>
      <c r="E16">
        <v>26.000000024999999</v>
      </c>
      <c r="F16">
        <v>26.000000024999999</v>
      </c>
      <c r="G16">
        <v>26.000000024999999</v>
      </c>
      <c r="H16">
        <v>26.000000024999999</v>
      </c>
      <c r="I16">
        <v>26.000000024999999</v>
      </c>
      <c r="J16">
        <v>26.000000024999999</v>
      </c>
      <c r="K16">
        <v>26.000000024999999</v>
      </c>
      <c r="L16">
        <v>26.000000024999999</v>
      </c>
      <c r="M16">
        <v>26.000000024999999</v>
      </c>
      <c r="N16">
        <v>26.000000024999999</v>
      </c>
      <c r="O16">
        <v>26.000000024999999</v>
      </c>
      <c r="P16">
        <v>24.985583896139701</v>
      </c>
      <c r="Q16">
        <v>23.1153333323333</v>
      </c>
      <c r="R16">
        <v>19.579999999083299</v>
      </c>
      <c r="S16">
        <v>18.692499998999999</v>
      </c>
      <c r="T16">
        <v>17.416749999166701</v>
      </c>
      <c r="U16">
        <v>17.9396666658333</v>
      </c>
      <c r="V16">
        <v>16.526916666000002</v>
      </c>
      <c r="W16">
        <v>14.521666665750001</v>
      </c>
      <c r="X16">
        <v>13.367499999416699</v>
      </c>
      <c r="Y16">
        <v>12.937999999083299</v>
      </c>
      <c r="Z16">
        <v>15.926833332333301</v>
      </c>
      <c r="AA16">
        <v>17.059249999166699</v>
      </c>
      <c r="AB16">
        <v>17.9633333325</v>
      </c>
      <c r="AC16">
        <v>20.009083332666702</v>
      </c>
      <c r="AD16">
        <v>20.689499999833298</v>
      </c>
      <c r="AE16">
        <v>15.2671333333333</v>
      </c>
      <c r="AF16">
        <v>12.6425</v>
      </c>
      <c r="AG16">
        <v>12.347666666666701</v>
      </c>
      <c r="AH16">
        <v>13.2306666666667</v>
      </c>
      <c r="AI16">
        <v>11.3698333333333</v>
      </c>
      <c r="AJ16">
        <v>11.6759166666667</v>
      </c>
      <c r="AK16">
        <v>10.989333333333301</v>
      </c>
      <c r="AL16">
        <v>11.632182500000001</v>
      </c>
      <c r="AM16">
        <v>11.421824916666701</v>
      </c>
      <c r="AN16">
        <v>10.0814958333333</v>
      </c>
      <c r="AO16">
        <v>10.5865575</v>
      </c>
      <c r="AP16">
        <v>12.204244166666699</v>
      </c>
      <c r="AQ16">
        <v>12.379065000000001</v>
      </c>
    </row>
    <row r="17" spans="1:66" x14ac:dyDescent="0.3">
      <c r="A17" t="s">
        <v>585</v>
      </c>
      <c r="B17" t="s">
        <v>586</v>
      </c>
      <c r="C17" t="s">
        <v>1063</v>
      </c>
      <c r="D17" t="s">
        <v>1064</v>
      </c>
      <c r="AK17">
        <v>1.0840000000000001E-2</v>
      </c>
      <c r="AL17">
        <v>1.9994999999999999E-2</v>
      </c>
      <c r="AM17">
        <v>0.31404500000000002</v>
      </c>
      <c r="AN17">
        <v>0.88270850000000001</v>
      </c>
      <c r="AO17">
        <v>0.86025283333333302</v>
      </c>
      <c r="AP17">
        <v>0.79707499999999998</v>
      </c>
      <c r="AQ17">
        <v>0.77379968666666699</v>
      </c>
      <c r="AR17">
        <v>0.82403333333333295</v>
      </c>
      <c r="AS17">
        <v>0.89483075000000001</v>
      </c>
      <c r="AT17">
        <v>0.93131666666666701</v>
      </c>
      <c r="AU17">
        <v>0.97216416666666705</v>
      </c>
      <c r="AV17">
        <v>0.98214599999999996</v>
      </c>
      <c r="AW17">
        <v>0.98269550000000006</v>
      </c>
      <c r="AX17">
        <v>0.94542099999999996</v>
      </c>
      <c r="AY17">
        <v>0.89344500000000004</v>
      </c>
      <c r="AZ17">
        <v>0.85812380824372803</v>
      </c>
      <c r="BA17">
        <v>0.82161957885304604</v>
      </c>
      <c r="BB17">
        <v>0.80378333333333296</v>
      </c>
      <c r="BC17">
        <v>0.80264999999999997</v>
      </c>
      <c r="BD17">
        <v>0.78968638888888898</v>
      </c>
      <c r="BE17">
        <v>0.78564534946236597</v>
      </c>
      <c r="BF17">
        <v>0.784541075268817</v>
      </c>
      <c r="BG17">
        <v>0.78434749999999998</v>
      </c>
      <c r="BH17">
        <v>1.0245638185505901</v>
      </c>
      <c r="BI17">
        <v>1.59572157270424</v>
      </c>
      <c r="BJ17">
        <v>1.72115480222734</v>
      </c>
      <c r="BK17">
        <v>1.7000166666666701</v>
      </c>
      <c r="BL17">
        <v>1.7</v>
      </c>
      <c r="BM17" s="46">
        <v>1.7</v>
      </c>
      <c r="BN17">
        <v>1.7</v>
      </c>
    </row>
    <row r="18" spans="1:66" x14ac:dyDescent="0.3">
      <c r="A18" t="s">
        <v>587</v>
      </c>
      <c r="B18" t="s">
        <v>588</v>
      </c>
      <c r="C18" t="s">
        <v>1063</v>
      </c>
      <c r="D18" t="s">
        <v>1064</v>
      </c>
      <c r="E18">
        <v>50.000000049000001</v>
      </c>
      <c r="F18">
        <v>50.000000049000001</v>
      </c>
      <c r="G18">
        <v>50.000000049000001</v>
      </c>
      <c r="H18">
        <v>50.000000049000001</v>
      </c>
      <c r="I18">
        <v>50.000000049000001</v>
      </c>
      <c r="J18">
        <v>84.375000080125005</v>
      </c>
      <c r="K18">
        <v>87.500000087499998</v>
      </c>
      <c r="L18">
        <v>87.500000087499998</v>
      </c>
      <c r="M18">
        <v>87.500000087499998</v>
      </c>
      <c r="N18">
        <v>87.500000087499998</v>
      </c>
      <c r="O18">
        <v>87.500000087499998</v>
      </c>
      <c r="P18">
        <v>87.500000080208295</v>
      </c>
      <c r="Q18">
        <v>87.5</v>
      </c>
      <c r="R18">
        <v>80.026083333333304</v>
      </c>
      <c r="S18">
        <v>78.75</v>
      </c>
      <c r="T18">
        <v>78.75</v>
      </c>
      <c r="U18">
        <v>86.25</v>
      </c>
      <c r="V18">
        <v>90</v>
      </c>
      <c r="W18">
        <v>90</v>
      </c>
      <c r="X18">
        <v>90</v>
      </c>
      <c r="Y18">
        <v>90</v>
      </c>
      <c r="Z18">
        <v>90</v>
      </c>
      <c r="AA18">
        <v>90</v>
      </c>
      <c r="AB18">
        <v>92.948333333166701</v>
      </c>
      <c r="AC18">
        <v>119.70916666616699</v>
      </c>
      <c r="AD18">
        <v>120.69074999941699</v>
      </c>
      <c r="AE18">
        <v>114.171083333167</v>
      </c>
      <c r="AF18">
        <v>123.56383333333299</v>
      </c>
      <c r="AG18">
        <v>140.39500000000001</v>
      </c>
      <c r="AH18">
        <v>158.666666666667</v>
      </c>
      <c r="AI18">
        <v>171.255416666667</v>
      </c>
      <c r="AJ18">
        <v>181.512583333333</v>
      </c>
      <c r="AK18">
        <v>208.30266666666699</v>
      </c>
      <c r="AL18">
        <v>242.78</v>
      </c>
      <c r="AM18">
        <v>252.66249999999999</v>
      </c>
      <c r="AN18">
        <v>249.75749999999999</v>
      </c>
      <c r="AO18">
        <v>302.74666666666701</v>
      </c>
      <c r="AP18">
        <v>352.35083333333301</v>
      </c>
      <c r="AQ18">
        <v>447.76583333333298</v>
      </c>
      <c r="AR18">
        <v>563.5625</v>
      </c>
      <c r="AS18">
        <v>720.67333333333295</v>
      </c>
      <c r="AT18">
        <v>830.35333333333301</v>
      </c>
      <c r="AU18">
        <v>930.74916666666695</v>
      </c>
      <c r="AV18">
        <v>1082.6199999999999</v>
      </c>
      <c r="AW18">
        <v>1100.9000000000001</v>
      </c>
      <c r="AX18">
        <v>1081.5771666666701</v>
      </c>
      <c r="AY18">
        <v>1028.6835530000001</v>
      </c>
      <c r="AZ18">
        <v>1081.8696825</v>
      </c>
      <c r="BA18">
        <v>1185.6908333333299</v>
      </c>
      <c r="BB18">
        <v>1230.17916666667</v>
      </c>
      <c r="BC18">
        <v>1230.74833333333</v>
      </c>
      <c r="BD18">
        <v>1261.0733333333301</v>
      </c>
      <c r="BE18">
        <v>1442.505625</v>
      </c>
      <c r="BF18">
        <v>1555.09083333333</v>
      </c>
      <c r="BG18">
        <v>1546.6866666666699</v>
      </c>
      <c r="BH18">
        <v>1571.8983333333299</v>
      </c>
      <c r="BI18">
        <v>1654.62666666667</v>
      </c>
      <c r="BJ18">
        <v>1729.0550000000001</v>
      </c>
      <c r="BK18">
        <v>1782.8768749999999</v>
      </c>
      <c r="BL18">
        <v>1845.62289069697</v>
      </c>
      <c r="BM18" s="46">
        <v>1915.0461758333299</v>
      </c>
      <c r="BN18">
        <v>1975.9508813876801</v>
      </c>
    </row>
    <row r="19" spans="1:66" x14ac:dyDescent="0.3">
      <c r="A19" t="s">
        <v>589</v>
      </c>
      <c r="B19" t="s">
        <v>590</v>
      </c>
      <c r="C19" t="s">
        <v>1063</v>
      </c>
      <c r="D19" t="s">
        <v>1064</v>
      </c>
      <c r="E19">
        <v>50.000000049000001</v>
      </c>
      <c r="F19">
        <v>50.000000049000001</v>
      </c>
      <c r="G19">
        <v>50.000000049000001</v>
      </c>
      <c r="H19">
        <v>50.000000049000001</v>
      </c>
      <c r="I19">
        <v>50.000000049000001</v>
      </c>
      <c r="J19">
        <v>50.000000049000001</v>
      </c>
      <c r="K19">
        <v>50.000000049000001</v>
      </c>
      <c r="L19">
        <v>50.000000049000001</v>
      </c>
      <c r="M19">
        <v>50.000000049000001</v>
      </c>
      <c r="N19">
        <v>50.000000049000001</v>
      </c>
      <c r="O19">
        <v>50.000000049000001</v>
      </c>
      <c r="P19">
        <v>49.056977421689901</v>
      </c>
      <c r="Q19">
        <v>44.014583332333302</v>
      </c>
      <c r="R19">
        <v>38.976499998999998</v>
      </c>
      <c r="S19">
        <v>38.951499998999999</v>
      </c>
      <c r="T19">
        <v>36.778916665666699</v>
      </c>
      <c r="U19">
        <v>38.605166665666701</v>
      </c>
      <c r="V19">
        <v>35.842749998999999</v>
      </c>
      <c r="W19">
        <v>31.492083332333301</v>
      </c>
      <c r="X19">
        <v>29.318666665666701</v>
      </c>
      <c r="Y19">
        <v>29.24166666575</v>
      </c>
      <c r="Z19">
        <v>37.129249999166703</v>
      </c>
      <c r="AA19">
        <v>45.690583332333297</v>
      </c>
      <c r="AB19">
        <v>51.131666665833301</v>
      </c>
      <c r="AC19">
        <v>57.783916666416701</v>
      </c>
      <c r="AD19">
        <v>59.378</v>
      </c>
      <c r="AE19">
        <v>44.671916666666696</v>
      </c>
      <c r="AF19">
        <v>37.334083333333297</v>
      </c>
      <c r="AG19">
        <v>36.768333333333302</v>
      </c>
      <c r="AH19">
        <v>39.404000000000003</v>
      </c>
      <c r="AI19">
        <v>33.417916666666699</v>
      </c>
      <c r="AJ19">
        <v>34.148249999999997</v>
      </c>
      <c r="AK19">
        <v>32.149500000000003</v>
      </c>
      <c r="AL19">
        <v>34.596520833333301</v>
      </c>
      <c r="AM19">
        <v>33.456497499999998</v>
      </c>
      <c r="AN19">
        <v>29.4800166666667</v>
      </c>
      <c r="AO19">
        <v>30.961513333333301</v>
      </c>
      <c r="AP19">
        <v>35.773890833333297</v>
      </c>
      <c r="AQ19">
        <v>36.298640833333302</v>
      </c>
    </row>
    <row r="20" spans="1:66" x14ac:dyDescent="0.3">
      <c r="A20" t="s">
        <v>591</v>
      </c>
      <c r="B20" t="s">
        <v>592</v>
      </c>
      <c r="C20" t="s">
        <v>1063</v>
      </c>
      <c r="D20" t="s">
        <v>1064</v>
      </c>
      <c r="E20">
        <v>245.19510139835899</v>
      </c>
      <c r="F20">
        <v>245.26010162116</v>
      </c>
      <c r="G20">
        <v>245.013850686544</v>
      </c>
      <c r="H20">
        <v>245.01635069607499</v>
      </c>
      <c r="I20">
        <v>245.027184079042</v>
      </c>
      <c r="J20">
        <v>245.06093420770799</v>
      </c>
      <c r="K20">
        <v>245.67843655764401</v>
      </c>
      <c r="L20">
        <v>246.00093779128099</v>
      </c>
      <c r="M20">
        <v>247.56469375695099</v>
      </c>
      <c r="N20">
        <v>259.960574351236</v>
      </c>
      <c r="O20">
        <v>276.403137026845</v>
      </c>
      <c r="P20">
        <v>275.35645668533198</v>
      </c>
      <c r="Q20">
        <v>252.02762746264901</v>
      </c>
      <c r="R20">
        <v>222.88918305322699</v>
      </c>
      <c r="S20">
        <v>240.70466763782301</v>
      </c>
      <c r="T20">
        <v>214.31290034121901</v>
      </c>
      <c r="U20">
        <v>238.95049426705901</v>
      </c>
      <c r="V20">
        <v>245.67968656657601</v>
      </c>
      <c r="W20">
        <v>225.65586023395699</v>
      </c>
      <c r="X20">
        <v>212.721644262377</v>
      </c>
      <c r="Y20">
        <v>211.27955541470499</v>
      </c>
      <c r="Z20">
        <v>271.73145255032699</v>
      </c>
      <c r="AA20">
        <v>328.60625269898998</v>
      </c>
      <c r="AB20">
        <v>381.06603602462798</v>
      </c>
      <c r="AC20">
        <v>436.95666578800802</v>
      </c>
      <c r="AD20">
        <v>449.26296271160697</v>
      </c>
      <c r="AE20">
        <v>346.305903554493</v>
      </c>
      <c r="AF20">
        <v>300.53656240147802</v>
      </c>
      <c r="AG20">
        <v>297.84821881937802</v>
      </c>
      <c r="AH20">
        <v>319.008299487903</v>
      </c>
      <c r="AI20">
        <v>272.264787954393</v>
      </c>
      <c r="AJ20">
        <v>282.10690880881998</v>
      </c>
      <c r="AK20">
        <v>264.69180075057898</v>
      </c>
      <c r="AL20">
        <v>283.16257950001801</v>
      </c>
      <c r="AM20">
        <v>555.20469565569704</v>
      </c>
      <c r="AN20">
        <v>499.14842590131002</v>
      </c>
      <c r="AO20">
        <v>511.55243027251601</v>
      </c>
      <c r="AP20">
        <v>583.66937235339606</v>
      </c>
      <c r="AQ20">
        <v>589.951774567332</v>
      </c>
      <c r="AR20">
        <v>615.47334931916396</v>
      </c>
      <c r="AS20">
        <v>710.20797703136702</v>
      </c>
      <c r="AT20">
        <v>732.39769326022804</v>
      </c>
      <c r="AU20">
        <v>693.71322649637398</v>
      </c>
      <c r="AV20">
        <v>579.897426172466</v>
      </c>
      <c r="AW20">
        <v>527.33803229157604</v>
      </c>
      <c r="AX20">
        <v>527.25836264962595</v>
      </c>
      <c r="AY20">
        <v>522.42562489517604</v>
      </c>
      <c r="AZ20">
        <v>478.63371847636301</v>
      </c>
      <c r="BA20">
        <v>446.00004143278801</v>
      </c>
      <c r="BB20">
        <v>470.29342334139801</v>
      </c>
      <c r="BC20">
        <v>494.794262222947</v>
      </c>
      <c r="BD20">
        <v>471.24862571893698</v>
      </c>
      <c r="BE20">
        <v>510.55633845425098</v>
      </c>
      <c r="BF20">
        <v>493.89962385223703</v>
      </c>
      <c r="BG20">
        <v>493.757329875312</v>
      </c>
      <c r="BH20">
        <v>591.21169798260996</v>
      </c>
      <c r="BI20">
        <v>592.60561506302201</v>
      </c>
      <c r="BJ20">
        <v>580.65674958785803</v>
      </c>
      <c r="BK20">
        <v>555.44645839822601</v>
      </c>
      <c r="BL20">
        <v>585.95081375715597</v>
      </c>
      <c r="BM20" s="46">
        <v>574.29454964904596</v>
      </c>
      <c r="BN20">
        <v>554.602599205008</v>
      </c>
    </row>
    <row r="21" spans="1:66" s="9" customFormat="1" x14ac:dyDescent="0.3">
      <c r="A21" s="9" t="s">
        <v>206</v>
      </c>
      <c r="B21" s="9" t="s">
        <v>593</v>
      </c>
      <c r="C21" s="9" t="s">
        <v>1063</v>
      </c>
      <c r="D21" s="9" t="s">
        <v>1064</v>
      </c>
      <c r="E21" s="9">
        <v>245.19510139835899</v>
      </c>
      <c r="F21" s="9">
        <v>245.26010162116</v>
      </c>
      <c r="G21" s="9">
        <v>245.013850686544</v>
      </c>
      <c r="H21" s="9">
        <v>245.01635069607499</v>
      </c>
      <c r="I21" s="9">
        <v>245.027184079042</v>
      </c>
      <c r="J21" s="9">
        <v>245.06093420770799</v>
      </c>
      <c r="K21" s="9">
        <v>245.67843655764401</v>
      </c>
      <c r="L21" s="9">
        <v>246.00093779128099</v>
      </c>
      <c r="M21" s="9">
        <v>247.56469375695099</v>
      </c>
      <c r="N21" s="9">
        <v>259.960574351236</v>
      </c>
      <c r="O21" s="9">
        <v>276.403137026845</v>
      </c>
      <c r="P21" s="9">
        <v>275.35645668533198</v>
      </c>
      <c r="Q21" s="9">
        <v>252.02762746264901</v>
      </c>
      <c r="R21" s="9">
        <v>222.88918305322699</v>
      </c>
      <c r="S21" s="9">
        <v>240.70466763782301</v>
      </c>
      <c r="T21" s="9">
        <v>214.31290034121901</v>
      </c>
      <c r="U21" s="9">
        <v>238.95049426705901</v>
      </c>
      <c r="V21" s="9">
        <v>245.67968656657601</v>
      </c>
      <c r="W21" s="9">
        <v>225.65586023395699</v>
      </c>
      <c r="X21" s="9">
        <v>212.721644262377</v>
      </c>
      <c r="Y21" s="9">
        <v>211.27955541470499</v>
      </c>
      <c r="Z21" s="9">
        <v>271.73145255032699</v>
      </c>
      <c r="AA21" s="9">
        <v>328.60625269898998</v>
      </c>
      <c r="AB21" s="9">
        <v>381.06603602462798</v>
      </c>
      <c r="AC21" s="9">
        <v>436.95666578800802</v>
      </c>
      <c r="AD21" s="9">
        <v>449.26296271160697</v>
      </c>
      <c r="AE21" s="9">
        <v>346.305903554493</v>
      </c>
      <c r="AF21" s="9">
        <v>300.53656240147802</v>
      </c>
      <c r="AG21" s="9">
        <v>297.84821881937802</v>
      </c>
      <c r="AH21" s="9">
        <v>319.008299487903</v>
      </c>
      <c r="AI21" s="9">
        <v>272.264787954393</v>
      </c>
      <c r="AJ21" s="9">
        <v>282.10690880881998</v>
      </c>
      <c r="AK21" s="9">
        <v>264.69180075057898</v>
      </c>
      <c r="AL21" s="9">
        <v>283.16257950001801</v>
      </c>
      <c r="AM21" s="9">
        <v>555.20469565569704</v>
      </c>
      <c r="AN21" s="9">
        <v>499.14842590131002</v>
      </c>
      <c r="AO21" s="9">
        <v>511.55243027251601</v>
      </c>
      <c r="AP21" s="9">
        <v>583.66937235339606</v>
      </c>
      <c r="AQ21" s="9">
        <v>589.951774567332</v>
      </c>
      <c r="AR21" s="9">
        <v>615.47334931916396</v>
      </c>
      <c r="AS21" s="9">
        <v>710.20797703136702</v>
      </c>
      <c r="AT21" s="9">
        <v>732.39769326022804</v>
      </c>
      <c r="AU21" s="9">
        <v>693.71322649637398</v>
      </c>
      <c r="AV21" s="9">
        <v>579.897426172466</v>
      </c>
      <c r="AW21" s="9">
        <v>527.33803229157604</v>
      </c>
      <c r="AX21" s="9">
        <v>527.25836264962595</v>
      </c>
      <c r="AY21" s="9">
        <v>522.42562489517604</v>
      </c>
      <c r="AZ21" s="9">
        <v>478.63371847636301</v>
      </c>
      <c r="BA21" s="9">
        <v>446.00004143278801</v>
      </c>
      <c r="BB21" s="9">
        <v>470.29342334139801</v>
      </c>
      <c r="BC21" s="9">
        <v>494.794262222947</v>
      </c>
      <c r="BD21" s="9">
        <v>471.24862571893698</v>
      </c>
      <c r="BE21" s="9">
        <v>510.55633845425098</v>
      </c>
      <c r="BF21" s="9">
        <v>493.89962385223703</v>
      </c>
      <c r="BG21" s="9">
        <v>493.757329875312</v>
      </c>
      <c r="BH21" s="9">
        <v>591.21169798260996</v>
      </c>
      <c r="BI21" s="9">
        <v>592.60561506302201</v>
      </c>
      <c r="BJ21" s="9">
        <v>580.65674958785803</v>
      </c>
      <c r="BK21" s="9">
        <v>555.44645839822601</v>
      </c>
      <c r="BL21" s="9">
        <v>585.91101318036897</v>
      </c>
      <c r="BM21" s="46">
        <v>575.58600451094503</v>
      </c>
      <c r="BN21" s="9">
        <v>554.53067503310399</v>
      </c>
    </row>
    <row r="22" spans="1:66" s="9" customFormat="1" x14ac:dyDescent="0.3">
      <c r="A22" s="9" t="s">
        <v>190</v>
      </c>
      <c r="B22" s="9" t="s">
        <v>594</v>
      </c>
      <c r="C22" s="9" t="s">
        <v>1063</v>
      </c>
      <c r="D22" s="9" t="s">
        <v>1064</v>
      </c>
      <c r="P22" s="9">
        <v>7.8688425850291202</v>
      </c>
      <c r="Q22" s="9">
        <v>7.7001841681494998</v>
      </c>
      <c r="R22" s="9">
        <v>7.8498159993174204</v>
      </c>
      <c r="S22" s="9">
        <v>8.2260022412153795</v>
      </c>
      <c r="T22" s="9">
        <v>12.186180036989001</v>
      </c>
      <c r="U22" s="9">
        <v>15.3991686037548</v>
      </c>
      <c r="V22" s="9">
        <v>15.375099999416699</v>
      </c>
      <c r="W22" s="9">
        <v>15.016116665749999</v>
      </c>
      <c r="X22" s="9">
        <v>15.5519249993333</v>
      </c>
      <c r="Y22" s="9">
        <v>15.454058332500001</v>
      </c>
      <c r="Z22" s="9">
        <v>17.986691665833298</v>
      </c>
      <c r="AA22" s="9">
        <v>22.1178833323333</v>
      </c>
      <c r="AB22" s="9">
        <v>24.6154249995</v>
      </c>
      <c r="AC22" s="9">
        <v>25.353933385083302</v>
      </c>
      <c r="AD22" s="9">
        <v>27.9945916666667</v>
      </c>
      <c r="AE22" s="9">
        <v>30.4069</v>
      </c>
      <c r="AF22" s="9">
        <v>30.949833333333299</v>
      </c>
      <c r="AG22" s="9">
        <v>31.7332485981559</v>
      </c>
      <c r="AH22" s="9">
        <v>32.270000000000003</v>
      </c>
      <c r="AI22" s="9">
        <v>34.568808333333301</v>
      </c>
      <c r="AJ22" s="9">
        <v>36.5961833333333</v>
      </c>
      <c r="AK22" s="9">
        <v>38.950758333333297</v>
      </c>
      <c r="AL22" s="9">
        <v>39.567257499999997</v>
      </c>
      <c r="AM22" s="9">
        <v>40.211739166666703</v>
      </c>
      <c r="AN22" s="9">
        <v>40.278318333333303</v>
      </c>
      <c r="AO22" s="9">
        <v>41.794168333333303</v>
      </c>
      <c r="AP22" s="9">
        <v>43.8921158333333</v>
      </c>
      <c r="AQ22" s="9">
        <v>46.905651666666699</v>
      </c>
      <c r="AR22" s="9">
        <v>49.0854</v>
      </c>
      <c r="AS22" s="9">
        <v>52.141666666666701</v>
      </c>
      <c r="AT22" s="9">
        <v>55.8066666666667</v>
      </c>
      <c r="AU22" s="9">
        <v>57.887999999999998</v>
      </c>
      <c r="AV22" s="9">
        <v>58.150039999999997</v>
      </c>
      <c r="AW22" s="9">
        <v>59.512658333333299</v>
      </c>
      <c r="AX22" s="9">
        <v>64.327475000000007</v>
      </c>
      <c r="AY22" s="9">
        <v>68.933233333333305</v>
      </c>
      <c r="AZ22" s="9">
        <v>68.874875000000003</v>
      </c>
      <c r="BA22" s="9">
        <v>68.598275000000001</v>
      </c>
      <c r="BB22" s="9">
        <v>69.039066666666699</v>
      </c>
      <c r="BC22" s="9">
        <v>69.649291666666699</v>
      </c>
      <c r="BD22" s="9">
        <v>74.1524</v>
      </c>
      <c r="BE22" s="9">
        <v>81.8626583333333</v>
      </c>
      <c r="BF22" s="9">
        <v>78.103234999999998</v>
      </c>
      <c r="BG22" s="9">
        <v>77.641408333333302</v>
      </c>
      <c r="BH22" s="9">
        <v>77.946908333333297</v>
      </c>
      <c r="BI22" s="9">
        <v>78.468091666666695</v>
      </c>
      <c r="BJ22" s="9">
        <v>80.437541666666704</v>
      </c>
      <c r="BK22" s="9">
        <v>83.466201916666705</v>
      </c>
      <c r="BL22" s="9">
        <v>84.453522500000005</v>
      </c>
      <c r="BM22" s="48">
        <v>84.871391666666696</v>
      </c>
      <c r="BN22" s="9">
        <v>85.083763250000004</v>
      </c>
    </row>
    <row r="23" spans="1:66" x14ac:dyDescent="0.3">
      <c r="A23" t="s">
        <v>595</v>
      </c>
      <c r="B23" t="s">
        <v>596</v>
      </c>
      <c r="C23" t="s">
        <v>1063</v>
      </c>
      <c r="D23" t="s">
        <v>1064</v>
      </c>
      <c r="E23">
        <v>1.169999999E-3</v>
      </c>
      <c r="F23">
        <v>1.169999999E-3</v>
      </c>
      <c r="G23">
        <v>1.169999999E-3</v>
      </c>
      <c r="H23">
        <v>1.169999999E-3</v>
      </c>
      <c r="I23">
        <v>1.169999999E-3</v>
      </c>
      <c r="J23">
        <v>1.169999999E-3</v>
      </c>
      <c r="K23">
        <v>1.169999999E-3</v>
      </c>
      <c r="L23">
        <v>1.169999999E-3</v>
      </c>
      <c r="M23">
        <v>1.169999999E-3</v>
      </c>
      <c r="N23">
        <v>1.169999999E-3</v>
      </c>
      <c r="O23">
        <v>1.169999999E-3</v>
      </c>
      <c r="P23">
        <v>1.169999999E-3</v>
      </c>
      <c r="Q23">
        <v>1.08E-3</v>
      </c>
      <c r="R23">
        <v>9.791666657499999E-4</v>
      </c>
      <c r="S23">
        <v>9.6999999899999995E-4</v>
      </c>
      <c r="AJ23">
        <v>1.7788249999999999E-2</v>
      </c>
      <c r="AK23">
        <v>2.3341166666666701E-2</v>
      </c>
      <c r="AL23">
        <v>2.75935833333333E-2</v>
      </c>
      <c r="AM23">
        <v>5.4133666666666698E-2</v>
      </c>
      <c r="AN23">
        <v>6.7170833333333305E-2</v>
      </c>
      <c r="AO23">
        <v>0.177888666666667</v>
      </c>
      <c r="AP23">
        <v>1.6818791666666699</v>
      </c>
      <c r="AQ23">
        <v>1.7603583333333299</v>
      </c>
      <c r="AR23">
        <v>1.8363833333333299</v>
      </c>
      <c r="AS23">
        <v>2.123275</v>
      </c>
      <c r="AT23">
        <v>2.1847083333333299</v>
      </c>
      <c r="AU23">
        <v>2.076975</v>
      </c>
      <c r="AV23">
        <v>1.7327016666666699</v>
      </c>
      <c r="AW23">
        <v>1.5751089166666701</v>
      </c>
      <c r="AX23">
        <v>1.5741333333333301</v>
      </c>
      <c r="AY23">
        <v>1.5592666666666699</v>
      </c>
      <c r="AZ23">
        <v>1.4290499999999999</v>
      </c>
      <c r="BA23">
        <v>1.3371166666666701</v>
      </c>
      <c r="BB23">
        <v>1.40669166666667</v>
      </c>
      <c r="BC23">
        <v>1.47739166666667</v>
      </c>
      <c r="BD23">
        <v>1.40645833333333</v>
      </c>
      <c r="BE23">
        <v>1.5220499999999999</v>
      </c>
      <c r="BF23">
        <v>1.47356666666667</v>
      </c>
      <c r="BG23">
        <v>1.4741833333333301</v>
      </c>
      <c r="BH23">
        <v>1.7644</v>
      </c>
      <c r="BI23">
        <v>1.7680416666666701</v>
      </c>
      <c r="BJ23">
        <v>1.73545833333333</v>
      </c>
      <c r="BK23">
        <v>1.6570416666666701</v>
      </c>
      <c r="BL23">
        <v>1.7470416666666699</v>
      </c>
      <c r="BM23" s="46">
        <v>1.7163333333333299</v>
      </c>
      <c r="BN23">
        <v>1.653775</v>
      </c>
    </row>
    <row r="24" spans="1:66" x14ac:dyDescent="0.3">
      <c r="A24" t="s">
        <v>597</v>
      </c>
      <c r="B24" t="s">
        <v>598</v>
      </c>
      <c r="C24" t="s">
        <v>1063</v>
      </c>
      <c r="D24" t="s">
        <v>1064</v>
      </c>
      <c r="K24">
        <v>0.47618999947619001</v>
      </c>
      <c r="L24">
        <v>0.47618999947619001</v>
      </c>
      <c r="M24">
        <v>0.47618999947619001</v>
      </c>
      <c r="N24">
        <v>0.47618999947619001</v>
      </c>
      <c r="O24">
        <v>0.47618999947619001</v>
      </c>
      <c r="P24">
        <v>0.47479628758907599</v>
      </c>
      <c r="Q24">
        <v>0.43859778342153799</v>
      </c>
      <c r="R24">
        <v>0.399630307154623</v>
      </c>
      <c r="S24">
        <v>0.39473999900000001</v>
      </c>
      <c r="T24">
        <v>0.39549999899999999</v>
      </c>
      <c r="U24">
        <v>0.39559916566666697</v>
      </c>
      <c r="V24">
        <v>0.39564999899999997</v>
      </c>
      <c r="W24">
        <v>0.38745333233333301</v>
      </c>
      <c r="X24">
        <v>0.38161749924999999</v>
      </c>
      <c r="Y24">
        <v>0.37700023471010002</v>
      </c>
      <c r="Z24">
        <v>0.37599999899999997</v>
      </c>
      <c r="AA24">
        <v>0.37599999899999997</v>
      </c>
      <c r="AB24">
        <v>0.37599999899999997</v>
      </c>
      <c r="AC24">
        <v>0.37599999958333302</v>
      </c>
      <c r="AD24">
        <v>0.376</v>
      </c>
      <c r="AE24">
        <v>0.376</v>
      </c>
      <c r="AF24">
        <v>0.376</v>
      </c>
      <c r="AG24">
        <v>0.376</v>
      </c>
      <c r="AH24">
        <v>0.376</v>
      </c>
      <c r="AI24">
        <v>0.376</v>
      </c>
      <c r="AJ24">
        <v>0.376</v>
      </c>
      <c r="AK24">
        <v>0.376</v>
      </c>
      <c r="AL24">
        <v>0.37599998916666699</v>
      </c>
      <c r="AM24">
        <v>0.37599996499999999</v>
      </c>
      <c r="AN24">
        <v>0.37599997083333297</v>
      </c>
      <c r="AO24">
        <v>0.37599996749999998</v>
      </c>
      <c r="AP24">
        <v>0.37599996499999999</v>
      </c>
      <c r="AQ24">
        <v>0.37599996250000001</v>
      </c>
      <c r="AR24">
        <v>0.375999979166667</v>
      </c>
      <c r="AS24">
        <v>0.376</v>
      </c>
      <c r="AT24">
        <v>0.376</v>
      </c>
      <c r="AU24">
        <v>0.376</v>
      </c>
      <c r="AV24">
        <v>0.376</v>
      </c>
      <c r="AW24">
        <v>0.376</v>
      </c>
      <c r="AX24">
        <v>0.376</v>
      </c>
      <c r="AY24">
        <v>0.376</v>
      </c>
      <c r="AZ24">
        <v>0.376</v>
      </c>
      <c r="BA24">
        <v>0.376</v>
      </c>
      <c r="BB24">
        <v>0.376</v>
      </c>
      <c r="BC24">
        <v>0.376</v>
      </c>
      <c r="BD24">
        <v>0.376</v>
      </c>
      <c r="BE24">
        <v>0.376</v>
      </c>
      <c r="BF24">
        <v>0.376</v>
      </c>
      <c r="BG24">
        <v>0.376</v>
      </c>
      <c r="BH24">
        <v>0.376</v>
      </c>
      <c r="BI24">
        <v>0.376</v>
      </c>
      <c r="BJ24">
        <v>0.376</v>
      </c>
      <c r="BK24">
        <v>0.376</v>
      </c>
      <c r="BL24">
        <v>0.376</v>
      </c>
      <c r="BM24" s="46">
        <v>0.376</v>
      </c>
      <c r="BN24">
        <v>0.376</v>
      </c>
    </row>
    <row r="25" spans="1:66" x14ac:dyDescent="0.3">
      <c r="A25" t="s">
        <v>599</v>
      </c>
      <c r="B25" t="s">
        <v>600</v>
      </c>
      <c r="C25" t="s">
        <v>1063</v>
      </c>
      <c r="D25" t="s">
        <v>1064</v>
      </c>
      <c r="E25">
        <v>1.02041</v>
      </c>
      <c r="F25">
        <v>1.02041</v>
      </c>
      <c r="G25">
        <v>1.02041</v>
      </c>
      <c r="H25">
        <v>1.02041</v>
      </c>
      <c r="I25">
        <v>1.02041</v>
      </c>
      <c r="J25">
        <v>1.02041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 s="46">
        <v>1</v>
      </c>
      <c r="BN25">
        <v>1</v>
      </c>
    </row>
    <row r="26" spans="1:66" x14ac:dyDescent="0.3">
      <c r="A26" t="s">
        <v>601</v>
      </c>
      <c r="B26" t="s">
        <v>602</v>
      </c>
      <c r="C26" t="s">
        <v>1063</v>
      </c>
      <c r="D26" t="s">
        <v>1064</v>
      </c>
      <c r="AP26">
        <v>1.73405583333333</v>
      </c>
      <c r="AQ26">
        <v>1.75966758333333</v>
      </c>
      <c r="AR26">
        <v>1.8357953848931099</v>
      </c>
      <c r="AS26">
        <v>2.12285951185833</v>
      </c>
      <c r="AT26">
        <v>2.1856595833000001</v>
      </c>
      <c r="AU26">
        <v>2.07817042621667</v>
      </c>
      <c r="AV26">
        <v>1.7329322041916699</v>
      </c>
      <c r="AW26">
        <v>1.57515702795</v>
      </c>
      <c r="AX26">
        <v>1.5727220196</v>
      </c>
      <c r="AY26">
        <v>1.5590719560583299</v>
      </c>
      <c r="AZ26">
        <v>1.429002741625</v>
      </c>
      <c r="BA26">
        <v>1.3351956804842799</v>
      </c>
      <c r="BB26">
        <v>1.4078912383694999</v>
      </c>
      <c r="BC26">
        <v>1.47673956845028</v>
      </c>
      <c r="BD26">
        <v>1.40693658566639</v>
      </c>
      <c r="BE26">
        <v>1.5222099744513</v>
      </c>
      <c r="BF26">
        <v>1.4730513226323501</v>
      </c>
      <c r="BG26">
        <v>1.4741691867940001</v>
      </c>
      <c r="BH26">
        <v>1.76349164694686</v>
      </c>
      <c r="BI26">
        <v>1.7681390242991499</v>
      </c>
      <c r="BJ26">
        <v>1.73535271327691</v>
      </c>
      <c r="BK26">
        <v>1.6569854411354299</v>
      </c>
      <c r="BL26">
        <v>1.74708646136073</v>
      </c>
      <c r="BM26" s="46">
        <v>1.71697049519219</v>
      </c>
      <c r="BN26">
        <v>1.65360615435868</v>
      </c>
    </row>
    <row r="27" spans="1:66" x14ac:dyDescent="0.3">
      <c r="A27" t="s">
        <v>603</v>
      </c>
      <c r="B27" t="s">
        <v>604</v>
      </c>
      <c r="C27" t="s">
        <v>1063</v>
      </c>
      <c r="D27" t="s">
        <v>1064</v>
      </c>
      <c r="AM27">
        <v>3.6411125E-4</v>
      </c>
      <c r="AN27">
        <v>1.15209666666667E-3</v>
      </c>
      <c r="AO27">
        <v>1.3229876666666701E-3</v>
      </c>
      <c r="AP27">
        <v>2.6020549583333301E-3</v>
      </c>
      <c r="AQ27">
        <v>4.6127620000000003E-3</v>
      </c>
      <c r="AR27">
        <v>2.4929532916666702E-2</v>
      </c>
      <c r="AS27">
        <v>8.7675000000000003E-2</v>
      </c>
      <c r="AT27">
        <v>0.13900000000000001</v>
      </c>
      <c r="AU27">
        <v>0.17909166666666701</v>
      </c>
      <c r="AV27">
        <v>0.20512708333333299</v>
      </c>
      <c r="AW27">
        <v>0.21602574999999999</v>
      </c>
      <c r="AX27">
        <v>0.21538199999999999</v>
      </c>
      <c r="AY27">
        <v>0.21445641666666701</v>
      </c>
      <c r="AZ27">
        <v>0.214607833333333</v>
      </c>
      <c r="BA27">
        <v>0.21363974999999999</v>
      </c>
      <c r="BB27">
        <v>0.279304921788469</v>
      </c>
      <c r="BC27">
        <v>0.29785099999999998</v>
      </c>
      <c r="BD27">
        <v>0.49746333333333298</v>
      </c>
      <c r="BE27">
        <v>0.83368983333333302</v>
      </c>
      <c r="BF27">
        <v>0.88800524999999997</v>
      </c>
      <c r="BG27">
        <v>1.0224102500000001</v>
      </c>
      <c r="BH27">
        <v>1.5925988333333301</v>
      </c>
      <c r="BI27">
        <v>1.9895628333333299</v>
      </c>
      <c r="BJ27">
        <v>1.93234166666667</v>
      </c>
      <c r="BK27">
        <v>2.0376083333333299</v>
      </c>
      <c r="BL27">
        <v>2.0917833333333302</v>
      </c>
      <c r="BM27" s="46">
        <v>2.439575</v>
      </c>
      <c r="BN27">
        <v>2.538675</v>
      </c>
    </row>
    <row r="28" spans="1:66" x14ac:dyDescent="0.3">
      <c r="A28" t="s">
        <v>605</v>
      </c>
      <c r="B28" t="s">
        <v>606</v>
      </c>
      <c r="C28" t="s">
        <v>1063</v>
      </c>
      <c r="D28" t="s">
        <v>1064</v>
      </c>
      <c r="E28">
        <v>1.42857000042857</v>
      </c>
      <c r="F28">
        <v>1.42857000042857</v>
      </c>
      <c r="G28">
        <v>1.42857000042857</v>
      </c>
      <c r="H28">
        <v>1.42857000042857</v>
      </c>
      <c r="I28">
        <v>1.42857000042857</v>
      </c>
      <c r="J28">
        <v>1.42857000042857</v>
      </c>
      <c r="K28">
        <v>1.42857000042857</v>
      </c>
      <c r="L28">
        <v>1.4484116669960301</v>
      </c>
      <c r="M28">
        <v>1.6666700006666699</v>
      </c>
      <c r="N28">
        <v>1.6666700006666699</v>
      </c>
      <c r="O28">
        <v>1.6666700006666699</v>
      </c>
      <c r="P28">
        <v>1.6436821181343699</v>
      </c>
      <c r="Q28">
        <v>1.6015618461200301</v>
      </c>
      <c r="R28">
        <v>1.6326837811972299</v>
      </c>
      <c r="S28">
        <v>1.7109267840790501</v>
      </c>
      <c r="T28">
        <v>1.80804370464356</v>
      </c>
      <c r="U28">
        <v>2.2256731316515599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2</v>
      </c>
      <c r="AU28">
        <v>2</v>
      </c>
      <c r="AV28">
        <v>2</v>
      </c>
      <c r="AW28">
        <v>2</v>
      </c>
      <c r="AX28">
        <v>2</v>
      </c>
      <c r="AY28">
        <v>2</v>
      </c>
      <c r="AZ28">
        <v>2</v>
      </c>
      <c r="BA28">
        <v>2</v>
      </c>
      <c r="BB28">
        <v>2</v>
      </c>
      <c r="BC28">
        <v>2</v>
      </c>
      <c r="BD28">
        <v>2</v>
      </c>
      <c r="BE28">
        <v>2</v>
      </c>
      <c r="BF28">
        <v>2</v>
      </c>
      <c r="BG28">
        <v>2</v>
      </c>
      <c r="BH28">
        <v>2</v>
      </c>
      <c r="BI28">
        <v>2</v>
      </c>
      <c r="BJ28">
        <v>2</v>
      </c>
      <c r="BK28">
        <v>2</v>
      </c>
      <c r="BL28">
        <v>2</v>
      </c>
      <c r="BM28" s="46">
        <v>2</v>
      </c>
      <c r="BN28">
        <v>2</v>
      </c>
    </row>
    <row r="29" spans="1:66" x14ac:dyDescent="0.3">
      <c r="A29" t="s">
        <v>607</v>
      </c>
      <c r="B29" t="s">
        <v>608</v>
      </c>
      <c r="C29" t="s">
        <v>1063</v>
      </c>
      <c r="D29" t="s">
        <v>1064</v>
      </c>
      <c r="E29">
        <v>0.85714000000000001</v>
      </c>
      <c r="F29">
        <v>0.85714000000000001</v>
      </c>
      <c r="G29">
        <v>0.85714000000000001</v>
      </c>
      <c r="H29">
        <v>0.85714000000000001</v>
      </c>
      <c r="I29">
        <v>0.85714000000000001</v>
      </c>
      <c r="J29">
        <v>0.85714000000000001</v>
      </c>
      <c r="K29">
        <v>0.85714000000000001</v>
      </c>
      <c r="L29">
        <v>0.86904499999999996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 s="46">
        <v>1</v>
      </c>
      <c r="BN29">
        <v>1</v>
      </c>
    </row>
    <row r="30" spans="1:66" x14ac:dyDescent="0.3">
      <c r="A30" t="s">
        <v>609</v>
      </c>
      <c r="B30" t="s">
        <v>610</v>
      </c>
      <c r="C30" t="s">
        <v>1063</v>
      </c>
      <c r="D30" t="s">
        <v>1064</v>
      </c>
      <c r="E30">
        <v>1.188E-5</v>
      </c>
      <c r="F30">
        <v>1.188E-5</v>
      </c>
      <c r="G30">
        <v>1.188E-5</v>
      </c>
      <c r="H30">
        <v>1.188E-5</v>
      </c>
      <c r="I30">
        <v>1.188E-5</v>
      </c>
      <c r="J30">
        <v>1.188E-5</v>
      </c>
      <c r="K30">
        <v>1.188E-5</v>
      </c>
      <c r="L30">
        <v>1.188E-5</v>
      </c>
      <c r="M30">
        <v>1.188E-5</v>
      </c>
      <c r="N30">
        <v>1.188E-5</v>
      </c>
      <c r="O30">
        <v>1.188E-5</v>
      </c>
      <c r="P30">
        <v>1.188E-5</v>
      </c>
      <c r="Q30">
        <v>1.3295000000000001E-5</v>
      </c>
      <c r="R30">
        <v>2.001E-5</v>
      </c>
      <c r="S30">
        <v>2.001E-5</v>
      </c>
      <c r="T30">
        <v>2.001E-5</v>
      </c>
      <c r="U30">
        <v>2.001E-5</v>
      </c>
      <c r="V30">
        <v>2.001E-5</v>
      </c>
      <c r="W30">
        <v>2.001E-5</v>
      </c>
      <c r="X30">
        <v>2.0403333333333301E-5</v>
      </c>
      <c r="Y30">
        <v>2.4519999999999999E-5</v>
      </c>
      <c r="Z30">
        <v>2.4519999999999999E-5</v>
      </c>
      <c r="AA30">
        <v>6.4071666666666699E-5</v>
      </c>
      <c r="AB30">
        <v>2.3163E-4</v>
      </c>
      <c r="AC30">
        <v>3.1359091666666701E-3</v>
      </c>
      <c r="AD30">
        <v>0.44002900833333303</v>
      </c>
      <c r="AE30">
        <v>1.9219583333333301</v>
      </c>
      <c r="AF30">
        <v>2.0548500000000001</v>
      </c>
      <c r="AG30">
        <v>2.3502416666666699</v>
      </c>
      <c r="AH30">
        <v>2.6916833333333301</v>
      </c>
      <c r="AI30">
        <v>3.17265</v>
      </c>
      <c r="AJ30">
        <v>3.5806083333333301</v>
      </c>
      <c r="AK30">
        <v>3.90051666666667</v>
      </c>
      <c r="AL30">
        <v>4.2650833333333296</v>
      </c>
      <c r="AM30">
        <v>4.6205166666666697</v>
      </c>
      <c r="AN30">
        <v>4.8003416666666698</v>
      </c>
      <c r="AO30">
        <v>5.0746124999999997</v>
      </c>
      <c r="AP30">
        <v>5.2542583333333299</v>
      </c>
      <c r="AQ30">
        <v>5.5101333333333304</v>
      </c>
      <c r="AR30">
        <v>5.8124083333333303</v>
      </c>
      <c r="AS30">
        <v>6.1835416666666703</v>
      </c>
      <c r="AT30">
        <v>6.6069166666666703</v>
      </c>
      <c r="AU30">
        <v>7.17</v>
      </c>
      <c r="AV30">
        <v>7.6591666666666702</v>
      </c>
      <c r="AW30">
        <v>7.9362666666666701</v>
      </c>
      <c r="AX30">
        <v>8.0660624999999992</v>
      </c>
      <c r="AY30">
        <v>8.0116166666666704</v>
      </c>
      <c r="AZ30">
        <v>7.8512451612499996</v>
      </c>
      <c r="BA30">
        <v>7.2383206989166702</v>
      </c>
      <c r="BB30">
        <v>7.02</v>
      </c>
      <c r="BC30">
        <v>7.0166666666666702</v>
      </c>
      <c r="BD30">
        <v>6.9369624999999999</v>
      </c>
      <c r="BE30">
        <v>6.91</v>
      </c>
      <c r="BF30">
        <v>6.91</v>
      </c>
      <c r="BG30">
        <v>6.91</v>
      </c>
      <c r="BH30">
        <v>6.91</v>
      </c>
      <c r="BI30">
        <v>6.91</v>
      </c>
      <c r="BJ30">
        <v>6.91</v>
      </c>
      <c r="BK30">
        <v>6.91</v>
      </c>
      <c r="BL30">
        <v>6.91</v>
      </c>
      <c r="BM30" s="46">
        <v>6.91</v>
      </c>
      <c r="BN30">
        <v>6.91</v>
      </c>
    </row>
    <row r="31" spans="1:66" s="9" customFormat="1" x14ac:dyDescent="0.3">
      <c r="A31" s="9" t="s">
        <v>224</v>
      </c>
      <c r="B31" s="9" t="s">
        <v>611</v>
      </c>
      <c r="C31" s="9" t="s">
        <v>1063</v>
      </c>
      <c r="D31" s="9" t="s">
        <v>1064</v>
      </c>
      <c r="E31" s="9">
        <v>8.0997053349699404E-14</v>
      </c>
      <c r="F31" s="9">
        <v>1.1684347882688201E-13</v>
      </c>
      <c r="G31" s="9">
        <v>1.6776415548709099E-13</v>
      </c>
      <c r="H31" s="9">
        <v>2.4886939767619999E-13</v>
      </c>
      <c r="I31" s="9">
        <v>5.4202391705355898E-13</v>
      </c>
      <c r="J31" s="9">
        <v>8.2165488534659101E-13</v>
      </c>
      <c r="K31" s="9">
        <v>9.6071305109730698E-13</v>
      </c>
      <c r="L31" s="9">
        <v>1.15260322134062E-12</v>
      </c>
      <c r="M31" s="9">
        <v>1.4695952527679299E-12</v>
      </c>
      <c r="N31" s="9">
        <v>1.7633628396387501E-12</v>
      </c>
      <c r="O31" s="9">
        <v>1.9878537834480901E-12</v>
      </c>
      <c r="P31" s="9">
        <v>2.2882208631248701E-12</v>
      </c>
      <c r="Q31" s="9">
        <v>2.56796001993275E-12</v>
      </c>
      <c r="R31" s="9">
        <v>2.65094052783721E-12</v>
      </c>
      <c r="S31" s="9">
        <v>2.9383610615176001E-12</v>
      </c>
      <c r="T31" s="9">
        <v>3.5168444719384999E-12</v>
      </c>
      <c r="U31" s="9">
        <v>4.61870733099062E-12</v>
      </c>
      <c r="V31" s="9">
        <v>6.1208672945584299E-12</v>
      </c>
      <c r="W31" s="9">
        <v>7.8197498441913693E-12</v>
      </c>
      <c r="X31" s="9">
        <v>1.1660690720063E-11</v>
      </c>
      <c r="Y31" s="9">
        <v>2.2812318924444299E-11</v>
      </c>
      <c r="Z31" s="9">
        <v>4.0300109353132597E-11</v>
      </c>
      <c r="AA31" s="9">
        <v>7.7685442717109896E-11</v>
      </c>
      <c r="AB31" s="9">
        <v>2.49718172221135E-10</v>
      </c>
      <c r="AC31" s="9">
        <v>7.9974132397413803E-10</v>
      </c>
      <c r="AD31" s="9">
        <v>2.68324234084592E-9</v>
      </c>
      <c r="AE31" s="9">
        <v>5.9096822674925101E-9</v>
      </c>
      <c r="AF31" s="9">
        <v>1.6976307824584001E-8</v>
      </c>
      <c r="AG31" s="9">
        <v>1.1354767374037E-7</v>
      </c>
      <c r="AH31" s="9">
        <v>1.22638743473744E-6</v>
      </c>
      <c r="AI31" s="9">
        <v>2.95572678942699E-5</v>
      </c>
      <c r="AJ31" s="9">
        <v>1.7596144308602401E-4</v>
      </c>
      <c r="AK31" s="9">
        <v>1.95302352248811E-3</v>
      </c>
      <c r="AL31" s="9">
        <v>3.8276610926672998E-2</v>
      </c>
      <c r="AM31" s="9">
        <v>0.66468351407057702</v>
      </c>
      <c r="AN31" s="9">
        <v>0.91766666666666696</v>
      </c>
      <c r="AO31" s="9">
        <v>1.0051000000000001</v>
      </c>
      <c r="AP31" s="9">
        <v>1.07799166666667</v>
      </c>
      <c r="AQ31" s="9">
        <v>1.16051666666667</v>
      </c>
      <c r="AR31" s="9">
        <v>1.8139328465721301</v>
      </c>
      <c r="AS31" s="9">
        <v>1.8294231220756101</v>
      </c>
      <c r="AT31" s="9">
        <v>2.3496317093224399</v>
      </c>
      <c r="AU31" s="9">
        <v>2.9203630177551898</v>
      </c>
      <c r="AV31" s="9">
        <v>3.0774751184780098</v>
      </c>
      <c r="AW31" s="9">
        <v>2.9251194495158601</v>
      </c>
      <c r="AX31" s="9">
        <v>2.4343900362318802</v>
      </c>
      <c r="AY31" s="9">
        <v>2.17532666666667</v>
      </c>
      <c r="AZ31" s="9">
        <v>1.94705833333333</v>
      </c>
      <c r="BA31" s="9">
        <v>1.8337666666666701</v>
      </c>
      <c r="BB31" s="9">
        <v>1.99942817314426</v>
      </c>
      <c r="BC31" s="9">
        <v>1.7592267105871799</v>
      </c>
      <c r="BD31" s="9">
        <v>1.6728287552565899</v>
      </c>
      <c r="BE31" s="9">
        <v>1.9530686111248701</v>
      </c>
      <c r="BF31" s="9">
        <v>2.1560891512631102</v>
      </c>
      <c r="BG31" s="9">
        <v>2.3529519627666899</v>
      </c>
      <c r="BH31" s="9">
        <v>3.3269043827687899</v>
      </c>
      <c r="BI31" s="9">
        <v>3.49131342157271</v>
      </c>
      <c r="BJ31" s="9">
        <v>3.1913894463004802</v>
      </c>
      <c r="BK31" s="9">
        <v>3.65382536145755</v>
      </c>
      <c r="BL31" s="9">
        <v>3.9444710972507</v>
      </c>
      <c r="BM31" s="46">
        <v>5.1551787875128099</v>
      </c>
      <c r="BN31" s="9">
        <v>5.3944007896250303</v>
      </c>
    </row>
    <row r="32" spans="1:66" x14ac:dyDescent="0.3">
      <c r="A32" t="s">
        <v>612</v>
      </c>
      <c r="B32" t="s">
        <v>613</v>
      </c>
      <c r="C32" t="s">
        <v>1063</v>
      </c>
      <c r="D32" t="s">
        <v>1064</v>
      </c>
      <c r="E32">
        <v>1.7142900007142901</v>
      </c>
      <c r="F32">
        <v>1.7142900007142901</v>
      </c>
      <c r="G32">
        <v>1.7142900007142901</v>
      </c>
      <c r="H32">
        <v>1.7142900007142901</v>
      </c>
      <c r="I32">
        <v>1.7142900007142901</v>
      </c>
      <c r="J32">
        <v>1.7142900007142901</v>
      </c>
      <c r="K32">
        <v>1.7142900007142901</v>
      </c>
      <c r="L32">
        <v>1.7380991672619099</v>
      </c>
      <c r="M32">
        <v>2.0000000010000001</v>
      </c>
      <c r="N32">
        <v>2.0000000010000001</v>
      </c>
      <c r="O32">
        <v>2.0000000010000001</v>
      </c>
      <c r="P32">
        <v>1.9748761519687701</v>
      </c>
      <c r="Q32">
        <v>1.92128071035726</v>
      </c>
      <c r="R32">
        <v>1.95922053743668</v>
      </c>
      <c r="S32">
        <v>2.0532309107887801</v>
      </c>
      <c r="T32">
        <v>2.0188665976000002</v>
      </c>
      <c r="U32">
        <v>2</v>
      </c>
      <c r="V32">
        <v>2</v>
      </c>
      <c r="W32">
        <v>2</v>
      </c>
      <c r="X32">
        <v>2</v>
      </c>
      <c r="Y32">
        <v>2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  <c r="AY32">
        <v>2</v>
      </c>
      <c r="AZ32">
        <v>2</v>
      </c>
      <c r="BA32">
        <v>2</v>
      </c>
      <c r="BB32">
        <v>2</v>
      </c>
      <c r="BC32">
        <v>2</v>
      </c>
      <c r="BD32">
        <v>2</v>
      </c>
      <c r="BE32">
        <v>2</v>
      </c>
      <c r="BF32">
        <v>2</v>
      </c>
      <c r="BG32">
        <v>2</v>
      </c>
      <c r="BH32">
        <v>2</v>
      </c>
      <c r="BI32">
        <v>2</v>
      </c>
      <c r="BJ32">
        <v>2</v>
      </c>
      <c r="BK32">
        <v>2</v>
      </c>
      <c r="BL32">
        <v>2</v>
      </c>
      <c r="BM32" s="46">
        <v>2</v>
      </c>
      <c r="BN32">
        <v>2</v>
      </c>
    </row>
    <row r="33" spans="1:66" x14ac:dyDescent="0.3">
      <c r="A33" t="s">
        <v>614</v>
      </c>
      <c r="B33" t="s">
        <v>615</v>
      </c>
      <c r="C33" t="s">
        <v>1063</v>
      </c>
      <c r="D33" t="s">
        <v>1064</v>
      </c>
      <c r="E33">
        <v>3.0612200020612201</v>
      </c>
      <c r="F33">
        <v>3.0612200020612201</v>
      </c>
      <c r="G33">
        <v>3.0612200020612201</v>
      </c>
      <c r="H33">
        <v>3.0612200020612201</v>
      </c>
      <c r="I33">
        <v>3.0612200020612201</v>
      </c>
      <c r="J33">
        <v>3.0612200020612201</v>
      </c>
      <c r="K33">
        <v>3.0612200020612201</v>
      </c>
      <c r="L33">
        <v>3.0612200020612201</v>
      </c>
      <c r="M33">
        <v>3.0612200020612201</v>
      </c>
      <c r="N33">
        <v>3.0612200020612201</v>
      </c>
      <c r="O33">
        <v>3.0612200020612201</v>
      </c>
      <c r="P33">
        <v>3.0522604298093099</v>
      </c>
      <c r="Q33">
        <v>2.81955586834381</v>
      </c>
      <c r="R33">
        <v>2.45857965494532</v>
      </c>
      <c r="S33">
        <v>2.43686666583333</v>
      </c>
      <c r="T33">
        <v>2.3712999990833299</v>
      </c>
      <c r="U33">
        <v>2.4708416659166699</v>
      </c>
      <c r="V33">
        <v>2.43939999925</v>
      </c>
      <c r="W33">
        <v>2.2740249991666701</v>
      </c>
      <c r="X33">
        <v>2.1745583325000002</v>
      </c>
      <c r="Y33">
        <v>2.14120833258333</v>
      </c>
      <c r="Z33">
        <v>2.1126916659999999</v>
      </c>
      <c r="AA33">
        <v>2.1400249991666702</v>
      </c>
      <c r="AB33">
        <v>2.1130499989999998</v>
      </c>
      <c r="AC33">
        <v>2.1330833330000001</v>
      </c>
      <c r="AD33">
        <v>2.20014999966667</v>
      </c>
      <c r="AE33">
        <v>2.1774166665000001</v>
      </c>
      <c r="AF33">
        <v>2.10598333333333</v>
      </c>
      <c r="AG33">
        <v>2.0124249999999999</v>
      </c>
      <c r="AH33">
        <v>1.9502583333333301</v>
      </c>
      <c r="AI33">
        <v>1.81253333333333</v>
      </c>
      <c r="AJ33">
        <v>1.7275499999999999</v>
      </c>
      <c r="AK33">
        <v>1.62896666666667</v>
      </c>
      <c r="AL33">
        <v>1.61579083333333</v>
      </c>
      <c r="AM33">
        <v>1.52744416666667</v>
      </c>
      <c r="AN33">
        <v>1.4173750000000001</v>
      </c>
      <c r="AO33">
        <v>1.4100408333333301</v>
      </c>
      <c r="AP33">
        <v>1.48480583333333</v>
      </c>
      <c r="AQ33">
        <v>1.67360166666667</v>
      </c>
      <c r="AR33">
        <v>1.69495666666667</v>
      </c>
      <c r="AS33">
        <v>1.72396333333333</v>
      </c>
      <c r="AT33">
        <v>1.7917225000000001</v>
      </c>
      <c r="AU33">
        <v>1.7905883333333299</v>
      </c>
      <c r="AV33">
        <v>1.7421833333333301</v>
      </c>
      <c r="AW33">
        <v>1.6902283333333299</v>
      </c>
      <c r="AX33">
        <v>1.6643975</v>
      </c>
      <c r="AY33">
        <v>1.58893333333333</v>
      </c>
      <c r="AZ33">
        <v>1.5071016666666699</v>
      </c>
      <c r="BA33">
        <v>1.41716666666667</v>
      </c>
      <c r="BB33">
        <v>1.4545692733233</v>
      </c>
      <c r="BC33">
        <v>1.3635094736842099</v>
      </c>
      <c r="BD33">
        <v>1.25791302014692</v>
      </c>
      <c r="BE33">
        <v>1.24956701649958</v>
      </c>
      <c r="BF33">
        <v>1.25116566976059</v>
      </c>
      <c r="BG33">
        <v>1.2670401230813999</v>
      </c>
      <c r="BH33">
        <v>1.37491084459887</v>
      </c>
      <c r="BI33">
        <v>1.3813468768828601</v>
      </c>
      <c r="BJ33">
        <v>1.3808911640528101</v>
      </c>
      <c r="BK33">
        <v>1.3489185654253699</v>
      </c>
      <c r="BL33">
        <v>1.36421851405475</v>
      </c>
      <c r="BM33" s="46">
        <v>1.3797034297139901</v>
      </c>
      <c r="BN33">
        <v>1.34380696297339</v>
      </c>
    </row>
    <row r="34" spans="1:66" x14ac:dyDescent="0.3">
      <c r="A34" t="s">
        <v>616</v>
      </c>
      <c r="B34" t="s">
        <v>617</v>
      </c>
      <c r="C34" t="s">
        <v>1063</v>
      </c>
      <c r="D34" t="s">
        <v>1064</v>
      </c>
      <c r="E34">
        <v>4.7619000037618999</v>
      </c>
      <c r="F34">
        <v>4.7619000037618999</v>
      </c>
      <c r="G34">
        <v>4.7619000037618999</v>
      </c>
      <c r="H34">
        <v>4.7619000037618999</v>
      </c>
      <c r="I34">
        <v>4.7619000037618999</v>
      </c>
      <c r="J34">
        <v>4.7619000037618999</v>
      </c>
      <c r="K34">
        <v>6.35912500535912</v>
      </c>
      <c r="L34">
        <v>7.5000000064999996</v>
      </c>
      <c r="M34">
        <v>7.5000000064999996</v>
      </c>
      <c r="N34">
        <v>7.5000000064999996</v>
      </c>
      <c r="O34">
        <v>7.5000000064999996</v>
      </c>
      <c r="P34">
        <v>7.4919352309682399</v>
      </c>
      <c r="Q34">
        <v>7.5944683739493604</v>
      </c>
      <c r="R34">
        <v>7.7420385621496797</v>
      </c>
      <c r="S34">
        <v>8.1016032272183001</v>
      </c>
      <c r="T34">
        <v>8.3758919456538603</v>
      </c>
      <c r="U34">
        <v>8.9604127281239201</v>
      </c>
      <c r="V34">
        <v>8.7385761713145698</v>
      </c>
      <c r="W34">
        <v>8.1928403484039301</v>
      </c>
      <c r="X34">
        <v>8.12579094635689</v>
      </c>
      <c r="Y34">
        <v>7.8629447011379803</v>
      </c>
      <c r="Z34">
        <v>8.6585228170931696</v>
      </c>
      <c r="AA34">
        <v>9.4551319334863901</v>
      </c>
      <c r="AB34">
        <v>10.098898244046101</v>
      </c>
      <c r="AC34">
        <v>11.3625833326667</v>
      </c>
      <c r="AD34">
        <v>12.368749999583301</v>
      </c>
      <c r="AE34">
        <v>12.61083333325</v>
      </c>
      <c r="AF34">
        <v>12.961499999999999</v>
      </c>
      <c r="AG34">
        <v>13.9170833333333</v>
      </c>
      <c r="AH34">
        <v>16.2255</v>
      </c>
      <c r="AI34">
        <v>17.503499999999999</v>
      </c>
      <c r="AJ34">
        <v>22.742433333333299</v>
      </c>
      <c r="AK34">
        <v>25.9180833333333</v>
      </c>
      <c r="AL34">
        <v>30.4932916666667</v>
      </c>
      <c r="AM34">
        <v>31.373742499999999</v>
      </c>
      <c r="AN34">
        <v>32.4270766666667</v>
      </c>
      <c r="AO34">
        <v>35.433173333333301</v>
      </c>
      <c r="AP34">
        <v>36.313285833333303</v>
      </c>
      <c r="AQ34">
        <v>41.259365000000003</v>
      </c>
      <c r="AR34">
        <v>43.055428333333303</v>
      </c>
      <c r="AS34">
        <v>44.941605000000003</v>
      </c>
      <c r="AT34">
        <v>47.186414166666701</v>
      </c>
      <c r="AU34">
        <v>48.610319166666699</v>
      </c>
      <c r="AV34">
        <v>46.583284166666701</v>
      </c>
      <c r="AW34">
        <v>45.316466666666699</v>
      </c>
      <c r="AX34">
        <v>44.099975000000001</v>
      </c>
      <c r="AY34">
        <v>45.3070083333333</v>
      </c>
      <c r="AZ34">
        <v>41.3485333333333</v>
      </c>
      <c r="BA34">
        <v>43.505183333333299</v>
      </c>
      <c r="BB34">
        <v>48.405266666666698</v>
      </c>
      <c r="BC34">
        <v>45.725812121212101</v>
      </c>
      <c r="BD34">
        <v>46.670466666666698</v>
      </c>
      <c r="BE34">
        <v>53.437233333333303</v>
      </c>
      <c r="BF34">
        <v>58.597845416666701</v>
      </c>
      <c r="BG34">
        <v>61.029514460784299</v>
      </c>
      <c r="BH34">
        <v>64.151944463278596</v>
      </c>
      <c r="BI34">
        <v>67.195312807389399</v>
      </c>
      <c r="BJ34">
        <v>65.121568645066006</v>
      </c>
      <c r="BK34">
        <v>68.389467093542095</v>
      </c>
      <c r="BL34">
        <v>70.420340535955106</v>
      </c>
      <c r="BM34" s="46">
        <v>74.099566883605206</v>
      </c>
      <c r="BN34">
        <v>73.939348249405796</v>
      </c>
    </row>
    <row r="35" spans="1:66" x14ac:dyDescent="0.3">
      <c r="A35" t="s">
        <v>618</v>
      </c>
      <c r="B35" t="s">
        <v>619</v>
      </c>
      <c r="C35" t="s">
        <v>1063</v>
      </c>
      <c r="D35" t="s">
        <v>1064</v>
      </c>
      <c r="E35">
        <v>0.71332088216921496</v>
      </c>
      <c r="F35">
        <v>0.71469443508617803</v>
      </c>
      <c r="G35">
        <v>0.71326549427167596</v>
      </c>
      <c r="H35">
        <v>0.71528718525026103</v>
      </c>
      <c r="I35">
        <v>0.71725864624589497</v>
      </c>
      <c r="J35">
        <v>0.71633440114267999</v>
      </c>
      <c r="K35">
        <v>0.71698343163387301</v>
      </c>
      <c r="L35">
        <v>0.71704961913768805</v>
      </c>
      <c r="M35">
        <v>0.71699815611019702</v>
      </c>
      <c r="N35">
        <v>0.71805712542767897</v>
      </c>
      <c r="O35">
        <v>0.71641352003693703</v>
      </c>
      <c r="P35">
        <v>0.71244376174914903</v>
      </c>
      <c r="Q35">
        <v>0.772828411038462</v>
      </c>
      <c r="R35">
        <v>0.69411413758375096</v>
      </c>
      <c r="S35">
        <v>0.67947700357025098</v>
      </c>
      <c r="T35">
        <v>0.73950770050947401</v>
      </c>
      <c r="U35">
        <v>0.86956499899999995</v>
      </c>
      <c r="V35">
        <v>0.84195966566666702</v>
      </c>
      <c r="W35">
        <v>0.82815699899999995</v>
      </c>
      <c r="X35">
        <v>0.81500666566666702</v>
      </c>
      <c r="Y35">
        <v>0.77722499899999997</v>
      </c>
      <c r="Z35">
        <v>0.83673833233333295</v>
      </c>
      <c r="AA35">
        <v>1.0296608325000001</v>
      </c>
      <c r="AB35">
        <v>1.0969258325</v>
      </c>
      <c r="AC35">
        <v>1.29837333291667</v>
      </c>
      <c r="AD35">
        <v>1.90256666641667</v>
      </c>
      <c r="AE35">
        <v>1.8791441664999999</v>
      </c>
      <c r="AF35">
        <v>1.67894083333333</v>
      </c>
      <c r="AG35">
        <v>1.8285875</v>
      </c>
      <c r="AH35">
        <v>2.0148858333333299</v>
      </c>
      <c r="AI35">
        <v>1.8604658333333299</v>
      </c>
      <c r="AJ35">
        <v>2.0215566666666702</v>
      </c>
      <c r="AK35">
        <v>2.1097250000000001</v>
      </c>
      <c r="AL35">
        <v>2.4230749999999999</v>
      </c>
      <c r="AM35">
        <v>2.6846454999999998</v>
      </c>
      <c r="AN35">
        <v>2.77220666666667</v>
      </c>
      <c r="AO35">
        <v>3.32419666666667</v>
      </c>
      <c r="AP35">
        <v>3.6507633333333298</v>
      </c>
      <c r="AQ35">
        <v>4.2258800000000001</v>
      </c>
      <c r="AR35">
        <v>4.6243952500000001</v>
      </c>
      <c r="AS35">
        <v>5.1022416666666697</v>
      </c>
      <c r="AT35">
        <v>5.84141666666667</v>
      </c>
      <c r="AU35">
        <v>6.3277916666666698</v>
      </c>
      <c r="AV35">
        <v>4.94966666666667</v>
      </c>
      <c r="AW35">
        <v>4.6938333333333304</v>
      </c>
      <c r="AX35">
        <v>5.1167499999999997</v>
      </c>
      <c r="AY35">
        <v>5.8303000000000003</v>
      </c>
      <c r="AZ35">
        <v>6.1394083333333302</v>
      </c>
      <c r="BA35">
        <v>6.8268583333333304</v>
      </c>
      <c r="BB35">
        <v>7.1551416666666698</v>
      </c>
      <c r="BC35">
        <v>6.7936249999999996</v>
      </c>
      <c r="BD35">
        <v>6.8382333333333296</v>
      </c>
      <c r="BE35">
        <v>7.6405250000000002</v>
      </c>
      <c r="BF35">
        <v>8.3989083333333294</v>
      </c>
      <c r="BG35">
        <v>8.9760833333333405</v>
      </c>
      <c r="BH35">
        <v>10.1289916666667</v>
      </c>
      <c r="BI35">
        <v>10.901158333333299</v>
      </c>
      <c r="BJ35">
        <v>10.3474166666667</v>
      </c>
      <c r="BK35">
        <v>10.199975</v>
      </c>
      <c r="BL35">
        <v>10.7558666666667</v>
      </c>
      <c r="BM35" s="46">
        <v>11.456241666666701</v>
      </c>
      <c r="BN35">
        <v>11.087258333333301</v>
      </c>
    </row>
    <row r="36" spans="1:66" x14ac:dyDescent="0.3">
      <c r="A36" t="s">
        <v>620</v>
      </c>
      <c r="B36" t="s">
        <v>621</v>
      </c>
      <c r="C36" t="s">
        <v>1063</v>
      </c>
      <c r="D36" t="s">
        <v>1064</v>
      </c>
      <c r="E36">
        <v>245.19510139835899</v>
      </c>
      <c r="F36">
        <v>245.26010162116</v>
      </c>
      <c r="G36">
        <v>245.013850686544</v>
      </c>
      <c r="H36">
        <v>245.01635069607499</v>
      </c>
      <c r="I36">
        <v>245.027184079042</v>
      </c>
      <c r="J36">
        <v>245.06093420770799</v>
      </c>
      <c r="K36">
        <v>245.67843655764401</v>
      </c>
      <c r="L36">
        <v>246.00093779128099</v>
      </c>
      <c r="M36">
        <v>247.56469375695099</v>
      </c>
      <c r="N36">
        <v>259.960574351236</v>
      </c>
      <c r="O36">
        <v>276.403137026845</v>
      </c>
      <c r="P36">
        <v>275.35645668533198</v>
      </c>
      <c r="Q36">
        <v>252.02762746264901</v>
      </c>
      <c r="R36">
        <v>222.88918305322699</v>
      </c>
      <c r="S36">
        <v>240.70466763782301</v>
      </c>
      <c r="T36">
        <v>214.31290034121901</v>
      </c>
      <c r="U36">
        <v>238.95049426705901</v>
      </c>
      <c r="V36">
        <v>245.67968656657601</v>
      </c>
      <c r="W36">
        <v>225.65586023395699</v>
      </c>
      <c r="X36">
        <v>212.721644262377</v>
      </c>
      <c r="Y36">
        <v>211.27955541470499</v>
      </c>
      <c r="Z36">
        <v>271.73145255032699</v>
      </c>
      <c r="AA36">
        <v>328.60625269898998</v>
      </c>
      <c r="AB36">
        <v>381.06603602462798</v>
      </c>
      <c r="AC36">
        <v>436.95666578800802</v>
      </c>
      <c r="AD36">
        <v>449.26296271160697</v>
      </c>
      <c r="AE36">
        <v>346.305903554493</v>
      </c>
      <c r="AF36">
        <v>300.53656240147802</v>
      </c>
      <c r="AG36">
        <v>297.84821881937802</v>
      </c>
      <c r="AH36">
        <v>319.008299487903</v>
      </c>
      <c r="AI36">
        <v>272.264787954393</v>
      </c>
      <c r="AJ36">
        <v>282.10690880881998</v>
      </c>
      <c r="AK36">
        <v>264.69180075057898</v>
      </c>
      <c r="AL36">
        <v>283.16257950001801</v>
      </c>
      <c r="AM36">
        <v>555.20469565569704</v>
      </c>
      <c r="AN36">
        <v>499.14842590131002</v>
      </c>
      <c r="AO36">
        <v>511.55243027251601</v>
      </c>
      <c r="AP36">
        <v>583.66937235339606</v>
      </c>
      <c r="AQ36">
        <v>589.951774567332</v>
      </c>
      <c r="AR36">
        <v>615.47334931916396</v>
      </c>
      <c r="AS36">
        <v>710.20797703136702</v>
      </c>
      <c r="AT36">
        <v>732.39769326022804</v>
      </c>
      <c r="AU36">
        <v>693.71322649637398</v>
      </c>
      <c r="AV36">
        <v>579.897426172466</v>
      </c>
      <c r="AW36">
        <v>527.33803229157604</v>
      </c>
      <c r="AX36">
        <v>527.25836264962595</v>
      </c>
      <c r="AY36">
        <v>522.42562489517604</v>
      </c>
      <c r="AZ36">
        <v>478.63371847636301</v>
      </c>
      <c r="BA36">
        <v>446.00004143278801</v>
      </c>
      <c r="BB36">
        <v>470.29342334139801</v>
      </c>
      <c r="BC36">
        <v>494.794262222947</v>
      </c>
      <c r="BD36">
        <v>471.24862571893698</v>
      </c>
      <c r="BE36">
        <v>510.55633845425098</v>
      </c>
      <c r="BF36">
        <v>493.89962385223703</v>
      </c>
      <c r="BG36">
        <v>493.757329875312</v>
      </c>
      <c r="BH36">
        <v>591.21169798260996</v>
      </c>
      <c r="BI36">
        <v>592.60561506302201</v>
      </c>
      <c r="BJ36">
        <v>580.65674958785803</v>
      </c>
      <c r="BK36">
        <v>555.44645839822601</v>
      </c>
      <c r="BL36">
        <v>585.91101318036897</v>
      </c>
      <c r="BM36" s="46">
        <v>575.58600451094503</v>
      </c>
      <c r="BN36">
        <v>554.53067503310399</v>
      </c>
    </row>
    <row r="37" spans="1:66" x14ac:dyDescent="0.3">
      <c r="A37" t="s">
        <v>622</v>
      </c>
      <c r="B37" t="s">
        <v>623</v>
      </c>
      <c r="C37" t="s">
        <v>1063</v>
      </c>
      <c r="D37" t="s">
        <v>1064</v>
      </c>
      <c r="E37">
        <v>0.96976678666666705</v>
      </c>
      <c r="F37">
        <v>1.01306251583333</v>
      </c>
      <c r="G37">
        <v>1.06876922408333</v>
      </c>
      <c r="H37">
        <v>1.07851434416667</v>
      </c>
      <c r="I37">
        <v>1.07859841916667</v>
      </c>
      <c r="J37">
        <v>1.07798428416667</v>
      </c>
      <c r="K37">
        <v>1.0773415666666699</v>
      </c>
      <c r="L37">
        <v>1.0787104241666701</v>
      </c>
      <c r="M37">
        <v>1.0774714008333299</v>
      </c>
      <c r="N37">
        <v>1.0767805125000001</v>
      </c>
      <c r="O37">
        <v>1.0442187441666699</v>
      </c>
      <c r="P37">
        <v>1.00981054416667</v>
      </c>
      <c r="Q37">
        <v>0.99066255583333296</v>
      </c>
      <c r="R37">
        <v>1.00009014</v>
      </c>
      <c r="S37">
        <v>0.97801752558333299</v>
      </c>
      <c r="T37">
        <v>1.01715926333333</v>
      </c>
      <c r="U37">
        <v>0.98602830408333297</v>
      </c>
      <c r="V37">
        <v>1.06344161083333</v>
      </c>
      <c r="W37">
        <v>1.14065917075</v>
      </c>
      <c r="X37">
        <v>1.17142449583333</v>
      </c>
      <c r="Y37">
        <v>1.1692268666666701</v>
      </c>
      <c r="Z37">
        <v>1.1989031208333301</v>
      </c>
      <c r="AA37">
        <v>1.23373491166667</v>
      </c>
      <c r="AB37">
        <v>1.23241182741667</v>
      </c>
      <c r="AC37">
        <v>1.29506561083333</v>
      </c>
      <c r="AD37">
        <v>1.36550739166667</v>
      </c>
      <c r="AE37">
        <v>1.3894710591666699</v>
      </c>
      <c r="AF37">
        <v>1.3259825816666699</v>
      </c>
      <c r="AG37">
        <v>1.23070084666667</v>
      </c>
      <c r="AH37">
        <v>1.1839720841666701</v>
      </c>
      <c r="AI37">
        <v>1.1667736266666699</v>
      </c>
      <c r="AJ37">
        <v>1.14572584416667</v>
      </c>
      <c r="AK37">
        <v>1.20872292</v>
      </c>
      <c r="AL37">
        <v>1.2900878816666701</v>
      </c>
      <c r="AM37">
        <v>1.3656734475000001</v>
      </c>
      <c r="AN37">
        <v>1.3724454183333299</v>
      </c>
      <c r="AO37">
        <v>1.36352163583333</v>
      </c>
      <c r="AP37">
        <v>1.3845980283333299</v>
      </c>
      <c r="AQ37">
        <v>1.4835053016666699</v>
      </c>
      <c r="AR37">
        <v>1.48570481916667</v>
      </c>
      <c r="AS37">
        <v>1.485394095</v>
      </c>
      <c r="AT37">
        <v>1.548839955</v>
      </c>
      <c r="AU37">
        <v>1.5703428341666701</v>
      </c>
      <c r="AV37">
        <v>1.4010145475</v>
      </c>
      <c r="AW37">
        <v>1.3012815950000001</v>
      </c>
      <c r="AX37">
        <v>1.2114051341666701</v>
      </c>
      <c r="AY37">
        <v>1.1343447258333299</v>
      </c>
      <c r="AZ37">
        <v>1.0740456216666701</v>
      </c>
      <c r="BA37">
        <v>1.06708691833333</v>
      </c>
      <c r="BB37">
        <v>1.1415354059127001</v>
      </c>
      <c r="BC37">
        <v>1.03011273517598</v>
      </c>
      <c r="BD37">
        <v>0.98925815863636402</v>
      </c>
      <c r="BE37">
        <v>0.99936474359307403</v>
      </c>
      <c r="BF37">
        <v>1.0301373637301601</v>
      </c>
      <c r="BG37">
        <v>1.10474713237886</v>
      </c>
      <c r="BH37">
        <v>1.27878620362554</v>
      </c>
      <c r="BI37">
        <v>1.3256151637482001</v>
      </c>
      <c r="BJ37">
        <v>1.2979358464603901</v>
      </c>
      <c r="BK37">
        <v>1.2958179281353399</v>
      </c>
      <c r="BL37">
        <v>1.32679336266012</v>
      </c>
      <c r="BM37" s="46">
        <v>1.34115267222386</v>
      </c>
      <c r="BN37">
        <v>1.2538769021267999</v>
      </c>
    </row>
    <row r="38" spans="1:66" x14ac:dyDescent="0.3">
      <c r="A38" t="s">
        <v>624</v>
      </c>
      <c r="B38" t="s">
        <v>625</v>
      </c>
      <c r="C38" t="s">
        <v>1063</v>
      </c>
      <c r="D38" t="s">
        <v>1064</v>
      </c>
    </row>
    <row r="39" spans="1:66" x14ac:dyDescent="0.3">
      <c r="A39" t="s">
        <v>626</v>
      </c>
      <c r="B39" t="s">
        <v>627</v>
      </c>
      <c r="C39" t="s">
        <v>1063</v>
      </c>
      <c r="D39" t="s">
        <v>1064</v>
      </c>
      <c r="E39">
        <v>4.3729500033729503</v>
      </c>
      <c r="F39">
        <v>4.3729500033729503</v>
      </c>
      <c r="G39">
        <v>4.3729500033729503</v>
      </c>
      <c r="H39">
        <v>4.3729500033729503</v>
      </c>
      <c r="I39">
        <v>4.3729500033729503</v>
      </c>
      <c r="J39">
        <v>4.3729500033729503</v>
      </c>
      <c r="K39">
        <v>4.3729500033729503</v>
      </c>
      <c r="L39">
        <v>4.3729500033729503</v>
      </c>
      <c r="M39">
        <v>4.3729500033729503</v>
      </c>
      <c r="N39">
        <v>4.3729500033729503</v>
      </c>
      <c r="O39">
        <v>4.3729500033729503</v>
      </c>
      <c r="P39">
        <v>4.1338541683120198</v>
      </c>
      <c r="Q39">
        <v>3.8192499990000002</v>
      </c>
      <c r="R39">
        <v>3.16483333241667</v>
      </c>
      <c r="S39">
        <v>2.9792499989999999</v>
      </c>
      <c r="T39">
        <v>2.5812833324166702</v>
      </c>
      <c r="U39">
        <v>2.49964166575</v>
      </c>
      <c r="V39">
        <v>2.4035249993333299</v>
      </c>
      <c r="W39">
        <v>1.7880249992499999</v>
      </c>
      <c r="X39">
        <v>1.6627249990833299</v>
      </c>
      <c r="Y39">
        <v>1.67570833258333</v>
      </c>
      <c r="Z39">
        <v>1.9642416659166699</v>
      </c>
      <c r="AA39">
        <v>2.0302749990833302</v>
      </c>
      <c r="AB39">
        <v>2.0991416657499999</v>
      </c>
      <c r="AC39">
        <v>2.34968333283333</v>
      </c>
      <c r="AD39">
        <v>2.457125</v>
      </c>
      <c r="AE39">
        <v>1.7989166665</v>
      </c>
      <c r="AF39">
        <v>1.49119166666667</v>
      </c>
      <c r="AG39">
        <v>1.4633</v>
      </c>
      <c r="AH39">
        <v>1.6359250000000001</v>
      </c>
      <c r="AI39">
        <v>1.3891583333333299</v>
      </c>
      <c r="AJ39">
        <v>1.4339916666666701</v>
      </c>
      <c r="AK39">
        <v>1.40621833333333</v>
      </c>
      <c r="AL39">
        <v>1.4776166666666699</v>
      </c>
      <c r="AM39">
        <v>1.3676925</v>
      </c>
      <c r="AN39">
        <v>1.18246916666667</v>
      </c>
      <c r="AO39">
        <v>1.2360100000000001</v>
      </c>
      <c r="AP39">
        <v>1.4513125</v>
      </c>
      <c r="AQ39">
        <v>1.44981330833333</v>
      </c>
      <c r="AR39">
        <v>1.5021549999999999</v>
      </c>
      <c r="AS39">
        <v>1.6888425</v>
      </c>
      <c r="AT39">
        <v>1.6876150000000001</v>
      </c>
      <c r="AU39">
        <v>1.5586074999999999</v>
      </c>
      <c r="AV39">
        <v>1.34665083333333</v>
      </c>
      <c r="AW39">
        <v>1.2434958333333299</v>
      </c>
      <c r="AX39">
        <v>1.2451766666666699</v>
      </c>
      <c r="AY39">
        <v>1.2538433333333301</v>
      </c>
      <c r="AZ39">
        <v>1.20036583333333</v>
      </c>
      <c r="BA39">
        <v>1.0830900000000001</v>
      </c>
      <c r="BB39">
        <v>1.08814169630268</v>
      </c>
      <c r="BC39">
        <v>1.04290564573352</v>
      </c>
      <c r="BD39">
        <v>0.88804202822328104</v>
      </c>
      <c r="BE39">
        <v>0.93768448070934896</v>
      </c>
      <c r="BF39">
        <v>0.92690354775828498</v>
      </c>
      <c r="BG39">
        <v>0.91615104728361296</v>
      </c>
      <c r="BH39">
        <v>0.96238132800435405</v>
      </c>
      <c r="BI39">
        <v>0.98539439424483399</v>
      </c>
      <c r="BJ39">
        <v>0.98469166666666696</v>
      </c>
      <c r="BK39">
        <v>0.97789166666666705</v>
      </c>
      <c r="BL39">
        <v>0.99370916666666698</v>
      </c>
      <c r="BM39" s="46">
        <v>0.93896500000000005</v>
      </c>
      <c r="BN39">
        <v>0.91384583333333302</v>
      </c>
    </row>
    <row r="40" spans="1:66" x14ac:dyDescent="0.3">
      <c r="A40" t="s">
        <v>628</v>
      </c>
      <c r="B40" t="s">
        <v>629</v>
      </c>
      <c r="C40" t="s">
        <v>1063</v>
      </c>
      <c r="D40" t="s">
        <v>1064</v>
      </c>
    </row>
    <row r="41" spans="1:66" x14ac:dyDescent="0.3">
      <c r="A41" t="s">
        <v>630</v>
      </c>
      <c r="B41" t="s">
        <v>631</v>
      </c>
      <c r="C41" t="s">
        <v>1063</v>
      </c>
      <c r="D41" t="s">
        <v>1064</v>
      </c>
      <c r="E41">
        <v>1.0489693750843499E-3</v>
      </c>
      <c r="F41">
        <v>1.05013600777515E-3</v>
      </c>
      <c r="G41">
        <v>1.05763578898984E-3</v>
      </c>
      <c r="H41">
        <v>1.6217859852693699E-3</v>
      </c>
      <c r="I41">
        <v>2.3074326347769501E-3</v>
      </c>
      <c r="J41">
        <v>3.1566578421154401E-3</v>
      </c>
      <c r="K41">
        <v>3.8511375671629201E-3</v>
      </c>
      <c r="L41">
        <v>5.0682687003574898E-3</v>
      </c>
      <c r="M41">
        <v>6.8764659110372899E-3</v>
      </c>
      <c r="N41">
        <v>8.6175817471208106E-3</v>
      </c>
      <c r="O41">
        <v>1.12775040919884E-2</v>
      </c>
      <c r="P41">
        <v>1.22086435743848E-2</v>
      </c>
      <c r="Q41">
        <v>2.0835225059596601E-2</v>
      </c>
      <c r="R41">
        <v>7.1641908452915404E-2</v>
      </c>
      <c r="S41">
        <v>0.59282626128923499</v>
      </c>
      <c r="T41">
        <v>4.91041666666667</v>
      </c>
      <c r="U41">
        <v>13.054166666666699</v>
      </c>
      <c r="V41">
        <v>21.535833333333301</v>
      </c>
      <c r="W41">
        <v>31.655833333333302</v>
      </c>
      <c r="X41">
        <v>37.245833333333302</v>
      </c>
      <c r="Y41">
        <v>39</v>
      </c>
      <c r="Z41">
        <v>39</v>
      </c>
      <c r="AA41">
        <v>50.908333333333303</v>
      </c>
      <c r="AB41">
        <v>78.788333333333298</v>
      </c>
      <c r="AC41">
        <v>98.477500000000006</v>
      </c>
      <c r="AD41">
        <v>160.85999999991699</v>
      </c>
      <c r="AE41">
        <v>192.92999999966699</v>
      </c>
      <c r="AF41">
        <v>219.40666666666701</v>
      </c>
      <c r="AG41">
        <v>245.011666666667</v>
      </c>
      <c r="AH41">
        <v>266.95416666666699</v>
      </c>
      <c r="AI41">
        <v>304.90333333333302</v>
      </c>
      <c r="AJ41">
        <v>349.21583333333302</v>
      </c>
      <c r="AK41">
        <v>362.57583333333298</v>
      </c>
      <c r="AL41">
        <v>404.16583333333301</v>
      </c>
      <c r="AM41">
        <v>420.17666666666702</v>
      </c>
      <c r="AN41">
        <v>396.77333333333303</v>
      </c>
      <c r="AO41">
        <v>412.26666666666699</v>
      </c>
      <c r="AP41">
        <v>419.29500000000002</v>
      </c>
      <c r="AQ41">
        <v>460.28750000000002</v>
      </c>
      <c r="AR41">
        <v>508.77666666666698</v>
      </c>
      <c r="AS41">
        <v>539.58749999999998</v>
      </c>
      <c r="AT41">
        <v>634.93833333333305</v>
      </c>
      <c r="AU41">
        <v>688.93666666666695</v>
      </c>
      <c r="AV41">
        <v>691.39750000000004</v>
      </c>
      <c r="AW41">
        <v>609.52916666666704</v>
      </c>
      <c r="AX41">
        <v>559.76750000000004</v>
      </c>
      <c r="AY41">
        <v>530.27499999999998</v>
      </c>
      <c r="AZ41">
        <v>522.46416666666698</v>
      </c>
      <c r="BA41">
        <v>522.46103583333297</v>
      </c>
      <c r="BB41">
        <v>560.85989484127003</v>
      </c>
      <c r="BC41">
        <v>510.24916666666701</v>
      </c>
      <c r="BD41">
        <v>483.66750000000002</v>
      </c>
      <c r="BE41">
        <v>486.47130339105303</v>
      </c>
      <c r="BF41">
        <v>495.272877645503</v>
      </c>
      <c r="BG41">
        <v>570.34821612743997</v>
      </c>
      <c r="BH41">
        <v>654.12408425419596</v>
      </c>
      <c r="BI41">
        <v>676.95773604465705</v>
      </c>
      <c r="BJ41">
        <v>648.83379259826097</v>
      </c>
      <c r="BK41">
        <v>641.27681306639499</v>
      </c>
      <c r="BL41">
        <v>702.89742256152897</v>
      </c>
      <c r="BM41" s="46">
        <v>792.72720610316799</v>
      </c>
      <c r="BN41">
        <v>758.955378658977</v>
      </c>
    </row>
    <row r="42" spans="1:66" s="9" customFormat="1" x14ac:dyDescent="0.3">
      <c r="A42" s="9" t="s">
        <v>211</v>
      </c>
      <c r="B42" s="9" t="s">
        <v>632</v>
      </c>
      <c r="C42" s="9" t="s">
        <v>1063</v>
      </c>
      <c r="D42" s="9" t="s">
        <v>1064</v>
      </c>
      <c r="E42" s="9">
        <v>2.46180889882528</v>
      </c>
      <c r="F42" s="9">
        <v>2.46180889882528</v>
      </c>
      <c r="G42" s="9">
        <v>2.46180889882528</v>
      </c>
      <c r="H42" s="9">
        <v>2.46180889882528</v>
      </c>
      <c r="I42" s="9">
        <v>2.46180889882528</v>
      </c>
      <c r="J42" s="9">
        <v>2.46180889882528</v>
      </c>
      <c r="K42" s="9">
        <v>2.46180889882528</v>
      </c>
      <c r="L42" s="9">
        <v>2.46180889882528</v>
      </c>
      <c r="M42" s="9">
        <v>2.46180889882528</v>
      </c>
      <c r="N42" s="9">
        <v>2.46180889882528</v>
      </c>
      <c r="O42" s="9">
        <v>2.46180889882528</v>
      </c>
      <c r="P42" s="9">
        <v>2.46180889882528</v>
      </c>
      <c r="Q42" s="9">
        <v>2.2450664486006602</v>
      </c>
      <c r="R42" s="9">
        <v>1.9894155246324701</v>
      </c>
      <c r="S42" s="9">
        <v>1.96110708887637</v>
      </c>
      <c r="T42" s="9">
        <v>1.8598233893865801</v>
      </c>
      <c r="U42" s="9">
        <v>1.9414153510209899</v>
      </c>
      <c r="V42" s="9">
        <v>1.85782338223957</v>
      </c>
      <c r="W42" s="9">
        <v>1.68358941885647</v>
      </c>
      <c r="X42" s="9">
        <v>1.5549389540148599</v>
      </c>
      <c r="Y42" s="9">
        <v>1.49838605814132</v>
      </c>
      <c r="Z42" s="9">
        <v>1.7045416658333301</v>
      </c>
      <c r="AA42" s="9">
        <v>1.8925416658333301</v>
      </c>
      <c r="AB42" s="9">
        <v>1.97567499916667</v>
      </c>
      <c r="AC42" s="9">
        <v>2.3200416662499999</v>
      </c>
      <c r="AD42" s="9">
        <v>2.93665833325</v>
      </c>
      <c r="AE42" s="9">
        <v>3.4527916665833298</v>
      </c>
      <c r="AF42" s="9">
        <v>3.7221000000000002</v>
      </c>
      <c r="AG42" s="9">
        <v>3.7221000000000002</v>
      </c>
      <c r="AH42" s="9">
        <v>3.7651083333333299</v>
      </c>
      <c r="AI42" s="9">
        <v>4.78320833333333</v>
      </c>
      <c r="AJ42" s="9">
        <v>5.3233916666666703</v>
      </c>
      <c r="AK42" s="9">
        <v>5.5145916666666697</v>
      </c>
      <c r="AL42" s="9">
        <v>5.7619583333333297</v>
      </c>
      <c r="AM42" s="9">
        <v>8.6187426666666695</v>
      </c>
      <c r="AN42" s="9">
        <v>8.3514166666666707</v>
      </c>
      <c r="AO42" s="9">
        <v>8.3141750000000005</v>
      </c>
      <c r="AP42" s="9">
        <v>8.2898166666666704</v>
      </c>
      <c r="AQ42" s="9">
        <v>8.2789583333333301</v>
      </c>
      <c r="AR42" s="9">
        <v>8.2782499999999999</v>
      </c>
      <c r="AS42" s="9">
        <v>8.2785041666666697</v>
      </c>
      <c r="AT42" s="9">
        <v>8.2770683333333306</v>
      </c>
      <c r="AU42" s="9">
        <v>8.2769575</v>
      </c>
      <c r="AV42" s="9">
        <v>8.2770366666666693</v>
      </c>
      <c r="AW42" s="9">
        <v>8.2768008333333292</v>
      </c>
      <c r="AX42" s="9">
        <v>8.1943166666666691</v>
      </c>
      <c r="AY42" s="9">
        <v>7.9734383333333296</v>
      </c>
      <c r="AZ42" s="9">
        <v>7.6075324999999996</v>
      </c>
      <c r="BA42" s="9">
        <v>6.9486549999999996</v>
      </c>
      <c r="BB42" s="9">
        <v>6.8314160517666602</v>
      </c>
      <c r="BC42" s="9">
        <v>6.7702690287094001</v>
      </c>
      <c r="BD42" s="9">
        <v>6.4614613265500704</v>
      </c>
      <c r="BE42" s="9">
        <v>6.3123328268318604</v>
      </c>
      <c r="BF42" s="9">
        <v>6.19575834608231</v>
      </c>
      <c r="BG42" s="9">
        <v>6.1434340944886703</v>
      </c>
      <c r="BH42" s="9">
        <v>6.22748867298455</v>
      </c>
      <c r="BI42" s="9">
        <v>6.6444778294468003</v>
      </c>
      <c r="BJ42" s="9">
        <v>6.7587550863359702</v>
      </c>
      <c r="BK42" s="9">
        <v>6.6159571773543897</v>
      </c>
      <c r="BL42" s="9">
        <v>6.9083850099290096</v>
      </c>
      <c r="BM42" s="46">
        <v>6.9007672694492497</v>
      </c>
      <c r="BN42" s="9">
        <v>6.4489751802431599</v>
      </c>
    </row>
    <row r="43" spans="1:66" s="9" customFormat="1" x14ac:dyDescent="0.3">
      <c r="A43" s="9" t="s">
        <v>633</v>
      </c>
      <c r="B43" s="9" t="s">
        <v>634</v>
      </c>
      <c r="C43" s="9" t="s">
        <v>1063</v>
      </c>
      <c r="D43" s="9" t="s">
        <v>1064</v>
      </c>
      <c r="E43" s="9">
        <v>245.19510139835899</v>
      </c>
      <c r="F43" s="9">
        <v>245.26010162116</v>
      </c>
      <c r="G43" s="9">
        <v>245.013850686544</v>
      </c>
      <c r="H43" s="9">
        <v>245.01635069607499</v>
      </c>
      <c r="I43" s="9">
        <v>245.027184079042</v>
      </c>
      <c r="J43" s="9">
        <v>245.06093420770799</v>
      </c>
      <c r="K43" s="9">
        <v>245.67843655764401</v>
      </c>
      <c r="L43" s="9">
        <v>246.00093779128099</v>
      </c>
      <c r="M43" s="9">
        <v>247.56469375695099</v>
      </c>
      <c r="N43" s="9">
        <v>259.960574351236</v>
      </c>
      <c r="O43" s="9">
        <v>276.403137026845</v>
      </c>
      <c r="P43" s="9">
        <v>275.35645668533198</v>
      </c>
      <c r="Q43" s="9">
        <v>252.02762746264901</v>
      </c>
      <c r="R43" s="9">
        <v>222.88918305322699</v>
      </c>
      <c r="S43" s="9">
        <v>240.70466763782301</v>
      </c>
      <c r="T43" s="9">
        <v>214.31290034121901</v>
      </c>
      <c r="U43" s="9">
        <v>238.95049426705901</v>
      </c>
      <c r="V43" s="9">
        <v>245.67968656657601</v>
      </c>
      <c r="W43" s="9">
        <v>225.65586023395699</v>
      </c>
      <c r="X43" s="9">
        <v>212.721644262377</v>
      </c>
      <c r="Y43" s="9">
        <v>211.27955541470499</v>
      </c>
      <c r="Z43" s="9">
        <v>271.73145255032699</v>
      </c>
      <c r="AA43" s="9">
        <v>328.60625269898998</v>
      </c>
      <c r="AB43" s="9">
        <v>381.06603602462798</v>
      </c>
      <c r="AC43" s="9">
        <v>436.95666578800802</v>
      </c>
      <c r="AD43" s="9">
        <v>449.26296271160697</v>
      </c>
      <c r="AE43" s="9">
        <v>346.305903554493</v>
      </c>
      <c r="AF43" s="9">
        <v>300.53656240147802</v>
      </c>
      <c r="AG43" s="9">
        <v>297.84821881937802</v>
      </c>
      <c r="AH43" s="9">
        <v>319.008299487903</v>
      </c>
      <c r="AI43" s="9">
        <v>272.264787954393</v>
      </c>
      <c r="AJ43" s="9">
        <v>282.10690880881998</v>
      </c>
      <c r="AK43" s="9">
        <v>264.69180075057898</v>
      </c>
      <c r="AL43" s="9">
        <v>283.16257950001801</v>
      </c>
      <c r="AM43" s="9">
        <v>555.20469565569704</v>
      </c>
      <c r="AN43" s="9">
        <v>499.14842590131002</v>
      </c>
      <c r="AO43" s="9">
        <v>511.55243027251601</v>
      </c>
      <c r="AP43" s="9">
        <v>583.66937235339606</v>
      </c>
      <c r="AQ43" s="9">
        <v>589.951774567332</v>
      </c>
      <c r="AR43" s="9">
        <v>615.47334931916396</v>
      </c>
      <c r="AS43" s="9">
        <v>710.20797703136702</v>
      </c>
      <c r="AT43" s="9">
        <v>732.39769326022804</v>
      </c>
      <c r="AU43" s="9">
        <v>693.71322649637398</v>
      </c>
      <c r="AV43" s="9">
        <v>579.897426172466</v>
      </c>
      <c r="AW43" s="9">
        <v>527.33803229157604</v>
      </c>
      <c r="AX43" s="9">
        <v>527.25836264962595</v>
      </c>
      <c r="AY43" s="9">
        <v>522.42562489517604</v>
      </c>
      <c r="AZ43" s="9">
        <v>478.63371847636301</v>
      </c>
      <c r="BA43" s="9">
        <v>446.00004143278801</v>
      </c>
      <c r="BB43" s="9">
        <v>470.29342334139801</v>
      </c>
      <c r="BC43" s="9">
        <v>494.794262222947</v>
      </c>
      <c r="BD43" s="9">
        <v>471.24862571893698</v>
      </c>
      <c r="BE43" s="9">
        <v>510.55633845425098</v>
      </c>
      <c r="BF43" s="9">
        <v>493.89962385223703</v>
      </c>
      <c r="BG43" s="9">
        <v>493.757329875312</v>
      </c>
      <c r="BH43" s="9">
        <v>591.21169798260996</v>
      </c>
      <c r="BI43" s="9">
        <v>592.60561506302201</v>
      </c>
      <c r="BJ43" s="9">
        <v>580.65674958785803</v>
      </c>
      <c r="BK43" s="9">
        <v>555.44645839822601</v>
      </c>
      <c r="BL43" s="9">
        <v>585.91101318036897</v>
      </c>
      <c r="BM43" s="46">
        <v>575.58600451094503</v>
      </c>
      <c r="BN43" s="9">
        <v>554.53067503310399</v>
      </c>
    </row>
    <row r="44" spans="1:66" s="9" customFormat="1" x14ac:dyDescent="0.3">
      <c r="A44" s="9" t="s">
        <v>348</v>
      </c>
      <c r="B44" s="9" t="s">
        <v>635</v>
      </c>
      <c r="C44" s="9" t="s">
        <v>1063</v>
      </c>
      <c r="D44" s="9" t="s">
        <v>1064</v>
      </c>
      <c r="E44" s="9">
        <v>245.19510139835899</v>
      </c>
      <c r="F44" s="9">
        <v>245.26010162116</v>
      </c>
      <c r="G44" s="9">
        <v>245.013850686544</v>
      </c>
      <c r="H44" s="9">
        <v>245.01635069607499</v>
      </c>
      <c r="I44" s="9">
        <v>245.027184079042</v>
      </c>
      <c r="J44" s="9">
        <v>245.06093420770799</v>
      </c>
      <c r="K44" s="9">
        <v>245.67843655764401</v>
      </c>
      <c r="L44" s="9">
        <v>246.00093779128099</v>
      </c>
      <c r="M44" s="9">
        <v>247.56469375695099</v>
      </c>
      <c r="N44" s="9">
        <v>259.960574351236</v>
      </c>
      <c r="O44" s="9">
        <v>276.403137026845</v>
      </c>
      <c r="P44" s="9">
        <v>275.35645668533198</v>
      </c>
      <c r="Q44" s="9">
        <v>252.02762746264901</v>
      </c>
      <c r="R44" s="9">
        <v>222.88918305322699</v>
      </c>
      <c r="S44" s="9">
        <v>240.70466763782301</v>
      </c>
      <c r="T44" s="9">
        <v>214.31290034121901</v>
      </c>
      <c r="U44" s="9">
        <v>238.95049426705901</v>
      </c>
      <c r="V44" s="9">
        <v>245.67968656657601</v>
      </c>
      <c r="W44" s="9">
        <v>225.65586023395699</v>
      </c>
      <c r="X44" s="9">
        <v>212.721644262377</v>
      </c>
      <c r="Y44" s="9">
        <v>211.27955541470499</v>
      </c>
      <c r="Z44" s="9">
        <v>271.73145255032699</v>
      </c>
      <c r="AA44" s="9">
        <v>328.60625269898998</v>
      </c>
      <c r="AB44" s="9">
        <v>381.06603602462798</v>
      </c>
      <c r="AC44" s="9">
        <v>436.95666578800802</v>
      </c>
      <c r="AD44" s="9">
        <v>449.26296271160697</v>
      </c>
      <c r="AE44" s="9">
        <v>346.305903554493</v>
      </c>
      <c r="AF44" s="9">
        <v>300.53656240147802</v>
      </c>
      <c r="AG44" s="9">
        <v>297.84821881937802</v>
      </c>
      <c r="AH44" s="9">
        <v>319.008299487903</v>
      </c>
      <c r="AI44" s="9">
        <v>272.264787954393</v>
      </c>
      <c r="AJ44" s="9">
        <v>282.10690880881998</v>
      </c>
      <c r="AK44" s="9">
        <v>264.69180075057898</v>
      </c>
      <c r="AL44" s="9">
        <v>283.16257950001801</v>
      </c>
      <c r="AM44" s="9">
        <v>555.20469565569704</v>
      </c>
      <c r="AN44" s="9">
        <v>499.14842590131002</v>
      </c>
      <c r="AO44" s="9">
        <v>511.55243027251601</v>
      </c>
      <c r="AP44" s="9">
        <v>583.66937235339606</v>
      </c>
      <c r="AQ44" s="9">
        <v>589.951774567332</v>
      </c>
      <c r="AR44" s="9">
        <v>615.47334931916396</v>
      </c>
      <c r="AS44" s="9">
        <v>710.20797703136702</v>
      </c>
      <c r="AT44" s="9">
        <v>732.39769326022804</v>
      </c>
      <c r="AU44" s="9">
        <v>693.71322649637398</v>
      </c>
      <c r="AV44" s="9">
        <v>579.897426172466</v>
      </c>
      <c r="AW44" s="9">
        <v>527.33803229157604</v>
      </c>
      <c r="AX44" s="9">
        <v>527.25836264962595</v>
      </c>
      <c r="AY44" s="9">
        <v>522.42562489517604</v>
      </c>
      <c r="AZ44" s="9">
        <v>478.63371847636301</v>
      </c>
      <c r="BA44" s="9">
        <v>446.00004143278801</v>
      </c>
      <c r="BB44" s="9">
        <v>470.29342334139801</v>
      </c>
      <c r="BC44" s="9">
        <v>494.794262222947</v>
      </c>
      <c r="BD44" s="9">
        <v>471.24862571893698</v>
      </c>
      <c r="BE44" s="9">
        <v>510.55633845425098</v>
      </c>
      <c r="BF44" s="9">
        <v>493.89962385223703</v>
      </c>
      <c r="BG44" s="9">
        <v>493.757329875312</v>
      </c>
      <c r="BH44" s="9">
        <v>591.21169798260996</v>
      </c>
      <c r="BI44" s="9">
        <v>592.60561506302201</v>
      </c>
      <c r="BJ44" s="9">
        <v>580.65674958785803</v>
      </c>
      <c r="BK44" s="9">
        <v>555.44645839822601</v>
      </c>
      <c r="BL44" s="9">
        <v>585.91101318036897</v>
      </c>
      <c r="BM44" s="46">
        <v>575.58600451094503</v>
      </c>
      <c r="BN44" s="9">
        <v>554.53067503310399</v>
      </c>
    </row>
    <row r="45" spans="1:66" x14ac:dyDescent="0.3">
      <c r="A45" t="s">
        <v>636</v>
      </c>
      <c r="B45" t="s">
        <v>637</v>
      </c>
      <c r="C45" t="s">
        <v>1063</v>
      </c>
      <c r="D45" t="s">
        <v>1064</v>
      </c>
      <c r="E45">
        <v>1.7000000000000001E-13</v>
      </c>
      <c r="F45">
        <v>1.7500000000000001E-13</v>
      </c>
      <c r="G45">
        <v>2.0999999999999999E-13</v>
      </c>
      <c r="H45">
        <v>2.5249999999999998E-13</v>
      </c>
      <c r="I45">
        <v>5.4999999999999998E-13</v>
      </c>
      <c r="J45">
        <v>5.4999999999999998E-13</v>
      </c>
      <c r="K45">
        <v>5.4999999999999998E-13</v>
      </c>
      <c r="L45">
        <v>1.15666666666667E-12</v>
      </c>
      <c r="M45">
        <v>1.67E-12</v>
      </c>
      <c r="N45">
        <v>1.67E-12</v>
      </c>
      <c r="O45">
        <v>1.67E-12</v>
      </c>
      <c r="P45">
        <v>1.67E-12</v>
      </c>
      <c r="Q45">
        <v>1.67E-12</v>
      </c>
      <c r="R45">
        <v>1.67E-12</v>
      </c>
      <c r="S45">
        <v>1.67E-12</v>
      </c>
      <c r="T45">
        <v>1.67E-12</v>
      </c>
      <c r="U45">
        <v>2.6408333333333302E-12</v>
      </c>
      <c r="V45">
        <v>2.8549999999999999E-12</v>
      </c>
      <c r="W45">
        <v>2.7866666666666699E-12</v>
      </c>
      <c r="X45">
        <v>5.7608333333333302E-12</v>
      </c>
      <c r="Y45">
        <v>9.3308333333333297E-12</v>
      </c>
      <c r="Z45">
        <v>1.46083333333333E-11</v>
      </c>
      <c r="AA45">
        <v>1.91625E-11</v>
      </c>
      <c r="AB45">
        <v>4.2955000000000002E-11</v>
      </c>
      <c r="AC45">
        <v>1.20404166666667E-10</v>
      </c>
      <c r="AD45">
        <v>1.6620749999999999E-10</v>
      </c>
      <c r="AE45">
        <v>1.98705833333333E-10</v>
      </c>
      <c r="AF45">
        <v>3.7459499999999999E-10</v>
      </c>
      <c r="AG45">
        <v>6.2342999999999999E-10</v>
      </c>
      <c r="AH45">
        <v>1.27120833333333E-9</v>
      </c>
      <c r="AI45">
        <v>2.3947483333333299E-9</v>
      </c>
      <c r="AJ45">
        <v>5.1945694166666698E-8</v>
      </c>
      <c r="AK45">
        <v>2.1513626025000001E-6</v>
      </c>
      <c r="AL45">
        <v>2.5144168139999999E-5</v>
      </c>
      <c r="AM45">
        <v>1.19411916666667E-2</v>
      </c>
      <c r="AN45">
        <v>7.0244716666666707E-2</v>
      </c>
      <c r="AO45">
        <v>0.50184917500000004</v>
      </c>
      <c r="AP45">
        <v>1.3134475999999999</v>
      </c>
      <c r="AQ45">
        <v>1.6066598830652601</v>
      </c>
      <c r="AR45">
        <v>4.0183333322313999</v>
      </c>
      <c r="AS45">
        <v>21.8183333273501</v>
      </c>
      <c r="AT45">
        <v>206.61749994333999</v>
      </c>
      <c r="AU45">
        <v>346.48499990498402</v>
      </c>
      <c r="AV45">
        <v>405.17818323067002</v>
      </c>
      <c r="AW45">
        <v>399.47579166666702</v>
      </c>
      <c r="AX45">
        <v>473.90800833333299</v>
      </c>
      <c r="AY45">
        <v>468.27882499999998</v>
      </c>
      <c r="AZ45">
        <v>516.74989166666705</v>
      </c>
      <c r="BA45">
        <v>559.29250833333299</v>
      </c>
      <c r="BB45">
        <v>809.78583333333302</v>
      </c>
      <c r="BC45">
        <v>905.91345833333298</v>
      </c>
      <c r="BD45">
        <v>919.49130000000002</v>
      </c>
      <c r="BE45">
        <v>919.75501666666696</v>
      </c>
      <c r="BF45">
        <v>919.56590735488101</v>
      </c>
      <c r="BG45">
        <v>925.22628253199696</v>
      </c>
      <c r="BH45">
        <v>925.98496128039301</v>
      </c>
      <c r="BI45">
        <v>1010.30275716866</v>
      </c>
      <c r="BJ45">
        <v>1464.41793163743</v>
      </c>
      <c r="BK45">
        <v>1622.5235016229201</v>
      </c>
      <c r="BL45">
        <v>1647.76012727639</v>
      </c>
      <c r="BM45" s="46">
        <v>1851.1221618326099</v>
      </c>
      <c r="BN45">
        <v>1989.3914712282799</v>
      </c>
    </row>
    <row r="46" spans="1:66" x14ac:dyDescent="0.3">
      <c r="A46" t="s">
        <v>638</v>
      </c>
      <c r="B46" t="s">
        <v>639</v>
      </c>
      <c r="C46" t="s">
        <v>1063</v>
      </c>
      <c r="D46" t="s">
        <v>1064</v>
      </c>
      <c r="E46">
        <v>245.19510139835899</v>
      </c>
      <c r="F46">
        <v>245.26010162116</v>
      </c>
      <c r="G46">
        <v>245.013850686544</v>
      </c>
      <c r="H46">
        <v>245.01635069607499</v>
      </c>
      <c r="I46">
        <v>245.027184079042</v>
      </c>
      <c r="J46">
        <v>245.06093420770799</v>
      </c>
      <c r="K46">
        <v>245.67843655764401</v>
      </c>
      <c r="L46">
        <v>246.00093779128099</v>
      </c>
      <c r="M46">
        <v>247.56469375695099</v>
      </c>
      <c r="N46">
        <v>259.960574351236</v>
      </c>
      <c r="O46">
        <v>276.403137026845</v>
      </c>
      <c r="P46">
        <v>275.35645668533198</v>
      </c>
      <c r="Q46">
        <v>252.02762746264901</v>
      </c>
      <c r="R46">
        <v>222.88918305322699</v>
      </c>
      <c r="S46">
        <v>240.70466763782301</v>
      </c>
      <c r="T46">
        <v>214.31290034121901</v>
      </c>
      <c r="U46">
        <v>238.95049426705901</v>
      </c>
      <c r="V46">
        <v>245.67968656657601</v>
      </c>
      <c r="W46">
        <v>225.65586023395699</v>
      </c>
      <c r="X46">
        <v>212.721644262377</v>
      </c>
      <c r="Y46">
        <v>211.27955541470499</v>
      </c>
      <c r="Z46">
        <v>271.73145255032699</v>
      </c>
      <c r="AA46">
        <v>328.60625269898998</v>
      </c>
      <c r="AB46">
        <v>381.06603602462798</v>
      </c>
      <c r="AC46">
        <v>436.95666578800802</v>
      </c>
      <c r="AD46">
        <v>449.26296271160697</v>
      </c>
      <c r="AE46">
        <v>346.305903554493</v>
      </c>
      <c r="AF46">
        <v>300.53656240147802</v>
      </c>
      <c r="AG46">
        <v>297.84821881937802</v>
      </c>
      <c r="AH46">
        <v>319.008299487903</v>
      </c>
      <c r="AI46">
        <v>272.264787954393</v>
      </c>
      <c r="AJ46">
        <v>282.10690880881998</v>
      </c>
      <c r="AK46">
        <v>264.69180075057898</v>
      </c>
      <c r="AL46">
        <v>283.16257950001801</v>
      </c>
      <c r="AM46">
        <v>555.20469565569704</v>
      </c>
      <c r="AN46">
        <v>499.14842590131002</v>
      </c>
      <c r="AO46">
        <v>511.55243027251601</v>
      </c>
      <c r="AP46">
        <v>583.66937235339606</v>
      </c>
      <c r="AQ46">
        <v>589.951774567332</v>
      </c>
      <c r="AR46">
        <v>615.47334931916396</v>
      </c>
      <c r="AS46">
        <v>710.20797703136702</v>
      </c>
      <c r="AT46">
        <v>732.39769326022804</v>
      </c>
      <c r="AU46">
        <v>693.71322649637398</v>
      </c>
      <c r="AV46">
        <v>579.897426172466</v>
      </c>
      <c r="AW46">
        <v>527.33803229157604</v>
      </c>
      <c r="AX46">
        <v>527.25836264962595</v>
      </c>
      <c r="AY46">
        <v>522.42562489517604</v>
      </c>
      <c r="AZ46">
        <v>478.63371847636301</v>
      </c>
      <c r="BA46">
        <v>446.00004143278801</v>
      </c>
      <c r="BB46">
        <v>470.29342334139801</v>
      </c>
      <c r="BC46">
        <v>494.794262222947</v>
      </c>
      <c r="BD46">
        <v>471.24862571893698</v>
      </c>
      <c r="BE46">
        <v>510.55633845425098</v>
      </c>
      <c r="BF46">
        <v>493.89962385223703</v>
      </c>
      <c r="BG46">
        <v>493.757329875312</v>
      </c>
      <c r="BH46">
        <v>591.21169798260996</v>
      </c>
      <c r="BI46">
        <v>592.60561506302201</v>
      </c>
      <c r="BJ46">
        <v>580.65674958785803</v>
      </c>
      <c r="BK46">
        <v>555.44645839822601</v>
      </c>
      <c r="BL46">
        <v>585.91101318036897</v>
      </c>
      <c r="BM46" s="46">
        <v>575.58600451094503</v>
      </c>
      <c r="BN46">
        <v>554.53067503310399</v>
      </c>
    </row>
    <row r="47" spans="1:66" x14ac:dyDescent="0.3">
      <c r="A47" t="s">
        <v>640</v>
      </c>
      <c r="B47" t="s">
        <v>641</v>
      </c>
      <c r="C47" t="s">
        <v>1063</v>
      </c>
      <c r="D47" t="s">
        <v>1064</v>
      </c>
      <c r="E47">
        <v>6.6349999989999997</v>
      </c>
      <c r="F47">
        <v>6.6999999990000001</v>
      </c>
      <c r="G47">
        <v>6.9012083325000004</v>
      </c>
      <c r="H47">
        <v>9</v>
      </c>
      <c r="I47">
        <v>9</v>
      </c>
      <c r="J47">
        <v>10.474999999916699</v>
      </c>
      <c r="K47">
        <v>13.5</v>
      </c>
      <c r="L47">
        <v>14.5063916664167</v>
      </c>
      <c r="M47">
        <v>16.290666665833299</v>
      </c>
      <c r="N47">
        <v>17.320141665833301</v>
      </c>
      <c r="O47">
        <v>18.443099999083302</v>
      </c>
      <c r="P47">
        <v>19.931933332583299</v>
      </c>
      <c r="Q47">
        <v>21.865641665666701</v>
      </c>
      <c r="R47">
        <v>23.636983332333301</v>
      </c>
      <c r="S47">
        <v>26.064124999000001</v>
      </c>
      <c r="T47">
        <v>30.928941665666699</v>
      </c>
      <c r="U47">
        <v>34.693924998999996</v>
      </c>
      <c r="V47">
        <v>36.7748666656667</v>
      </c>
      <c r="W47">
        <v>39.0946416656667</v>
      </c>
      <c r="X47">
        <v>42.549774999</v>
      </c>
      <c r="Y47">
        <v>47.280308332416702</v>
      </c>
      <c r="Z47">
        <v>54.490549999000002</v>
      </c>
      <c r="AA47">
        <v>64.084716665749994</v>
      </c>
      <c r="AB47">
        <v>78.854299999583304</v>
      </c>
      <c r="AC47">
        <v>100.81724166625</v>
      </c>
      <c r="AD47">
        <v>142.31166666641701</v>
      </c>
      <c r="AE47">
        <v>194.261416666667</v>
      </c>
      <c r="AF47">
        <v>242.60749999999999</v>
      </c>
      <c r="AG47">
        <v>299.17383333333299</v>
      </c>
      <c r="AH47">
        <v>382.56808333333299</v>
      </c>
      <c r="AI47">
        <v>502.25925000000001</v>
      </c>
      <c r="AJ47">
        <v>633.045166666667</v>
      </c>
      <c r="AK47">
        <v>759.28200000000004</v>
      </c>
      <c r="AL47">
        <v>863.06468333333305</v>
      </c>
      <c r="AM47">
        <v>844.83588999999995</v>
      </c>
      <c r="AN47">
        <v>912.826415</v>
      </c>
      <c r="AO47">
        <v>1036.6864166666701</v>
      </c>
      <c r="AP47">
        <v>1140.9629416666701</v>
      </c>
      <c r="AQ47">
        <v>1426.0374583333301</v>
      </c>
      <c r="AR47">
        <v>1756.23084833333</v>
      </c>
      <c r="AS47">
        <v>2087.9038416666699</v>
      </c>
      <c r="AT47">
        <v>2299.63315583333</v>
      </c>
      <c r="AU47">
        <v>2504.2413308333298</v>
      </c>
      <c r="AV47">
        <v>2877.6524583333298</v>
      </c>
      <c r="AW47">
        <v>2628.6129025</v>
      </c>
      <c r="AX47">
        <v>2320.8341766666699</v>
      </c>
      <c r="AY47">
        <v>2361.1394074999998</v>
      </c>
      <c r="AZ47">
        <v>2078.29183666667</v>
      </c>
      <c r="BA47">
        <v>1967.7113091666699</v>
      </c>
      <c r="BB47">
        <v>2158.25590299025</v>
      </c>
      <c r="BC47">
        <v>1898.56963600842</v>
      </c>
      <c r="BD47">
        <v>1848.1394699518301</v>
      </c>
      <c r="BE47">
        <v>1796.8959123110001</v>
      </c>
      <c r="BF47">
        <v>1868.7853270907999</v>
      </c>
      <c r="BG47">
        <v>2001.781048176</v>
      </c>
      <c r="BH47">
        <v>2741.88085479965</v>
      </c>
      <c r="BI47">
        <v>3054.1216732108101</v>
      </c>
      <c r="BJ47">
        <v>2951.3274023476001</v>
      </c>
      <c r="BK47">
        <v>2955.70396997842</v>
      </c>
      <c r="BL47">
        <v>3280.83163119763</v>
      </c>
      <c r="BM47" s="46">
        <v>3694.8540719645298</v>
      </c>
      <c r="BN47">
        <v>3743.5898191968699</v>
      </c>
    </row>
    <row r="48" spans="1:66" x14ac:dyDescent="0.3">
      <c r="A48" t="s">
        <v>642</v>
      </c>
      <c r="B48" t="s">
        <v>643</v>
      </c>
      <c r="C48" t="s">
        <v>1063</v>
      </c>
      <c r="D48" t="s">
        <v>1064</v>
      </c>
      <c r="E48">
        <v>245.193023629327</v>
      </c>
      <c r="F48">
        <v>245.25802330132001</v>
      </c>
      <c r="G48">
        <v>245.011774453421</v>
      </c>
      <c r="H48">
        <v>245.01427444176699</v>
      </c>
      <c r="I48">
        <v>245.02510773293201</v>
      </c>
      <c r="J48">
        <v>245.058857575601</v>
      </c>
      <c r="K48">
        <v>245.67635469285801</v>
      </c>
      <c r="L48">
        <v>245.99885319363801</v>
      </c>
      <c r="M48">
        <v>247.56259590813099</v>
      </c>
      <c r="N48">
        <v>259.95837146044499</v>
      </c>
      <c r="O48">
        <v>276.40079480273403</v>
      </c>
      <c r="P48">
        <v>275.35431255095898</v>
      </c>
      <c r="Q48">
        <v>252.025491795188</v>
      </c>
      <c r="R48">
        <v>222.887294303251</v>
      </c>
      <c r="S48">
        <v>240.702627920466</v>
      </c>
      <c r="T48">
        <v>214.31108426616299</v>
      </c>
      <c r="U48">
        <v>238.94846941446499</v>
      </c>
      <c r="V48">
        <v>245.67760469119699</v>
      </c>
      <c r="W48">
        <v>225.653948039319</v>
      </c>
      <c r="X48">
        <v>212.719841671533</v>
      </c>
      <c r="Y48">
        <v>211.27776504403801</v>
      </c>
      <c r="Z48">
        <v>271.72914991379798</v>
      </c>
      <c r="AA48">
        <v>328.60346810871198</v>
      </c>
      <c r="AB48">
        <v>381.06280689319698</v>
      </c>
      <c r="AC48">
        <v>436.95296304263002</v>
      </c>
      <c r="AD48">
        <v>449.25915568338502</v>
      </c>
      <c r="AE48">
        <v>346.30296897840299</v>
      </c>
      <c r="AF48">
        <v>300.53401567212302</v>
      </c>
      <c r="AG48">
        <v>297.84569487089101</v>
      </c>
      <c r="AH48">
        <v>319.00559623012299</v>
      </c>
      <c r="AI48">
        <v>272.26248079841201</v>
      </c>
      <c r="AJ48">
        <v>282.10451825127899</v>
      </c>
      <c r="AK48">
        <v>264.68955776765102</v>
      </c>
      <c r="AL48">
        <v>283.160179996784</v>
      </c>
      <c r="AM48">
        <v>416.39882095182401</v>
      </c>
      <c r="AN48">
        <v>374.35709325152499</v>
      </c>
      <c r="AO48">
        <v>383.65999150808801</v>
      </c>
      <c r="AP48">
        <v>437.747087471253</v>
      </c>
      <c r="AQ48">
        <v>442.45883594005699</v>
      </c>
      <c r="AR48">
        <v>461.792998463164</v>
      </c>
      <c r="AS48">
        <v>532.65598277353001</v>
      </c>
      <c r="AT48">
        <v>549.29826994514406</v>
      </c>
      <c r="AU48">
        <v>520.28491987227801</v>
      </c>
      <c r="AV48">
        <v>434.92306962933401</v>
      </c>
      <c r="AW48">
        <v>395.50352421868803</v>
      </c>
      <c r="AX48">
        <v>395.44377198723203</v>
      </c>
      <c r="AY48">
        <v>391.81921867138499</v>
      </c>
      <c r="AZ48">
        <v>358.97528885726899</v>
      </c>
      <c r="BA48">
        <v>334.50003107459099</v>
      </c>
      <c r="BB48">
        <v>352.72006750604902</v>
      </c>
      <c r="BC48">
        <v>371.09569666720199</v>
      </c>
      <c r="BD48">
        <v>353.43646928919998</v>
      </c>
      <c r="BE48">
        <v>382.91725384068798</v>
      </c>
      <c r="BF48">
        <v>370.42471788917499</v>
      </c>
      <c r="BG48">
        <v>370.31799740649001</v>
      </c>
      <c r="BH48">
        <v>443.40877348695699</v>
      </c>
      <c r="BI48">
        <v>444.45421129725401</v>
      </c>
      <c r="BJ48">
        <v>435.49256219088898</v>
      </c>
      <c r="BK48">
        <v>416.58484379867599</v>
      </c>
      <c r="BL48">
        <v>439.46311031787502</v>
      </c>
      <c r="BM48" s="46">
        <v>430.720912236792</v>
      </c>
      <c r="BN48">
        <v>415.95584914812201</v>
      </c>
    </row>
    <row r="49" spans="1:66" x14ac:dyDescent="0.3">
      <c r="A49" t="s">
        <v>644</v>
      </c>
      <c r="B49" t="s">
        <v>645</v>
      </c>
      <c r="C49" t="s">
        <v>1063</v>
      </c>
      <c r="D49" t="s">
        <v>1064</v>
      </c>
      <c r="E49">
        <v>28.750000028750001</v>
      </c>
      <c r="F49">
        <v>28.750000028750001</v>
      </c>
      <c r="G49">
        <v>28.750000028750001</v>
      </c>
      <c r="H49">
        <v>28.750000028750001</v>
      </c>
      <c r="I49">
        <v>28.750000028750001</v>
      </c>
      <c r="J49">
        <v>28.750000028750001</v>
      </c>
      <c r="K49">
        <v>28.750000028750001</v>
      </c>
      <c r="L49">
        <v>28.750000028750001</v>
      </c>
      <c r="M49">
        <v>28.750000028750001</v>
      </c>
      <c r="N49">
        <v>28.750000028750001</v>
      </c>
      <c r="O49">
        <v>28.750000028750001</v>
      </c>
      <c r="P49">
        <v>28.360170287822701</v>
      </c>
      <c r="Q49">
        <v>27.053416666666699</v>
      </c>
      <c r="R49">
        <v>24.515166666583301</v>
      </c>
      <c r="S49">
        <v>25.408166666583298</v>
      </c>
      <c r="T49">
        <v>25.5432499999167</v>
      </c>
      <c r="U49">
        <v>30.2290833333333</v>
      </c>
      <c r="V49">
        <v>34.046491665833301</v>
      </c>
      <c r="W49">
        <v>35.500749999</v>
      </c>
      <c r="X49">
        <v>37.432999999000003</v>
      </c>
      <c r="Y49">
        <v>40.1749166656667</v>
      </c>
      <c r="Z49">
        <v>48.694666665666702</v>
      </c>
      <c r="AA49">
        <v>58.293333332416701</v>
      </c>
      <c r="AB49">
        <v>71.685833332499996</v>
      </c>
      <c r="AC49">
        <v>84.877916666166698</v>
      </c>
      <c r="AD49">
        <v>91.631666666333302</v>
      </c>
      <c r="AE49">
        <v>80.144916666666703</v>
      </c>
      <c r="AF49">
        <v>72.465833333333293</v>
      </c>
      <c r="AG49">
        <v>72.067499999999995</v>
      </c>
      <c r="AH49">
        <v>77.978083333333302</v>
      </c>
      <c r="AI49">
        <v>70.031333333333293</v>
      </c>
      <c r="AJ49">
        <v>71.408333333333303</v>
      </c>
      <c r="AK49">
        <v>68.017583333333306</v>
      </c>
      <c r="AL49">
        <v>80.426597362500004</v>
      </c>
      <c r="AM49">
        <v>81.890833333333305</v>
      </c>
      <c r="AN49">
        <v>76.853333333333296</v>
      </c>
      <c r="AO49">
        <v>82.591466666666705</v>
      </c>
      <c r="AP49">
        <v>93.176666666666705</v>
      </c>
      <c r="AQ49">
        <v>98.157499999999999</v>
      </c>
      <c r="AR49">
        <v>102.7</v>
      </c>
      <c r="AS49">
        <v>115.876551583333</v>
      </c>
      <c r="AT49">
        <v>123.213333333333</v>
      </c>
      <c r="AU49">
        <v>117.255833333333</v>
      </c>
      <c r="AV49">
        <v>97.787499999999994</v>
      </c>
      <c r="AW49">
        <v>88.7479249022727</v>
      </c>
      <c r="AX49">
        <v>88.646168526140798</v>
      </c>
      <c r="AY49">
        <v>87.926064911331395</v>
      </c>
      <c r="AZ49">
        <v>80.615027157526598</v>
      </c>
      <c r="BA49">
        <v>75.336003838854396</v>
      </c>
      <c r="BB49">
        <v>80.035417727784505</v>
      </c>
      <c r="BC49">
        <v>83.278689375901905</v>
      </c>
      <c r="BD49">
        <v>79.276881476118305</v>
      </c>
      <c r="BE49">
        <v>86.318954184704197</v>
      </c>
      <c r="BF49">
        <v>83.072500000000005</v>
      </c>
      <c r="BG49">
        <v>83.034499999999994</v>
      </c>
      <c r="BH49">
        <v>99.385693542568504</v>
      </c>
      <c r="BI49">
        <v>99.688113636363596</v>
      </c>
      <c r="BJ49">
        <v>97.806937771512096</v>
      </c>
      <c r="BK49">
        <v>93.413578908527896</v>
      </c>
      <c r="BL49">
        <v>98.495178587897598</v>
      </c>
      <c r="BM49" s="46">
        <v>96.795742786988498</v>
      </c>
      <c r="BN49">
        <v>93.218092411610897</v>
      </c>
    </row>
    <row r="50" spans="1:66" x14ac:dyDescent="0.3">
      <c r="A50" t="s">
        <v>646</v>
      </c>
      <c r="B50" t="s">
        <v>647</v>
      </c>
      <c r="C50" t="s">
        <v>1063</v>
      </c>
      <c r="D50" t="s">
        <v>1064</v>
      </c>
      <c r="E50">
        <v>5.6150000046150002</v>
      </c>
      <c r="F50">
        <v>5.9516666716183302</v>
      </c>
      <c r="G50">
        <v>6.625000005625</v>
      </c>
      <c r="H50">
        <v>6.625000005625</v>
      </c>
      <c r="I50">
        <v>6.625000005625</v>
      </c>
      <c r="J50">
        <v>6.625000005625</v>
      </c>
      <c r="K50">
        <v>6.625000005625</v>
      </c>
      <c r="L50">
        <v>6.625000005625</v>
      </c>
      <c r="M50">
        <v>6.625000005625</v>
      </c>
      <c r="N50">
        <v>6.625000005625</v>
      </c>
      <c r="O50">
        <v>6.625000005625</v>
      </c>
      <c r="P50">
        <v>6.6258333384062498</v>
      </c>
      <c r="Q50">
        <v>6.6349999989999997</v>
      </c>
      <c r="R50">
        <v>6.6467583323333299</v>
      </c>
      <c r="S50">
        <v>7.9299999989999996</v>
      </c>
      <c r="T50">
        <v>8.5699999990000002</v>
      </c>
      <c r="U50">
        <v>8.5699999990000002</v>
      </c>
      <c r="V50">
        <v>8.5699999990000002</v>
      </c>
      <c r="W50">
        <v>8.5699999990000002</v>
      </c>
      <c r="X50">
        <v>8.5699999990000002</v>
      </c>
      <c r="Y50">
        <v>8.5699999990833309</v>
      </c>
      <c r="Z50">
        <v>21.7633333325</v>
      </c>
      <c r="AA50">
        <v>37.406666665750002</v>
      </c>
      <c r="AB50">
        <v>41.094166665666698</v>
      </c>
      <c r="AC50">
        <v>44.532683333000001</v>
      </c>
      <c r="AD50">
        <v>50.45335</v>
      </c>
      <c r="AE50">
        <v>55.985891666666703</v>
      </c>
      <c r="AF50">
        <v>62.776200000000003</v>
      </c>
      <c r="AG50">
        <v>75.804733333333303</v>
      </c>
      <c r="AH50">
        <v>81.504208333333295</v>
      </c>
      <c r="AI50">
        <v>91.579291666666705</v>
      </c>
      <c r="AJ50">
        <v>122.432416666667</v>
      </c>
      <c r="AK50">
        <v>134.506333333333</v>
      </c>
      <c r="AL50">
        <v>142.17166666666699</v>
      </c>
      <c r="AM50">
        <v>157.066666666667</v>
      </c>
      <c r="AN50">
        <v>179.729166666667</v>
      </c>
      <c r="AO50">
        <v>207.68916666666701</v>
      </c>
      <c r="AP50">
        <v>232.5975</v>
      </c>
      <c r="AQ50">
        <v>257.22916666666703</v>
      </c>
      <c r="AR50">
        <v>285.68469483333303</v>
      </c>
      <c r="AS50">
        <v>308.18666666666701</v>
      </c>
      <c r="AT50">
        <v>328.870833333333</v>
      </c>
      <c r="AU50">
        <v>359.81752688172003</v>
      </c>
      <c r="AV50">
        <v>398.662222222222</v>
      </c>
      <c r="AW50">
        <v>437.935</v>
      </c>
      <c r="AX50">
        <v>477.786741487455</v>
      </c>
      <c r="AY50">
        <v>511.30181794034797</v>
      </c>
      <c r="AZ50">
        <v>516.61739023297503</v>
      </c>
      <c r="BA50">
        <v>526.23551344086002</v>
      </c>
      <c r="BB50">
        <v>573.287956733231</v>
      </c>
      <c r="BC50">
        <v>525.829200716846</v>
      </c>
      <c r="BD50">
        <v>505.664239919355</v>
      </c>
      <c r="BE50">
        <v>502.90146198156702</v>
      </c>
      <c r="BF50">
        <v>499.76683256528401</v>
      </c>
      <c r="BG50">
        <v>538.31720027905806</v>
      </c>
      <c r="BH50">
        <v>534.56576996927799</v>
      </c>
      <c r="BI50">
        <v>544.73936722901999</v>
      </c>
      <c r="BJ50">
        <v>567.51309030977995</v>
      </c>
      <c r="BK50">
        <v>576.97250124807999</v>
      </c>
      <c r="BL50">
        <v>587.29459568612401</v>
      </c>
      <c r="BM50" s="46">
        <v>584.90085496230404</v>
      </c>
      <c r="BN50">
        <v>620.78472001408102</v>
      </c>
    </row>
    <row r="51" spans="1:66" x14ac:dyDescent="0.3">
      <c r="A51" t="s">
        <v>648</v>
      </c>
      <c r="B51" t="s">
        <v>649</v>
      </c>
      <c r="C51" t="s">
        <v>1063</v>
      </c>
      <c r="D51" t="s">
        <v>1064</v>
      </c>
    </row>
    <row r="52" spans="1:66" x14ac:dyDescent="0.3">
      <c r="A52" t="s">
        <v>650</v>
      </c>
      <c r="B52" t="s">
        <v>651</v>
      </c>
      <c r="C52" t="s">
        <v>1063</v>
      </c>
      <c r="D52" t="s">
        <v>1064</v>
      </c>
      <c r="E52">
        <v>0.99999999900000003</v>
      </c>
      <c r="F52">
        <v>0.99999999900000003</v>
      </c>
      <c r="G52">
        <v>0.99999999900000003</v>
      </c>
      <c r="H52">
        <v>0.99999999900000003</v>
      </c>
      <c r="I52">
        <v>0.99999999900000003</v>
      </c>
      <c r="J52">
        <v>0.99999999900000003</v>
      </c>
      <c r="K52">
        <v>0.99999999900000003</v>
      </c>
      <c r="L52">
        <v>0.99999999900000003</v>
      </c>
      <c r="M52">
        <v>0.99999999900000003</v>
      </c>
      <c r="N52">
        <v>0.99999999900000003</v>
      </c>
      <c r="O52">
        <v>0.99999999900000003</v>
      </c>
      <c r="P52">
        <v>0.99999999900000003</v>
      </c>
      <c r="Q52">
        <v>0.92099999899999996</v>
      </c>
      <c r="R52">
        <v>0.83666666566666703</v>
      </c>
      <c r="S52">
        <v>0.82199999899999998</v>
      </c>
    </row>
    <row r="53" spans="1:66" x14ac:dyDescent="0.3">
      <c r="A53" t="s">
        <v>652</v>
      </c>
      <c r="B53" t="s">
        <v>653</v>
      </c>
      <c r="C53" t="s">
        <v>1063</v>
      </c>
      <c r="D53" t="s">
        <v>1064</v>
      </c>
      <c r="BD53">
        <v>1.79</v>
      </c>
      <c r="BE53">
        <v>1.79</v>
      </c>
      <c r="BF53">
        <v>1.79</v>
      </c>
      <c r="BG53">
        <v>1.79</v>
      </c>
      <c r="BH53">
        <v>1.79</v>
      </c>
      <c r="BI53">
        <v>1.79</v>
      </c>
      <c r="BJ53">
        <v>1.79</v>
      </c>
      <c r="BK53">
        <v>1.79</v>
      </c>
      <c r="BL53">
        <v>1.79</v>
      </c>
      <c r="BM53" s="46">
        <v>1.79</v>
      </c>
      <c r="BN53">
        <v>1.79</v>
      </c>
    </row>
    <row r="54" spans="1:66" x14ac:dyDescent="0.3">
      <c r="A54" t="s">
        <v>654</v>
      </c>
      <c r="B54" t="s">
        <v>655</v>
      </c>
      <c r="C54" t="s">
        <v>1063</v>
      </c>
      <c r="D54" t="s">
        <v>1064</v>
      </c>
      <c r="E54">
        <v>0.71428571479591796</v>
      </c>
      <c r="F54">
        <v>0.71428571479591796</v>
      </c>
      <c r="G54">
        <v>0.71428571479591796</v>
      </c>
      <c r="H54">
        <v>0.71428571479591796</v>
      </c>
      <c r="I54">
        <v>0.71428571479591796</v>
      </c>
      <c r="J54">
        <v>0.71428571479591796</v>
      </c>
      <c r="K54">
        <v>0.71428571479591796</v>
      </c>
      <c r="L54">
        <v>0.72746699535686898</v>
      </c>
      <c r="M54">
        <v>0.83333333402777798</v>
      </c>
      <c r="N54">
        <v>0.83333333402777798</v>
      </c>
      <c r="O54">
        <v>0.82784386527165499</v>
      </c>
      <c r="P54">
        <v>0.83275941294144096</v>
      </c>
      <c r="Q54">
        <v>0.80049730397871</v>
      </c>
      <c r="R54">
        <v>0.81634189059861495</v>
      </c>
      <c r="S54">
        <v>0.83882588132865998</v>
      </c>
      <c r="T54">
        <v>0.83333000000000002</v>
      </c>
      <c r="U54">
        <v>0.83333000000000002</v>
      </c>
      <c r="V54">
        <v>0.83333000000000002</v>
      </c>
      <c r="W54">
        <v>0.83333000000000002</v>
      </c>
      <c r="X54">
        <v>0.83333000000000002</v>
      </c>
      <c r="Y54">
        <v>0.83333000000000002</v>
      </c>
      <c r="Z54">
        <v>0.83333000000000002</v>
      </c>
      <c r="AA54">
        <v>0.83333000000000002</v>
      </c>
      <c r="AB54">
        <v>0.83333000000000002</v>
      </c>
      <c r="AC54">
        <v>0.83333000000000002</v>
      </c>
      <c r="AD54">
        <v>0.83333000000000002</v>
      </c>
      <c r="AE54">
        <v>0.83333000000000002</v>
      </c>
      <c r="AF54">
        <v>0.83333000000000002</v>
      </c>
      <c r="AG54">
        <v>0.83333000000000002</v>
      </c>
      <c r="AH54">
        <v>0.83333000000000002</v>
      </c>
      <c r="AI54">
        <v>0.83333000000000002</v>
      </c>
      <c r="AJ54">
        <v>0.83333000000000002</v>
      </c>
      <c r="AK54">
        <v>0.83333000000000002</v>
      </c>
      <c r="AL54">
        <v>0.83333000000000002</v>
      </c>
      <c r="AM54">
        <v>0.83333000000000002</v>
      </c>
      <c r="AN54">
        <v>0.83333000000000002</v>
      </c>
      <c r="AO54">
        <v>0.83333000000000002</v>
      </c>
      <c r="AP54">
        <v>0.83333000000000002</v>
      </c>
      <c r="AQ54">
        <v>0.83333000000000002</v>
      </c>
      <c r="AR54">
        <v>0.83333000000000002</v>
      </c>
      <c r="AS54">
        <v>0.83333000000000002</v>
      </c>
      <c r="AT54">
        <v>0.83333000000000002</v>
      </c>
      <c r="AU54">
        <v>0.83333000000000002</v>
      </c>
      <c r="AV54">
        <v>0.83333000000000002</v>
      </c>
      <c r="AW54">
        <v>0.83333000000000002</v>
      </c>
      <c r="AX54">
        <v>0.83333000000000002</v>
      </c>
      <c r="AY54">
        <v>0.83333000000000002</v>
      </c>
      <c r="AZ54">
        <v>0.83333000000000002</v>
      </c>
      <c r="BA54">
        <v>0.83333000000000002</v>
      </c>
      <c r="BB54">
        <v>0.83333000000000002</v>
      </c>
      <c r="BC54">
        <v>0.83333000000000002</v>
      </c>
      <c r="BD54">
        <v>0.83333000000000002</v>
      </c>
      <c r="BE54">
        <v>0.83333000000000002</v>
      </c>
      <c r="BF54">
        <v>0.83333000000000002</v>
      </c>
      <c r="BG54">
        <v>0.83333000000000002</v>
      </c>
      <c r="BH54">
        <v>0.83333000000000002</v>
      </c>
      <c r="BI54">
        <v>0.83333000000000002</v>
      </c>
      <c r="BJ54">
        <v>0.83333000000000002</v>
      </c>
      <c r="BK54">
        <v>0.83333000000000002</v>
      </c>
      <c r="BL54">
        <v>0.83333000000000002</v>
      </c>
      <c r="BM54" s="46">
        <v>0.83333000000000002</v>
      </c>
      <c r="BN54">
        <v>0.83333000000000002</v>
      </c>
    </row>
    <row r="55" spans="1:66" x14ac:dyDescent="0.3">
      <c r="A55" t="s">
        <v>656</v>
      </c>
      <c r="B55" t="s">
        <v>657</v>
      </c>
      <c r="C55" t="s">
        <v>1063</v>
      </c>
      <c r="D55" t="s">
        <v>1064</v>
      </c>
      <c r="E55">
        <v>0.357142999357143</v>
      </c>
      <c r="F55">
        <v>0.357142999357143</v>
      </c>
      <c r="G55">
        <v>0.357142999357143</v>
      </c>
      <c r="H55">
        <v>0.357142999357143</v>
      </c>
      <c r="I55">
        <v>0.357142999357143</v>
      </c>
      <c r="J55">
        <v>0.357142999357143</v>
      </c>
      <c r="K55">
        <v>0.357142999357143</v>
      </c>
      <c r="L55">
        <v>0.36210333266567502</v>
      </c>
      <c r="M55">
        <v>0.41666699941666702</v>
      </c>
      <c r="N55">
        <v>0.41666699941666702</v>
      </c>
      <c r="O55">
        <v>0.41666699941666702</v>
      </c>
      <c r="P55">
        <v>0.41073059842855703</v>
      </c>
      <c r="Q55">
        <v>0.38357236917017301</v>
      </c>
      <c r="R55">
        <v>0.349950502818348</v>
      </c>
      <c r="S55">
        <v>0.36469271072513199</v>
      </c>
      <c r="T55">
        <v>0.36890724310711598</v>
      </c>
      <c r="U55">
        <v>0.41049569197003999</v>
      </c>
      <c r="V55">
        <v>0.40812157726554699</v>
      </c>
      <c r="W55">
        <v>0.37351258326468401</v>
      </c>
      <c r="X55">
        <v>0.35444386394817601</v>
      </c>
      <c r="Y55">
        <v>0.353051686694203</v>
      </c>
      <c r="Z55">
        <v>0.42143075903061999</v>
      </c>
      <c r="AA55">
        <v>0.47538589573342899</v>
      </c>
      <c r="AB55">
        <v>0.52664077116050401</v>
      </c>
      <c r="AC55">
        <v>0.58838586009280902</v>
      </c>
      <c r="AD55">
        <v>0.61255231616374495</v>
      </c>
      <c r="AE55">
        <v>0.51814308333333303</v>
      </c>
      <c r="AF55">
        <v>0.48109658333333299</v>
      </c>
      <c r="AG55">
        <v>0.46662883333333299</v>
      </c>
      <c r="AH55">
        <v>0.49462491666666702</v>
      </c>
      <c r="AI55">
        <v>0.45807991666666698</v>
      </c>
      <c r="AJ55">
        <v>0.46442850000000002</v>
      </c>
      <c r="AK55">
        <v>0.44954858333333297</v>
      </c>
      <c r="AL55">
        <v>0.49740516666666701</v>
      </c>
      <c r="AM55">
        <v>0.49219099999999999</v>
      </c>
      <c r="AN55">
        <v>0.45242016666666701</v>
      </c>
      <c r="AO55">
        <v>0.46631125000000001</v>
      </c>
      <c r="AP55">
        <v>0.51389733333333298</v>
      </c>
      <c r="AQ55">
        <v>0.51782558333333295</v>
      </c>
      <c r="AR55">
        <v>0.54294774999999995</v>
      </c>
      <c r="AS55">
        <v>0.62240911666666698</v>
      </c>
      <c r="AT55">
        <v>0.64310702615833304</v>
      </c>
      <c r="AU55">
        <v>0.61065998966666701</v>
      </c>
      <c r="AV55">
        <v>0.51744326166666699</v>
      </c>
      <c r="AW55">
        <v>0.46860055225000002</v>
      </c>
      <c r="AX55">
        <v>0.46407050716166698</v>
      </c>
      <c r="AY55">
        <v>0.45891594691666698</v>
      </c>
      <c r="AZ55">
        <v>0.42612499999999998</v>
      </c>
    </row>
    <row r="56" spans="1:66" x14ac:dyDescent="0.3">
      <c r="A56" t="s">
        <v>658</v>
      </c>
      <c r="B56" t="s">
        <v>659</v>
      </c>
      <c r="C56" t="s">
        <v>1063</v>
      </c>
      <c r="D56" t="s">
        <v>1064</v>
      </c>
      <c r="AL56">
        <v>29.152833333333302</v>
      </c>
      <c r="AM56">
        <v>28.785083333333301</v>
      </c>
      <c r="AN56">
        <v>26.540666666666699</v>
      </c>
      <c r="AO56">
        <v>27.144916666666699</v>
      </c>
      <c r="AP56">
        <v>31.698416666666699</v>
      </c>
      <c r="AQ56">
        <v>32.281166666666699</v>
      </c>
      <c r="AR56">
        <v>34.569249999999997</v>
      </c>
      <c r="AS56">
        <v>38.598416666666701</v>
      </c>
      <c r="AT56">
        <v>38.035328333333297</v>
      </c>
      <c r="AU56">
        <v>32.738518333333303</v>
      </c>
      <c r="AV56">
        <v>28.209</v>
      </c>
      <c r="AW56">
        <v>25.699750000000002</v>
      </c>
      <c r="AX56">
        <v>23.957416666666699</v>
      </c>
      <c r="AY56">
        <v>22.595583333333298</v>
      </c>
      <c r="AZ56">
        <v>20.293666666666699</v>
      </c>
      <c r="BA56">
        <v>17.071666666666701</v>
      </c>
      <c r="BB56">
        <v>19.062999999999999</v>
      </c>
      <c r="BC56">
        <v>19.09825</v>
      </c>
      <c r="BD56">
        <v>17.695916666666701</v>
      </c>
      <c r="BE56">
        <v>19.577500000000001</v>
      </c>
      <c r="BF56">
        <v>19.5705833333333</v>
      </c>
      <c r="BG56">
        <v>20.7575</v>
      </c>
      <c r="BH56">
        <v>24.598749999999999</v>
      </c>
      <c r="BI56">
        <v>24.439916666666701</v>
      </c>
      <c r="BJ56">
        <v>23.376333333333299</v>
      </c>
      <c r="BK56">
        <v>21.7299166666667</v>
      </c>
      <c r="BL56">
        <v>22.93225</v>
      </c>
      <c r="BM56" s="46">
        <v>23.210249999999998</v>
      </c>
      <c r="BN56">
        <v>21.678166666666701</v>
      </c>
    </row>
    <row r="57" spans="1:66" x14ac:dyDescent="0.3">
      <c r="A57" t="s">
        <v>660</v>
      </c>
      <c r="B57" t="s">
        <v>661</v>
      </c>
      <c r="C57" t="s">
        <v>1063</v>
      </c>
      <c r="D57" t="s">
        <v>1064</v>
      </c>
      <c r="E57">
        <v>4.2000000032000004</v>
      </c>
      <c r="F57">
        <v>4.0333333363666704</v>
      </c>
      <c r="G57">
        <v>4.0000000030000002</v>
      </c>
      <c r="H57">
        <v>4.0000000030000002</v>
      </c>
      <c r="I57">
        <v>4.0000000030000002</v>
      </c>
      <c r="J57">
        <v>4.0000000030000002</v>
      </c>
      <c r="K57">
        <v>4.0000000030000002</v>
      </c>
      <c r="L57">
        <v>4.0000000030000002</v>
      </c>
      <c r="M57">
        <v>4.0000000030000002</v>
      </c>
      <c r="N57">
        <v>3.94333333594333</v>
      </c>
      <c r="O57">
        <v>3.6600000026599999</v>
      </c>
      <c r="P57">
        <v>3.50739351008637</v>
      </c>
      <c r="Q57">
        <v>3.1886416656666698</v>
      </c>
      <c r="R57">
        <v>2.6725999990833298</v>
      </c>
      <c r="S57">
        <v>2.5877499990000001</v>
      </c>
      <c r="T57">
        <v>2.4602916660833301</v>
      </c>
      <c r="U57">
        <v>2.5179999990833299</v>
      </c>
      <c r="V57">
        <v>2.3221833324166701</v>
      </c>
      <c r="W57">
        <v>2.00862499916667</v>
      </c>
      <c r="X57">
        <v>1.8328833325</v>
      </c>
      <c r="Y57">
        <v>1.81766666583333</v>
      </c>
      <c r="Z57">
        <v>2.2599999990833299</v>
      </c>
      <c r="AA57">
        <v>2.4265916657500002</v>
      </c>
      <c r="AB57">
        <v>2.5532583324166702</v>
      </c>
      <c r="AC57">
        <v>2.8459416661666701</v>
      </c>
      <c r="AD57">
        <v>2.9439666665000002</v>
      </c>
      <c r="AE57">
        <v>2.1714833330833301</v>
      </c>
      <c r="AF57">
        <v>1.7973916666666701</v>
      </c>
      <c r="AG57">
        <v>1.7562249999999999</v>
      </c>
      <c r="AH57">
        <v>1.8800416666666699</v>
      </c>
      <c r="AI57">
        <v>1.6157333333333299</v>
      </c>
      <c r="AJ57">
        <v>1.65954166666667</v>
      </c>
      <c r="AK57">
        <v>1.56165</v>
      </c>
      <c r="AL57">
        <v>1.65332083333333</v>
      </c>
      <c r="AM57">
        <v>1.6227941666666701</v>
      </c>
      <c r="AN57">
        <v>1.4331324999999999</v>
      </c>
      <c r="AO57">
        <v>1.5047741666666701</v>
      </c>
      <c r="AP57">
        <v>1.73405583333333</v>
      </c>
      <c r="AQ57">
        <v>1.7596676</v>
      </c>
    </row>
    <row r="58" spans="1:66" x14ac:dyDescent="0.3">
      <c r="A58" t="s">
        <v>662</v>
      </c>
      <c r="B58" t="s">
        <v>663</v>
      </c>
      <c r="C58" t="s">
        <v>1063</v>
      </c>
      <c r="D58" t="s">
        <v>1064</v>
      </c>
      <c r="E58">
        <v>214.39200021339201</v>
      </c>
      <c r="F58">
        <v>214.39200021339201</v>
      </c>
      <c r="G58">
        <v>214.39200021339201</v>
      </c>
      <c r="H58">
        <v>214.39200021339201</v>
      </c>
      <c r="I58">
        <v>214.39200021339201</v>
      </c>
      <c r="J58">
        <v>214.39200021339201</v>
      </c>
      <c r="K58">
        <v>214.39200021339201</v>
      </c>
      <c r="L58">
        <v>214.39200021339201</v>
      </c>
      <c r="M58">
        <v>214.39200021339201</v>
      </c>
      <c r="N58">
        <v>214.39200021339201</v>
      </c>
      <c r="O58">
        <v>214.39200021339201</v>
      </c>
      <c r="P58">
        <v>213.77875019552599</v>
      </c>
      <c r="Q58">
        <v>197.46599999899999</v>
      </c>
      <c r="R58">
        <v>179.942333333167</v>
      </c>
      <c r="S58">
        <v>177.721</v>
      </c>
      <c r="T58">
        <v>177.721</v>
      </c>
      <c r="U58">
        <v>177.721</v>
      </c>
      <c r="V58">
        <v>177.721</v>
      </c>
      <c r="W58">
        <v>177.721</v>
      </c>
      <c r="X58">
        <v>177.721</v>
      </c>
      <c r="Y58">
        <v>177.721</v>
      </c>
      <c r="Z58">
        <v>177.721</v>
      </c>
      <c r="AA58">
        <v>177.721</v>
      </c>
      <c r="AB58">
        <v>177.721</v>
      </c>
      <c r="AC58">
        <v>177.721</v>
      </c>
      <c r="AD58">
        <v>177.721</v>
      </c>
      <c r="AE58">
        <v>177.721</v>
      </c>
      <c r="AF58">
        <v>177.721</v>
      </c>
      <c r="AG58">
        <v>177.721</v>
      </c>
      <c r="AH58">
        <v>177.721</v>
      </c>
      <c r="AI58">
        <v>177.721</v>
      </c>
      <c r="AJ58">
        <v>177.721</v>
      </c>
      <c r="AK58">
        <v>177.721</v>
      </c>
      <c r="AL58">
        <v>177.721</v>
      </c>
      <c r="AM58">
        <v>177.721</v>
      </c>
      <c r="AN58">
        <v>177.721</v>
      </c>
      <c r="AO58">
        <v>177.721</v>
      </c>
      <c r="AP58">
        <v>177.721</v>
      </c>
      <c r="AQ58">
        <v>177.721</v>
      </c>
      <c r="AR58">
        <v>177.721</v>
      </c>
      <c r="AS58">
        <v>177.721</v>
      </c>
      <c r="AT58">
        <v>177.721</v>
      </c>
      <c r="AU58">
        <v>177.721</v>
      </c>
      <c r="AV58">
        <v>177.721</v>
      </c>
      <c r="AW58">
        <v>177.721</v>
      </c>
      <c r="AX58">
        <v>177.721</v>
      </c>
      <c r="AY58">
        <v>177.721</v>
      </c>
      <c r="AZ58">
        <v>177.721</v>
      </c>
      <c r="BA58">
        <v>177.721</v>
      </c>
      <c r="BB58">
        <v>177.721</v>
      </c>
      <c r="BC58">
        <v>177.721</v>
      </c>
      <c r="BD58">
        <v>177.721</v>
      </c>
      <c r="BE58">
        <v>177.721</v>
      </c>
      <c r="BF58">
        <v>177.721</v>
      </c>
      <c r="BG58">
        <v>177.721</v>
      </c>
      <c r="BH58">
        <v>177.721</v>
      </c>
      <c r="BI58">
        <v>177.721</v>
      </c>
      <c r="BJ58">
        <v>177.721</v>
      </c>
      <c r="BK58">
        <v>177.721</v>
      </c>
      <c r="BL58">
        <v>177.721</v>
      </c>
      <c r="BM58" s="46">
        <v>177.721</v>
      </c>
      <c r="BN58">
        <v>177.721</v>
      </c>
    </row>
    <row r="59" spans="1:66" x14ac:dyDescent="0.3">
      <c r="A59" t="s">
        <v>664</v>
      </c>
      <c r="B59" t="s">
        <v>665</v>
      </c>
      <c r="C59" t="s">
        <v>1063</v>
      </c>
      <c r="D59" t="s">
        <v>1064</v>
      </c>
      <c r="E59">
        <v>1.7142900007142901</v>
      </c>
      <c r="F59">
        <v>1.7142900007142901</v>
      </c>
      <c r="G59">
        <v>1.7142900007142901</v>
      </c>
      <c r="H59">
        <v>1.7142900007142901</v>
      </c>
      <c r="I59">
        <v>1.7142900007142901</v>
      </c>
      <c r="J59">
        <v>1.7142900007142901</v>
      </c>
      <c r="K59">
        <v>1.7142900007142901</v>
      </c>
      <c r="L59">
        <v>1.7619083340952399</v>
      </c>
      <c r="M59">
        <v>2.0000000010000001</v>
      </c>
      <c r="N59">
        <v>2.0000000010000001</v>
      </c>
      <c r="O59">
        <v>2.0000000010000001</v>
      </c>
      <c r="P59">
        <v>1.97487273321145</v>
      </c>
      <c r="Q59">
        <v>1.9212781494760101</v>
      </c>
      <c r="R59">
        <v>1.9592192359816101</v>
      </c>
      <c r="S59">
        <v>2.0532324085176299</v>
      </c>
      <c r="T59">
        <v>2.16979583233333</v>
      </c>
      <c r="U59">
        <v>2.6146708328333301</v>
      </c>
      <c r="V59">
        <v>2.7</v>
      </c>
      <c r="W59">
        <v>2.7</v>
      </c>
      <c r="X59">
        <v>2.7</v>
      </c>
      <c r="Y59">
        <v>2.7</v>
      </c>
      <c r="Z59">
        <v>2.7</v>
      </c>
      <c r="AA59">
        <v>2.7</v>
      </c>
      <c r="AB59">
        <v>2.7</v>
      </c>
      <c r="AC59">
        <v>2.7</v>
      </c>
      <c r="AD59">
        <v>2.7</v>
      </c>
      <c r="AE59">
        <v>2.7</v>
      </c>
      <c r="AF59">
        <v>2.7</v>
      </c>
      <c r="AG59">
        <v>2.7</v>
      </c>
      <c r="AH59">
        <v>2.7</v>
      </c>
      <c r="AI59">
        <v>2.7</v>
      </c>
      <c r="AJ59">
        <v>2.7</v>
      </c>
      <c r="AK59">
        <v>2.7</v>
      </c>
      <c r="AL59">
        <v>2.7</v>
      </c>
      <c r="AM59">
        <v>2.7</v>
      </c>
      <c r="AN59">
        <v>2.7</v>
      </c>
      <c r="AO59">
        <v>2.7</v>
      </c>
      <c r="AP59">
        <v>2.7</v>
      </c>
      <c r="AQ59">
        <v>2.7</v>
      </c>
      <c r="AR59">
        <v>2.7</v>
      </c>
      <c r="AS59">
        <v>2.7</v>
      </c>
      <c r="AT59">
        <v>2.7</v>
      </c>
      <c r="AU59">
        <v>2.7</v>
      </c>
      <c r="AV59">
        <v>2.7</v>
      </c>
      <c r="AW59">
        <v>2.7</v>
      </c>
      <c r="AX59">
        <v>2.7</v>
      </c>
      <c r="AY59">
        <v>2.7</v>
      </c>
      <c r="AZ59">
        <v>2.7</v>
      </c>
      <c r="BA59">
        <v>2.7</v>
      </c>
      <c r="BB59">
        <v>2.7</v>
      </c>
      <c r="BC59">
        <v>2.7</v>
      </c>
      <c r="BD59">
        <v>2.7</v>
      </c>
      <c r="BE59">
        <v>2.7</v>
      </c>
      <c r="BF59">
        <v>2.7</v>
      </c>
      <c r="BG59">
        <v>2.7</v>
      </c>
      <c r="BH59">
        <v>2.7</v>
      </c>
      <c r="BI59">
        <v>2.7</v>
      </c>
      <c r="BJ59">
        <v>2.7</v>
      </c>
      <c r="BK59">
        <v>2.7</v>
      </c>
      <c r="BL59">
        <v>2.7</v>
      </c>
      <c r="BM59" s="46">
        <v>2.7</v>
      </c>
      <c r="BN59">
        <v>2.7</v>
      </c>
    </row>
    <row r="60" spans="1:66" x14ac:dyDescent="0.3">
      <c r="A60" t="s">
        <v>666</v>
      </c>
      <c r="B60" t="s">
        <v>667</v>
      </c>
      <c r="C60" t="s">
        <v>1063</v>
      </c>
      <c r="D60" t="s">
        <v>1064</v>
      </c>
      <c r="E60">
        <v>6.9071400059071397</v>
      </c>
      <c r="F60">
        <v>6.9071400059071397</v>
      </c>
      <c r="G60">
        <v>6.9071400059071397</v>
      </c>
      <c r="H60">
        <v>6.9071400059071397</v>
      </c>
      <c r="I60">
        <v>6.9071400059071397</v>
      </c>
      <c r="J60">
        <v>6.9071400059071397</v>
      </c>
      <c r="K60">
        <v>6.9071400059071397</v>
      </c>
      <c r="L60">
        <v>6.9565416720476199</v>
      </c>
      <c r="M60">
        <v>7.5000000064999996</v>
      </c>
      <c r="N60">
        <v>7.5000000064999996</v>
      </c>
      <c r="O60">
        <v>7.5000000064999996</v>
      </c>
      <c r="P60">
        <v>7.4263379687119402</v>
      </c>
      <c r="Q60">
        <v>6.9492916656666699</v>
      </c>
      <c r="R60">
        <v>6.049499999</v>
      </c>
      <c r="S60">
        <v>6.0948999989999999</v>
      </c>
      <c r="T60">
        <v>5.746149999</v>
      </c>
      <c r="U60">
        <v>6.0450249989999998</v>
      </c>
      <c r="V60">
        <v>6.0031916656666704</v>
      </c>
      <c r="W60">
        <v>5.5146249989999996</v>
      </c>
      <c r="X60">
        <v>5.2609583323333302</v>
      </c>
      <c r="Y60">
        <v>5.6359416656666701</v>
      </c>
      <c r="Z60">
        <v>7.1233666656666701</v>
      </c>
      <c r="AA60">
        <v>8.3324416661666696</v>
      </c>
      <c r="AB60">
        <v>9.1449916657500001</v>
      </c>
      <c r="AC60">
        <v>10.356591666250001</v>
      </c>
      <c r="AD60">
        <v>10.5963916664167</v>
      </c>
      <c r="AE60">
        <v>8.0909916665833403</v>
      </c>
      <c r="AF60">
        <v>6.8403166666666699</v>
      </c>
      <c r="AG60">
        <v>6.7315250000000004</v>
      </c>
      <c r="AH60">
        <v>7.3101750000000001</v>
      </c>
      <c r="AI60">
        <v>6.1885583333333303</v>
      </c>
      <c r="AJ60">
        <v>6.3964583333333298</v>
      </c>
      <c r="AK60">
        <v>6.0361333333333302</v>
      </c>
      <c r="AL60">
        <v>6.4839391666666701</v>
      </c>
      <c r="AM60">
        <v>6.3605516666666704</v>
      </c>
      <c r="AN60">
        <v>5.6023666666666703</v>
      </c>
      <c r="AO60">
        <v>5.79867166666667</v>
      </c>
      <c r="AP60">
        <v>6.6044591666666701</v>
      </c>
      <c r="AQ60">
        <v>6.7008266666666696</v>
      </c>
      <c r="AR60">
        <v>6.9762399999999998</v>
      </c>
      <c r="AS60">
        <v>8.0831441666666706</v>
      </c>
      <c r="AT60">
        <v>8.3228174999999993</v>
      </c>
      <c r="AU60">
        <v>7.8947141666666703</v>
      </c>
      <c r="AV60">
        <v>6.5876733333333304</v>
      </c>
      <c r="AW60">
        <v>5.9910566666666698</v>
      </c>
      <c r="AX60">
        <v>5.9969099999999997</v>
      </c>
      <c r="AY60">
        <v>5.9467783333333299</v>
      </c>
      <c r="AZ60">
        <v>5.4437008333333301</v>
      </c>
      <c r="BA60">
        <v>5.0981308333333297</v>
      </c>
      <c r="BB60">
        <v>5.36086666666667</v>
      </c>
      <c r="BC60">
        <v>5.6240750000000004</v>
      </c>
      <c r="BD60">
        <v>5.3687115350877201</v>
      </c>
      <c r="BE60">
        <v>5.7924755370391603</v>
      </c>
      <c r="BF60">
        <v>5.6163116861762203</v>
      </c>
      <c r="BG60">
        <v>5.6124666666666698</v>
      </c>
      <c r="BH60">
        <v>6.7279068312963002</v>
      </c>
      <c r="BI60">
        <v>6.7317182572463796</v>
      </c>
      <c r="BJ60">
        <v>6.6028934656140397</v>
      </c>
      <c r="BK60">
        <v>6.3146187866666699</v>
      </c>
      <c r="BL60">
        <v>6.669446615</v>
      </c>
      <c r="BM60" s="46">
        <v>6.54215220416667</v>
      </c>
      <c r="BN60">
        <v>6.2871130825000003</v>
      </c>
    </row>
    <row r="61" spans="1:66" x14ac:dyDescent="0.3">
      <c r="A61" t="s">
        <v>668</v>
      </c>
      <c r="B61" t="s">
        <v>669</v>
      </c>
      <c r="C61" t="s">
        <v>1063</v>
      </c>
      <c r="D61" t="s">
        <v>1064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0.99999999991666699</v>
      </c>
      <c r="Q61">
        <v>1</v>
      </c>
      <c r="R61">
        <v>0.99999999991666699</v>
      </c>
      <c r="S61">
        <v>0.99999999949999996</v>
      </c>
      <c r="T61">
        <v>0.99999999900000003</v>
      </c>
      <c r="U61">
        <v>0.99999999900000003</v>
      </c>
      <c r="V61">
        <v>0.99999999900000003</v>
      </c>
      <c r="W61">
        <v>0.99999999900000003</v>
      </c>
      <c r="X61">
        <v>0.99999999900000003</v>
      </c>
      <c r="Y61">
        <v>0.99999999900000003</v>
      </c>
      <c r="Z61">
        <v>0.99999999900000003</v>
      </c>
      <c r="AA61">
        <v>0.99999999900000003</v>
      </c>
      <c r="AB61">
        <v>0.99999999900000003</v>
      </c>
      <c r="AC61">
        <v>0.99999999958333297</v>
      </c>
      <c r="AD61">
        <v>3.1126083333333301</v>
      </c>
      <c r="AE61">
        <v>2.9043333332499999</v>
      </c>
      <c r="AF61">
        <v>3.8447583333333299</v>
      </c>
      <c r="AG61">
        <v>6.1125166666666697</v>
      </c>
      <c r="AH61">
        <v>6.34</v>
      </c>
      <c r="AI61">
        <v>8.5252999999999997</v>
      </c>
      <c r="AJ61">
        <v>12.5759189640769</v>
      </c>
      <c r="AK61">
        <v>12.5</v>
      </c>
      <c r="AL61">
        <v>12.5</v>
      </c>
      <c r="AM61">
        <v>12.6167803030303</v>
      </c>
      <c r="AN61">
        <v>12.87</v>
      </c>
      <c r="AO61">
        <v>12.8963492063492</v>
      </c>
      <c r="AP61">
        <v>14.005921052631599</v>
      </c>
      <c r="AQ61">
        <v>14.703110844469499</v>
      </c>
      <c r="AR61">
        <v>15.834429906597</v>
      </c>
      <c r="AS61">
        <v>16.181457678286598</v>
      </c>
      <c r="AT61">
        <v>16.690961523125999</v>
      </c>
      <c r="AU61">
        <v>17.593043688767398</v>
      </c>
      <c r="AV61">
        <v>29.3699996161352</v>
      </c>
      <c r="AW61">
        <v>41.930314572938698</v>
      </c>
      <c r="AX61">
        <v>30.282808177008199</v>
      </c>
      <c r="AY61">
        <v>33.300035201722999</v>
      </c>
      <c r="AZ61">
        <v>33.171870575549498</v>
      </c>
      <c r="BA61">
        <v>34.529360957350598</v>
      </c>
      <c r="BB61">
        <v>35.971865545260002</v>
      </c>
      <c r="BC61">
        <v>36.821291867081499</v>
      </c>
      <c r="BD61">
        <v>38.087584866809898</v>
      </c>
      <c r="BE61">
        <v>39.320300843225802</v>
      </c>
      <c r="BF61">
        <v>41.794503425229699</v>
      </c>
      <c r="BG61">
        <v>43.549672619047598</v>
      </c>
      <c r="BH61">
        <v>45.045499074074101</v>
      </c>
      <c r="BI61">
        <v>46.064443939393897</v>
      </c>
      <c r="BJ61">
        <v>47.534358196248199</v>
      </c>
      <c r="BK61">
        <v>49.509992857142898</v>
      </c>
      <c r="BL61">
        <v>51.294858333333302</v>
      </c>
      <c r="BM61" s="46">
        <v>56.524533333333302</v>
      </c>
      <c r="BN61">
        <v>57.221116666666703</v>
      </c>
    </row>
    <row r="62" spans="1:66" x14ac:dyDescent="0.3">
      <c r="A62" t="s">
        <v>670</v>
      </c>
      <c r="B62" t="s">
        <v>671</v>
      </c>
      <c r="C62" t="s">
        <v>1063</v>
      </c>
      <c r="D62" t="s">
        <v>1064</v>
      </c>
      <c r="E62">
        <v>4.9370600039370602</v>
      </c>
      <c r="F62">
        <v>4.9370600039370602</v>
      </c>
      <c r="G62">
        <v>4.9370600039370602</v>
      </c>
      <c r="H62">
        <v>4.9370600039370602</v>
      </c>
      <c r="I62">
        <v>4.9370600039370602</v>
      </c>
      <c r="J62">
        <v>4.9370600039370602</v>
      </c>
      <c r="K62">
        <v>4.9370600039370602</v>
      </c>
      <c r="L62">
        <v>4.9370600039370602</v>
      </c>
      <c r="M62">
        <v>4.9370600039370602</v>
      </c>
      <c r="N62">
        <v>4.9370600039370602</v>
      </c>
      <c r="O62">
        <v>4.9370600039370602</v>
      </c>
      <c r="P62">
        <v>4.9126383368589703</v>
      </c>
      <c r="Q62">
        <v>4.48051495321132</v>
      </c>
      <c r="R62">
        <v>3.9624954122422298</v>
      </c>
      <c r="S62">
        <v>4.1807499989999997</v>
      </c>
      <c r="T62">
        <v>3.9494083323333302</v>
      </c>
      <c r="U62">
        <v>4.163824999</v>
      </c>
      <c r="V62">
        <v>4.1467583323333299</v>
      </c>
      <c r="W62">
        <v>3.9658999989999999</v>
      </c>
      <c r="X62">
        <v>3.8532666656666699</v>
      </c>
      <c r="Y62">
        <v>3.8374499989999999</v>
      </c>
      <c r="Z62">
        <v>4.3158083323333303</v>
      </c>
      <c r="AA62">
        <v>4.5921916656666699</v>
      </c>
      <c r="AB62">
        <v>4.7887999990000001</v>
      </c>
      <c r="AC62">
        <v>4.9833749995833303</v>
      </c>
      <c r="AD62">
        <v>5.0278</v>
      </c>
      <c r="AE62">
        <v>4.70231666666667</v>
      </c>
      <c r="AF62">
        <v>4.8497416666666702</v>
      </c>
      <c r="AG62">
        <v>5.9147666666666696</v>
      </c>
      <c r="AH62">
        <v>7.6085583333333302</v>
      </c>
      <c r="AI62">
        <v>8.9575083333333296</v>
      </c>
      <c r="AJ62">
        <v>18.472874999999998</v>
      </c>
      <c r="AK62">
        <v>21.836075000000001</v>
      </c>
      <c r="AL62">
        <v>23.345406666666701</v>
      </c>
      <c r="AM62">
        <v>35.058500833333298</v>
      </c>
      <c r="AN62">
        <v>47.6627266666667</v>
      </c>
      <c r="AO62">
        <v>54.748933333333298</v>
      </c>
      <c r="AP62">
        <v>57.707349999999998</v>
      </c>
      <c r="AQ62">
        <v>58.738958333333301</v>
      </c>
      <c r="AR62">
        <v>66.573875000000001</v>
      </c>
      <c r="AS62">
        <v>75.2597916666667</v>
      </c>
      <c r="AT62">
        <v>77.215020833333298</v>
      </c>
      <c r="AU62">
        <v>79.681899999999999</v>
      </c>
      <c r="AV62">
        <v>77.394975000000002</v>
      </c>
      <c r="AW62">
        <v>72.060649999999995</v>
      </c>
      <c r="AX62">
        <v>73.276308333333304</v>
      </c>
      <c r="AY62">
        <v>72.646616666666702</v>
      </c>
      <c r="AZ62">
        <v>69.292400000000001</v>
      </c>
      <c r="BA62">
        <v>64.582800000000006</v>
      </c>
      <c r="BB62">
        <v>72.6474166666667</v>
      </c>
      <c r="BC62">
        <v>74.3859833333333</v>
      </c>
      <c r="BD62">
        <v>72.937883333333303</v>
      </c>
      <c r="BE62">
        <v>77.535966666666695</v>
      </c>
      <c r="BF62">
        <v>79.368399999999994</v>
      </c>
      <c r="BG62">
        <v>80.579016666666703</v>
      </c>
      <c r="BH62">
        <v>100.69143333333299</v>
      </c>
      <c r="BI62">
        <v>109.44306666666699</v>
      </c>
      <c r="BJ62">
        <v>110.97301666666699</v>
      </c>
      <c r="BK62">
        <v>116.593791666667</v>
      </c>
      <c r="BL62">
        <v>119.353558333333</v>
      </c>
      <c r="BM62" s="46">
        <v>126.77679999999999</v>
      </c>
      <c r="BN62">
        <v>135.06405833333301</v>
      </c>
    </row>
    <row r="63" spans="1:66" x14ac:dyDescent="0.3">
      <c r="A63" t="s">
        <v>672</v>
      </c>
      <c r="B63" t="s">
        <v>673</v>
      </c>
      <c r="C63" t="s">
        <v>1063</v>
      </c>
      <c r="D63" t="s">
        <v>1064</v>
      </c>
    </row>
    <row r="64" spans="1:66" x14ac:dyDescent="0.3">
      <c r="A64" t="s">
        <v>674</v>
      </c>
      <c r="B64" t="s">
        <v>675</v>
      </c>
      <c r="C64" t="s">
        <v>1063</v>
      </c>
      <c r="D64" t="s">
        <v>1064</v>
      </c>
    </row>
    <row r="65" spans="1:66" x14ac:dyDescent="0.3">
      <c r="A65" t="s">
        <v>676</v>
      </c>
      <c r="B65" t="s">
        <v>677</v>
      </c>
      <c r="C65" t="s">
        <v>1063</v>
      </c>
      <c r="D65" t="s">
        <v>1064</v>
      </c>
    </row>
    <row r="66" spans="1:66" x14ac:dyDescent="0.3">
      <c r="A66" t="s">
        <v>678</v>
      </c>
      <c r="B66" t="s">
        <v>679</v>
      </c>
      <c r="C66" t="s">
        <v>1063</v>
      </c>
      <c r="D66" t="s">
        <v>1064</v>
      </c>
    </row>
    <row r="67" spans="1:66" x14ac:dyDescent="0.3">
      <c r="A67" t="s">
        <v>680</v>
      </c>
      <c r="B67" t="s">
        <v>681</v>
      </c>
      <c r="C67" t="s">
        <v>1063</v>
      </c>
      <c r="D67" t="s">
        <v>1064</v>
      </c>
    </row>
    <row r="68" spans="1:66" s="9" customFormat="1" x14ac:dyDescent="0.3">
      <c r="A68" s="9" t="s">
        <v>195</v>
      </c>
      <c r="B68" s="9" t="s">
        <v>682</v>
      </c>
      <c r="C68" s="9" t="s">
        <v>1063</v>
      </c>
      <c r="D68" s="9" t="s">
        <v>1064</v>
      </c>
      <c r="E68" s="9">
        <v>15.000000014999999</v>
      </c>
      <c r="F68" s="9">
        <v>16.5000000165</v>
      </c>
      <c r="G68" s="9">
        <v>18.000000018000001</v>
      </c>
      <c r="H68" s="9">
        <v>18.000000018000001</v>
      </c>
      <c r="I68" s="9">
        <v>18.000000018000001</v>
      </c>
      <c r="J68" s="9">
        <v>18.000000018000001</v>
      </c>
      <c r="K68" s="9">
        <v>18.000000018000001</v>
      </c>
      <c r="L68" s="9">
        <v>18.000000018000001</v>
      </c>
      <c r="M68" s="9">
        <v>18.000000018000001</v>
      </c>
      <c r="N68" s="9">
        <v>18.000000018000001</v>
      </c>
      <c r="O68" s="9">
        <v>20.9166666871667</v>
      </c>
      <c r="P68" s="9">
        <v>25.000000021916701</v>
      </c>
      <c r="Q68" s="9">
        <v>25.000138180545601</v>
      </c>
      <c r="R68" s="9">
        <v>24.999976992090001</v>
      </c>
      <c r="S68" s="9">
        <v>24.999979285776799</v>
      </c>
      <c r="T68" s="9">
        <v>24.999999999</v>
      </c>
      <c r="U68" s="9">
        <v>24.999999999</v>
      </c>
      <c r="V68" s="9">
        <v>24.999999999</v>
      </c>
      <c r="W68" s="9">
        <v>24.999999999</v>
      </c>
      <c r="X68" s="9">
        <v>24.999999999</v>
      </c>
      <c r="Y68" s="9">
        <v>24.999999999</v>
      </c>
      <c r="Z68" s="9">
        <v>24.999999999</v>
      </c>
      <c r="AA68" s="9">
        <v>30.025833332333299</v>
      </c>
      <c r="AB68" s="9">
        <v>44.115008332333304</v>
      </c>
      <c r="AC68" s="9">
        <v>62.535899999249999</v>
      </c>
      <c r="AD68" s="9">
        <v>69.556249999083306</v>
      </c>
      <c r="AE68" s="9">
        <v>122.77924166666701</v>
      </c>
      <c r="AF68" s="9">
        <v>170.46166666666701</v>
      </c>
      <c r="AG68" s="9">
        <v>301.61083333333301</v>
      </c>
      <c r="AH68" s="9">
        <v>526.34833333333302</v>
      </c>
      <c r="AI68" s="9">
        <v>767.75083333333305</v>
      </c>
      <c r="AJ68" s="9">
        <v>1046.24933333333</v>
      </c>
      <c r="AK68" s="9">
        <v>1533.96166666667</v>
      </c>
      <c r="AL68" s="9">
        <v>1919.105</v>
      </c>
      <c r="AM68" s="9">
        <v>2196.7283333333298</v>
      </c>
      <c r="AN68" s="9">
        <v>2564.49416666667</v>
      </c>
      <c r="AO68" s="9">
        <v>3189.47416666667</v>
      </c>
      <c r="AP68" s="9">
        <v>3998.2666666666701</v>
      </c>
      <c r="AQ68" s="9">
        <v>5446.5729000000001</v>
      </c>
      <c r="AR68" s="9">
        <v>11786.801666666701</v>
      </c>
      <c r="AS68" s="9">
        <v>1</v>
      </c>
      <c r="AT68" s="9">
        <v>1</v>
      </c>
      <c r="AU68" s="9">
        <v>1</v>
      </c>
      <c r="AV68" s="9">
        <v>1</v>
      </c>
      <c r="AW68" s="9">
        <v>1</v>
      </c>
      <c r="AX68" s="9">
        <v>1</v>
      </c>
      <c r="AY68" s="9">
        <v>1</v>
      </c>
      <c r="AZ68" s="9">
        <v>1</v>
      </c>
      <c r="BA68" s="9">
        <v>1</v>
      </c>
      <c r="BB68" s="9">
        <v>1</v>
      </c>
      <c r="BC68" s="9">
        <v>1</v>
      </c>
      <c r="BD68" s="9">
        <v>1</v>
      </c>
      <c r="BE68" s="9">
        <v>1</v>
      </c>
      <c r="BF68" s="9">
        <v>1</v>
      </c>
      <c r="BG68" s="9">
        <v>1</v>
      </c>
      <c r="BH68" s="9">
        <v>1</v>
      </c>
      <c r="BI68" s="9">
        <v>1</v>
      </c>
      <c r="BJ68" s="9">
        <v>1</v>
      </c>
      <c r="BK68" s="9">
        <v>1</v>
      </c>
      <c r="BL68" s="9">
        <v>1</v>
      </c>
      <c r="BM68" s="46">
        <v>1</v>
      </c>
      <c r="BN68" s="9">
        <v>1</v>
      </c>
    </row>
    <row r="69" spans="1:66" s="9" customFormat="1" x14ac:dyDescent="0.3">
      <c r="A69" s="9" t="s">
        <v>683</v>
      </c>
      <c r="B69" s="9" t="s">
        <v>684</v>
      </c>
      <c r="C69" s="9" t="s">
        <v>1063</v>
      </c>
      <c r="D69" s="9" t="s">
        <v>1064</v>
      </c>
      <c r="E69" s="9">
        <v>0.34824199934824202</v>
      </c>
      <c r="F69" s="9">
        <v>0.34824199934824202</v>
      </c>
      <c r="G69" s="9">
        <v>0.40448912538026</v>
      </c>
      <c r="H69" s="9">
        <v>0.434782608884688</v>
      </c>
      <c r="I69" s="9">
        <v>0.434782608884688</v>
      </c>
      <c r="J69" s="9">
        <v>0.434782608884688</v>
      </c>
      <c r="K69" s="9">
        <v>0.434782608884688</v>
      </c>
      <c r="L69" s="9">
        <v>0.434782608884688</v>
      </c>
      <c r="M69" s="9">
        <v>0.434782608884688</v>
      </c>
      <c r="N69" s="9">
        <v>0.434782608884688</v>
      </c>
      <c r="O69" s="9">
        <v>0.434782608884688</v>
      </c>
      <c r="P69" s="9">
        <v>0.43478264139429701</v>
      </c>
      <c r="Q69" s="9">
        <v>0.434782608884688</v>
      </c>
      <c r="R69" s="9">
        <v>0.39795624317960598</v>
      </c>
      <c r="S69" s="9">
        <v>0.39130366745108802</v>
      </c>
      <c r="T69" s="9">
        <v>0.39130366745108802</v>
      </c>
      <c r="U69" s="9">
        <v>0.39130366745108802</v>
      </c>
      <c r="V69" s="9">
        <v>0.39130366745108802</v>
      </c>
      <c r="W69" s="9">
        <v>0.39130366745108802</v>
      </c>
      <c r="X69" s="9">
        <v>0.70000070049070096</v>
      </c>
      <c r="Y69" s="9">
        <v>0.70000070049070096</v>
      </c>
      <c r="Z69" s="9">
        <v>0.70000070049070096</v>
      </c>
      <c r="AA69" s="9">
        <v>0.70000070049070096</v>
      </c>
      <c r="AB69" s="9">
        <v>0.70000070049070096</v>
      </c>
      <c r="AC69" s="9">
        <v>0.70000070020486704</v>
      </c>
      <c r="AD69" s="9">
        <v>0.70000070000070003</v>
      </c>
      <c r="AE69" s="9">
        <v>0.70000070000070003</v>
      </c>
      <c r="AF69" s="9">
        <v>0.70000070000070003</v>
      </c>
      <c r="AG69" s="9">
        <v>0.70000070000070003</v>
      </c>
      <c r="AH69" s="9">
        <v>0.86666666666666703</v>
      </c>
      <c r="AI69" s="9">
        <v>1.55</v>
      </c>
      <c r="AJ69" s="9">
        <v>3.13800833333333</v>
      </c>
      <c r="AK69" s="9">
        <v>3.3217483333333302</v>
      </c>
      <c r="AL69" s="9">
        <v>3.3525174999999998</v>
      </c>
      <c r="AM69" s="9">
        <v>3.38513333333333</v>
      </c>
      <c r="AN69" s="9">
        <v>3.3922083333333299</v>
      </c>
      <c r="AO69" s="9">
        <v>3.3914833333333299</v>
      </c>
      <c r="AP69" s="9">
        <v>3.3887499999999999</v>
      </c>
      <c r="AQ69" s="9">
        <v>3.3879999999999999</v>
      </c>
      <c r="AR69" s="9">
        <v>3.3952499999999999</v>
      </c>
      <c r="AS69" s="9">
        <v>3.4720499999999999</v>
      </c>
      <c r="AT69" s="9">
        <v>3.9729999999999999</v>
      </c>
      <c r="AU69" s="9">
        <v>4.4996666666666698</v>
      </c>
      <c r="AV69" s="9">
        <v>5.8508750000000003</v>
      </c>
      <c r="AW69" s="9">
        <v>6.19624166666667</v>
      </c>
      <c r="AX69" s="9">
        <v>5.7788333333333304</v>
      </c>
      <c r="AY69" s="9">
        <v>5.7331666666666701</v>
      </c>
      <c r="AZ69" s="9">
        <v>5.6354333333333297</v>
      </c>
      <c r="BA69" s="9">
        <v>5.4325000000000001</v>
      </c>
      <c r="BB69" s="9">
        <v>5.54455330862978</v>
      </c>
      <c r="BC69" s="9">
        <v>5.62194291761051</v>
      </c>
      <c r="BD69" s="9">
        <v>5.9328276515151499</v>
      </c>
      <c r="BE69" s="9">
        <v>6.05605833333333</v>
      </c>
      <c r="BF69" s="9">
        <v>6.8703250000000002</v>
      </c>
      <c r="BG69" s="9">
        <v>7.0776085606060599</v>
      </c>
      <c r="BH69" s="9">
        <v>7.6912583333333302</v>
      </c>
      <c r="BI69" s="9">
        <v>10.0254007885465</v>
      </c>
      <c r="BJ69" s="9">
        <v>17.782533515063601</v>
      </c>
      <c r="BK69" s="9">
        <v>17.767290421810699</v>
      </c>
      <c r="BL69" s="9">
        <v>16.7705818428763</v>
      </c>
      <c r="BM69" s="46">
        <v>15.759172916666699</v>
      </c>
      <c r="BN69" s="9">
        <v>15.644527277711299</v>
      </c>
    </row>
    <row r="70" spans="1:66" s="9" customFormat="1" x14ac:dyDescent="0.3">
      <c r="A70" s="9" t="s">
        <v>685</v>
      </c>
      <c r="B70" s="9" t="s">
        <v>686</v>
      </c>
      <c r="C70" s="9" t="s">
        <v>1063</v>
      </c>
      <c r="D70" s="9" t="s">
        <v>1064</v>
      </c>
      <c r="AR70" s="9">
        <v>0.93828307239528297</v>
      </c>
      <c r="AS70" s="9">
        <v>1.0827050813260199</v>
      </c>
      <c r="AT70" s="9">
        <v>1.1165330856446301</v>
      </c>
      <c r="AU70" s="9">
        <v>1.0575589962396501</v>
      </c>
      <c r="AV70" s="9">
        <v>0.88404792718492997</v>
      </c>
      <c r="AW70" s="9">
        <v>0.80392164774761798</v>
      </c>
      <c r="AX70" s="9">
        <v>0.80380019216144205</v>
      </c>
      <c r="AY70" s="9">
        <v>0.79643273094910205</v>
      </c>
      <c r="AZ70" s="9">
        <v>0.72967239998408295</v>
      </c>
      <c r="BA70" s="9">
        <v>0.67992268004272904</v>
      </c>
      <c r="BB70" s="9">
        <v>0.71695770201613596</v>
      </c>
      <c r="BC70" s="9">
        <v>0.75430899010596097</v>
      </c>
      <c r="BD70" s="9">
        <v>0.71841389865331695</v>
      </c>
      <c r="BE70" s="9">
        <v>0.77833812041681205</v>
      </c>
      <c r="BF70" s="9">
        <v>0.75294512270199598</v>
      </c>
      <c r="BG70" s="9">
        <v>0.75272819693260296</v>
      </c>
      <c r="BH70" s="9">
        <v>0.90129642336709603</v>
      </c>
      <c r="BI70" s="9">
        <v>0.90342143625726301</v>
      </c>
      <c r="BJ70" s="9">
        <v>0.88520550826937205</v>
      </c>
      <c r="BK70" s="9">
        <v>0.84677266710811105</v>
      </c>
      <c r="BL70" s="9">
        <v>0.89327625706740899</v>
      </c>
      <c r="BM70" s="48">
        <v>0.87550639698799804</v>
      </c>
      <c r="BN70" s="9">
        <v>0.84549413889045</v>
      </c>
    </row>
    <row r="71" spans="1:66" x14ac:dyDescent="0.3">
      <c r="A71" t="s">
        <v>687</v>
      </c>
      <c r="B71" t="s">
        <v>688</v>
      </c>
      <c r="C71" t="s">
        <v>1063</v>
      </c>
      <c r="D71" t="s">
        <v>1064</v>
      </c>
      <c r="E71">
        <v>2.4866905218725499</v>
      </c>
      <c r="F71">
        <v>2.4866905218725499</v>
      </c>
      <c r="G71">
        <v>2.4866905218725499</v>
      </c>
      <c r="H71">
        <v>2.4879833273696002</v>
      </c>
      <c r="I71">
        <v>2.5022041878371399</v>
      </c>
      <c r="J71">
        <v>2.5022041878371399</v>
      </c>
      <c r="K71">
        <v>2.5022041878371399</v>
      </c>
      <c r="L71">
        <v>2.5022041878371399</v>
      </c>
      <c r="M71">
        <v>2.5022041878371399</v>
      </c>
      <c r="N71">
        <v>2.5022041878371399</v>
      </c>
      <c r="O71">
        <v>2.5022041878371399</v>
      </c>
      <c r="P71">
        <v>2.4956734349068799</v>
      </c>
      <c r="Q71">
        <v>2.3020278528101699</v>
      </c>
      <c r="R71">
        <v>2.1006004156892799</v>
      </c>
      <c r="S71">
        <v>2.0718250675291499</v>
      </c>
      <c r="T71">
        <v>2.0718250675291499</v>
      </c>
      <c r="U71">
        <v>2.0718250675291499</v>
      </c>
      <c r="V71">
        <v>2.0718250675291499</v>
      </c>
      <c r="W71">
        <v>2.0718250675291499</v>
      </c>
      <c r="X71">
        <v>2.0718250675291499</v>
      </c>
      <c r="Y71">
        <v>2.0718250675291499</v>
      </c>
      <c r="Z71">
        <v>2.0718250675291499</v>
      </c>
      <c r="AA71">
        <v>2.0718250675291499</v>
      </c>
      <c r="AB71">
        <v>2.0718250675291499</v>
      </c>
      <c r="AC71">
        <v>2.0718250675291499</v>
      </c>
      <c r="AD71">
        <v>2.0718250675291499</v>
      </c>
      <c r="AE71">
        <v>2.0718250675291499</v>
      </c>
      <c r="AF71">
        <v>2.0718250675291499</v>
      </c>
      <c r="AG71">
        <v>2.0718250675291499</v>
      </c>
      <c r="AH71">
        <v>2.0718250675291499</v>
      </c>
      <c r="AI71">
        <v>2.0718250675291499</v>
      </c>
      <c r="AJ71">
        <v>2.0718250675291499</v>
      </c>
      <c r="AK71">
        <v>2.8049708945654301</v>
      </c>
      <c r="AL71">
        <v>5.0044083756742799</v>
      </c>
      <c r="AM71">
        <v>5.4698183546119896</v>
      </c>
      <c r="AN71">
        <v>6.1637629827054896</v>
      </c>
      <c r="AO71">
        <v>6.3572751139121904</v>
      </c>
      <c r="AP71">
        <v>6.7588217839559102</v>
      </c>
      <c r="AQ71">
        <v>7.3619304166666701</v>
      </c>
      <c r="AR71">
        <v>8.1526333333333305</v>
      </c>
      <c r="AS71">
        <v>9.625</v>
      </c>
      <c r="AT71">
        <v>11.3094520833333</v>
      </c>
      <c r="AU71">
        <v>13.958194166666701</v>
      </c>
      <c r="AV71">
        <v>13.877890583333301</v>
      </c>
      <c r="AW71">
        <v>13.7875</v>
      </c>
      <c r="AX71">
        <v>15.3679166666667</v>
      </c>
      <c r="AY71">
        <v>15.375</v>
      </c>
      <c r="AZ71">
        <v>15.375</v>
      </c>
      <c r="BA71">
        <v>15.375</v>
      </c>
      <c r="BB71">
        <v>15.375</v>
      </c>
      <c r="BC71">
        <v>15.375</v>
      </c>
      <c r="BD71">
        <v>15.375</v>
      </c>
      <c r="BE71">
        <v>15.375</v>
      </c>
      <c r="BF71">
        <v>15.375</v>
      </c>
      <c r="BG71">
        <v>15.375</v>
      </c>
      <c r="BH71">
        <v>15.375</v>
      </c>
      <c r="BI71">
        <v>15.35</v>
      </c>
      <c r="BJ71">
        <v>15.074999999999999</v>
      </c>
      <c r="BK71">
        <v>15.074999999999999</v>
      </c>
      <c r="BL71">
        <v>15.074999999999999</v>
      </c>
      <c r="BM71" s="46">
        <v>15.074999999999999</v>
      </c>
      <c r="BN71">
        <v>15.074999999999999</v>
      </c>
    </row>
    <row r="72" spans="1:66" x14ac:dyDescent="0.3">
      <c r="A72" t="s">
        <v>689</v>
      </c>
      <c r="B72" t="s">
        <v>690</v>
      </c>
      <c r="C72" t="s">
        <v>1063</v>
      </c>
      <c r="D72" t="s">
        <v>1064</v>
      </c>
      <c r="E72">
        <v>60.000000059000001</v>
      </c>
      <c r="F72">
        <v>60.000000059000001</v>
      </c>
      <c r="G72">
        <v>60.000000059000001</v>
      </c>
      <c r="H72">
        <v>60.000000059000001</v>
      </c>
      <c r="I72">
        <v>60.000000059000001</v>
      </c>
      <c r="J72">
        <v>60.000000059000001</v>
      </c>
      <c r="K72">
        <v>60.000000059000001</v>
      </c>
      <c r="L72">
        <v>61.666666727500001</v>
      </c>
      <c r="M72">
        <v>70.000000069999999</v>
      </c>
      <c r="N72">
        <v>70.000000069999999</v>
      </c>
      <c r="O72">
        <v>70.000000069999999</v>
      </c>
      <c r="P72">
        <v>69.468666707166705</v>
      </c>
      <c r="Q72">
        <v>64.271416665916703</v>
      </c>
      <c r="R72">
        <v>58.260083332333302</v>
      </c>
      <c r="S72">
        <v>57.686499998999999</v>
      </c>
      <c r="T72">
        <v>57.406916665666699</v>
      </c>
      <c r="U72">
        <v>66.9029166660833</v>
      </c>
      <c r="V72">
        <v>75.961833332416703</v>
      </c>
      <c r="W72">
        <v>76.667833332833297</v>
      </c>
      <c r="X72">
        <v>67.124999999583295</v>
      </c>
      <c r="Y72">
        <v>71.701916665916698</v>
      </c>
      <c r="Z72">
        <v>92.321833332500006</v>
      </c>
      <c r="AA72">
        <v>109.859166665833</v>
      </c>
      <c r="AB72">
        <v>143.42991666633301</v>
      </c>
      <c r="AC72">
        <v>160.76099999966701</v>
      </c>
      <c r="AD72">
        <v>170.04408333316701</v>
      </c>
      <c r="AE72">
        <v>140.04837544216801</v>
      </c>
      <c r="AF72">
        <v>123.478333333333</v>
      </c>
      <c r="AG72">
        <v>116.486833333333</v>
      </c>
      <c r="AH72">
        <v>118.377666666667</v>
      </c>
      <c r="AI72">
        <v>101.933916666667</v>
      </c>
      <c r="AJ72">
        <v>103.911583333333</v>
      </c>
      <c r="AK72">
        <v>102.379083333333</v>
      </c>
      <c r="AL72">
        <v>127.260416666667</v>
      </c>
      <c r="AM72">
        <v>133.957955</v>
      </c>
      <c r="AN72">
        <v>124.68899999999999</v>
      </c>
      <c r="AO72">
        <v>126.661583333333</v>
      </c>
      <c r="AP72">
        <v>146.41362833333301</v>
      </c>
      <c r="AQ72">
        <v>149.395331666667</v>
      </c>
    </row>
    <row r="73" spans="1:66" x14ac:dyDescent="0.3">
      <c r="A73" t="s">
        <v>691</v>
      </c>
      <c r="B73" t="s">
        <v>692</v>
      </c>
      <c r="C73" t="s">
        <v>1063</v>
      </c>
      <c r="D73" t="s">
        <v>1064</v>
      </c>
      <c r="AL73">
        <v>13.22275</v>
      </c>
      <c r="AM73">
        <v>12.991250000000001</v>
      </c>
      <c r="AN73">
        <v>11.46475</v>
      </c>
      <c r="AO73">
        <v>12.038</v>
      </c>
      <c r="AP73">
        <v>13.88175</v>
      </c>
      <c r="AQ73">
        <v>14.074666666666699</v>
      </c>
      <c r="AR73">
        <v>14.677583333333301</v>
      </c>
      <c r="AS73">
        <v>16.968636666666701</v>
      </c>
      <c r="AT73">
        <v>17.478071533333299</v>
      </c>
      <c r="AU73">
        <v>16.611791666666701</v>
      </c>
      <c r="AV73">
        <v>13.856411404510499</v>
      </c>
      <c r="AW73">
        <v>12.5955635879843</v>
      </c>
      <c r="AX73">
        <v>12.5837865859395</v>
      </c>
      <c r="AY73">
        <v>12.4654837577722</v>
      </c>
      <c r="AZ73">
        <v>11.4338529961624</v>
      </c>
      <c r="BA73">
        <v>10.694443093841301</v>
      </c>
      <c r="BB73">
        <v>11.257430885076699</v>
      </c>
      <c r="BC73">
        <v>11.8068482348947</v>
      </c>
    </row>
    <row r="74" spans="1:66" s="9" customFormat="1" x14ac:dyDescent="0.3">
      <c r="A74" s="9" t="s">
        <v>254</v>
      </c>
      <c r="B74" s="9" t="s">
        <v>693</v>
      </c>
      <c r="C74" s="9" t="s">
        <v>1063</v>
      </c>
      <c r="D74" s="9" t="s">
        <v>1064</v>
      </c>
      <c r="E74" s="9">
        <v>2.4844700014844698</v>
      </c>
      <c r="F74" s="9">
        <v>2.4844700014844698</v>
      </c>
      <c r="G74" s="9">
        <v>2.4844700014844698</v>
      </c>
      <c r="H74" s="9">
        <v>2.4844700012774301</v>
      </c>
      <c r="I74" s="9">
        <v>2.5000000015000001</v>
      </c>
      <c r="J74" s="9">
        <v>2.5000000015000001</v>
      </c>
      <c r="K74" s="9">
        <v>2.5000000015000001</v>
      </c>
      <c r="L74" s="9">
        <v>2.5000000015000001</v>
      </c>
      <c r="M74" s="9">
        <v>2.5000000015000001</v>
      </c>
      <c r="N74" s="9">
        <v>2.5000000015000001</v>
      </c>
      <c r="O74" s="9">
        <v>2.5000000015000001</v>
      </c>
      <c r="P74" s="9">
        <v>2.49347500129167</v>
      </c>
      <c r="Q74" s="9">
        <v>2.2999999990000002</v>
      </c>
      <c r="R74" s="9">
        <v>2.0987499989999998</v>
      </c>
      <c r="S74" s="9">
        <v>2.0699999990000002</v>
      </c>
      <c r="T74" s="9">
        <v>2.0699999990000002</v>
      </c>
      <c r="U74" s="9">
        <v>2.0699999990000002</v>
      </c>
      <c r="V74" s="9">
        <v>2.0699999990000002</v>
      </c>
      <c r="W74" s="9">
        <v>2.0699999990000002</v>
      </c>
      <c r="X74" s="9">
        <v>2.0699999990000002</v>
      </c>
      <c r="Y74" s="9">
        <v>2.0699999990000002</v>
      </c>
      <c r="Z74" s="9">
        <v>2.0699999990000002</v>
      </c>
      <c r="AA74" s="9">
        <v>2.0699999990000002</v>
      </c>
      <c r="AB74" s="9">
        <v>2.0699999990000002</v>
      </c>
      <c r="AC74" s="9">
        <v>2.06999999958333</v>
      </c>
      <c r="AD74" s="9">
        <v>2.0699999999999998</v>
      </c>
      <c r="AE74" s="9">
        <v>2.0699999999999998</v>
      </c>
      <c r="AF74" s="9">
        <v>2.0699999999999998</v>
      </c>
      <c r="AG74" s="9">
        <v>2.0699999999999998</v>
      </c>
      <c r="AH74" s="9">
        <v>2.0699999999999998</v>
      </c>
      <c r="AI74" s="9">
        <v>2.0699999999999998</v>
      </c>
      <c r="AJ74" s="9">
        <v>2.0699999999999998</v>
      </c>
      <c r="AK74" s="9">
        <v>2.8025000000000002</v>
      </c>
      <c r="AL74" s="9">
        <v>5</v>
      </c>
      <c r="AM74" s="9">
        <v>5.4649999999999999</v>
      </c>
      <c r="AN74" s="9">
        <v>6.1583333333333297</v>
      </c>
      <c r="AO74" s="9">
        <v>6.3516750000000002</v>
      </c>
      <c r="AP74" s="9">
        <v>6.7093416666666696</v>
      </c>
      <c r="AQ74" s="9">
        <v>7.1159083333333299</v>
      </c>
      <c r="AR74" s="9">
        <v>7.9422499999999996</v>
      </c>
      <c r="AS74" s="9">
        <v>8.21725833333333</v>
      </c>
      <c r="AT74" s="9">
        <v>8.4574916666666695</v>
      </c>
      <c r="AU74" s="9">
        <v>8.5677500000000002</v>
      </c>
      <c r="AV74" s="9">
        <v>8.5996833333333296</v>
      </c>
      <c r="AW74" s="9">
        <v>8.6355833333333294</v>
      </c>
      <c r="AX74" s="9">
        <v>8.6664416666666693</v>
      </c>
      <c r="AY74" s="9">
        <v>8.6986158333333297</v>
      </c>
      <c r="AZ74" s="9">
        <v>8.9659499999999994</v>
      </c>
      <c r="BA74" s="9">
        <v>9.5997416666666702</v>
      </c>
      <c r="BB74" s="9">
        <v>11.777599672499999</v>
      </c>
      <c r="BC74" s="9">
        <v>14.409589808006601</v>
      </c>
      <c r="BD74" s="9">
        <v>16.8992257595275</v>
      </c>
      <c r="BE74" s="9">
        <v>17.704761378267399</v>
      </c>
      <c r="BF74" s="9">
        <v>18.626628957547801</v>
      </c>
      <c r="BG74" s="9">
        <v>19.585789907694998</v>
      </c>
      <c r="BH74" s="9">
        <v>20.57684875</v>
      </c>
      <c r="BI74" s="9">
        <v>21.731547222222201</v>
      </c>
      <c r="BJ74" s="9">
        <v>23.866104457412501</v>
      </c>
      <c r="BK74" s="9">
        <v>27.429386594166701</v>
      </c>
      <c r="BL74" s="9">
        <v>29.069749999999999</v>
      </c>
      <c r="BM74" s="46">
        <v>34.927165404040402</v>
      </c>
    </row>
    <row r="75" spans="1:66" x14ac:dyDescent="0.3">
      <c r="A75" t="s">
        <v>694</v>
      </c>
      <c r="B75" t="s">
        <v>695</v>
      </c>
      <c r="C75" t="s">
        <v>1063</v>
      </c>
      <c r="D75" t="s">
        <v>1064</v>
      </c>
    </row>
    <row r="76" spans="1:66" x14ac:dyDescent="0.3">
      <c r="A76" t="s">
        <v>696</v>
      </c>
      <c r="B76" t="s">
        <v>697</v>
      </c>
      <c r="C76" t="s">
        <v>1063</v>
      </c>
      <c r="D76" t="s">
        <v>1064</v>
      </c>
    </row>
    <row r="77" spans="1:66" x14ac:dyDescent="0.3">
      <c r="A77" t="s">
        <v>698</v>
      </c>
      <c r="B77" t="s">
        <v>699</v>
      </c>
      <c r="C77" t="s">
        <v>1063</v>
      </c>
      <c r="D77" t="s">
        <v>1064</v>
      </c>
      <c r="E77">
        <v>3.2000000021999999</v>
      </c>
      <c r="F77">
        <v>3.2000000021999999</v>
      </c>
      <c r="G77">
        <v>3.2000000021999999</v>
      </c>
      <c r="H77">
        <v>3.2000000021999999</v>
      </c>
      <c r="I77">
        <v>3.2000000021999999</v>
      </c>
      <c r="J77">
        <v>3.2000000021999999</v>
      </c>
      <c r="K77">
        <v>3.2000000021999999</v>
      </c>
      <c r="L77">
        <v>3.44999250244999</v>
      </c>
      <c r="M77">
        <v>4.1999700031999696</v>
      </c>
      <c r="N77">
        <v>4.1999700031999696</v>
      </c>
      <c r="O77">
        <v>4.1999700031999696</v>
      </c>
      <c r="P77">
        <v>4.1844177906868598</v>
      </c>
      <c r="Q77">
        <v>4.1463333325707703</v>
      </c>
      <c r="R77">
        <v>3.8211666658854799</v>
      </c>
      <c r="S77">
        <v>3.7737499992161001</v>
      </c>
      <c r="T77">
        <v>3.6786666658773202</v>
      </c>
      <c r="U77">
        <v>3.8644166658879602</v>
      </c>
      <c r="V77">
        <v>4.0294166658974104</v>
      </c>
      <c r="W77">
        <v>4.1173333325691104</v>
      </c>
      <c r="X77">
        <v>3.8953333325564001</v>
      </c>
      <c r="Y77">
        <v>3.73008333254693</v>
      </c>
      <c r="Z77">
        <v>4.3152499992471096</v>
      </c>
      <c r="AA77">
        <v>4.8204166659426999</v>
      </c>
      <c r="AB77">
        <v>5.5700833326522998</v>
      </c>
      <c r="AC77">
        <v>6.0099999997764701</v>
      </c>
      <c r="AD77">
        <v>6.1978958331666698</v>
      </c>
      <c r="AE77">
        <v>5.0695199999999998</v>
      </c>
      <c r="AF77">
        <v>4.3955650000000004</v>
      </c>
      <c r="AG77">
        <v>4.1828333333333303</v>
      </c>
      <c r="AH77">
        <v>4.2912158333333297</v>
      </c>
      <c r="AI77">
        <v>3.8235049999999999</v>
      </c>
      <c r="AJ77">
        <v>4.04397916666667</v>
      </c>
      <c r="AK77">
        <v>4.4794400000000003</v>
      </c>
      <c r="AL77">
        <v>5.7122916666666699</v>
      </c>
      <c r="AM77">
        <v>5.2235125</v>
      </c>
      <c r="AN77">
        <v>4.3666666666666698</v>
      </c>
      <c r="AO77">
        <v>4.5935499999999996</v>
      </c>
      <c r="AP77">
        <v>5.1914350000000002</v>
      </c>
      <c r="AQ77">
        <v>5.34406583333333</v>
      </c>
    </row>
    <row r="78" spans="1:66" x14ac:dyDescent="0.3">
      <c r="A78" t="s">
        <v>700</v>
      </c>
      <c r="B78" t="s">
        <v>701</v>
      </c>
      <c r="C78" t="s">
        <v>1063</v>
      </c>
      <c r="D78" t="s">
        <v>1064</v>
      </c>
      <c r="E78">
        <v>0.79285799970331605</v>
      </c>
      <c r="F78">
        <v>0.79285799970331605</v>
      </c>
      <c r="G78">
        <v>0.79285799970331605</v>
      </c>
      <c r="H78">
        <v>0.79285799970331605</v>
      </c>
      <c r="I78">
        <v>0.79285799970331605</v>
      </c>
      <c r="J78">
        <v>0.79285799970331605</v>
      </c>
      <c r="K78">
        <v>0.79285799970331605</v>
      </c>
      <c r="L78">
        <v>0.80585399973123595</v>
      </c>
      <c r="M78">
        <v>0.87083399987083399</v>
      </c>
      <c r="N78">
        <v>0.87083399987083399</v>
      </c>
      <c r="O78">
        <v>0.87083399987083399</v>
      </c>
      <c r="P78">
        <v>0.85882323105772096</v>
      </c>
      <c r="Q78">
        <v>0.82518371157047099</v>
      </c>
      <c r="R78">
        <v>0.79422382521396895</v>
      </c>
      <c r="S78">
        <v>0.80560382810873898</v>
      </c>
      <c r="T78">
        <v>0.82188306421920099</v>
      </c>
      <c r="U78">
        <v>0.89771540302132802</v>
      </c>
      <c r="V78">
        <v>0.917440332333333</v>
      </c>
      <c r="W78">
        <v>0.84677074900000004</v>
      </c>
      <c r="X78">
        <v>0.83574324899999997</v>
      </c>
      <c r="Y78">
        <v>0.81796466566666703</v>
      </c>
      <c r="Z78">
        <v>0.854626582333333</v>
      </c>
      <c r="AA78">
        <v>0.93244866566666695</v>
      </c>
      <c r="AB78">
        <v>1.01702033233333</v>
      </c>
      <c r="AC78">
        <v>1.0825966660833299</v>
      </c>
      <c r="AD78">
        <v>1.15355416625</v>
      </c>
      <c r="AE78">
        <v>1.1328658332499999</v>
      </c>
      <c r="AF78">
        <v>1.24385833333333</v>
      </c>
      <c r="AG78">
        <v>1.4302583333333301</v>
      </c>
      <c r="AH78">
        <v>1.4833333333333301</v>
      </c>
      <c r="AI78">
        <v>1.4809083333333299</v>
      </c>
      <c r="AJ78">
        <v>1.4755575000000001</v>
      </c>
      <c r="AK78">
        <v>1.5029908333333299</v>
      </c>
      <c r="AL78">
        <v>1.5417749999999999</v>
      </c>
      <c r="AM78">
        <v>1.4641249999999999</v>
      </c>
      <c r="AN78">
        <v>1.4063333333333301</v>
      </c>
      <c r="AO78">
        <v>1.4033</v>
      </c>
      <c r="AP78">
        <v>1.443675</v>
      </c>
      <c r="AQ78">
        <v>1.98681666666667</v>
      </c>
      <c r="AR78">
        <v>1.969625</v>
      </c>
      <c r="AS78">
        <v>2.128625</v>
      </c>
      <c r="AT78">
        <v>2.2766029460261299</v>
      </c>
      <c r="AU78">
        <v>2.1867833500114999</v>
      </c>
      <c r="AV78">
        <v>1.89576838179997</v>
      </c>
      <c r="AW78">
        <v>1.73310167837133</v>
      </c>
      <c r="AX78">
        <v>1.6910462157155199</v>
      </c>
      <c r="AY78">
        <v>1.7312649327874501</v>
      </c>
      <c r="AZ78">
        <v>1.61041379610359</v>
      </c>
      <c r="BA78">
        <v>1.5940344107734401</v>
      </c>
      <c r="BB78">
        <v>1.95809503538886</v>
      </c>
      <c r="BC78">
        <v>1.9185086782254701</v>
      </c>
      <c r="BD78">
        <v>1.7908838312601201</v>
      </c>
      <c r="BE78">
        <v>1.7898928174109501</v>
      </c>
      <c r="BF78">
        <v>1.8414766170653201</v>
      </c>
      <c r="BG78">
        <v>1.8873453583192199</v>
      </c>
      <c r="BH78">
        <v>2.0976298163310099</v>
      </c>
      <c r="BI78">
        <v>2.0946959391850801</v>
      </c>
      <c r="BJ78">
        <v>2.0668753038145402</v>
      </c>
      <c r="BK78">
        <v>2.0873797892499701</v>
      </c>
      <c r="BL78">
        <v>2.1603931153146401</v>
      </c>
      <c r="BM78" s="46">
        <v>2.1688049242424201</v>
      </c>
      <c r="BN78">
        <v>2.0706333333333302</v>
      </c>
    </row>
    <row r="79" spans="1:66" x14ac:dyDescent="0.3">
      <c r="A79" t="s">
        <v>702</v>
      </c>
      <c r="B79" t="s">
        <v>703</v>
      </c>
      <c r="C79" t="s">
        <v>1063</v>
      </c>
      <c r="D79" t="s">
        <v>1064</v>
      </c>
      <c r="E79">
        <v>4.9370600039370602</v>
      </c>
      <c r="F79">
        <v>4.9370600039370602</v>
      </c>
      <c r="G79">
        <v>4.9370600039370602</v>
      </c>
      <c r="H79">
        <v>4.9370600039370602</v>
      </c>
      <c r="I79">
        <v>4.9370600039370602</v>
      </c>
      <c r="J79">
        <v>4.9370600039370602</v>
      </c>
      <c r="K79">
        <v>4.9370600039370602</v>
      </c>
      <c r="L79">
        <v>4.9370600039370602</v>
      </c>
      <c r="M79">
        <v>4.9370600039370602</v>
      </c>
      <c r="N79">
        <v>5.1941975041942001</v>
      </c>
      <c r="O79">
        <v>5.5541900045541901</v>
      </c>
      <c r="P79">
        <v>5.5406013547209403</v>
      </c>
      <c r="Q79">
        <v>5.0445445156406201</v>
      </c>
      <c r="R79">
        <v>4.4527796739908299</v>
      </c>
      <c r="S79">
        <v>4.8096184728558304</v>
      </c>
      <c r="T79">
        <v>4.2877995153765696</v>
      </c>
      <c r="U79">
        <v>4.8028783632131002</v>
      </c>
      <c r="V79">
        <v>4.9051733225321703</v>
      </c>
      <c r="W79">
        <v>4.5130999993333303</v>
      </c>
      <c r="X79">
        <v>4.2544166660833298</v>
      </c>
      <c r="Y79">
        <v>4.2255749990833298</v>
      </c>
      <c r="Z79">
        <v>5.4346083325833296</v>
      </c>
      <c r="AA79">
        <v>6.5720999990833304</v>
      </c>
      <c r="AB79">
        <v>7.6212916657500003</v>
      </c>
      <c r="AC79">
        <v>8.7390999995833294</v>
      </c>
      <c r="AD79">
        <v>8.9852249997500007</v>
      </c>
      <c r="AE79">
        <v>6.9260916666666699</v>
      </c>
      <c r="AF79">
        <v>6.01070833333333</v>
      </c>
      <c r="AG79">
        <v>5.9569416666666699</v>
      </c>
      <c r="AH79">
        <v>6.3801416666666704</v>
      </c>
      <c r="AI79">
        <v>5.4452749999999996</v>
      </c>
      <c r="AJ79">
        <v>5.64211666666667</v>
      </c>
      <c r="AK79">
        <v>5.2938158333333298</v>
      </c>
      <c r="AL79">
        <v>5.6632300000000004</v>
      </c>
      <c r="AM79">
        <v>5.5520449999999997</v>
      </c>
      <c r="AN79">
        <v>4.9914825</v>
      </c>
      <c r="AO79">
        <v>5.1155225</v>
      </c>
      <c r="AP79">
        <v>5.8366916666666704</v>
      </c>
      <c r="AQ79">
        <v>5.8995156666666704</v>
      </c>
    </row>
    <row r="80" spans="1:66" x14ac:dyDescent="0.3">
      <c r="A80" t="s">
        <v>704</v>
      </c>
      <c r="B80" t="s">
        <v>705</v>
      </c>
      <c r="C80" t="s">
        <v>1063</v>
      </c>
      <c r="D80" t="s">
        <v>1064</v>
      </c>
      <c r="E80">
        <v>6.9071400059071397</v>
      </c>
      <c r="F80">
        <v>6.9071400059071397</v>
      </c>
      <c r="G80">
        <v>6.9071400059071397</v>
      </c>
      <c r="H80">
        <v>6.9071400059071397</v>
      </c>
      <c r="I80">
        <v>6.9071400059071397</v>
      </c>
      <c r="J80">
        <v>6.9071400059071397</v>
      </c>
      <c r="K80">
        <v>6.9071400059071397</v>
      </c>
      <c r="L80">
        <v>6.9565450053809501</v>
      </c>
      <c r="M80">
        <v>7.5000000064999996</v>
      </c>
      <c r="N80">
        <v>7.5000000064999996</v>
      </c>
      <c r="O80">
        <v>7.5000000064999996</v>
      </c>
      <c r="P80">
        <v>7.4263379687119402</v>
      </c>
      <c r="Q80">
        <v>6.9492916656666699</v>
      </c>
      <c r="R80">
        <v>6.049499999</v>
      </c>
      <c r="S80">
        <v>6.0948999989999999</v>
      </c>
      <c r="T80">
        <v>5.746149999</v>
      </c>
      <c r="U80">
        <v>6.0450249989999998</v>
      </c>
      <c r="V80">
        <v>6.0031916656666704</v>
      </c>
      <c r="W80">
        <v>5.5146249989999996</v>
      </c>
      <c r="X80">
        <v>5.2609583323333302</v>
      </c>
      <c r="Y80">
        <v>5.6359416656666701</v>
      </c>
      <c r="Z80">
        <v>7.1233666656666701</v>
      </c>
      <c r="AA80">
        <v>8.3324416661666696</v>
      </c>
      <c r="AB80">
        <v>9.1449916657500001</v>
      </c>
      <c r="AC80">
        <v>10.356591666250001</v>
      </c>
      <c r="AD80">
        <v>10.5963916664167</v>
      </c>
      <c r="AE80">
        <v>8.0909916665833403</v>
      </c>
      <c r="AF80">
        <v>6.8403166666666699</v>
      </c>
      <c r="AG80">
        <v>6.7315250000000004</v>
      </c>
      <c r="AH80">
        <v>7.3101750000000001</v>
      </c>
      <c r="AI80">
        <v>6.1885583333333303</v>
      </c>
      <c r="AJ80">
        <v>6.3964583333333298</v>
      </c>
      <c r="AK80">
        <v>6.0361333333333302</v>
      </c>
      <c r="AL80">
        <v>6.4839391666666701</v>
      </c>
      <c r="AM80">
        <v>6.3605516666666704</v>
      </c>
      <c r="AN80">
        <v>5.6023666666666703</v>
      </c>
      <c r="AO80">
        <v>5.79867166666667</v>
      </c>
      <c r="AP80">
        <v>6.6044591666666701</v>
      </c>
      <c r="AQ80">
        <v>6.7008266666666696</v>
      </c>
      <c r="AR80">
        <v>6.9762399999999998</v>
      </c>
      <c r="AS80">
        <v>8.0831441666666706</v>
      </c>
      <c r="AT80">
        <v>8.3228174999999993</v>
      </c>
      <c r="AU80">
        <v>7.8947141666666703</v>
      </c>
      <c r="AV80">
        <v>6.5876733333333304</v>
      </c>
      <c r="AW80">
        <v>5.9910566666666698</v>
      </c>
      <c r="AX80">
        <v>5.9969099999999997</v>
      </c>
      <c r="AY80">
        <v>5.9467783333333299</v>
      </c>
      <c r="AZ80">
        <v>5.4437008333333301</v>
      </c>
      <c r="BA80">
        <v>5.0981308333333297</v>
      </c>
      <c r="BB80">
        <v>5.36086666666667</v>
      </c>
      <c r="BC80">
        <v>5.6240750000000004</v>
      </c>
      <c r="BD80">
        <v>5.3687115350877201</v>
      </c>
      <c r="BE80">
        <v>5.7924755370391603</v>
      </c>
      <c r="BF80">
        <v>5.6163116861762203</v>
      </c>
      <c r="BG80">
        <v>5.6124666666666698</v>
      </c>
      <c r="BH80">
        <v>6.7279068312963002</v>
      </c>
      <c r="BI80">
        <v>6.7317182572463796</v>
      </c>
    </row>
    <row r="81" spans="1:66" x14ac:dyDescent="0.3">
      <c r="A81" t="s">
        <v>706</v>
      </c>
      <c r="B81" t="s">
        <v>707</v>
      </c>
      <c r="C81" t="s">
        <v>1063</v>
      </c>
      <c r="D81" t="s">
        <v>1064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 s="46">
        <v>1</v>
      </c>
      <c r="BN81">
        <v>1</v>
      </c>
    </row>
    <row r="82" spans="1:66" x14ac:dyDescent="0.3">
      <c r="A82" t="s">
        <v>708</v>
      </c>
      <c r="B82" t="s">
        <v>709</v>
      </c>
      <c r="C82" t="s">
        <v>1063</v>
      </c>
      <c r="D82" t="s">
        <v>1064</v>
      </c>
      <c r="E82">
        <v>245.19510139835899</v>
      </c>
      <c r="F82">
        <v>245.26010162116</v>
      </c>
      <c r="G82">
        <v>245.013850686544</v>
      </c>
      <c r="H82">
        <v>245.01635069607499</v>
      </c>
      <c r="I82">
        <v>245.027184079042</v>
      </c>
      <c r="J82">
        <v>245.06093420770799</v>
      </c>
      <c r="K82">
        <v>245.67843655764401</v>
      </c>
      <c r="L82">
        <v>246.00093779128099</v>
      </c>
      <c r="M82">
        <v>247.56469375695099</v>
      </c>
      <c r="N82">
        <v>259.960574351236</v>
      </c>
      <c r="O82">
        <v>276.403137026845</v>
      </c>
      <c r="P82">
        <v>275.35645668533198</v>
      </c>
      <c r="Q82">
        <v>252.02762746264901</v>
      </c>
      <c r="R82">
        <v>222.88918305322699</v>
      </c>
      <c r="S82">
        <v>240.70466763782301</v>
      </c>
      <c r="T82">
        <v>214.31290034121901</v>
      </c>
      <c r="U82">
        <v>238.95049426705901</v>
      </c>
      <c r="V82">
        <v>245.67968656657601</v>
      </c>
      <c r="W82">
        <v>225.65586023395699</v>
      </c>
      <c r="X82">
        <v>212.721644262377</v>
      </c>
      <c r="Y82">
        <v>211.27955541470499</v>
      </c>
      <c r="Z82">
        <v>271.73145255032699</v>
      </c>
      <c r="AA82">
        <v>328.60625269898998</v>
      </c>
      <c r="AB82">
        <v>381.06603602462798</v>
      </c>
      <c r="AC82">
        <v>436.95666578800802</v>
      </c>
      <c r="AD82">
        <v>449.26296271160697</v>
      </c>
      <c r="AE82">
        <v>346.305903554493</v>
      </c>
      <c r="AF82">
        <v>300.53656240147802</v>
      </c>
      <c r="AG82">
        <v>297.84821881937802</v>
      </c>
      <c r="AH82">
        <v>319.008299487903</v>
      </c>
      <c r="AI82">
        <v>272.264787954393</v>
      </c>
      <c r="AJ82">
        <v>282.10690880881998</v>
      </c>
      <c r="AK82">
        <v>264.69180075057898</v>
      </c>
      <c r="AL82">
        <v>283.16257950001801</v>
      </c>
      <c r="AM82">
        <v>555.20469565569704</v>
      </c>
      <c r="AN82">
        <v>499.14842590131002</v>
      </c>
      <c r="AO82">
        <v>511.55243027251601</v>
      </c>
      <c r="AP82">
        <v>583.66937235339606</v>
      </c>
      <c r="AQ82">
        <v>589.951774567332</v>
      </c>
      <c r="AR82">
        <v>615.47334931916396</v>
      </c>
      <c r="AS82">
        <v>710.20797703136702</v>
      </c>
      <c r="AT82">
        <v>732.39769326022804</v>
      </c>
      <c r="AU82">
        <v>693.71322649637398</v>
      </c>
      <c r="AV82">
        <v>579.897426172466</v>
      </c>
      <c r="AW82">
        <v>527.33803229157604</v>
      </c>
      <c r="AX82">
        <v>527.25836264962595</v>
      </c>
      <c r="AY82">
        <v>522.42562489517604</v>
      </c>
      <c r="AZ82">
        <v>478.63371847636301</v>
      </c>
      <c r="BA82">
        <v>446.00004143278801</v>
      </c>
      <c r="BB82">
        <v>470.29342334139801</v>
      </c>
      <c r="BC82">
        <v>494.794262222947</v>
      </c>
      <c r="BD82">
        <v>471.24862571893698</v>
      </c>
      <c r="BE82">
        <v>510.55633845425098</v>
      </c>
      <c r="BF82">
        <v>493.89962385223703</v>
      </c>
      <c r="BG82">
        <v>493.757329875312</v>
      </c>
      <c r="BH82">
        <v>591.21169798260996</v>
      </c>
      <c r="BI82">
        <v>592.60561506302201</v>
      </c>
      <c r="BJ82">
        <v>580.65674958785803</v>
      </c>
      <c r="BK82">
        <v>555.44645839822601</v>
      </c>
      <c r="BL82">
        <v>585.91101318036897</v>
      </c>
      <c r="BM82" s="46">
        <v>575.58600451094503</v>
      </c>
      <c r="BN82">
        <v>554.53067503310399</v>
      </c>
    </row>
    <row r="83" spans="1:66" x14ac:dyDescent="0.3">
      <c r="A83" t="s">
        <v>710</v>
      </c>
      <c r="B83" t="s">
        <v>711</v>
      </c>
      <c r="C83" t="s">
        <v>1063</v>
      </c>
      <c r="D83" t="s">
        <v>1064</v>
      </c>
      <c r="E83">
        <v>0.357142999357143</v>
      </c>
      <c r="F83">
        <v>0.357142999357143</v>
      </c>
      <c r="G83">
        <v>0.357142999357143</v>
      </c>
      <c r="H83">
        <v>0.357142999357143</v>
      </c>
      <c r="I83">
        <v>0.357142999357143</v>
      </c>
      <c r="J83">
        <v>0.357142999357143</v>
      </c>
      <c r="K83">
        <v>0.357142999357143</v>
      </c>
      <c r="L83">
        <v>0.36210333266567502</v>
      </c>
      <c r="M83">
        <v>0.41666699941666702</v>
      </c>
      <c r="N83">
        <v>0.41666699941666702</v>
      </c>
      <c r="O83">
        <v>0.41666699941666702</v>
      </c>
      <c r="P83">
        <v>0.41092023742942502</v>
      </c>
      <c r="Q83">
        <v>0.40039046153000801</v>
      </c>
      <c r="R83">
        <v>0.40817094529930797</v>
      </c>
      <c r="S83">
        <v>0.42775643974766298</v>
      </c>
      <c r="T83">
        <v>0.45204116566666702</v>
      </c>
      <c r="U83">
        <v>0.55650983233333295</v>
      </c>
      <c r="V83">
        <v>0.57327199900000003</v>
      </c>
      <c r="W83">
        <v>0.52150458233333297</v>
      </c>
      <c r="X83">
        <v>0.47218116566666701</v>
      </c>
      <c r="Y83">
        <v>0.43029499900000001</v>
      </c>
      <c r="Z83">
        <v>0.49764133233333302</v>
      </c>
      <c r="AA83">
        <v>0.57244683233333304</v>
      </c>
      <c r="AB83">
        <v>0.65972458233333298</v>
      </c>
      <c r="AC83">
        <v>0.75180666625000003</v>
      </c>
      <c r="AD83">
        <v>0.77924599974999997</v>
      </c>
      <c r="AE83">
        <v>0.68219733333333299</v>
      </c>
      <c r="AF83">
        <v>0.61192650000000004</v>
      </c>
      <c r="AG83">
        <v>0.56217016666666697</v>
      </c>
      <c r="AH83">
        <v>0.61117275000000004</v>
      </c>
      <c r="AI83">
        <v>0.56317716666666695</v>
      </c>
      <c r="AJ83">
        <v>0.56701533333333298</v>
      </c>
      <c r="AK83">
        <v>0.56977416666666703</v>
      </c>
      <c r="AL83">
        <v>0.66675655333333295</v>
      </c>
      <c r="AM83">
        <v>0.65342660416666698</v>
      </c>
      <c r="AN83">
        <v>0.63366811999999995</v>
      </c>
      <c r="AO83">
        <v>0.64095825500000003</v>
      </c>
      <c r="AP83">
        <v>0.61083611416666705</v>
      </c>
      <c r="AQ83">
        <v>0.60382359416666698</v>
      </c>
      <c r="AR83">
        <v>0.61805684500000002</v>
      </c>
      <c r="AS83">
        <v>0.66093083333333302</v>
      </c>
      <c r="AT83">
        <v>0.69465500000000002</v>
      </c>
      <c r="AU83">
        <v>0.66722333333333295</v>
      </c>
      <c r="AV83">
        <v>0.61247249999999998</v>
      </c>
      <c r="AW83">
        <v>0.54618</v>
      </c>
      <c r="AX83">
        <v>0.54999833333333303</v>
      </c>
      <c r="AY83">
        <v>0.54348666666666701</v>
      </c>
      <c r="AZ83">
        <v>0.499771666666667</v>
      </c>
      <c r="BA83">
        <v>0.54396624999999998</v>
      </c>
      <c r="BB83">
        <v>0.64191926349599604</v>
      </c>
      <c r="BC83">
        <v>0.64717934556016499</v>
      </c>
      <c r="BD83">
        <v>0.62414083574049495</v>
      </c>
      <c r="BE83">
        <v>0.63304698885732702</v>
      </c>
      <c r="BF83">
        <v>0.63966057761347705</v>
      </c>
      <c r="BG83">
        <v>0.60772962687825505</v>
      </c>
      <c r="BH83">
        <v>0.65454547893142601</v>
      </c>
      <c r="BI83">
        <v>0.74063446369708397</v>
      </c>
      <c r="BJ83">
        <v>0.77697668234412298</v>
      </c>
      <c r="BK83">
        <v>0.74953154025984703</v>
      </c>
      <c r="BL83">
        <v>0.78344511001192896</v>
      </c>
      <c r="BM83" s="46">
        <v>0.77999957669715303</v>
      </c>
      <c r="BN83">
        <v>0.72706494468832195</v>
      </c>
    </row>
    <row r="84" spans="1:66" x14ac:dyDescent="0.3">
      <c r="A84" t="s">
        <v>712</v>
      </c>
      <c r="B84" t="s">
        <v>713</v>
      </c>
      <c r="C84" t="s">
        <v>1063</v>
      </c>
      <c r="D84" t="s">
        <v>1064</v>
      </c>
      <c r="AO84">
        <v>1.2627999999999999</v>
      </c>
      <c r="AP84">
        <v>1.2975000000000001</v>
      </c>
      <c r="AQ84">
        <v>1.38981666666667</v>
      </c>
      <c r="AR84">
        <v>2.0245166666666701</v>
      </c>
      <c r="AS84">
        <v>1.97616666666667</v>
      </c>
      <c r="AT84">
        <v>2.0730166666666698</v>
      </c>
      <c r="AU84">
        <v>2.195675</v>
      </c>
      <c r="AV84">
        <v>2.1456499999999998</v>
      </c>
      <c r="AW84">
        <v>1.91665</v>
      </c>
      <c r="AX84">
        <v>1.812675</v>
      </c>
      <c r="AY84">
        <v>1.78043333333333</v>
      </c>
      <c r="AZ84">
        <v>1.67049166666667</v>
      </c>
      <c r="BA84">
        <v>1.4907916666666701</v>
      </c>
      <c r="BB84">
        <v>1.6704870967741901</v>
      </c>
      <c r="BC84">
        <v>1.78234166666667</v>
      </c>
      <c r="BD84">
        <v>1.6864954301075299</v>
      </c>
      <c r="BE84">
        <v>1.6512583333333299</v>
      </c>
      <c r="BF84">
        <v>1.6633500000000001</v>
      </c>
      <c r="BG84">
        <v>1.76566666666667</v>
      </c>
      <c r="BH84">
        <v>2.2693416666666701</v>
      </c>
      <c r="BI84">
        <v>2.3667250000000002</v>
      </c>
      <c r="BJ84">
        <v>2.5095416666666699</v>
      </c>
      <c r="BK84">
        <v>2.53411083333333</v>
      </c>
      <c r="BL84">
        <v>2.8181449999999999</v>
      </c>
      <c r="BM84" s="46">
        <v>3.1090166666666699</v>
      </c>
      <c r="BN84">
        <v>3.2215583333333302</v>
      </c>
    </row>
    <row r="85" spans="1:66" x14ac:dyDescent="0.3">
      <c r="A85" t="s">
        <v>714</v>
      </c>
      <c r="B85" t="s">
        <v>715</v>
      </c>
      <c r="C85" t="s">
        <v>1063</v>
      </c>
      <c r="D85" t="s">
        <v>1064</v>
      </c>
      <c r="E85">
        <v>7.1391596674247305E-5</v>
      </c>
      <c r="F85">
        <v>7.1391596674247305E-5</v>
      </c>
      <c r="G85">
        <v>7.1391596674247305E-5</v>
      </c>
      <c r="H85">
        <v>7.1391596674247305E-5</v>
      </c>
      <c r="I85">
        <v>7.1391596674247305E-5</v>
      </c>
      <c r="J85">
        <v>7.1391596674247305E-5</v>
      </c>
      <c r="K85">
        <v>7.1391596674247305E-5</v>
      </c>
      <c r="L85">
        <v>8.6081194792526894E-5</v>
      </c>
      <c r="M85">
        <v>1.01985139685E-4</v>
      </c>
      <c r="N85">
        <v>1.01985139685E-4</v>
      </c>
      <c r="O85">
        <v>1.01985139685E-4</v>
      </c>
      <c r="P85">
        <v>1.0342936280328E-4</v>
      </c>
      <c r="Q85">
        <v>1.33267478842706E-4</v>
      </c>
      <c r="R85">
        <v>1.16437365491452E-4</v>
      </c>
      <c r="S85">
        <v>1.14938171943065E-4</v>
      </c>
      <c r="T85">
        <v>1.14938171943065E-4</v>
      </c>
      <c r="U85">
        <v>1.14938171943065E-4</v>
      </c>
      <c r="V85">
        <v>1.14938171943065E-4</v>
      </c>
      <c r="W85">
        <v>1.7626318381266601E-4</v>
      </c>
      <c r="X85">
        <v>2.7485215053763402E-4</v>
      </c>
      <c r="Y85">
        <v>2.7485215053763402E-4</v>
      </c>
      <c r="Z85">
        <v>2.7485215053763402E-4</v>
      </c>
      <c r="AA85">
        <v>2.7485215053763402E-4</v>
      </c>
      <c r="AB85">
        <v>8.8252277014463302E-4</v>
      </c>
      <c r="AC85">
        <v>3.5966844251375698E-3</v>
      </c>
      <c r="AD85">
        <v>5.4335771505376398E-3</v>
      </c>
      <c r="AE85">
        <v>8.9156207437275994E-3</v>
      </c>
      <c r="AF85">
        <v>1.5365068100358399E-2</v>
      </c>
      <c r="AG85">
        <v>2.0223704525089599E-2</v>
      </c>
      <c r="AH85">
        <v>2.6985483870967698E-2</v>
      </c>
      <c r="AI85">
        <v>3.2615621953404998E-2</v>
      </c>
      <c r="AJ85">
        <v>3.67633074820789E-2</v>
      </c>
      <c r="AK85">
        <v>4.3685167383512503E-2</v>
      </c>
      <c r="AL85">
        <v>6.4871187589605694E-2</v>
      </c>
      <c r="AM85">
        <v>9.5568238854515902E-2</v>
      </c>
      <c r="AN85">
        <v>0.119913872960145</v>
      </c>
      <c r="AO85">
        <v>0.16354716757520099</v>
      </c>
      <c r="AP85">
        <v>0.204796277898216</v>
      </c>
      <c r="AQ85">
        <v>0.23116590058234099</v>
      </c>
      <c r="AR85">
        <v>0.26664297240719098</v>
      </c>
      <c r="AS85">
        <v>0.54491917586876604</v>
      </c>
      <c r="AT85">
        <v>0.71630515780899495</v>
      </c>
      <c r="AU85">
        <v>0.79241708431316704</v>
      </c>
      <c r="AV85">
        <v>0.86676432652534496</v>
      </c>
      <c r="AW85">
        <v>0.89949485400706297</v>
      </c>
      <c r="AX85">
        <v>0.90520948583333305</v>
      </c>
      <c r="AY85">
        <v>0.91510679916666704</v>
      </c>
      <c r="AZ85">
        <v>0.93261919500000001</v>
      </c>
      <c r="BA85">
        <v>1.0522750000000001</v>
      </c>
      <c r="BB85">
        <v>1.40496666666667</v>
      </c>
      <c r="BC85">
        <v>1.4299833333333301</v>
      </c>
      <c r="BD85">
        <v>1.5206249999999999</v>
      </c>
      <c r="BE85">
        <v>1.82486666666667</v>
      </c>
      <c r="BF85">
        <v>1.9813499999999999</v>
      </c>
      <c r="BG85">
        <v>2.8965749999999999</v>
      </c>
      <c r="BH85">
        <v>3.7146416666666702</v>
      </c>
      <c r="BI85">
        <v>3.90981666666667</v>
      </c>
      <c r="BJ85">
        <v>4.3505333333333303</v>
      </c>
      <c r="BK85">
        <v>4.5853250000000001</v>
      </c>
      <c r="BL85">
        <v>5.2173666666666696</v>
      </c>
      <c r="BM85" s="46">
        <v>5.59570833333333</v>
      </c>
      <c r="BN85">
        <v>5.8056999999999999</v>
      </c>
    </row>
    <row r="86" spans="1:66" x14ac:dyDescent="0.3">
      <c r="A86" t="s">
        <v>716</v>
      </c>
      <c r="B86" t="s">
        <v>717</v>
      </c>
      <c r="C86" t="s">
        <v>1063</v>
      </c>
      <c r="D86" t="s">
        <v>1064</v>
      </c>
      <c r="E86">
        <v>0.357142999357143</v>
      </c>
      <c r="F86">
        <v>0.357142999357143</v>
      </c>
      <c r="G86">
        <v>0.357142999357143</v>
      </c>
      <c r="H86">
        <v>0.357142999357143</v>
      </c>
      <c r="I86">
        <v>0.357142999357143</v>
      </c>
      <c r="J86">
        <v>0.357142999357143</v>
      </c>
      <c r="K86">
        <v>0.357142999357143</v>
      </c>
      <c r="L86">
        <v>0.36210333266567502</v>
      </c>
      <c r="M86">
        <v>0.41666699941666702</v>
      </c>
      <c r="N86">
        <v>0.41666699941666702</v>
      </c>
      <c r="O86">
        <v>0.41666699941666702</v>
      </c>
      <c r="P86">
        <v>0.41092023742942502</v>
      </c>
      <c r="Q86">
        <v>0.40039046153000801</v>
      </c>
      <c r="R86">
        <v>0.40817094529930797</v>
      </c>
      <c r="S86">
        <v>0.42775643974766298</v>
      </c>
      <c r="T86">
        <v>0.45204116566666702</v>
      </c>
      <c r="U86">
        <v>0.55650983233333295</v>
      </c>
      <c r="V86">
        <v>0.57327199900000003</v>
      </c>
      <c r="W86">
        <v>0.52150458233333297</v>
      </c>
      <c r="X86">
        <v>0.47218116566666701</v>
      </c>
      <c r="Y86">
        <v>0.43029499900000001</v>
      </c>
      <c r="Z86">
        <v>0.49764133233333302</v>
      </c>
      <c r="AA86">
        <v>0.57244683233333304</v>
      </c>
      <c r="AB86">
        <v>0.65972458233333298</v>
      </c>
      <c r="AC86">
        <v>0.75180666625000003</v>
      </c>
      <c r="AD86">
        <v>0.77924599974999997</v>
      </c>
      <c r="AE86">
        <v>0.68219733333333299</v>
      </c>
      <c r="AF86">
        <v>0.61192650000000004</v>
      </c>
      <c r="AG86">
        <v>0.56217016666666697</v>
      </c>
      <c r="AH86">
        <v>0.61117275000000004</v>
      </c>
      <c r="AI86">
        <v>0.56317716666666695</v>
      </c>
      <c r="AJ86">
        <v>0.56701533333333298</v>
      </c>
      <c r="AK86">
        <v>0.56977416666666703</v>
      </c>
      <c r="AL86">
        <v>0.66675655333333295</v>
      </c>
      <c r="AM86">
        <v>0.65342660416666698</v>
      </c>
      <c r="AN86">
        <v>0.63366811999999995</v>
      </c>
      <c r="AO86">
        <v>0.64095825500000003</v>
      </c>
      <c r="AP86">
        <v>0.61083611416666705</v>
      </c>
      <c r="AQ86">
        <v>0.60382359416666698</v>
      </c>
      <c r="AR86">
        <v>0.61805684500000002</v>
      </c>
      <c r="AS86">
        <v>0.66093083333333302</v>
      </c>
      <c r="AT86">
        <v>0.69465500000000002</v>
      </c>
      <c r="AU86">
        <v>0.66722333333333295</v>
      </c>
      <c r="AV86">
        <v>0.61247249999999998</v>
      </c>
      <c r="AW86">
        <v>0.54618</v>
      </c>
      <c r="AX86">
        <v>0.54999833333333303</v>
      </c>
      <c r="AY86">
        <v>0.54348666666666701</v>
      </c>
      <c r="AZ86">
        <v>0.499771666666667</v>
      </c>
      <c r="BA86">
        <v>0.54396624999999998</v>
      </c>
      <c r="BB86">
        <v>0.64191926349599604</v>
      </c>
      <c r="BC86">
        <v>0.64717934556016499</v>
      </c>
      <c r="BD86">
        <v>0.62414083574049495</v>
      </c>
      <c r="BE86">
        <v>0.63304698885732702</v>
      </c>
      <c r="BF86">
        <v>0.63966057761347705</v>
      </c>
      <c r="BG86">
        <v>0.60772962687825505</v>
      </c>
      <c r="BH86">
        <v>0.65454547893142601</v>
      </c>
      <c r="BI86">
        <v>0.74063446369708397</v>
      </c>
      <c r="BJ86">
        <v>0.77697668234412298</v>
      </c>
      <c r="BK86">
        <v>0.74953154025984703</v>
      </c>
      <c r="BL86">
        <v>0.78344511001192896</v>
      </c>
      <c r="BM86" s="46">
        <v>0.77999957669715303</v>
      </c>
      <c r="BN86">
        <v>0.72706494468832195</v>
      </c>
    </row>
    <row r="87" spans="1:66" s="9" customFormat="1" x14ac:dyDescent="0.3">
      <c r="A87" s="9" t="s">
        <v>449</v>
      </c>
      <c r="B87" s="9" t="s">
        <v>718</v>
      </c>
      <c r="C87" s="9" t="s">
        <v>1063</v>
      </c>
      <c r="D87" s="9" t="s">
        <v>1064</v>
      </c>
      <c r="E87" s="9">
        <v>24.685000023684999</v>
      </c>
      <c r="F87" s="9">
        <v>24.685000023684999</v>
      </c>
      <c r="G87" s="9">
        <v>24.685000023684999</v>
      </c>
      <c r="H87" s="9">
        <v>24.685000023684999</v>
      </c>
      <c r="I87" s="9">
        <v>24.685000023684999</v>
      </c>
      <c r="J87" s="9">
        <v>24.685000023684999</v>
      </c>
      <c r="K87" s="9">
        <v>24.685000023684999</v>
      </c>
      <c r="L87" s="9">
        <v>24.685000023684999</v>
      </c>
      <c r="M87" s="9">
        <v>24.685000023684999</v>
      </c>
      <c r="N87" s="9">
        <v>24.685000023684999</v>
      </c>
      <c r="O87" s="9">
        <v>24.685000023684999</v>
      </c>
      <c r="P87" s="9">
        <v>24.612752017628001</v>
      </c>
      <c r="Q87" s="9">
        <v>22.7362739789965</v>
      </c>
      <c r="R87" s="9">
        <v>20.716091769978998</v>
      </c>
      <c r="S87" s="9">
        <v>20.556276171700802</v>
      </c>
      <c r="T87" s="9">
        <v>20.6732649333333</v>
      </c>
      <c r="U87" s="9">
        <v>21.3819569425</v>
      </c>
      <c r="V87" s="9">
        <v>21.144482672500001</v>
      </c>
      <c r="W87" s="9">
        <v>19.723540754999998</v>
      </c>
      <c r="X87" s="9">
        <v>19.1070133208333</v>
      </c>
      <c r="Y87" s="9">
        <v>18.9688930416667</v>
      </c>
      <c r="Z87" s="9">
        <v>20.948117119166699</v>
      </c>
      <c r="AA87" s="9">
        <v>22.366028524166701</v>
      </c>
      <c r="AB87" s="9">
        <v>23.095183975000001</v>
      </c>
      <c r="AC87" s="9">
        <v>24.089943695833298</v>
      </c>
      <c r="AD87" s="9">
        <v>24.333098786666699</v>
      </c>
      <c r="AE87" s="9">
        <v>333.45249999999999</v>
      </c>
      <c r="AF87" s="9">
        <v>428.40249999999997</v>
      </c>
      <c r="AG87" s="9">
        <v>474.39583333333297</v>
      </c>
      <c r="AH87" s="9">
        <v>591.64583333333303</v>
      </c>
      <c r="AI87" s="9">
        <v>660.16666666666697</v>
      </c>
      <c r="AJ87" s="9">
        <v>753.85808333333296</v>
      </c>
      <c r="AK87" s="9">
        <v>902.00133333333304</v>
      </c>
      <c r="AL87" s="9">
        <v>955.49033333333296</v>
      </c>
      <c r="AM87" s="9">
        <v>976.63641666666695</v>
      </c>
      <c r="AN87" s="9">
        <v>991.41150000000005</v>
      </c>
      <c r="AO87" s="9">
        <v>1004.01658333333</v>
      </c>
      <c r="AP87" s="9">
        <v>1095.3254999999999</v>
      </c>
      <c r="AQ87" s="9">
        <v>1236.8317500000001</v>
      </c>
      <c r="AR87" s="9">
        <v>1387.4013333333301</v>
      </c>
      <c r="AS87" s="9">
        <v>1746.86991666667</v>
      </c>
      <c r="AT87" s="9">
        <v>1950.55833333333</v>
      </c>
      <c r="AU87" s="9">
        <v>1975.84375</v>
      </c>
      <c r="AV87" s="9">
        <v>1984.9312500000001</v>
      </c>
      <c r="AW87" s="9">
        <v>2243.9312500000001</v>
      </c>
      <c r="AX87" s="9">
        <v>3644.3333333333298</v>
      </c>
      <c r="AY87" s="9">
        <v>5148.75</v>
      </c>
      <c r="AZ87" s="9">
        <v>4197.7520041666703</v>
      </c>
      <c r="BA87" s="9">
        <v>4601.6910041666697</v>
      </c>
      <c r="BB87" s="9">
        <v>4801.0832375</v>
      </c>
      <c r="BC87" s="9">
        <v>5726.0710208333303</v>
      </c>
      <c r="BD87" s="9">
        <v>6658.0312583333298</v>
      </c>
      <c r="BE87" s="9">
        <v>6985.8290263333301</v>
      </c>
      <c r="BF87" s="9">
        <v>6907.8780694999996</v>
      </c>
      <c r="BG87" s="9">
        <v>7014.1187772499998</v>
      </c>
      <c r="BH87" s="9">
        <v>7485.51674166667</v>
      </c>
      <c r="BI87" s="9">
        <v>8967.9270795833309</v>
      </c>
      <c r="BJ87" s="9">
        <v>9088.3194962316593</v>
      </c>
      <c r="BK87" s="9">
        <v>9011.1341772519409</v>
      </c>
      <c r="BL87" s="9">
        <v>9183.8758639098396</v>
      </c>
      <c r="BM87" s="46">
        <v>9565.0821834383296</v>
      </c>
    </row>
    <row r="88" spans="1:66" x14ac:dyDescent="0.3">
      <c r="A88" t="s">
        <v>719</v>
      </c>
      <c r="B88" t="s">
        <v>720</v>
      </c>
      <c r="C88" t="s">
        <v>1063</v>
      </c>
      <c r="D88" t="s">
        <v>1064</v>
      </c>
      <c r="E88">
        <v>1.7857107145017099</v>
      </c>
      <c r="F88">
        <v>1.7857107145017099</v>
      </c>
      <c r="G88">
        <v>1.7857107145017099</v>
      </c>
      <c r="H88">
        <v>1.7857107145017099</v>
      </c>
      <c r="I88">
        <v>1.7857107145017099</v>
      </c>
      <c r="J88">
        <v>1.7857107145017099</v>
      </c>
      <c r="K88">
        <v>1.7857107145017099</v>
      </c>
      <c r="L88">
        <v>1.83531392893198</v>
      </c>
      <c r="M88">
        <v>2.08333000108333</v>
      </c>
      <c r="N88">
        <v>2.08333000108333</v>
      </c>
      <c r="O88">
        <v>2.08333000108333</v>
      </c>
      <c r="P88">
        <v>2.0545982738146198</v>
      </c>
      <c r="Q88">
        <v>2.0013327960424601</v>
      </c>
      <c r="R88">
        <v>1.7024045640635801</v>
      </c>
      <c r="S88">
        <v>1.7109267862755799</v>
      </c>
      <c r="T88">
        <v>1.8080437071058399</v>
      </c>
      <c r="U88">
        <v>2.2256731353848398</v>
      </c>
      <c r="V88">
        <v>2.2930188807786198</v>
      </c>
      <c r="W88">
        <v>2.0857452966718499</v>
      </c>
      <c r="X88">
        <v>1.88841579961904</v>
      </c>
      <c r="Y88">
        <v>1.7209828399170599</v>
      </c>
      <c r="Z88">
        <v>1.9901702093111799</v>
      </c>
      <c r="AA88">
        <v>2.2895101853073001</v>
      </c>
      <c r="AB88">
        <v>2.6385746191158299</v>
      </c>
      <c r="AC88">
        <v>3.58405801260268</v>
      </c>
      <c r="AD88">
        <v>3.8938738044416201</v>
      </c>
      <c r="AE88">
        <v>6.9249710882610698</v>
      </c>
      <c r="AF88">
        <v>7.07440010539122</v>
      </c>
      <c r="AG88">
        <v>6.70842323781853</v>
      </c>
      <c r="AH88">
        <v>7.5835829400414898</v>
      </c>
      <c r="AI88">
        <v>7.8789921808440599</v>
      </c>
      <c r="AJ88">
        <v>8.7331408398755705</v>
      </c>
      <c r="AK88">
        <v>8.89571491305405</v>
      </c>
      <c r="AL88">
        <v>9.1144194715680502</v>
      </c>
      <c r="AM88">
        <v>9.5817709601133902</v>
      </c>
      <c r="AN88">
        <v>9.5442648193098893</v>
      </c>
      <c r="AO88">
        <v>9.7971734695092998</v>
      </c>
      <c r="AP88">
        <v>10.2001666666667</v>
      </c>
      <c r="AQ88">
        <v>10.6431</v>
      </c>
      <c r="AR88">
        <v>11.395091666666699</v>
      </c>
      <c r="AS88">
        <v>12.7876250950944</v>
      </c>
      <c r="AT88">
        <v>15.687158333333301</v>
      </c>
      <c r="AU88">
        <v>19.917825000000001</v>
      </c>
      <c r="AV88">
        <v>28.530508333333302</v>
      </c>
      <c r="AW88">
        <v>30.030083333333302</v>
      </c>
      <c r="AX88">
        <v>28.575433333333301</v>
      </c>
      <c r="AY88">
        <v>28.065725</v>
      </c>
      <c r="AZ88">
        <v>24.873433333333299</v>
      </c>
      <c r="BA88">
        <v>22.192350000000001</v>
      </c>
      <c r="BB88">
        <v>26.644361204231299</v>
      </c>
      <c r="BC88">
        <v>28.0119536626841</v>
      </c>
      <c r="BD88">
        <v>29.4615200601576</v>
      </c>
      <c r="BE88">
        <v>32.077133888621702</v>
      </c>
      <c r="BF88">
        <v>35.957586834165099</v>
      </c>
      <c r="BG88">
        <v>41.7329616505126</v>
      </c>
      <c r="BH88">
        <v>42.506208092372503</v>
      </c>
      <c r="BI88">
        <v>43.372527673181899</v>
      </c>
      <c r="BJ88">
        <v>46.608909462110098</v>
      </c>
      <c r="BK88">
        <v>48.151780637907301</v>
      </c>
      <c r="BL88">
        <v>50.062461368422198</v>
      </c>
      <c r="BM88" s="46">
        <v>51.501660366172302</v>
      </c>
      <c r="BN88">
        <v>51.484443878383303</v>
      </c>
    </row>
    <row r="89" spans="1:66" x14ac:dyDescent="0.3">
      <c r="A89" t="s">
        <v>721</v>
      </c>
      <c r="B89" t="s">
        <v>722</v>
      </c>
      <c r="C89" t="s">
        <v>1063</v>
      </c>
      <c r="D89" t="s">
        <v>1064</v>
      </c>
      <c r="E89">
        <v>245.19510139835899</v>
      </c>
      <c r="F89">
        <v>245.26010162116</v>
      </c>
      <c r="G89">
        <v>245.013850686544</v>
      </c>
      <c r="H89">
        <v>245.01635069607499</v>
      </c>
      <c r="I89">
        <v>245.027184079042</v>
      </c>
      <c r="J89">
        <v>245.06093420770799</v>
      </c>
      <c r="K89">
        <v>245.67843655764401</v>
      </c>
      <c r="L89">
        <v>246.00093779128099</v>
      </c>
      <c r="M89">
        <v>247.56469375695099</v>
      </c>
      <c r="N89">
        <v>259.960574351236</v>
      </c>
      <c r="O89">
        <v>276.403137026845</v>
      </c>
      <c r="P89">
        <v>275.35645668533198</v>
      </c>
      <c r="Q89">
        <v>252.02762746264901</v>
      </c>
      <c r="R89">
        <v>222.88918305322699</v>
      </c>
      <c r="S89">
        <v>240.70466763782301</v>
      </c>
      <c r="T89">
        <v>214.31290034121901</v>
      </c>
      <c r="U89">
        <v>238.95049426705901</v>
      </c>
      <c r="V89">
        <v>245.67968656657601</v>
      </c>
      <c r="W89">
        <v>225.65586023395699</v>
      </c>
      <c r="X89">
        <v>212.721644262377</v>
      </c>
      <c r="Y89">
        <v>211.27955541470499</v>
      </c>
      <c r="Z89">
        <v>271.73145255032699</v>
      </c>
      <c r="AA89">
        <v>328.60625269898998</v>
      </c>
      <c r="AB89">
        <v>381.06603602462798</v>
      </c>
      <c r="AC89">
        <v>436.95666578800802</v>
      </c>
      <c r="AD89">
        <v>449.26296271160697</v>
      </c>
      <c r="AE89">
        <v>346.305903554493</v>
      </c>
      <c r="AF89">
        <v>300.53656240147802</v>
      </c>
      <c r="AG89">
        <v>297.84821881937802</v>
      </c>
      <c r="AH89">
        <v>319.008299487903</v>
      </c>
      <c r="AI89">
        <v>272.264787954393</v>
      </c>
      <c r="AJ89">
        <v>282.10690880881998</v>
      </c>
      <c r="AK89">
        <v>264.69180075057898</v>
      </c>
      <c r="AL89">
        <v>283.16257950001801</v>
      </c>
      <c r="AM89">
        <v>555.20469565569704</v>
      </c>
      <c r="AN89">
        <v>499.14842590131002</v>
      </c>
      <c r="AO89">
        <v>511.55243027251601</v>
      </c>
      <c r="AP89">
        <v>583.66937235339606</v>
      </c>
      <c r="AQ89">
        <v>589.951774567332</v>
      </c>
      <c r="AR89">
        <v>615.47334931916396</v>
      </c>
      <c r="AS89">
        <v>710.20797703136702</v>
      </c>
      <c r="AT89">
        <v>732.39769326022804</v>
      </c>
      <c r="AU89">
        <v>693.71322649637398</v>
      </c>
      <c r="AV89">
        <v>579.897426172466</v>
      </c>
      <c r="AW89">
        <v>527.33803229157604</v>
      </c>
      <c r="AX89">
        <v>527.25836264962595</v>
      </c>
      <c r="AY89">
        <v>522.42562489517604</v>
      </c>
      <c r="AZ89">
        <v>478.63371847636301</v>
      </c>
      <c r="BA89">
        <v>446.00004143278801</v>
      </c>
      <c r="BB89">
        <v>470.29342334139801</v>
      </c>
      <c r="BC89">
        <v>494.794262222947</v>
      </c>
      <c r="BD89">
        <v>471.24862571893698</v>
      </c>
      <c r="BE89">
        <v>510.55633845425098</v>
      </c>
      <c r="BF89">
        <v>493.89962385223703</v>
      </c>
      <c r="BG89">
        <v>493.757329875312</v>
      </c>
      <c r="BH89">
        <v>591.21169798260996</v>
      </c>
      <c r="BI89">
        <v>592.60561506302201</v>
      </c>
      <c r="BJ89">
        <v>580.65674958785803</v>
      </c>
      <c r="BK89">
        <v>555.44645839822601</v>
      </c>
      <c r="BL89">
        <v>585.91101318036897</v>
      </c>
      <c r="BM89" s="46">
        <v>575.58600451094503</v>
      </c>
      <c r="BN89">
        <v>554.53067503310399</v>
      </c>
    </row>
    <row r="90" spans="1:66" x14ac:dyDescent="0.3">
      <c r="A90" t="s">
        <v>723</v>
      </c>
      <c r="B90" t="s">
        <v>724</v>
      </c>
      <c r="C90" t="s">
        <v>1063</v>
      </c>
      <c r="D90" t="s">
        <v>1064</v>
      </c>
      <c r="E90">
        <v>245.19510139835899</v>
      </c>
      <c r="F90">
        <v>245.26010162116</v>
      </c>
      <c r="G90">
        <v>245.013850686544</v>
      </c>
      <c r="H90">
        <v>245.01635069607499</v>
      </c>
      <c r="I90">
        <v>245.027184079042</v>
      </c>
      <c r="J90">
        <v>245.06093420770799</v>
      </c>
      <c r="K90">
        <v>245.67843655764401</v>
      </c>
      <c r="L90">
        <v>246.00093779128099</v>
      </c>
      <c r="M90">
        <v>247.56469375695099</v>
      </c>
      <c r="N90">
        <v>259.960574351236</v>
      </c>
      <c r="O90">
        <v>276.403137026845</v>
      </c>
      <c r="P90">
        <v>275.35645668533198</v>
      </c>
      <c r="Q90">
        <v>252.02762746264901</v>
      </c>
      <c r="R90">
        <v>222.88918305322699</v>
      </c>
      <c r="S90">
        <v>240.70466763782301</v>
      </c>
      <c r="T90">
        <v>214.31290034121901</v>
      </c>
      <c r="U90">
        <v>238.95049426705901</v>
      </c>
      <c r="V90">
        <v>245.67968656657601</v>
      </c>
      <c r="W90">
        <v>225.65586023395699</v>
      </c>
      <c r="X90">
        <v>212.721644262377</v>
      </c>
      <c r="Y90">
        <v>211.27955541470499</v>
      </c>
      <c r="Z90">
        <v>271.73145255032699</v>
      </c>
      <c r="AA90">
        <v>328.60625269898998</v>
      </c>
      <c r="AB90">
        <v>381.06603602462798</v>
      </c>
      <c r="AC90">
        <v>436.95666578800802</v>
      </c>
      <c r="AD90">
        <v>449.26296271160697</v>
      </c>
      <c r="AE90">
        <v>346.305903554493</v>
      </c>
      <c r="AF90">
        <v>300.53656240147802</v>
      </c>
      <c r="AG90">
        <v>297.84821881937802</v>
      </c>
      <c r="AH90">
        <v>319.008299487903</v>
      </c>
      <c r="AI90">
        <v>272.264787954393</v>
      </c>
      <c r="AJ90">
        <v>282.10690880881998</v>
      </c>
      <c r="AK90">
        <v>264.69180075057898</v>
      </c>
      <c r="AL90">
        <v>283.16257950001801</v>
      </c>
      <c r="AM90">
        <v>555.20469565569704</v>
      </c>
      <c r="AN90">
        <v>499.14842590131002</v>
      </c>
      <c r="AO90">
        <v>511.55243027251601</v>
      </c>
      <c r="AP90">
        <v>583.66937235339606</v>
      </c>
      <c r="AQ90">
        <v>589.951774567332</v>
      </c>
      <c r="AR90">
        <v>615.47334931916396</v>
      </c>
      <c r="AS90">
        <v>710.20797703136702</v>
      </c>
      <c r="AT90">
        <v>732.39769326022804</v>
      </c>
      <c r="AU90">
        <v>693.71322649637398</v>
      </c>
      <c r="AV90">
        <v>579.897426172466</v>
      </c>
      <c r="AW90">
        <v>527.33803229157604</v>
      </c>
      <c r="AX90">
        <v>527.25836264962595</v>
      </c>
      <c r="AY90">
        <v>522.42562489517604</v>
      </c>
      <c r="AZ90">
        <v>478.63371847636301</v>
      </c>
      <c r="BA90">
        <v>446.00004143278801</v>
      </c>
      <c r="BB90">
        <v>470.29342334139801</v>
      </c>
      <c r="BC90">
        <v>494.794262222947</v>
      </c>
      <c r="BD90">
        <v>471.24862571893698</v>
      </c>
      <c r="BE90">
        <v>510.55633845425098</v>
      </c>
      <c r="BF90">
        <v>493.89962385223703</v>
      </c>
      <c r="BG90">
        <v>493.757329875312</v>
      </c>
      <c r="BH90">
        <v>591.21169798260996</v>
      </c>
      <c r="BI90">
        <v>592.60561506302201</v>
      </c>
      <c r="BJ90">
        <v>580.65674958785803</v>
      </c>
      <c r="BK90">
        <v>555.44645839822601</v>
      </c>
      <c r="BL90">
        <v>585.91101318036897</v>
      </c>
      <c r="BM90" s="46">
        <v>575.58600451094503</v>
      </c>
      <c r="BN90">
        <v>554.53067503310399</v>
      </c>
    </row>
    <row r="91" spans="1:66" x14ac:dyDescent="0.3">
      <c r="A91" t="s">
        <v>725</v>
      </c>
      <c r="B91" t="s">
        <v>726</v>
      </c>
      <c r="C91" t="s">
        <v>1063</v>
      </c>
      <c r="D91" t="s">
        <v>1064</v>
      </c>
      <c r="E91">
        <v>30.000300003</v>
      </c>
      <c r="F91">
        <v>30.000050024666699</v>
      </c>
      <c r="G91">
        <v>30.000000028999999</v>
      </c>
      <c r="H91">
        <v>30.000000028999999</v>
      </c>
      <c r="I91">
        <v>30.000000028999999</v>
      </c>
      <c r="J91">
        <v>30.000000028999999</v>
      </c>
      <c r="K91">
        <v>30.000000028999999</v>
      </c>
      <c r="L91">
        <v>30.000000028999999</v>
      </c>
      <c r="M91">
        <v>30.000000028999999</v>
      </c>
      <c r="N91">
        <v>30.000000028999999</v>
      </c>
      <c r="O91">
        <v>30.000000028999999</v>
      </c>
      <c r="P91">
        <v>30.0000000289151</v>
      </c>
      <c r="Q91">
        <v>30.000300003</v>
      </c>
      <c r="R91">
        <v>29.625225002000001</v>
      </c>
      <c r="S91">
        <v>30.000300003</v>
      </c>
      <c r="T91">
        <v>32.051324999999999</v>
      </c>
      <c r="U91">
        <v>36.517583332333302</v>
      </c>
      <c r="V91">
        <v>36.838416665666699</v>
      </c>
      <c r="W91">
        <v>36.745416665666703</v>
      </c>
      <c r="X91">
        <v>37.038416665666702</v>
      </c>
      <c r="Y91">
        <v>42.616583332333299</v>
      </c>
      <c r="Z91">
        <v>55.408416665666699</v>
      </c>
      <c r="AA91">
        <v>66.803166665749998</v>
      </c>
      <c r="AB91">
        <v>88.064249999500007</v>
      </c>
      <c r="AC91">
        <v>112.716583333</v>
      </c>
      <c r="AD91">
        <v>138.11908333299999</v>
      </c>
      <c r="AE91">
        <v>139.98116666658299</v>
      </c>
      <c r="AF91">
        <v>135.42949999999999</v>
      </c>
      <c r="AG91">
        <v>141.8605</v>
      </c>
      <c r="AH91">
        <v>162.41658333333299</v>
      </c>
      <c r="AI91">
        <v>158.513916666667</v>
      </c>
      <c r="AJ91">
        <v>182.266416666667</v>
      </c>
      <c r="AK91">
        <v>190.62424999999999</v>
      </c>
      <c r="AL91">
        <v>229.24984333333299</v>
      </c>
      <c r="AM91">
        <v>242.60281749999999</v>
      </c>
      <c r="AN91">
        <v>231.66273583333299</v>
      </c>
      <c r="AO91">
        <v>240.71154250000001</v>
      </c>
      <c r="AP91">
        <v>273.05785333333301</v>
      </c>
      <c r="AQ91">
        <v>295.52910500000002</v>
      </c>
      <c r="AR91">
        <v>305.64660416666698</v>
      </c>
      <c r="AS91">
        <v>365.39856083333302</v>
      </c>
    </row>
    <row r="92" spans="1:66" x14ac:dyDescent="0.3">
      <c r="A92" t="s">
        <v>727</v>
      </c>
      <c r="B92" t="s">
        <v>728</v>
      </c>
      <c r="C92" t="s">
        <v>1063</v>
      </c>
      <c r="D92" t="s">
        <v>1064</v>
      </c>
      <c r="E92">
        <v>1.7142900007142901</v>
      </c>
      <c r="F92">
        <v>1.7142900007142901</v>
      </c>
      <c r="G92">
        <v>1.7142900007142901</v>
      </c>
      <c r="H92">
        <v>1.7142900007142901</v>
      </c>
      <c r="I92">
        <v>1.7142900007142901</v>
      </c>
      <c r="J92">
        <v>1.7142900007142901</v>
      </c>
      <c r="K92">
        <v>1.7142900007142901</v>
      </c>
      <c r="L92">
        <v>1.7619083340952399</v>
      </c>
      <c r="M92">
        <v>2.0000000010000001</v>
      </c>
      <c r="N92">
        <v>2.0000000010000001</v>
      </c>
      <c r="O92">
        <v>2.0000000010000001</v>
      </c>
      <c r="P92">
        <v>1.97487273321145</v>
      </c>
      <c r="Q92">
        <v>1.9212781494760101</v>
      </c>
      <c r="R92">
        <v>1.9592192359816101</v>
      </c>
      <c r="S92">
        <v>2.0532324085176299</v>
      </c>
      <c r="T92">
        <v>2.16979583233333</v>
      </c>
      <c r="U92">
        <v>2.6146708328333301</v>
      </c>
      <c r="V92">
        <v>2.7</v>
      </c>
      <c r="W92">
        <v>2.7</v>
      </c>
      <c r="X92">
        <v>2.7</v>
      </c>
      <c r="Y92">
        <v>2.7</v>
      </c>
      <c r="Z92">
        <v>2.7</v>
      </c>
      <c r="AA92">
        <v>2.7</v>
      </c>
      <c r="AB92">
        <v>2.7</v>
      </c>
      <c r="AC92">
        <v>2.7</v>
      </c>
      <c r="AD92">
        <v>2.7</v>
      </c>
      <c r="AE92">
        <v>2.7</v>
      </c>
      <c r="AF92">
        <v>2.7</v>
      </c>
      <c r="AG92">
        <v>2.7</v>
      </c>
      <c r="AH92">
        <v>2.7</v>
      </c>
      <c r="AI92">
        <v>2.7</v>
      </c>
      <c r="AJ92">
        <v>2.7</v>
      </c>
      <c r="AK92">
        <v>2.7</v>
      </c>
      <c r="AL92">
        <v>2.7</v>
      </c>
      <c r="AM92">
        <v>2.7</v>
      </c>
      <c r="AN92">
        <v>2.7</v>
      </c>
      <c r="AO92">
        <v>2.7</v>
      </c>
      <c r="AP92">
        <v>2.7</v>
      </c>
      <c r="AQ92">
        <v>2.7</v>
      </c>
      <c r="AR92">
        <v>2.7</v>
      </c>
      <c r="AS92">
        <v>2.7</v>
      </c>
      <c r="AT92">
        <v>2.7</v>
      </c>
      <c r="AU92">
        <v>2.7</v>
      </c>
      <c r="AV92">
        <v>2.7</v>
      </c>
      <c r="AW92">
        <v>2.7</v>
      </c>
      <c r="AX92">
        <v>2.7</v>
      </c>
      <c r="AY92">
        <v>2.7</v>
      </c>
      <c r="AZ92">
        <v>2.7</v>
      </c>
      <c r="BA92">
        <v>2.7</v>
      </c>
      <c r="BB92">
        <v>2.7</v>
      </c>
      <c r="BC92">
        <v>2.7</v>
      </c>
      <c r="BD92">
        <v>2.7</v>
      </c>
      <c r="BE92">
        <v>2.7</v>
      </c>
      <c r="BF92">
        <v>2.7</v>
      </c>
      <c r="BG92">
        <v>2.7</v>
      </c>
      <c r="BH92">
        <v>2.7</v>
      </c>
      <c r="BI92">
        <v>2.7</v>
      </c>
      <c r="BJ92">
        <v>2.7</v>
      </c>
      <c r="BK92">
        <v>2.7</v>
      </c>
      <c r="BL92">
        <v>2.7</v>
      </c>
      <c r="BM92" s="46">
        <v>2.7</v>
      </c>
      <c r="BN92">
        <v>2.7</v>
      </c>
    </row>
    <row r="93" spans="1:66" x14ac:dyDescent="0.3">
      <c r="A93" t="s">
        <v>729</v>
      </c>
      <c r="B93" t="s">
        <v>730</v>
      </c>
      <c r="C93" t="s">
        <v>1063</v>
      </c>
      <c r="D93" t="s">
        <v>1064</v>
      </c>
      <c r="E93">
        <v>6.9071400059071397</v>
      </c>
      <c r="F93">
        <v>6.9071400059071397</v>
      </c>
      <c r="G93">
        <v>6.9071400059071397</v>
      </c>
      <c r="H93">
        <v>6.9071400059071397</v>
      </c>
      <c r="I93">
        <v>6.9071400059071397</v>
      </c>
      <c r="J93">
        <v>6.9071400059071397</v>
      </c>
      <c r="K93">
        <v>6.9071400059071397</v>
      </c>
      <c r="L93">
        <v>7.0059500060059499</v>
      </c>
      <c r="M93">
        <v>7.5000000064999996</v>
      </c>
      <c r="N93">
        <v>7.5000000064999996</v>
      </c>
      <c r="O93">
        <v>7.5000000064999996</v>
      </c>
      <c r="P93">
        <v>7.4175956555804303</v>
      </c>
      <c r="Q93">
        <v>6.9492916656666699</v>
      </c>
      <c r="R93">
        <v>6.049499999</v>
      </c>
      <c r="S93">
        <v>6.0948999989999999</v>
      </c>
      <c r="T93">
        <v>5.746149999</v>
      </c>
      <c r="U93">
        <v>6.0450249989999998</v>
      </c>
      <c r="V93">
        <v>6.0031916656666704</v>
      </c>
      <c r="W93">
        <v>5.5146249989999996</v>
      </c>
      <c r="X93">
        <v>5.2609583323333302</v>
      </c>
      <c r="Y93">
        <v>5.6359416656666701</v>
      </c>
      <c r="Z93">
        <v>7.1233666656666701</v>
      </c>
      <c r="AA93">
        <v>8.3324416661666696</v>
      </c>
      <c r="AB93">
        <v>9.1449916657500001</v>
      </c>
      <c r="AC93">
        <v>10.356591666250001</v>
      </c>
      <c r="AD93">
        <v>10.5963916664167</v>
      </c>
      <c r="AE93">
        <v>8.0909916665833403</v>
      </c>
      <c r="AF93">
        <v>6.8403166666666699</v>
      </c>
      <c r="AG93">
        <v>6.7315250000000004</v>
      </c>
      <c r="AH93">
        <v>7.3101750000000001</v>
      </c>
      <c r="AI93">
        <v>6.1885583333333303</v>
      </c>
      <c r="AJ93">
        <v>6.3964583333333298</v>
      </c>
      <c r="AK93">
        <v>6.0361333333333302</v>
      </c>
      <c r="AL93">
        <v>6.4839391666666701</v>
      </c>
      <c r="AM93">
        <v>6.3605516666666704</v>
      </c>
      <c r="AN93">
        <v>5.6023666666666703</v>
      </c>
      <c r="AO93">
        <v>5.79867166666667</v>
      </c>
      <c r="AP93">
        <v>6.6044591666666701</v>
      </c>
      <c r="AQ93">
        <v>6.7008266666666696</v>
      </c>
      <c r="AR93">
        <v>6.9762399999999998</v>
      </c>
      <c r="AS93">
        <v>8.0831441666666706</v>
      </c>
      <c r="AT93">
        <v>8.3228174999999993</v>
      </c>
      <c r="AU93">
        <v>7.8947141666666703</v>
      </c>
      <c r="AV93">
        <v>6.5876733333333304</v>
      </c>
      <c r="AW93">
        <v>5.9910566666666698</v>
      </c>
      <c r="AX93">
        <v>5.9969099999999997</v>
      </c>
      <c r="AY93">
        <v>5.9467783333333299</v>
      </c>
      <c r="AZ93">
        <v>5.4437008333333301</v>
      </c>
      <c r="BA93">
        <v>5.0981308333333297</v>
      </c>
      <c r="BB93">
        <v>5.36086666666667</v>
      </c>
      <c r="BC93">
        <v>5.6240750000000004</v>
      </c>
      <c r="BD93">
        <v>5.3687115350877201</v>
      </c>
      <c r="BE93">
        <v>5.7924755370391603</v>
      </c>
      <c r="BF93">
        <v>5.6163116861762203</v>
      </c>
      <c r="BG93">
        <v>5.6124666666666698</v>
      </c>
      <c r="BH93">
        <v>6.7279068312963002</v>
      </c>
      <c r="BI93">
        <v>6.7317182572463796</v>
      </c>
    </row>
    <row r="94" spans="1:66" x14ac:dyDescent="0.3">
      <c r="A94" t="s">
        <v>731</v>
      </c>
      <c r="B94" t="s">
        <v>732</v>
      </c>
      <c r="C94" t="s">
        <v>1063</v>
      </c>
      <c r="D94" t="s">
        <v>1064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0.99999999991666699</v>
      </c>
      <c r="Q94">
        <v>1</v>
      </c>
      <c r="R94">
        <v>0.99999999991666699</v>
      </c>
      <c r="S94">
        <v>0.99999999949999996</v>
      </c>
      <c r="T94">
        <v>0.99999999900000003</v>
      </c>
      <c r="U94">
        <v>0.99999999900000003</v>
      </c>
      <c r="V94">
        <v>0.99999999900000003</v>
      </c>
      <c r="W94">
        <v>0.99999999900000003</v>
      </c>
      <c r="X94">
        <v>0.99999999900000003</v>
      </c>
      <c r="Y94">
        <v>0.99999999900000003</v>
      </c>
      <c r="Z94">
        <v>0.99999999900000003</v>
      </c>
      <c r="AA94">
        <v>0.99999999900000003</v>
      </c>
      <c r="AB94">
        <v>0.99999999900000003</v>
      </c>
      <c r="AC94">
        <v>0.99999999958333297</v>
      </c>
      <c r="AD94">
        <v>1</v>
      </c>
      <c r="AE94">
        <v>1.875</v>
      </c>
      <c r="AF94">
        <v>2.5</v>
      </c>
      <c r="AG94">
        <v>2.6195833333333298</v>
      </c>
      <c r="AH94">
        <v>2.8161166666666699</v>
      </c>
      <c r="AI94">
        <v>4.4857583333333304</v>
      </c>
      <c r="AJ94">
        <v>5.02888</v>
      </c>
      <c r="AK94">
        <v>5.1706300000000001</v>
      </c>
      <c r="AL94">
        <v>5.6353625000000003</v>
      </c>
      <c r="AM94">
        <v>5.7512008333333302</v>
      </c>
      <c r="AN94">
        <v>5.8103425</v>
      </c>
      <c r="AO94">
        <v>6.0495124999999996</v>
      </c>
      <c r="AP94">
        <v>6.0652691666666696</v>
      </c>
      <c r="AQ94">
        <v>6.3946533333333297</v>
      </c>
      <c r="AR94">
        <v>7.3856099999999998</v>
      </c>
      <c r="AS94">
        <v>7.7631591666666697</v>
      </c>
      <c r="AT94">
        <v>7.8585925000000003</v>
      </c>
      <c r="AU94">
        <v>7.8216450000000002</v>
      </c>
      <c r="AV94">
        <v>7.9408466666666699</v>
      </c>
      <c r="AW94">
        <v>7.94649583333333</v>
      </c>
      <c r="AX94">
        <v>7.6339441666666703</v>
      </c>
      <c r="AY94">
        <v>7.6026308333333299</v>
      </c>
      <c r="AZ94">
        <v>7.6733041666666697</v>
      </c>
      <c r="BA94">
        <v>7.5600283333333298</v>
      </c>
      <c r="BB94">
        <v>8.1615554166666708</v>
      </c>
      <c r="BC94">
        <v>8.0577708333333309</v>
      </c>
      <c r="BD94">
        <v>7.7854183333333298</v>
      </c>
      <c r="BE94">
        <v>7.8336054166666704</v>
      </c>
      <c r="BF94">
        <v>7.8568137499999997</v>
      </c>
      <c r="BG94">
        <v>7.7322333333333297</v>
      </c>
      <c r="BH94">
        <v>7.6548150000000001</v>
      </c>
      <c r="BI94">
        <v>7.5999370833333302</v>
      </c>
      <c r="BJ94">
        <v>7.34793875</v>
      </c>
      <c r="BK94">
        <v>7.51916458333333</v>
      </c>
      <c r="BL94">
        <v>7.6966983333333303</v>
      </c>
      <c r="BM94" s="46">
        <v>7.7216500000000003</v>
      </c>
      <c r="BN94">
        <v>7.7343883333333299</v>
      </c>
    </row>
    <row r="95" spans="1:66" x14ac:dyDescent="0.3">
      <c r="A95" t="s">
        <v>733</v>
      </c>
      <c r="B95" t="s">
        <v>734</v>
      </c>
      <c r="C95" t="s">
        <v>1063</v>
      </c>
      <c r="D95" t="s">
        <v>1064</v>
      </c>
    </row>
    <row r="96" spans="1:66" x14ac:dyDescent="0.3">
      <c r="A96" t="s">
        <v>735</v>
      </c>
      <c r="B96" t="s">
        <v>736</v>
      </c>
      <c r="C96" t="s">
        <v>1063</v>
      </c>
      <c r="D96" t="s">
        <v>1064</v>
      </c>
      <c r="E96">
        <v>1.7142900007142901</v>
      </c>
      <c r="F96">
        <v>1.7142900007142901</v>
      </c>
      <c r="G96">
        <v>1.7142900007142901</v>
      </c>
      <c r="H96">
        <v>1.7142900007142901</v>
      </c>
      <c r="I96">
        <v>1.7142900007142901</v>
      </c>
      <c r="J96">
        <v>1.7142900007142901</v>
      </c>
      <c r="K96">
        <v>1.7142900007142901</v>
      </c>
      <c r="L96">
        <v>1.7380991672619099</v>
      </c>
      <c r="M96">
        <v>2.0000000010000001</v>
      </c>
      <c r="N96">
        <v>2.0000000010000001</v>
      </c>
      <c r="O96">
        <v>2.0000000010000001</v>
      </c>
      <c r="P96">
        <v>1.9886602449324799</v>
      </c>
      <c r="Q96">
        <v>2.0872729631517299</v>
      </c>
      <c r="R96">
        <v>2.1061762107568001</v>
      </c>
      <c r="S96">
        <v>2.2268552932326</v>
      </c>
      <c r="T96">
        <v>2.3553841543784801</v>
      </c>
      <c r="U96">
        <v>2.5499999990000002</v>
      </c>
      <c r="V96">
        <v>2.5499999990000002</v>
      </c>
      <c r="W96">
        <v>2.5499999990000002</v>
      </c>
      <c r="X96">
        <v>2.5499999990000002</v>
      </c>
      <c r="Y96">
        <v>2.5499999990000002</v>
      </c>
      <c r="Z96">
        <v>2.8124999989999999</v>
      </c>
      <c r="AA96">
        <v>2.9999999989999999</v>
      </c>
      <c r="AB96">
        <v>2.9999999989999999</v>
      </c>
      <c r="AC96">
        <v>3.8315716662499999</v>
      </c>
      <c r="AD96">
        <v>4.2518549999166702</v>
      </c>
      <c r="AE96">
        <v>4.2724166666666701</v>
      </c>
      <c r="AF96">
        <v>9.7558333333333298</v>
      </c>
      <c r="AG96">
        <v>10</v>
      </c>
      <c r="AH96">
        <v>27.158750000000001</v>
      </c>
      <c r="AI96">
        <v>39.533333333333303</v>
      </c>
      <c r="AJ96">
        <v>111.810666666667</v>
      </c>
      <c r="AK96">
        <v>125.0025</v>
      </c>
      <c r="AL96">
        <v>126.73044166666701</v>
      </c>
      <c r="AM96">
        <v>138.290240833333</v>
      </c>
      <c r="AN96">
        <v>141.98916666666699</v>
      </c>
      <c r="AO96">
        <v>140.375</v>
      </c>
      <c r="AP96">
        <v>142.400833333333</v>
      </c>
      <c r="AQ96">
        <v>150.51916666666699</v>
      </c>
      <c r="AR96">
        <v>177.995</v>
      </c>
      <c r="AS96">
        <v>182.43</v>
      </c>
      <c r="AT96">
        <v>187.32083333333301</v>
      </c>
      <c r="AU96">
        <v>190.66499999999999</v>
      </c>
      <c r="AV96">
        <v>193.87833333333299</v>
      </c>
      <c r="AW96">
        <v>198.3075</v>
      </c>
      <c r="AX96">
        <v>199.875</v>
      </c>
      <c r="AY96">
        <v>200.18833333333299</v>
      </c>
      <c r="AZ96">
        <v>202.34666666666701</v>
      </c>
      <c r="BA96">
        <v>203.63333333333301</v>
      </c>
      <c r="BB96">
        <v>203.95</v>
      </c>
      <c r="BC96">
        <v>203.63583333333301</v>
      </c>
      <c r="BD96">
        <v>204.01750000000001</v>
      </c>
      <c r="BE96">
        <v>204.35833333333301</v>
      </c>
      <c r="BF96">
        <v>205.39416666666699</v>
      </c>
      <c r="BG96">
        <v>206.449166666667</v>
      </c>
      <c r="BH96">
        <v>206.5</v>
      </c>
      <c r="BI96">
        <v>206.5</v>
      </c>
      <c r="BJ96">
        <v>206.5</v>
      </c>
      <c r="BK96">
        <v>207.71666666666701</v>
      </c>
      <c r="BL96">
        <v>208.5</v>
      </c>
      <c r="BM96" s="46">
        <v>208.5</v>
      </c>
      <c r="BN96">
        <v>208.5</v>
      </c>
    </row>
    <row r="97" spans="1:66" x14ac:dyDescent="0.3">
      <c r="A97" t="s">
        <v>737</v>
      </c>
      <c r="B97" t="s">
        <v>738</v>
      </c>
      <c r="C97" t="s">
        <v>1063</v>
      </c>
      <c r="D97" t="s">
        <v>1064</v>
      </c>
    </row>
    <row r="98" spans="1:66" x14ac:dyDescent="0.3">
      <c r="A98" t="s">
        <v>739</v>
      </c>
      <c r="B98" t="s">
        <v>740</v>
      </c>
      <c r="C98" t="s">
        <v>1063</v>
      </c>
      <c r="D98" t="s">
        <v>1064</v>
      </c>
      <c r="E98">
        <v>5.7143000047142998</v>
      </c>
      <c r="F98">
        <v>5.7143000047142998</v>
      </c>
      <c r="G98">
        <v>5.7143000047142998</v>
      </c>
      <c r="H98">
        <v>5.7143000047142998</v>
      </c>
      <c r="I98">
        <v>5.7143000047142998</v>
      </c>
      <c r="J98">
        <v>5.7143000047142998</v>
      </c>
      <c r="K98">
        <v>5.7143000047142998</v>
      </c>
      <c r="L98">
        <v>5.7431583376002999</v>
      </c>
      <c r="M98">
        <v>6.0606000050605999</v>
      </c>
      <c r="N98">
        <v>6.0606000050605999</v>
      </c>
      <c r="O98">
        <v>6.0606000050605999</v>
      </c>
      <c r="P98">
        <v>5.9804104701834797</v>
      </c>
      <c r="Q98">
        <v>5.6414166665833303</v>
      </c>
      <c r="R98">
        <v>5.1464999999999996</v>
      </c>
      <c r="S98">
        <v>5.0315833333333302</v>
      </c>
      <c r="T98">
        <v>4.9351666665833296</v>
      </c>
      <c r="U98">
        <v>4.9047499998333297</v>
      </c>
      <c r="V98">
        <v>4.6619999999166701</v>
      </c>
      <c r="W98">
        <v>4.6836666665833304</v>
      </c>
      <c r="X98">
        <v>5.0026666664166699</v>
      </c>
      <c r="Y98">
        <v>4.9760833333333299</v>
      </c>
      <c r="Z98">
        <v>5.5893333333333297</v>
      </c>
      <c r="AA98">
        <v>6.0699166666666704</v>
      </c>
      <c r="AB98">
        <v>7.2651666665833297</v>
      </c>
      <c r="AC98">
        <v>7.8179999999999996</v>
      </c>
      <c r="AD98">
        <v>7.7907500000000001</v>
      </c>
      <c r="AE98">
        <v>7.8033333333333301</v>
      </c>
      <c r="AF98">
        <v>7.7982500000000003</v>
      </c>
      <c r="AG98">
        <v>7.806</v>
      </c>
      <c r="AH98">
        <v>7.7999166666666699</v>
      </c>
      <c r="AI98">
        <v>7.7897499999999997</v>
      </c>
      <c r="AJ98">
        <v>7.7711666666666703</v>
      </c>
      <c r="AK98">
        <v>7.7405833333333298</v>
      </c>
      <c r="AL98">
        <v>7.7355833333333299</v>
      </c>
      <c r="AM98">
        <v>7.7284166666666696</v>
      </c>
      <c r="AN98">
        <v>7.7358333333333302</v>
      </c>
      <c r="AO98">
        <v>7.7342541666666698</v>
      </c>
      <c r="AP98">
        <v>7.7420833333333299</v>
      </c>
      <c r="AQ98">
        <v>7.7453333333333303</v>
      </c>
      <c r="AR98">
        <v>7.7575000000000003</v>
      </c>
      <c r="AS98">
        <v>7.7911666666666699</v>
      </c>
      <c r="AT98">
        <v>7.7987500000000001</v>
      </c>
      <c r="AU98">
        <v>7.7989166666666696</v>
      </c>
      <c r="AV98">
        <v>7.7867499999999996</v>
      </c>
      <c r="AW98">
        <v>7.7880000000000003</v>
      </c>
      <c r="AX98">
        <v>7.7773333333333303</v>
      </c>
      <c r="AY98">
        <v>7.7678333333333303</v>
      </c>
      <c r="AZ98">
        <v>7.80141666666667</v>
      </c>
      <c r="BA98">
        <v>7.7868333333333304</v>
      </c>
      <c r="BB98">
        <v>7.7517500000000004</v>
      </c>
      <c r="BC98">
        <v>7.7691666666666697</v>
      </c>
      <c r="BD98">
        <v>7.7839999999999998</v>
      </c>
      <c r="BE98">
        <v>7.7564166666666701</v>
      </c>
      <c r="BF98">
        <v>7.7560000000000002</v>
      </c>
      <c r="BG98">
        <v>7.7540833333333303</v>
      </c>
      <c r="BH98">
        <v>7.7517500000000004</v>
      </c>
      <c r="BI98">
        <v>7.7622499999999999</v>
      </c>
      <c r="BJ98">
        <v>7.7932499999999996</v>
      </c>
      <c r="BK98">
        <v>7.8384999999999998</v>
      </c>
      <c r="BL98">
        <v>7.8359166666666704</v>
      </c>
      <c r="BM98" s="46">
        <v>7.75725</v>
      </c>
      <c r="BN98">
        <v>7.77325</v>
      </c>
    </row>
    <row r="99" spans="1:66" x14ac:dyDescent="0.3">
      <c r="A99" t="s">
        <v>741</v>
      </c>
      <c r="B99" t="s">
        <v>742</v>
      </c>
      <c r="C99" t="s">
        <v>1063</v>
      </c>
      <c r="D99" t="s">
        <v>1064</v>
      </c>
      <c r="E99">
        <v>2.0000000010000001</v>
      </c>
      <c r="F99">
        <v>2.0000000010000001</v>
      </c>
      <c r="G99">
        <v>2.0000000010000001</v>
      </c>
      <c r="H99">
        <v>2.0000000010000001</v>
      </c>
      <c r="I99">
        <v>2.0000000010000001</v>
      </c>
      <c r="J99">
        <v>2.0000000010000001</v>
      </c>
      <c r="K99">
        <v>2.0000000010000001</v>
      </c>
      <c r="L99">
        <v>2.0000000010000001</v>
      </c>
      <c r="M99">
        <v>2.0000000010000001</v>
      </c>
      <c r="N99">
        <v>2.0000000010000001</v>
      </c>
      <c r="O99">
        <v>2.0000000010000001</v>
      </c>
      <c r="P99">
        <v>2.0000000009166699</v>
      </c>
      <c r="Q99">
        <v>2.0000092114837398</v>
      </c>
      <c r="R99">
        <v>2.0000007683144401</v>
      </c>
      <c r="S99">
        <v>2.0000000004144698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2</v>
      </c>
      <c r="AS99">
        <v>14.840624999999999</v>
      </c>
      <c r="AT99">
        <v>15.476825</v>
      </c>
      <c r="AU99">
        <v>16.437058333333301</v>
      </c>
      <c r="AV99">
        <v>17.352491666666701</v>
      </c>
      <c r="AW99">
        <v>18.209724999999999</v>
      </c>
      <c r="AX99">
        <v>18.8323416666667</v>
      </c>
      <c r="AY99">
        <v>18.895208333333301</v>
      </c>
      <c r="AZ99">
        <v>18.895099999999999</v>
      </c>
      <c r="BA99">
        <v>18.9037583333333</v>
      </c>
      <c r="BB99">
        <v>18.895099999999999</v>
      </c>
      <c r="BC99">
        <v>18.895099999999999</v>
      </c>
      <c r="BD99">
        <v>18.917141666666701</v>
      </c>
      <c r="BE99">
        <v>19.502249512161502</v>
      </c>
      <c r="BF99">
        <v>20.353779166666701</v>
      </c>
      <c r="BG99">
        <v>20.987158333333301</v>
      </c>
      <c r="BH99">
        <v>21.945174999999999</v>
      </c>
      <c r="BI99">
        <v>22.835018390426001</v>
      </c>
      <c r="BJ99">
        <v>23.4870839434552</v>
      </c>
      <c r="BK99">
        <v>23.902728292543198</v>
      </c>
      <c r="BL99">
        <v>24.508538914892601</v>
      </c>
      <c r="BM99" s="46">
        <v>24.581880517284599</v>
      </c>
      <c r="BN99">
        <v>24.0166553242681</v>
      </c>
    </row>
    <row r="100" spans="1:66" x14ac:dyDescent="0.3">
      <c r="A100" t="s">
        <v>743</v>
      </c>
      <c r="B100" t="s">
        <v>744</v>
      </c>
      <c r="C100" t="s">
        <v>1063</v>
      </c>
      <c r="D100" t="s">
        <v>1064</v>
      </c>
    </row>
    <row r="101" spans="1:66" x14ac:dyDescent="0.3">
      <c r="A101" t="s">
        <v>745</v>
      </c>
      <c r="B101" t="s">
        <v>746</v>
      </c>
      <c r="C101" t="s">
        <v>1063</v>
      </c>
      <c r="D101" t="s">
        <v>1064</v>
      </c>
      <c r="AK101">
        <v>0.26329825000000001</v>
      </c>
      <c r="AL101">
        <v>3.5791489166666701</v>
      </c>
      <c r="AM101">
        <v>5.99801141666667</v>
      </c>
      <c r="AN101">
        <v>5.23075608333333</v>
      </c>
      <c r="AO101">
        <v>5.4341611666666703</v>
      </c>
      <c r="AP101">
        <v>6.1605825833333299</v>
      </c>
      <c r="AQ101">
        <v>6.3632856666666697</v>
      </c>
      <c r="AR101">
        <v>7.1117428333333299</v>
      </c>
      <c r="AS101">
        <v>8.2776664166666691</v>
      </c>
      <c r="AT101">
        <v>8.3415409999999994</v>
      </c>
      <c r="AU101">
        <v>7.8716825000000004</v>
      </c>
      <c r="AV101">
        <v>6.7049688333333304</v>
      </c>
      <c r="AW101">
        <v>6.0343406666666697</v>
      </c>
      <c r="AX101">
        <v>5.9492369166666697</v>
      </c>
      <c r="AY101">
        <v>5.8377932499999998</v>
      </c>
      <c r="AZ101">
        <v>5.3645356666666704</v>
      </c>
      <c r="BA101">
        <v>4.9350397499999996</v>
      </c>
      <c r="BB101">
        <v>5.2839464166666703</v>
      </c>
      <c r="BC101">
        <v>5.4980105833333299</v>
      </c>
      <c r="BD101">
        <v>5.3438697499999996</v>
      </c>
      <c r="BE101">
        <v>5.8502918333333298</v>
      </c>
      <c r="BF101">
        <v>5.70488016666667</v>
      </c>
      <c r="BG101">
        <v>5.7481654166666702</v>
      </c>
      <c r="BH101">
        <v>6.8583037500000001</v>
      </c>
      <c r="BI101">
        <v>6.8059901666666702</v>
      </c>
      <c r="BJ101">
        <v>6.623831</v>
      </c>
      <c r="BK101">
        <v>6.2790252500000001</v>
      </c>
      <c r="BL101">
        <v>6.6225451666666704</v>
      </c>
      <c r="BM101" s="46">
        <v>6.6140555000000001</v>
      </c>
      <c r="BN101">
        <v>6.3600831666666702</v>
      </c>
    </row>
    <row r="102" spans="1:66" s="9" customFormat="1" x14ac:dyDescent="0.3">
      <c r="A102" s="9" t="s">
        <v>256</v>
      </c>
      <c r="B102" s="9" t="s">
        <v>747</v>
      </c>
      <c r="C102" s="9" t="s">
        <v>1063</v>
      </c>
      <c r="D102" s="9" t="s">
        <v>1064</v>
      </c>
      <c r="E102" s="9">
        <v>5.0000000040000003</v>
      </c>
      <c r="F102" s="9">
        <v>5.0000000040000003</v>
      </c>
      <c r="G102" s="9">
        <v>5.0000000040000003</v>
      </c>
      <c r="H102" s="9">
        <v>5.0000000040000003</v>
      </c>
      <c r="I102" s="9">
        <v>5.0000000040000003</v>
      </c>
      <c r="J102" s="9">
        <v>5.0000000040000003</v>
      </c>
      <c r="K102" s="9">
        <v>5.0000000040000003</v>
      </c>
      <c r="L102" s="9">
        <v>5.0000000040000003</v>
      </c>
      <c r="M102" s="9">
        <v>5.0000000040000003</v>
      </c>
      <c r="N102" s="9">
        <v>5.0000000040000003</v>
      </c>
      <c r="O102" s="9">
        <v>5.0000000040000003</v>
      </c>
      <c r="P102" s="9">
        <v>5.0000000035833301</v>
      </c>
      <c r="Q102" s="9">
        <v>5.00001842480959</v>
      </c>
      <c r="R102" s="9">
        <v>5.0000084459708196</v>
      </c>
      <c r="S102" s="9">
        <v>5.0000041458920101</v>
      </c>
      <c r="T102" s="9">
        <v>4.9999999989999999</v>
      </c>
      <c r="U102" s="9">
        <v>4.9999999989999999</v>
      </c>
      <c r="V102" s="9">
        <v>4.9999999989999999</v>
      </c>
      <c r="W102" s="9">
        <v>4.9999999989999999</v>
      </c>
      <c r="X102" s="9">
        <v>4.9999999989999999</v>
      </c>
      <c r="Y102" s="9">
        <v>4.9999999989999999</v>
      </c>
      <c r="Z102" s="9">
        <v>4.9999999989999999</v>
      </c>
      <c r="AA102" s="9">
        <v>4.9999999989999999</v>
      </c>
      <c r="AB102" s="9">
        <v>4.9999999989999999</v>
      </c>
      <c r="AC102" s="9">
        <v>4.9999999995833297</v>
      </c>
      <c r="AD102" s="9">
        <v>5</v>
      </c>
      <c r="AE102" s="9">
        <v>5</v>
      </c>
      <c r="AF102" s="9">
        <v>5</v>
      </c>
      <c r="AG102" s="9">
        <v>5</v>
      </c>
      <c r="AH102" s="9">
        <v>5</v>
      </c>
      <c r="AI102" s="9">
        <v>5</v>
      </c>
      <c r="AJ102" s="9">
        <v>6.0341666666666702</v>
      </c>
      <c r="AK102" s="9">
        <v>9.8016666666666694</v>
      </c>
      <c r="AL102" s="9">
        <v>12.8225</v>
      </c>
      <c r="AM102" s="9">
        <v>15.04</v>
      </c>
      <c r="AN102" s="9">
        <v>15.109733333333301</v>
      </c>
      <c r="AO102" s="9">
        <v>15.70115</v>
      </c>
      <c r="AP102" s="9">
        <v>16.654499999999999</v>
      </c>
      <c r="AQ102" s="9">
        <v>16.7656666666667</v>
      </c>
      <c r="AR102" s="9">
        <v>16.937891666666701</v>
      </c>
      <c r="AS102" s="9">
        <v>21.170666666666701</v>
      </c>
      <c r="AT102" s="9">
        <v>24.429083333333299</v>
      </c>
      <c r="AU102" s="9">
        <v>29.2504833333333</v>
      </c>
      <c r="AV102" s="9">
        <v>42.366758333333301</v>
      </c>
      <c r="AW102" s="9">
        <v>38.352033333333303</v>
      </c>
      <c r="AX102" s="9">
        <v>40.448549999999997</v>
      </c>
      <c r="AY102" s="9">
        <v>40.408516666666699</v>
      </c>
      <c r="AZ102" s="9">
        <v>36.861416666666699</v>
      </c>
      <c r="BA102" s="9">
        <v>39.1075916666667</v>
      </c>
      <c r="BB102" s="9">
        <v>41.197608333333299</v>
      </c>
      <c r="BC102" s="9">
        <v>39.797400000000003</v>
      </c>
      <c r="BD102" s="9">
        <v>40.522821939374403</v>
      </c>
      <c r="BE102" s="9">
        <v>41.949722952315597</v>
      </c>
      <c r="BF102" s="9">
        <v>43.462783333333299</v>
      </c>
      <c r="BG102" s="9">
        <v>45.2159808923792</v>
      </c>
      <c r="BH102" s="9">
        <v>50.706426673943902</v>
      </c>
      <c r="BI102" s="9">
        <v>63.335818369892401</v>
      </c>
      <c r="BJ102" s="9">
        <v>64.769680284992802</v>
      </c>
      <c r="BK102" s="9">
        <v>68.031753981281199</v>
      </c>
      <c r="BL102" s="9">
        <v>88.814966176919299</v>
      </c>
      <c r="BM102" s="46">
        <v>93.509807213621301</v>
      </c>
      <c r="BN102" s="9">
        <v>89.226636511630403</v>
      </c>
    </row>
    <row r="103" spans="1:66" x14ac:dyDescent="0.3">
      <c r="A103" t="s">
        <v>748</v>
      </c>
      <c r="B103" t="s">
        <v>749</v>
      </c>
      <c r="C103" t="s">
        <v>1063</v>
      </c>
      <c r="D103" t="s">
        <v>1064</v>
      </c>
      <c r="M103">
        <v>59.999999999000003</v>
      </c>
      <c r="N103">
        <v>59.999999999000003</v>
      </c>
      <c r="O103">
        <v>59.999999999000003</v>
      </c>
      <c r="P103">
        <v>59.821616665666703</v>
      </c>
      <c r="Q103">
        <v>55.259999999000001</v>
      </c>
      <c r="R103">
        <v>48.966224998999998</v>
      </c>
      <c r="S103">
        <v>46.752399998999998</v>
      </c>
      <c r="T103">
        <v>43.971383332333303</v>
      </c>
      <c r="U103">
        <v>41.575266665666703</v>
      </c>
      <c r="V103">
        <v>40.960749999000001</v>
      </c>
      <c r="W103">
        <v>37.911349999000002</v>
      </c>
      <c r="X103">
        <v>35.577999998999999</v>
      </c>
      <c r="Y103">
        <v>32.5322833323333</v>
      </c>
      <c r="Z103">
        <v>34.314291665666701</v>
      </c>
      <c r="AA103">
        <v>36.630549999000003</v>
      </c>
      <c r="AB103">
        <v>42.671149999000001</v>
      </c>
      <c r="AC103">
        <v>48.042208332916701</v>
      </c>
      <c r="AD103">
        <v>50.119399999999999</v>
      </c>
      <c r="AE103">
        <v>45.832149999999999</v>
      </c>
      <c r="AF103">
        <v>46.970541666666698</v>
      </c>
      <c r="AG103">
        <v>50.413208333333301</v>
      </c>
      <c r="AH103">
        <v>59.066341666666702</v>
      </c>
      <c r="AI103">
        <v>63.205866666666701</v>
      </c>
      <c r="AJ103">
        <v>74.735383333333303</v>
      </c>
      <c r="AK103">
        <v>78.988391666666701</v>
      </c>
      <c r="AL103">
        <v>91.933183333333304</v>
      </c>
      <c r="AM103">
        <v>105.160458333333</v>
      </c>
      <c r="AN103">
        <v>125.681425</v>
      </c>
      <c r="AO103">
        <v>152.64666666666699</v>
      </c>
      <c r="AP103">
        <v>186.789166666667</v>
      </c>
      <c r="AQ103">
        <v>214.40166666666701</v>
      </c>
      <c r="AR103">
        <v>237.145833333333</v>
      </c>
      <c r="AS103">
        <v>282.17916666666702</v>
      </c>
      <c r="AT103">
        <v>286.49</v>
      </c>
      <c r="AU103">
        <v>257.886666666667</v>
      </c>
      <c r="AV103">
        <v>224.30666666666701</v>
      </c>
      <c r="AW103">
        <v>202.745833333333</v>
      </c>
      <c r="AX103">
        <v>199.58250000000001</v>
      </c>
      <c r="AY103">
        <v>210.39</v>
      </c>
      <c r="AZ103">
        <v>183.62583333333299</v>
      </c>
      <c r="BA103">
        <v>172.113333333333</v>
      </c>
      <c r="BB103">
        <v>202.34166666666701</v>
      </c>
      <c r="BC103">
        <v>207.944166666667</v>
      </c>
      <c r="BD103">
        <v>201.05500000000001</v>
      </c>
      <c r="BE103">
        <v>225.104166666667</v>
      </c>
      <c r="BF103">
        <v>223.69499999999999</v>
      </c>
      <c r="BG103">
        <v>232.601666666667</v>
      </c>
      <c r="BH103">
        <v>279.33249999999998</v>
      </c>
      <c r="BI103">
        <v>281.52333333333303</v>
      </c>
      <c r="BJ103">
        <v>274.433333333333</v>
      </c>
      <c r="BK103">
        <v>270.21166666666699</v>
      </c>
      <c r="BL103">
        <v>290.66000000000003</v>
      </c>
      <c r="BM103" s="46">
        <v>307.99666666666701</v>
      </c>
      <c r="BN103">
        <v>303.14083333333298</v>
      </c>
    </row>
    <row r="104" spans="1:66" x14ac:dyDescent="0.3">
      <c r="A104" t="s">
        <v>750</v>
      </c>
      <c r="B104" t="s">
        <v>751</v>
      </c>
      <c r="C104" t="s">
        <v>1063</v>
      </c>
      <c r="D104" t="s">
        <v>1064</v>
      </c>
    </row>
    <row r="105" spans="1:66" x14ac:dyDescent="0.3">
      <c r="A105" t="s">
        <v>752</v>
      </c>
      <c r="B105" t="s">
        <v>753</v>
      </c>
      <c r="C105" t="s">
        <v>1063</v>
      </c>
      <c r="D105" t="s">
        <v>1064</v>
      </c>
    </row>
    <row r="106" spans="1:66" x14ac:dyDescent="0.3">
      <c r="A106" t="s">
        <v>754</v>
      </c>
      <c r="B106" t="s">
        <v>755</v>
      </c>
      <c r="C106" t="s">
        <v>1063</v>
      </c>
      <c r="D106" t="s">
        <v>1064</v>
      </c>
    </row>
    <row r="107" spans="1:66" x14ac:dyDescent="0.3">
      <c r="A107" t="s">
        <v>756</v>
      </c>
      <c r="B107" t="s">
        <v>757</v>
      </c>
      <c r="C107" t="s">
        <v>1063</v>
      </c>
      <c r="D107" t="s">
        <v>1064</v>
      </c>
    </row>
    <row r="108" spans="1:66" s="9" customFormat="1" x14ac:dyDescent="0.3">
      <c r="A108" s="9" t="s">
        <v>242</v>
      </c>
      <c r="B108" s="9" t="s">
        <v>758</v>
      </c>
      <c r="C108" s="9" t="s">
        <v>1063</v>
      </c>
      <c r="D108" s="9" t="s">
        <v>1064</v>
      </c>
      <c r="L108" s="9">
        <v>149.583333333333</v>
      </c>
      <c r="M108" s="9">
        <v>296.29166666666703</v>
      </c>
      <c r="N108" s="9">
        <v>326</v>
      </c>
      <c r="O108" s="9">
        <v>362.83333333333297</v>
      </c>
      <c r="P108" s="9">
        <v>391.875</v>
      </c>
      <c r="Q108" s="9">
        <v>415</v>
      </c>
      <c r="R108" s="9">
        <v>415</v>
      </c>
      <c r="S108" s="9">
        <v>415</v>
      </c>
      <c r="T108" s="9">
        <v>414.99999999900001</v>
      </c>
      <c r="U108" s="9">
        <v>414.99999999900001</v>
      </c>
      <c r="V108" s="9">
        <v>414.99999999900001</v>
      </c>
      <c r="W108" s="9">
        <v>442.045416665917</v>
      </c>
      <c r="X108" s="9">
        <v>623.05549999908305</v>
      </c>
      <c r="Y108" s="9">
        <v>626.99399999858304</v>
      </c>
      <c r="Z108" s="9">
        <v>631.75666666416703</v>
      </c>
      <c r="AA108" s="9">
        <v>661.42074999925001</v>
      </c>
      <c r="AB108" s="9">
        <v>909.26483333199997</v>
      </c>
      <c r="AC108" s="9">
        <v>1025.9448333314999</v>
      </c>
      <c r="AD108" s="9">
        <v>1110.57999999967</v>
      </c>
      <c r="AE108" s="9">
        <v>1282.5599999997501</v>
      </c>
      <c r="AF108" s="9">
        <v>1643.8483333333299</v>
      </c>
      <c r="AG108" s="9">
        <v>1685.7041666666701</v>
      </c>
      <c r="AH108" s="9">
        <v>1770.0591666666701</v>
      </c>
      <c r="AI108" s="9">
        <v>1842.8133333333301</v>
      </c>
      <c r="AJ108" s="9">
        <v>1950.3175000000001</v>
      </c>
      <c r="AK108" s="9">
        <v>2029.9208333333299</v>
      </c>
      <c r="AL108" s="9">
        <v>2087.10386666667</v>
      </c>
      <c r="AM108" s="9">
        <v>2160.7536749999999</v>
      </c>
      <c r="AN108" s="9">
        <v>2248.6079749999999</v>
      </c>
      <c r="AO108" s="9">
        <v>2342.2962916666702</v>
      </c>
      <c r="AP108" s="9">
        <v>2909.38</v>
      </c>
      <c r="AQ108" s="9">
        <v>10013.622499999999</v>
      </c>
      <c r="AR108" s="9">
        <v>7855.15</v>
      </c>
      <c r="AS108" s="9">
        <v>8421.7749999999996</v>
      </c>
      <c r="AT108" s="9">
        <v>10260.85</v>
      </c>
      <c r="AU108" s="9">
        <v>9311.1916666666693</v>
      </c>
      <c r="AV108" s="9">
        <v>8577.1333333333296</v>
      </c>
      <c r="AW108" s="9">
        <v>8938.85</v>
      </c>
      <c r="AX108" s="9">
        <v>9704.7416666666704</v>
      </c>
      <c r="AY108" s="9">
        <v>9159.3166666666693</v>
      </c>
      <c r="AZ108" s="9">
        <v>9141</v>
      </c>
      <c r="BA108" s="9">
        <v>9698.9624999999996</v>
      </c>
      <c r="BB108" s="9">
        <v>10389.9375</v>
      </c>
      <c r="BC108" s="9">
        <v>9090.4333333333307</v>
      </c>
      <c r="BD108" s="9">
        <v>8770.4333333333307</v>
      </c>
      <c r="BE108" s="9">
        <v>9386.6291666666693</v>
      </c>
      <c r="BF108" s="9">
        <v>10461.24</v>
      </c>
      <c r="BG108" s="9">
        <v>11865.2112962963</v>
      </c>
      <c r="BH108" s="9">
        <v>13389.412936507901</v>
      </c>
      <c r="BI108" s="9">
        <v>13308.3268020542</v>
      </c>
      <c r="BJ108" s="9">
        <v>13380.8338788891</v>
      </c>
      <c r="BK108" s="9">
        <v>14236.938773481799</v>
      </c>
      <c r="BL108" s="9">
        <v>14147.671360545401</v>
      </c>
      <c r="BM108" s="46">
        <v>14582.203467817701</v>
      </c>
      <c r="BN108" s="9">
        <v>14308.1439011897</v>
      </c>
    </row>
    <row r="109" spans="1:66" x14ac:dyDescent="0.3">
      <c r="A109" t="s">
        <v>759</v>
      </c>
      <c r="B109" t="s">
        <v>760</v>
      </c>
      <c r="C109" t="s">
        <v>1063</v>
      </c>
      <c r="D109" t="s">
        <v>1064</v>
      </c>
    </row>
    <row r="110" spans="1:66" x14ac:dyDescent="0.3">
      <c r="A110" t="s">
        <v>761</v>
      </c>
      <c r="B110" t="s">
        <v>762</v>
      </c>
      <c r="C110" t="s">
        <v>1063</v>
      </c>
      <c r="D110" t="s">
        <v>1064</v>
      </c>
      <c r="E110">
        <v>0.357142999357143</v>
      </c>
      <c r="F110">
        <v>0.357142999357143</v>
      </c>
      <c r="G110">
        <v>0.357142999357143</v>
      </c>
      <c r="H110">
        <v>0.357142999357143</v>
      </c>
      <c r="I110">
        <v>0.357142999357143</v>
      </c>
      <c r="J110">
        <v>0.357142999357143</v>
      </c>
      <c r="K110">
        <v>0.357142999357143</v>
      </c>
      <c r="L110">
        <v>0.36210333266567502</v>
      </c>
      <c r="M110">
        <v>0.41666699941666702</v>
      </c>
      <c r="N110">
        <v>0.41666699941666702</v>
      </c>
      <c r="O110">
        <v>0.41666699941666702</v>
      </c>
      <c r="P110">
        <v>0.41092023742942502</v>
      </c>
      <c r="Q110">
        <v>0.40039046153000801</v>
      </c>
      <c r="R110">
        <v>0.40817094529930797</v>
      </c>
      <c r="S110">
        <v>0.42775643974766298</v>
      </c>
      <c r="T110">
        <v>0.45204116566666702</v>
      </c>
      <c r="U110">
        <v>0.55650983233333295</v>
      </c>
      <c r="V110">
        <v>0.57327199900000003</v>
      </c>
      <c r="W110">
        <v>0.52150458233333297</v>
      </c>
      <c r="X110">
        <v>0.47218116566666701</v>
      </c>
      <c r="Y110">
        <v>0.43029499900000001</v>
      </c>
      <c r="Z110">
        <v>0.49764133233333302</v>
      </c>
      <c r="AA110">
        <v>0.57244683233333304</v>
      </c>
      <c r="AB110">
        <v>0.65972458233333298</v>
      </c>
      <c r="AC110">
        <v>0.75180666625000003</v>
      </c>
      <c r="AD110">
        <v>0.77924599974999997</v>
      </c>
      <c r="AE110">
        <v>0.68219733333333299</v>
      </c>
      <c r="AF110">
        <v>0.61192650000000004</v>
      </c>
      <c r="AG110">
        <v>0.56217016666666697</v>
      </c>
      <c r="AH110">
        <v>0.61117275000000004</v>
      </c>
      <c r="AI110">
        <v>0.56317716666666695</v>
      </c>
      <c r="AJ110">
        <v>0.56701533333333298</v>
      </c>
      <c r="AK110">
        <v>0.56977416666666703</v>
      </c>
      <c r="AL110">
        <v>0.66675655333333295</v>
      </c>
      <c r="AM110">
        <v>0.65342660416666698</v>
      </c>
      <c r="AN110">
        <v>0.63366811999999995</v>
      </c>
      <c r="AO110">
        <v>0.64095825500000003</v>
      </c>
      <c r="AP110">
        <v>0.61083611416666705</v>
      </c>
      <c r="AQ110">
        <v>0.60382359416666698</v>
      </c>
      <c r="AR110">
        <v>0.61805684500000002</v>
      </c>
      <c r="AS110">
        <v>0.66093083333333302</v>
      </c>
      <c r="AT110">
        <v>0.69465500000000002</v>
      </c>
      <c r="AU110">
        <v>0.66722333333333295</v>
      </c>
      <c r="AV110">
        <v>0.61247249999999998</v>
      </c>
      <c r="AW110">
        <v>0.54618</v>
      </c>
      <c r="AX110">
        <v>0.54999833333333303</v>
      </c>
      <c r="AY110">
        <v>0.54348666666666701</v>
      </c>
      <c r="AZ110">
        <v>0.499771666666667</v>
      </c>
      <c r="BA110">
        <v>0.54396624999999998</v>
      </c>
      <c r="BB110">
        <v>0.64191926349599604</v>
      </c>
      <c r="BC110">
        <v>0.64717934556016499</v>
      </c>
      <c r="BD110">
        <v>0.62414083574049495</v>
      </c>
      <c r="BE110">
        <v>0.63304698885732702</v>
      </c>
      <c r="BF110">
        <v>0.63966057761347705</v>
      </c>
      <c r="BG110">
        <v>0.60772962687825505</v>
      </c>
      <c r="BH110">
        <v>0.65454547893142601</v>
      </c>
      <c r="BI110">
        <v>0.74063446369708397</v>
      </c>
      <c r="BJ110">
        <v>0.77697668234412298</v>
      </c>
      <c r="BK110">
        <v>0.74953154025984703</v>
      </c>
      <c r="BL110">
        <v>0.78344511001192896</v>
      </c>
      <c r="BM110" s="46">
        <v>0.77999957669715303</v>
      </c>
      <c r="BN110">
        <v>0.72706494468832195</v>
      </c>
    </row>
    <row r="111" spans="1:66" s="9" customFormat="1" x14ac:dyDescent="0.3">
      <c r="A111" s="9" t="s">
        <v>198</v>
      </c>
      <c r="B111" s="9" t="s">
        <v>763</v>
      </c>
      <c r="C111" s="9" t="s">
        <v>1063</v>
      </c>
      <c r="D111" s="9" t="s">
        <v>1064</v>
      </c>
      <c r="E111" s="9">
        <v>4.7619000037618999</v>
      </c>
      <c r="F111" s="9">
        <v>4.7619000037618999</v>
      </c>
      <c r="G111" s="9">
        <v>4.7619000037618999</v>
      </c>
      <c r="H111" s="9">
        <v>4.7619000037618999</v>
      </c>
      <c r="I111" s="9">
        <v>4.7619000037618999</v>
      </c>
      <c r="J111" s="9">
        <v>4.7619000037618999</v>
      </c>
      <c r="K111" s="9">
        <v>6.35912500535912</v>
      </c>
      <c r="L111" s="9">
        <v>7.5000000064999996</v>
      </c>
      <c r="M111" s="9">
        <v>7.5000000064999996</v>
      </c>
      <c r="N111" s="9">
        <v>7.5000000064999996</v>
      </c>
      <c r="O111" s="9">
        <v>7.5000000064999996</v>
      </c>
      <c r="P111" s="9">
        <v>7.4919352309682399</v>
      </c>
      <c r="Q111" s="9">
        <v>7.5944683739493604</v>
      </c>
      <c r="R111" s="9">
        <v>7.7420385621496797</v>
      </c>
      <c r="S111" s="9">
        <v>8.1016032272183001</v>
      </c>
      <c r="T111" s="9">
        <v>8.3758919456538603</v>
      </c>
      <c r="U111" s="9">
        <v>8.9604127281239201</v>
      </c>
      <c r="V111" s="9">
        <v>8.7385761713145698</v>
      </c>
      <c r="W111" s="9">
        <v>8.1928403484039301</v>
      </c>
      <c r="X111" s="9">
        <v>8.12579094635689</v>
      </c>
      <c r="Y111" s="9">
        <v>7.8629447011379803</v>
      </c>
      <c r="Z111" s="9">
        <v>8.6585228170931696</v>
      </c>
      <c r="AA111" s="9">
        <v>9.4551319334863901</v>
      </c>
      <c r="AB111" s="9">
        <v>10.098898244046101</v>
      </c>
      <c r="AC111" s="9">
        <v>11.3625833326667</v>
      </c>
      <c r="AD111" s="9">
        <v>12.368749999583301</v>
      </c>
      <c r="AE111" s="9">
        <v>12.61083333325</v>
      </c>
      <c r="AF111" s="9">
        <v>12.961499999999999</v>
      </c>
      <c r="AG111" s="9">
        <v>13.9170833333333</v>
      </c>
      <c r="AH111" s="9">
        <v>16.2255</v>
      </c>
      <c r="AI111" s="9">
        <v>17.503499999999999</v>
      </c>
      <c r="AJ111" s="9">
        <v>22.742433333333299</v>
      </c>
      <c r="AK111" s="9">
        <v>25.9180833333333</v>
      </c>
      <c r="AL111" s="9">
        <v>30.4932916666667</v>
      </c>
      <c r="AM111" s="9">
        <v>31.373742499999999</v>
      </c>
      <c r="AN111" s="9">
        <v>32.4270766666667</v>
      </c>
      <c r="AO111" s="9">
        <v>35.433173333333301</v>
      </c>
      <c r="AP111" s="9">
        <v>36.313285833333303</v>
      </c>
      <c r="AQ111" s="9">
        <v>41.259365000000003</v>
      </c>
      <c r="AR111" s="9">
        <v>43.055428333333303</v>
      </c>
      <c r="AS111" s="9">
        <v>44.941605000000003</v>
      </c>
      <c r="AT111" s="9">
        <v>47.186414166666701</v>
      </c>
      <c r="AU111" s="9">
        <v>48.610319166666699</v>
      </c>
      <c r="AV111" s="9">
        <v>46.583284166666701</v>
      </c>
      <c r="AW111" s="9">
        <v>45.316466666666699</v>
      </c>
      <c r="AX111" s="9">
        <v>44.099975000000001</v>
      </c>
      <c r="AY111" s="9">
        <v>45.3070083333333</v>
      </c>
      <c r="AZ111" s="9">
        <v>41.3485333333333</v>
      </c>
      <c r="BA111" s="9">
        <v>43.505183333333299</v>
      </c>
      <c r="BB111" s="9">
        <v>48.405266666666698</v>
      </c>
      <c r="BC111" s="9">
        <v>45.725812121212101</v>
      </c>
      <c r="BD111" s="9">
        <v>46.670466666666698</v>
      </c>
      <c r="BE111" s="9">
        <v>53.437233333333303</v>
      </c>
      <c r="BF111" s="9">
        <v>58.597845416666701</v>
      </c>
      <c r="BG111" s="9">
        <v>61.029514460784299</v>
      </c>
      <c r="BH111" s="9">
        <v>64.151944463278596</v>
      </c>
      <c r="BI111" s="9">
        <v>67.195312807389399</v>
      </c>
      <c r="BJ111" s="9">
        <v>65.121568645066006</v>
      </c>
      <c r="BK111" s="9">
        <v>68.389467093542095</v>
      </c>
      <c r="BL111" s="9">
        <v>70.420340535955106</v>
      </c>
      <c r="BM111" s="46">
        <v>74.099566883605206</v>
      </c>
      <c r="BN111" s="9">
        <v>73.918012815435105</v>
      </c>
    </row>
    <row r="112" spans="1:66" x14ac:dyDescent="0.3">
      <c r="A112" t="s">
        <v>764</v>
      </c>
      <c r="B112" t="s">
        <v>765</v>
      </c>
      <c r="C112" t="s">
        <v>1063</v>
      </c>
      <c r="D112" t="s">
        <v>1064</v>
      </c>
    </row>
    <row r="113" spans="1:66" x14ac:dyDescent="0.3">
      <c r="A113" t="s">
        <v>766</v>
      </c>
      <c r="B113" t="s">
        <v>767</v>
      </c>
      <c r="C113" t="s">
        <v>1063</v>
      </c>
      <c r="D113" t="s">
        <v>1064</v>
      </c>
      <c r="E113">
        <v>0.357142999357143</v>
      </c>
      <c r="F113">
        <v>0.357142999357143</v>
      </c>
      <c r="G113">
        <v>0.357142999357143</v>
      </c>
      <c r="H113">
        <v>0.357142999357143</v>
      </c>
      <c r="I113">
        <v>0.357142999357143</v>
      </c>
      <c r="J113">
        <v>0.357142999357143</v>
      </c>
      <c r="K113">
        <v>0.357142999357143</v>
      </c>
      <c r="L113">
        <v>0.36210333266567502</v>
      </c>
      <c r="M113">
        <v>0.41666699941666702</v>
      </c>
      <c r="N113">
        <v>0.41666699941666702</v>
      </c>
      <c r="O113">
        <v>0.41666699941666702</v>
      </c>
      <c r="P113">
        <v>0.41092022003512402</v>
      </c>
      <c r="Q113">
        <v>0.40039046153000801</v>
      </c>
      <c r="R113">
        <v>0.40817094529930797</v>
      </c>
      <c r="S113">
        <v>0.42775643974766298</v>
      </c>
      <c r="T113">
        <v>0.45204116566666702</v>
      </c>
      <c r="U113">
        <v>0.55650983233333295</v>
      </c>
      <c r="V113">
        <v>0.57327199900000003</v>
      </c>
      <c r="W113">
        <v>0.52150458233333297</v>
      </c>
      <c r="X113">
        <v>0.48859487408443097</v>
      </c>
      <c r="Y113">
        <v>0.48664527682958703</v>
      </c>
      <c r="Z113">
        <v>0.62129806687560296</v>
      </c>
      <c r="AA113">
        <v>0.70456163604996103</v>
      </c>
      <c r="AB113">
        <v>0.80467792271777405</v>
      </c>
      <c r="AC113">
        <v>0.92255349958333299</v>
      </c>
      <c r="AD113">
        <v>0.94561499991666698</v>
      </c>
      <c r="AE113">
        <v>0.74312833316666704</v>
      </c>
      <c r="AF113">
        <v>0.67291666666666705</v>
      </c>
      <c r="AG113">
        <v>0.65646749999999998</v>
      </c>
      <c r="AH113">
        <v>0.70554333333333297</v>
      </c>
      <c r="AI113">
        <v>0.60458833333333295</v>
      </c>
      <c r="AJ113">
        <v>0.62129749999999995</v>
      </c>
      <c r="AK113">
        <v>0.58772083333333303</v>
      </c>
      <c r="AL113">
        <v>0.67724930666666705</v>
      </c>
      <c r="AM113">
        <v>0.66862810166666697</v>
      </c>
      <c r="AN113">
        <v>0.62373307499999997</v>
      </c>
      <c r="AO113">
        <v>0.62502836833333297</v>
      </c>
      <c r="AP113">
        <v>0.65964312666666702</v>
      </c>
      <c r="AQ113">
        <v>0.70227099833333295</v>
      </c>
    </row>
    <row r="114" spans="1:66" x14ac:dyDescent="0.3">
      <c r="A114" t="s">
        <v>768</v>
      </c>
      <c r="B114" t="s">
        <v>769</v>
      </c>
      <c r="C114" t="s">
        <v>1063</v>
      </c>
      <c r="D114" t="s">
        <v>1064</v>
      </c>
      <c r="E114">
        <v>75.750000075749995</v>
      </c>
      <c r="F114">
        <v>75.750000075749995</v>
      </c>
      <c r="G114">
        <v>75.750000075749995</v>
      </c>
      <c r="H114">
        <v>75.750000075749995</v>
      </c>
      <c r="I114">
        <v>75.750000075749995</v>
      </c>
      <c r="J114">
        <v>75.750000075749995</v>
      </c>
      <c r="K114">
        <v>75.750000075749995</v>
      </c>
      <c r="L114">
        <v>75.750000075749995</v>
      </c>
      <c r="M114">
        <v>75.750000075749995</v>
      </c>
      <c r="N114">
        <v>75.750000075749995</v>
      </c>
      <c r="O114">
        <v>75.750000075749995</v>
      </c>
      <c r="P114">
        <v>75.750000069437505</v>
      </c>
      <c r="Q114">
        <v>75.749970134520197</v>
      </c>
      <c r="R114">
        <v>68.886041948258494</v>
      </c>
      <c r="S114">
        <v>67.641342246617</v>
      </c>
      <c r="T114">
        <v>67.654945532440607</v>
      </c>
      <c r="U114">
        <v>70.239069861051604</v>
      </c>
      <c r="V114">
        <v>70.633731878885499</v>
      </c>
      <c r="W114">
        <v>70.492030976158105</v>
      </c>
      <c r="X114">
        <v>70.492030976158105</v>
      </c>
      <c r="Y114">
        <v>70.631848089675998</v>
      </c>
      <c r="Z114">
        <v>78.346845377736102</v>
      </c>
      <c r="AA114">
        <v>83.622670024556896</v>
      </c>
      <c r="AB114">
        <v>86.378735894077494</v>
      </c>
      <c r="AC114">
        <v>90.051439891535594</v>
      </c>
      <c r="AD114">
        <v>91.073586843975207</v>
      </c>
      <c r="AE114">
        <v>78.778783068510094</v>
      </c>
      <c r="AF114">
        <v>71.4774357190432</v>
      </c>
      <c r="AG114">
        <v>68.699764629670099</v>
      </c>
      <c r="AH114">
        <v>72.032236426367206</v>
      </c>
      <c r="AI114">
        <v>68.112372714929606</v>
      </c>
      <c r="AJ114">
        <v>67.521730014794599</v>
      </c>
      <c r="AK114">
        <v>65.567841285770598</v>
      </c>
      <c r="AL114">
        <v>1268.07876133881</v>
      </c>
      <c r="AM114">
        <v>1749.1737362507899</v>
      </c>
      <c r="AN114">
        <v>1748.3502456275901</v>
      </c>
      <c r="AO114">
        <v>1751.18635583594</v>
      </c>
      <c r="AP114">
        <v>1753.3454774828599</v>
      </c>
      <c r="AQ114">
        <v>1752.28599459359</v>
      </c>
      <c r="AR114">
        <v>1753.35494977138</v>
      </c>
      <c r="AS114">
        <v>1764.85606929191</v>
      </c>
      <c r="AT114">
        <v>1753.98568465785</v>
      </c>
      <c r="AU114">
        <v>6907.0344556165301</v>
      </c>
      <c r="AV114">
        <v>8193.8875191666702</v>
      </c>
      <c r="AW114">
        <v>8613.9894207500001</v>
      </c>
      <c r="AX114">
        <v>8963.9589066666704</v>
      </c>
      <c r="AY114">
        <v>9170.9428774999997</v>
      </c>
      <c r="AZ114">
        <v>9281.1518283333298</v>
      </c>
      <c r="BA114">
        <v>9428.5282608333291</v>
      </c>
      <c r="BB114">
        <v>9864.3024562682003</v>
      </c>
      <c r="BC114">
        <v>10254.176470289</v>
      </c>
      <c r="BD114">
        <v>10616.306643907599</v>
      </c>
      <c r="BE114">
        <v>12175.5472222222</v>
      </c>
      <c r="BF114">
        <v>18414.448010037398</v>
      </c>
      <c r="BG114">
        <v>25941.664144597202</v>
      </c>
      <c r="BH114">
        <v>29011.491377053</v>
      </c>
      <c r="BI114">
        <v>30914.8524362967</v>
      </c>
      <c r="BJ114">
        <v>33226.298152412703</v>
      </c>
      <c r="BK114">
        <v>40864.329009777</v>
      </c>
      <c r="BL114">
        <v>42000</v>
      </c>
      <c r="BM114" s="46">
        <v>42000</v>
      </c>
      <c r="BN114">
        <v>42000</v>
      </c>
    </row>
    <row r="115" spans="1:66" s="9" customFormat="1" x14ac:dyDescent="0.3">
      <c r="A115" s="9" t="s">
        <v>454</v>
      </c>
      <c r="B115" s="9" t="s">
        <v>770</v>
      </c>
      <c r="C115" s="9" t="s">
        <v>1063</v>
      </c>
      <c r="D115" s="9" t="s">
        <v>1064</v>
      </c>
      <c r="E115" s="9">
        <v>0.357142999357143</v>
      </c>
      <c r="F115" s="9">
        <v>0.357142999357143</v>
      </c>
      <c r="G115" s="9">
        <v>0.357142999357143</v>
      </c>
      <c r="H115" s="9">
        <v>0.357142999357143</v>
      </c>
      <c r="I115" s="9">
        <v>0.357142999357143</v>
      </c>
      <c r="J115" s="9">
        <v>0.357142999357143</v>
      </c>
      <c r="K115" s="9">
        <v>0.357142999357143</v>
      </c>
      <c r="L115" s="9">
        <v>0.357142999357143</v>
      </c>
      <c r="M115" s="9">
        <v>0.357142999357143</v>
      </c>
      <c r="N115" s="9">
        <v>0.357142999357143</v>
      </c>
      <c r="O115" s="9">
        <v>0.357142999357143</v>
      </c>
      <c r="P115" s="9">
        <v>935.61783500527395</v>
      </c>
      <c r="Q115" s="9">
        <v>2144.56721419924</v>
      </c>
      <c r="R115" s="9">
        <v>1950.84444829616</v>
      </c>
      <c r="S115" s="9">
        <v>1902.2653339082201</v>
      </c>
      <c r="T115" s="9">
        <v>1902.2653339082201</v>
      </c>
      <c r="U115" s="9">
        <v>1902.2653339082201</v>
      </c>
      <c r="V115" s="9">
        <v>1902.2653339082201</v>
      </c>
      <c r="W115" s="9">
        <v>1902.2653339082201</v>
      </c>
      <c r="X115" s="9">
        <v>1902.2653339082201</v>
      </c>
      <c r="Y115" s="9">
        <v>1902.2653339082201</v>
      </c>
      <c r="Z115" s="9">
        <v>1902.2653339082201</v>
      </c>
      <c r="AA115" s="9">
        <v>1922.92537384858</v>
      </c>
      <c r="AB115" s="9">
        <v>2002.3855794267399</v>
      </c>
      <c r="AC115" s="9">
        <v>2002.38558318428</v>
      </c>
      <c r="AD115" s="9">
        <v>2002.38558586824</v>
      </c>
      <c r="AE115" s="9">
        <v>2002.38558586824</v>
      </c>
      <c r="AF115" s="9">
        <v>2002.38558586824</v>
      </c>
      <c r="AG115" s="9">
        <v>2002.38558586824</v>
      </c>
      <c r="AH115" s="9">
        <v>2002.38558586824</v>
      </c>
      <c r="AI115" s="9">
        <v>2002.38558586824</v>
      </c>
      <c r="AJ115" s="9">
        <v>2002.38558586824</v>
      </c>
      <c r="AK115" s="9">
        <v>2002.38558586824</v>
      </c>
      <c r="AL115" s="9">
        <v>2002.38629443332</v>
      </c>
      <c r="AM115" s="9">
        <v>2002.38738948844</v>
      </c>
      <c r="AN115" s="9">
        <v>2002.38722845092</v>
      </c>
      <c r="AO115" s="9">
        <v>2002.3872123471699</v>
      </c>
      <c r="AP115" s="9">
        <v>2002.3872123471699</v>
      </c>
      <c r="AQ115" s="9">
        <v>2002.3872445546799</v>
      </c>
      <c r="AR115" s="9">
        <v>2002.3897728437</v>
      </c>
      <c r="AS115" s="9">
        <v>2002.4034073535399</v>
      </c>
      <c r="AT115" s="9">
        <v>2002.4049103703701</v>
      </c>
      <c r="AU115" s="9">
        <v>2002.37270286683</v>
      </c>
      <c r="AW115" s="9">
        <v>1453.4166666666699</v>
      </c>
      <c r="AX115" s="9">
        <v>1472</v>
      </c>
      <c r="AY115" s="9">
        <v>1467.4166666666699</v>
      </c>
      <c r="AZ115" s="9">
        <v>1254.5672185870401</v>
      </c>
      <c r="BA115" s="9">
        <v>1193.0833333333301</v>
      </c>
      <c r="BB115" s="9">
        <v>1170</v>
      </c>
      <c r="BC115" s="9">
        <v>1170</v>
      </c>
      <c r="BD115" s="9">
        <v>1170</v>
      </c>
      <c r="BE115" s="9">
        <v>1166.1666666666699</v>
      </c>
      <c r="BF115" s="9">
        <v>1166</v>
      </c>
      <c r="BG115" s="9">
        <v>1166</v>
      </c>
      <c r="BH115" s="9">
        <v>1167.3333333333301</v>
      </c>
      <c r="BI115" s="9">
        <v>1182</v>
      </c>
      <c r="BJ115" s="9">
        <v>1184</v>
      </c>
      <c r="BK115" s="9">
        <v>1182.75</v>
      </c>
      <c r="BL115" s="9">
        <v>1182</v>
      </c>
      <c r="BM115" s="46">
        <v>1192</v>
      </c>
      <c r="BN115" s="9">
        <v>1450</v>
      </c>
    </row>
    <row r="116" spans="1:66" x14ac:dyDescent="0.3">
      <c r="A116" t="s">
        <v>771</v>
      </c>
      <c r="B116" t="s">
        <v>772</v>
      </c>
      <c r="C116" t="s">
        <v>1063</v>
      </c>
      <c r="D116" t="s">
        <v>1064</v>
      </c>
      <c r="E116">
        <v>0.36190474997773803</v>
      </c>
      <c r="F116">
        <v>0.40083333330882998</v>
      </c>
      <c r="G116">
        <v>0.42999999997444099</v>
      </c>
      <c r="H116">
        <v>0.42999999997444099</v>
      </c>
      <c r="I116">
        <v>0.42999999997444099</v>
      </c>
      <c r="J116">
        <v>0.42999999997444099</v>
      </c>
      <c r="K116">
        <v>0.42999999997444099</v>
      </c>
      <c r="L116">
        <v>0.441666666559482</v>
      </c>
      <c r="M116">
        <v>0.62166666663583903</v>
      </c>
      <c r="N116">
        <v>0.87999999996815803</v>
      </c>
      <c r="O116">
        <v>0.87999999996815803</v>
      </c>
      <c r="P116">
        <v>0.87999999988747801</v>
      </c>
      <c r="Q116">
        <v>0.88260354595338797</v>
      </c>
      <c r="R116">
        <v>0.90134166652092096</v>
      </c>
      <c r="S116">
        <v>0.99951666650049897</v>
      </c>
      <c r="T116">
        <v>1.53694999974941</v>
      </c>
      <c r="U116">
        <v>1.82171666637135</v>
      </c>
      <c r="V116">
        <v>1.98869999967762</v>
      </c>
      <c r="W116">
        <v>2.7111083328974801</v>
      </c>
      <c r="X116">
        <v>3.52599999943281</v>
      </c>
      <c r="Y116">
        <v>4.7976416658989001</v>
      </c>
      <c r="Z116">
        <v>7.2241833323333298</v>
      </c>
      <c r="AA116">
        <v>12.35153333275</v>
      </c>
      <c r="AB116">
        <v>24.842766665749998</v>
      </c>
      <c r="AC116">
        <v>31.693741666249998</v>
      </c>
      <c r="AD116">
        <v>41.507666666666701</v>
      </c>
      <c r="AE116">
        <v>41.104158333333302</v>
      </c>
      <c r="AF116">
        <v>38.677183333333303</v>
      </c>
      <c r="AG116">
        <v>43.0139833333333</v>
      </c>
      <c r="AH116">
        <v>57.041791666666697</v>
      </c>
      <c r="AI116">
        <v>58.283774999999999</v>
      </c>
      <c r="AJ116">
        <v>58.996341666666702</v>
      </c>
      <c r="AK116">
        <v>57.545933333333302</v>
      </c>
      <c r="AL116">
        <v>67.6031816666667</v>
      </c>
      <c r="AM116">
        <v>69.944378333333304</v>
      </c>
      <c r="AN116">
        <v>64.691666666666706</v>
      </c>
      <c r="AO116">
        <v>66.5</v>
      </c>
      <c r="AP116">
        <v>70.904290833333306</v>
      </c>
      <c r="AQ116">
        <v>70.9583333333333</v>
      </c>
      <c r="AR116">
        <v>72.335293333333297</v>
      </c>
      <c r="AS116">
        <v>78.615946666666702</v>
      </c>
      <c r="AT116">
        <v>97.424603333333295</v>
      </c>
      <c r="AU116">
        <v>91.661666666666704</v>
      </c>
      <c r="AV116">
        <v>76.708982500000005</v>
      </c>
      <c r="AW116">
        <v>70.191666666666706</v>
      </c>
      <c r="AX116">
        <v>62.981666666666698</v>
      </c>
      <c r="AY116">
        <v>70.180000000000007</v>
      </c>
      <c r="AZ116">
        <v>64.055000000000007</v>
      </c>
      <c r="BA116">
        <v>87.9479166666667</v>
      </c>
      <c r="BB116">
        <v>123.638381413044</v>
      </c>
      <c r="BC116">
        <v>122.24181120516501</v>
      </c>
      <c r="BD116">
        <v>115.954039762284</v>
      </c>
      <c r="BE116">
        <v>125.08278701376901</v>
      </c>
      <c r="BF116">
        <v>122.17912132045799</v>
      </c>
      <c r="BG116">
        <v>116.767352506899</v>
      </c>
      <c r="BH116">
        <v>131.91870843143201</v>
      </c>
      <c r="BI116">
        <v>120.81154806523899</v>
      </c>
      <c r="BJ116">
        <v>106.839572014</v>
      </c>
      <c r="BK116">
        <v>108.300176306626</v>
      </c>
      <c r="BL116">
        <v>122.60677360190699</v>
      </c>
      <c r="BM116" s="46">
        <v>135.42171162920499</v>
      </c>
      <c r="BN116">
        <v>126.988860204557</v>
      </c>
    </row>
    <row r="117" spans="1:66" x14ac:dyDescent="0.3">
      <c r="A117" t="s">
        <v>773</v>
      </c>
      <c r="B117" t="s">
        <v>774</v>
      </c>
      <c r="C117" t="s">
        <v>1063</v>
      </c>
      <c r="D117" t="s">
        <v>1064</v>
      </c>
      <c r="E117">
        <v>1.7999960538263101E-4</v>
      </c>
      <c r="F117">
        <v>1.7999960538263101E-4</v>
      </c>
      <c r="G117">
        <v>2.89999364288684E-4</v>
      </c>
      <c r="H117">
        <v>2.9999934237105199E-4</v>
      </c>
      <c r="I117">
        <v>2.9999934237105199E-4</v>
      </c>
      <c r="J117">
        <v>2.9999934237105199E-4</v>
      </c>
      <c r="K117">
        <v>2.9999934237105199E-4</v>
      </c>
      <c r="L117">
        <v>3.0833265743969202E-4</v>
      </c>
      <c r="M117">
        <v>3.4999923278289402E-4</v>
      </c>
      <c r="N117">
        <v>3.4999923278289402E-4</v>
      </c>
      <c r="O117">
        <v>3.4999923278289402E-4</v>
      </c>
      <c r="P117">
        <v>3.79165835522199E-4</v>
      </c>
      <c r="Q117">
        <v>4.1797967141147098E-4</v>
      </c>
      <c r="R117">
        <v>4.1946923065525998E-4</v>
      </c>
      <c r="S117">
        <v>4.4515339823069901E-4</v>
      </c>
      <c r="T117">
        <v>6.3361493114652697E-4</v>
      </c>
      <c r="U117">
        <v>7.9255714918527302E-4</v>
      </c>
      <c r="V117">
        <v>1.0445457989628E-3</v>
      </c>
      <c r="W117">
        <v>1.7435371736355201E-3</v>
      </c>
      <c r="X117">
        <v>2.5406369082757599E-3</v>
      </c>
      <c r="Y117">
        <v>5.1242916656839398E-3</v>
      </c>
      <c r="Z117">
        <v>1.14305749992885E-2</v>
      </c>
      <c r="AA117">
        <v>2.4266999999081801E-2</v>
      </c>
      <c r="AB117">
        <v>5.6214491666022902E-2</v>
      </c>
      <c r="AC117">
        <v>0.29320966666707199</v>
      </c>
      <c r="AD117">
        <v>1.1788493333343899</v>
      </c>
      <c r="AE117">
        <v>1.4878416665833301</v>
      </c>
      <c r="AF117">
        <v>1.5946416666666701</v>
      </c>
      <c r="AG117">
        <v>1.59893333333333</v>
      </c>
      <c r="AH117">
        <v>1.91641666666667</v>
      </c>
      <c r="AI117">
        <v>2.0161750000000001</v>
      </c>
      <c r="AJ117">
        <v>2.2791083333333302</v>
      </c>
      <c r="AK117">
        <v>2.45908333333333</v>
      </c>
      <c r="AL117">
        <v>2.83008333333333</v>
      </c>
      <c r="AM117">
        <v>3.01105520833333</v>
      </c>
      <c r="AN117">
        <v>3.0112916666666698</v>
      </c>
      <c r="AO117">
        <v>3.1916500000000001</v>
      </c>
      <c r="AP117">
        <v>3.4493499999999999</v>
      </c>
      <c r="AQ117">
        <v>3.8000750000000001</v>
      </c>
      <c r="AR117">
        <v>4.1397166666666703</v>
      </c>
      <c r="AS117">
        <v>4.0773333333333301</v>
      </c>
      <c r="AT117">
        <v>4.2056500000000003</v>
      </c>
      <c r="AU117">
        <v>4.737825</v>
      </c>
      <c r="AV117">
        <v>4.55413333333333</v>
      </c>
      <c r="AW117">
        <v>4.4819833333333303</v>
      </c>
      <c r="AX117">
        <v>4.4877000000000002</v>
      </c>
      <c r="AY117">
        <v>4.45580833333333</v>
      </c>
      <c r="AZ117">
        <v>4.1080829490557802</v>
      </c>
      <c r="BA117">
        <v>3.5880211940836899</v>
      </c>
      <c r="BB117">
        <v>3.9323354779166699</v>
      </c>
      <c r="BC117">
        <v>3.7389749999999999</v>
      </c>
      <c r="BD117">
        <v>3.5781293062201001</v>
      </c>
      <c r="BE117">
        <v>3.8559218253968202</v>
      </c>
      <c r="BF117">
        <v>3.61075833333333</v>
      </c>
      <c r="BG117">
        <v>3.577925</v>
      </c>
      <c r="BH117">
        <v>3.88683333333333</v>
      </c>
      <c r="BI117">
        <v>3.8405666666666698</v>
      </c>
      <c r="BJ117">
        <v>3.5995555481283401</v>
      </c>
      <c r="BK117">
        <v>3.59055812689938</v>
      </c>
      <c r="BL117">
        <v>3.5645273466109302</v>
      </c>
      <c r="BM117" s="46">
        <v>3.4424058519879202</v>
      </c>
      <c r="BN117">
        <v>3.23019832251082</v>
      </c>
    </row>
    <row r="118" spans="1:66" x14ac:dyDescent="0.3">
      <c r="A118" t="s">
        <v>775</v>
      </c>
      <c r="B118" t="s">
        <v>776</v>
      </c>
      <c r="C118" t="s">
        <v>1063</v>
      </c>
      <c r="D118" t="s">
        <v>1064</v>
      </c>
      <c r="E118">
        <v>623.98633587255995</v>
      </c>
      <c r="F118">
        <v>625.00000062499998</v>
      </c>
      <c r="G118">
        <v>625.00000062499998</v>
      </c>
      <c r="H118">
        <v>625.00000062499998</v>
      </c>
      <c r="I118">
        <v>625.00000062499998</v>
      </c>
      <c r="J118">
        <v>625.00000062499998</v>
      </c>
      <c r="K118">
        <v>625.00000062499998</v>
      </c>
      <c r="L118">
        <v>625.00000062499998</v>
      </c>
      <c r="M118">
        <v>625.00000062499998</v>
      </c>
      <c r="N118">
        <v>625.00000062499998</v>
      </c>
      <c r="O118">
        <v>625.00000062499998</v>
      </c>
      <c r="P118">
        <v>620.35928929756199</v>
      </c>
      <c r="Q118">
        <v>583.21749999941699</v>
      </c>
      <c r="R118">
        <v>582.99583333191697</v>
      </c>
      <c r="S118">
        <v>650.34333333183304</v>
      </c>
      <c r="T118">
        <v>652.84916666599997</v>
      </c>
      <c r="U118">
        <v>832.33499999966705</v>
      </c>
      <c r="V118">
        <v>882.38833333125001</v>
      </c>
      <c r="W118">
        <v>848.663333330917</v>
      </c>
      <c r="X118">
        <v>830.86166666591703</v>
      </c>
      <c r="Y118">
        <v>856.44749999741703</v>
      </c>
      <c r="Z118">
        <v>1136.7649999995799</v>
      </c>
      <c r="AA118">
        <v>1352.50999999808</v>
      </c>
      <c r="AB118">
        <v>1518.84833333283</v>
      </c>
      <c r="AC118">
        <v>1756.9608333318299</v>
      </c>
      <c r="AD118">
        <v>1909.4391666639999</v>
      </c>
      <c r="AE118">
        <v>1490.8099999987501</v>
      </c>
      <c r="AF118">
        <v>1296.07</v>
      </c>
      <c r="AG118">
        <v>1301.6275000000001</v>
      </c>
      <c r="AH118">
        <v>1372.0933333333301</v>
      </c>
      <c r="AI118">
        <v>1198.1016666666701</v>
      </c>
      <c r="AJ118">
        <v>1240.61333333333</v>
      </c>
      <c r="AK118">
        <v>1232.4058333333301</v>
      </c>
      <c r="AL118">
        <v>1573.6658666666699</v>
      </c>
      <c r="AM118">
        <v>1612.4449833333299</v>
      </c>
      <c r="AN118">
        <v>1628.9331583333301</v>
      </c>
      <c r="AO118">
        <v>1542.9469666666701</v>
      </c>
      <c r="AP118">
        <v>1703.09690833333</v>
      </c>
      <c r="AQ118">
        <v>1736.20738333333</v>
      </c>
    </row>
    <row r="119" spans="1:66" x14ac:dyDescent="0.3">
      <c r="A119" t="s">
        <v>777</v>
      </c>
      <c r="B119" t="s">
        <v>778</v>
      </c>
      <c r="C119" t="s">
        <v>1063</v>
      </c>
      <c r="D119" t="s">
        <v>1064</v>
      </c>
      <c r="E119">
        <v>0.71428599957142902</v>
      </c>
      <c r="F119">
        <v>0.71428599957142902</v>
      </c>
      <c r="G119">
        <v>0.71428599957142902</v>
      </c>
      <c r="H119">
        <v>0.71428599957142902</v>
      </c>
      <c r="I119">
        <v>0.71428599957142902</v>
      </c>
      <c r="J119">
        <v>0.71428599957142902</v>
      </c>
      <c r="K119">
        <v>0.71428599957142902</v>
      </c>
      <c r="L119">
        <v>0.72420699954563506</v>
      </c>
      <c r="M119">
        <v>0.833333999833334</v>
      </c>
      <c r="N119">
        <v>0.83333374983333397</v>
      </c>
      <c r="O119">
        <v>0.83333299983333298</v>
      </c>
      <c r="P119">
        <v>0.832801749902778</v>
      </c>
      <c r="Q119">
        <v>0.76746000000000003</v>
      </c>
      <c r="R119">
        <v>0.90908999999999995</v>
      </c>
      <c r="S119">
        <v>0.90908999999999995</v>
      </c>
      <c r="T119">
        <v>0.90908999999999995</v>
      </c>
      <c r="U119">
        <v>0.90908999999999995</v>
      </c>
      <c r="V119">
        <v>0.90908999999999995</v>
      </c>
      <c r="W119">
        <v>1.4132583330833299</v>
      </c>
      <c r="X119">
        <v>1.7647783326666699</v>
      </c>
      <c r="Y119">
        <v>1.7814199989999999</v>
      </c>
      <c r="Z119">
        <v>1.7814199989999999</v>
      </c>
      <c r="AA119">
        <v>1.7814199989999999</v>
      </c>
      <c r="AB119">
        <v>1.9322174990000001</v>
      </c>
      <c r="AC119">
        <v>3.94280416641667</v>
      </c>
      <c r="AD119">
        <v>5.5585583331666699</v>
      </c>
      <c r="AE119">
        <v>5.4778333332500004</v>
      </c>
      <c r="AF119">
        <v>5.4866666666666699</v>
      </c>
      <c r="AG119">
        <v>5.4885541666666704</v>
      </c>
      <c r="AH119">
        <v>5.74464166666667</v>
      </c>
      <c r="AI119">
        <v>7.1840250000000001</v>
      </c>
      <c r="AJ119">
        <v>12.115875000000001</v>
      </c>
      <c r="AK119">
        <v>22.960349999999998</v>
      </c>
      <c r="AL119">
        <v>24.948550000000001</v>
      </c>
      <c r="AM119">
        <v>33.085933333333301</v>
      </c>
      <c r="AN119">
        <v>35.142116666666702</v>
      </c>
      <c r="AO119">
        <v>37.119558333333302</v>
      </c>
      <c r="AP119">
        <v>35.4044666666667</v>
      </c>
      <c r="AQ119">
        <v>36.549999999999997</v>
      </c>
      <c r="AR119">
        <v>39.043516666666697</v>
      </c>
      <c r="AS119">
        <v>42.985700000000001</v>
      </c>
      <c r="AT119">
        <v>45.996250000000003</v>
      </c>
      <c r="AU119">
        <v>48.415941666666697</v>
      </c>
      <c r="AV119">
        <v>57.740873749999999</v>
      </c>
      <c r="AW119">
        <v>61.197200000000002</v>
      </c>
      <c r="AX119">
        <v>62.280714944083698</v>
      </c>
      <c r="AY119">
        <v>65.743857539682494</v>
      </c>
      <c r="AZ119">
        <v>69.1921618494152</v>
      </c>
      <c r="BA119">
        <v>72.756203406152096</v>
      </c>
      <c r="BB119">
        <v>87.894119810653507</v>
      </c>
      <c r="BC119">
        <v>87.196146330091494</v>
      </c>
      <c r="BD119">
        <v>85.893463202276493</v>
      </c>
      <c r="BE119">
        <v>88.749802387645204</v>
      </c>
      <c r="BF119">
        <v>100.39788320357999</v>
      </c>
      <c r="BG119">
        <v>110.934527811188</v>
      </c>
      <c r="BH119">
        <v>116.969776646049</v>
      </c>
      <c r="BI119">
        <v>125.095034603174</v>
      </c>
      <c r="BJ119">
        <v>127.964544179198</v>
      </c>
      <c r="BK119">
        <v>128.87151906465999</v>
      </c>
      <c r="BL119">
        <v>133.31211833795999</v>
      </c>
      <c r="BM119" s="46">
        <v>142.402832756013</v>
      </c>
    </row>
    <row r="120" spans="1:66" x14ac:dyDescent="0.3">
      <c r="A120" t="s">
        <v>779</v>
      </c>
      <c r="B120" t="s">
        <v>780</v>
      </c>
      <c r="C120" t="s">
        <v>1063</v>
      </c>
      <c r="D120" t="s">
        <v>1064</v>
      </c>
      <c r="E120">
        <v>0.357142999357143</v>
      </c>
      <c r="F120">
        <v>0.357142999357143</v>
      </c>
      <c r="G120">
        <v>0.357142999357143</v>
      </c>
      <c r="H120">
        <v>0.357142999357143</v>
      </c>
      <c r="I120">
        <v>0.357142999357143</v>
      </c>
      <c r="J120">
        <v>0.357142999357143</v>
      </c>
      <c r="K120">
        <v>0.357142999357143</v>
      </c>
      <c r="L120">
        <v>0.357142999357143</v>
      </c>
      <c r="M120">
        <v>0.357142999357143</v>
      </c>
      <c r="N120">
        <v>0.357142999357143</v>
      </c>
      <c r="O120">
        <v>0.357142999357143</v>
      </c>
      <c r="P120">
        <v>0.35714299932738103</v>
      </c>
      <c r="Q120">
        <v>0.35714325128914998</v>
      </c>
      <c r="R120">
        <v>0.32857086795212997</v>
      </c>
      <c r="S120">
        <v>0.32209166566666703</v>
      </c>
      <c r="T120">
        <v>0.319791665666667</v>
      </c>
      <c r="U120">
        <v>0.33198333233333299</v>
      </c>
      <c r="V120">
        <v>0.32926666566666701</v>
      </c>
      <c r="W120">
        <v>0.30562499900000001</v>
      </c>
      <c r="X120">
        <v>0.30033333233333298</v>
      </c>
      <c r="Y120">
        <v>0.29792499900000002</v>
      </c>
      <c r="Z120">
        <v>0.330433332333333</v>
      </c>
      <c r="AA120">
        <v>0.35249166566666701</v>
      </c>
      <c r="AB120">
        <v>0.36307916566666698</v>
      </c>
      <c r="AC120">
        <v>0.38446499941666701</v>
      </c>
      <c r="AD120">
        <v>0.39462499974999998</v>
      </c>
      <c r="AE120">
        <v>0.34996583316666702</v>
      </c>
      <c r="AF120">
        <v>0.33845874999999997</v>
      </c>
      <c r="AG120">
        <v>0.37429249999999997</v>
      </c>
      <c r="AH120">
        <v>0.57457583333333295</v>
      </c>
      <c r="AI120">
        <v>0.66371166666666703</v>
      </c>
      <c r="AJ120">
        <v>0.68086583333333295</v>
      </c>
      <c r="AK120">
        <v>0.67981833333333297</v>
      </c>
      <c r="AL120">
        <v>0.69285083333333297</v>
      </c>
      <c r="AM120">
        <v>0.69876416666666696</v>
      </c>
      <c r="AN120">
        <v>0.70037749999999999</v>
      </c>
      <c r="AO120">
        <v>0.70899999999999996</v>
      </c>
      <c r="AP120">
        <v>0.70899999999999996</v>
      </c>
      <c r="AQ120">
        <v>0.70899999999999996</v>
      </c>
      <c r="AR120">
        <v>0.70899999999999996</v>
      </c>
      <c r="AS120">
        <v>0.70899999999999996</v>
      </c>
      <c r="AT120">
        <v>0.708983174066667</v>
      </c>
      <c r="AU120">
        <v>0.70899983333333305</v>
      </c>
      <c r="AV120">
        <v>0.70899999999999996</v>
      </c>
      <c r="AW120">
        <v>0.70899999999999996</v>
      </c>
      <c r="AX120">
        <v>0.70899999999999996</v>
      </c>
      <c r="AY120">
        <v>0.70899999999999996</v>
      </c>
      <c r="AZ120">
        <v>0.70899976666666698</v>
      </c>
      <c r="BA120">
        <v>0.70966655000000001</v>
      </c>
      <c r="BB120">
        <v>0.71</v>
      </c>
      <c r="BC120">
        <v>0.71</v>
      </c>
      <c r="BD120">
        <v>0.71</v>
      </c>
      <c r="BE120">
        <v>0.71</v>
      </c>
      <c r="BF120">
        <v>0.71</v>
      </c>
      <c r="BG120">
        <v>0.71</v>
      </c>
      <c r="BH120">
        <v>0.71</v>
      </c>
      <c r="BI120">
        <v>0.71</v>
      </c>
      <c r="BJ120">
        <v>0.71</v>
      </c>
      <c r="BK120">
        <v>0.71</v>
      </c>
      <c r="BL120">
        <v>0.71</v>
      </c>
      <c r="BM120" s="46">
        <v>0.71</v>
      </c>
      <c r="BN120">
        <v>0.71</v>
      </c>
    </row>
    <row r="121" spans="1:66" x14ac:dyDescent="0.3">
      <c r="A121" t="s">
        <v>781</v>
      </c>
      <c r="B121" t="s">
        <v>782</v>
      </c>
      <c r="C121" t="s">
        <v>1063</v>
      </c>
      <c r="D121" t="s">
        <v>1064</v>
      </c>
      <c r="E121">
        <v>360.00000035900001</v>
      </c>
      <c r="F121">
        <v>360.00000035900001</v>
      </c>
      <c r="G121">
        <v>360.00000035900001</v>
      </c>
      <c r="H121">
        <v>360.00000035900001</v>
      </c>
      <c r="I121">
        <v>360.00000035900001</v>
      </c>
      <c r="J121">
        <v>360.00000035900001</v>
      </c>
      <c r="K121">
        <v>360.00000035900001</v>
      </c>
      <c r="L121">
        <v>360.00000035900001</v>
      </c>
      <c r="M121">
        <v>360.00000035900001</v>
      </c>
      <c r="N121">
        <v>360.00000035900001</v>
      </c>
      <c r="O121">
        <v>360.00000035900001</v>
      </c>
      <c r="P121">
        <v>350.677693533362</v>
      </c>
      <c r="Q121">
        <v>303.17249999900002</v>
      </c>
      <c r="R121">
        <v>271.70166666608299</v>
      </c>
      <c r="S121">
        <v>292.08249999924999</v>
      </c>
      <c r="T121">
        <v>296.78749999916698</v>
      </c>
      <c r="U121">
        <v>296.55249999916703</v>
      </c>
      <c r="V121">
        <v>268.50999999933299</v>
      </c>
      <c r="W121">
        <v>210.441666666</v>
      </c>
      <c r="X121">
        <v>219.13999999933301</v>
      </c>
      <c r="Y121">
        <v>226.74083333283301</v>
      </c>
      <c r="Z121">
        <v>220.53583333275</v>
      </c>
      <c r="AA121">
        <v>249.07666666583299</v>
      </c>
      <c r="AB121">
        <v>237.51166666608299</v>
      </c>
      <c r="AC121">
        <v>237.52249999933301</v>
      </c>
      <c r="AD121">
        <v>238.53583333275</v>
      </c>
      <c r="AE121">
        <v>168.519833333083</v>
      </c>
      <c r="AF121">
        <v>144.63749999999999</v>
      </c>
      <c r="AG121">
        <v>128.15166666666701</v>
      </c>
      <c r="AH121">
        <v>137.96441666666701</v>
      </c>
      <c r="AI121">
        <v>144.79249999999999</v>
      </c>
      <c r="AJ121">
        <v>134.70666666666699</v>
      </c>
      <c r="AK121">
        <v>126.651333333333</v>
      </c>
      <c r="AL121">
        <v>111.197785833333</v>
      </c>
      <c r="AM121">
        <v>102.207805833333</v>
      </c>
      <c r="AN121">
        <v>94.059579166666694</v>
      </c>
      <c r="AO121">
        <v>108.779056666667</v>
      </c>
      <c r="AP121">
        <v>120.99086250000001</v>
      </c>
      <c r="AQ121">
        <v>130.90530066666699</v>
      </c>
      <c r="AR121">
        <v>113.90680500000001</v>
      </c>
      <c r="AS121">
        <v>107.765498333333</v>
      </c>
      <c r="AT121">
        <v>121.5289475</v>
      </c>
      <c r="AU121">
        <v>125.38801916666699</v>
      </c>
      <c r="AV121">
        <v>115.93346416666699</v>
      </c>
      <c r="AW121">
        <v>108.192569166667</v>
      </c>
      <c r="AX121">
        <v>110.218211666667</v>
      </c>
      <c r="AY121">
        <v>116.29931166666699</v>
      </c>
      <c r="AZ121">
        <v>117.75352916666699</v>
      </c>
      <c r="BA121">
        <v>103.359493968254</v>
      </c>
      <c r="BB121">
        <v>93.570089087045702</v>
      </c>
      <c r="BC121">
        <v>87.779875000000004</v>
      </c>
      <c r="BD121">
        <v>79.807019832189198</v>
      </c>
      <c r="BE121">
        <v>79.790455417006498</v>
      </c>
      <c r="BF121">
        <v>97.595658277638506</v>
      </c>
      <c r="BG121">
        <v>105.944781034025</v>
      </c>
      <c r="BH121">
        <v>121.044025684011</v>
      </c>
      <c r="BI121">
        <v>108.79290004683401</v>
      </c>
      <c r="BJ121">
        <v>112.166141081871</v>
      </c>
      <c r="BK121">
        <v>110.42317934106001</v>
      </c>
      <c r="BL121">
        <v>109.009665900863</v>
      </c>
      <c r="BM121" s="46">
        <v>106.77458226243699</v>
      </c>
      <c r="BN121">
        <v>109.754323839417</v>
      </c>
    </row>
    <row r="122" spans="1:66" x14ac:dyDescent="0.3">
      <c r="A122" t="s">
        <v>783</v>
      </c>
      <c r="B122" t="s">
        <v>784</v>
      </c>
      <c r="C122" t="s">
        <v>1063</v>
      </c>
      <c r="D122" t="s">
        <v>1064</v>
      </c>
      <c r="AM122">
        <v>35.538333333333298</v>
      </c>
      <c r="AN122">
        <v>60.95</v>
      </c>
      <c r="AO122">
        <v>67.303333333333299</v>
      </c>
      <c r="AP122">
        <v>75.4375</v>
      </c>
      <c r="AQ122">
        <v>78.303333333333299</v>
      </c>
      <c r="AR122">
        <v>119.523333333333</v>
      </c>
      <c r="AS122">
        <v>142.13333333333301</v>
      </c>
      <c r="AT122">
        <v>146.73583333333301</v>
      </c>
      <c r="AU122">
        <v>153.27916666666701</v>
      </c>
      <c r="AV122">
        <v>149.57583333333301</v>
      </c>
      <c r="AW122">
        <v>136.035</v>
      </c>
      <c r="AX122">
        <v>132.88</v>
      </c>
      <c r="AY122">
        <v>126.08943055555601</v>
      </c>
      <c r="AZ122">
        <v>122.554166666667</v>
      </c>
      <c r="BA122">
        <v>120.29916666666701</v>
      </c>
      <c r="BB122">
        <v>147.49666666666701</v>
      </c>
      <c r="BC122">
        <v>147.35499999999999</v>
      </c>
      <c r="BD122">
        <v>146.620833333333</v>
      </c>
      <c r="BE122">
        <v>149.11250000000001</v>
      </c>
      <c r="BF122">
        <v>152.129166666667</v>
      </c>
      <c r="BG122">
        <v>179.191666666667</v>
      </c>
      <c r="BH122">
        <v>221.72833333333301</v>
      </c>
      <c r="BI122">
        <v>342.16</v>
      </c>
      <c r="BJ122">
        <v>326.00102272727298</v>
      </c>
      <c r="BK122">
        <v>344.70583333333298</v>
      </c>
      <c r="BL122">
        <v>382.74731060606098</v>
      </c>
      <c r="BM122" s="46">
        <v>412.95333333333298</v>
      </c>
      <c r="BN122">
        <v>425.90750000000003</v>
      </c>
    </row>
    <row r="123" spans="1:66" x14ac:dyDescent="0.3">
      <c r="A123" t="s">
        <v>785</v>
      </c>
      <c r="B123" t="s">
        <v>786</v>
      </c>
      <c r="C123" t="s">
        <v>1063</v>
      </c>
      <c r="D123" t="s">
        <v>1064</v>
      </c>
      <c r="E123">
        <v>7.1428600061428602</v>
      </c>
      <c r="F123">
        <v>7.1428600061428602</v>
      </c>
      <c r="G123">
        <v>7.1428600061428602</v>
      </c>
      <c r="H123">
        <v>7.1428600061428602</v>
      </c>
      <c r="I123">
        <v>7.1428600061428602</v>
      </c>
      <c r="J123">
        <v>7.1428600061428602</v>
      </c>
      <c r="K123">
        <v>7.1428600061428602</v>
      </c>
      <c r="L123">
        <v>7.1428600061428602</v>
      </c>
      <c r="M123">
        <v>7.1428600061428602</v>
      </c>
      <c r="N123">
        <v>7.1428600061428602</v>
      </c>
      <c r="O123">
        <v>7.1428600061428602</v>
      </c>
      <c r="P123">
        <v>7.1428599977626002</v>
      </c>
      <c r="Q123">
        <v>7.1428599989999997</v>
      </c>
      <c r="R123">
        <v>7.0011916656666697</v>
      </c>
      <c r="S123">
        <v>7.1428599989999997</v>
      </c>
      <c r="T123">
        <v>7.34319333233333</v>
      </c>
      <c r="U123">
        <v>8.3671449991666709</v>
      </c>
      <c r="V123">
        <v>8.2765608324166706</v>
      </c>
      <c r="W123">
        <v>7.7293833323333301</v>
      </c>
      <c r="X123">
        <v>7.4753091656666699</v>
      </c>
      <c r="Y123">
        <v>7.4201874989999999</v>
      </c>
      <c r="Z123">
        <v>9.0474983325833307</v>
      </c>
      <c r="AA123">
        <v>10.9223249994167</v>
      </c>
      <c r="AB123">
        <v>13.311516665916701</v>
      </c>
      <c r="AC123">
        <v>14.4138749994167</v>
      </c>
      <c r="AD123">
        <v>16.432116666500001</v>
      </c>
      <c r="AE123">
        <v>16.225741666499999</v>
      </c>
      <c r="AF123">
        <v>16.454491666666701</v>
      </c>
      <c r="AG123">
        <v>17.7471</v>
      </c>
      <c r="AH123">
        <v>20.572466666666699</v>
      </c>
      <c r="AI123">
        <v>22.914766666666701</v>
      </c>
      <c r="AJ123">
        <v>27.5078666666667</v>
      </c>
      <c r="AK123">
        <v>32.216833333333298</v>
      </c>
      <c r="AL123">
        <v>58.001333333333299</v>
      </c>
      <c r="AM123">
        <v>56.050575000000002</v>
      </c>
      <c r="AN123">
        <v>51.429833333333299</v>
      </c>
      <c r="AO123">
        <v>57.1148666666667</v>
      </c>
      <c r="AP123">
        <v>58.731841666666703</v>
      </c>
      <c r="AQ123">
        <v>60.366700000000002</v>
      </c>
      <c r="AR123">
        <v>70.326216666666696</v>
      </c>
      <c r="AS123">
        <v>76.175541666666703</v>
      </c>
      <c r="AT123">
        <v>78.563194999999993</v>
      </c>
      <c r="AU123">
        <v>78.749141666666702</v>
      </c>
      <c r="AV123">
        <v>75.935569444444397</v>
      </c>
      <c r="AW123">
        <v>79.173876064213601</v>
      </c>
      <c r="AX123">
        <v>75.554109451431103</v>
      </c>
      <c r="AY123">
        <v>72.100835017862096</v>
      </c>
      <c r="AZ123">
        <v>67.317638124285693</v>
      </c>
      <c r="BA123">
        <v>69.175319816225993</v>
      </c>
      <c r="BB123">
        <v>77.352012297578995</v>
      </c>
      <c r="BC123">
        <v>79.233151704545506</v>
      </c>
      <c r="BD123">
        <v>88.810769971045602</v>
      </c>
      <c r="BE123">
        <v>84.529601757352907</v>
      </c>
      <c r="BF123">
        <v>86.122878898265398</v>
      </c>
      <c r="BG123">
        <v>87.922163808972698</v>
      </c>
      <c r="BH123">
        <v>98.178453326527105</v>
      </c>
      <c r="BI123">
        <v>101.504369498594</v>
      </c>
      <c r="BJ123">
        <v>103.410004519014</v>
      </c>
      <c r="BK123">
        <v>101.301574049018</v>
      </c>
      <c r="BL123">
        <v>101.99129838935001</v>
      </c>
      <c r="BM123" s="46">
        <v>106.45078015851701</v>
      </c>
      <c r="BN123">
        <v>109.63774659236699</v>
      </c>
    </row>
    <row r="124" spans="1:66" x14ac:dyDescent="0.3">
      <c r="A124" t="s">
        <v>787</v>
      </c>
      <c r="B124" t="s">
        <v>788</v>
      </c>
      <c r="C124" t="s">
        <v>1063</v>
      </c>
      <c r="D124" t="s">
        <v>1064</v>
      </c>
      <c r="AM124">
        <v>10.8416833333333</v>
      </c>
      <c r="AN124">
        <v>10.8218833333333</v>
      </c>
      <c r="AO124">
        <v>12.8095583333333</v>
      </c>
      <c r="AP124">
        <v>17.362491666666699</v>
      </c>
      <c r="AQ124">
        <v>20.837566666666699</v>
      </c>
      <c r="AR124">
        <v>39.007733333333299</v>
      </c>
      <c r="AS124">
        <v>47.7038333333333</v>
      </c>
      <c r="AT124">
        <v>48.377958333333297</v>
      </c>
      <c r="AU124">
        <v>46.937066666666702</v>
      </c>
      <c r="AV124">
        <v>43.648375000000001</v>
      </c>
      <c r="AW124">
        <v>42.649941666666699</v>
      </c>
      <c r="AX124">
        <v>41.011820505934899</v>
      </c>
      <c r="AY124">
        <v>40.152899945420501</v>
      </c>
      <c r="AZ124">
        <v>37.316256805555597</v>
      </c>
      <c r="BA124">
        <v>36.574591666666699</v>
      </c>
      <c r="BB124">
        <v>42.904108333333298</v>
      </c>
      <c r="BC124">
        <v>45.964261400813903</v>
      </c>
      <c r="BD124">
        <v>46.143901317204303</v>
      </c>
      <c r="BE124">
        <v>47.004479142256798</v>
      </c>
      <c r="BF124">
        <v>48.438059008772598</v>
      </c>
      <c r="BG124">
        <v>53.654058312852001</v>
      </c>
      <c r="BH124">
        <v>64.462108272529406</v>
      </c>
      <c r="BI124">
        <v>69.914065825299701</v>
      </c>
      <c r="BJ124">
        <v>68.866667859063</v>
      </c>
      <c r="BK124">
        <v>68.840320327700994</v>
      </c>
      <c r="BL124">
        <v>69.789349180747607</v>
      </c>
      <c r="BM124" s="46">
        <v>77.346112703930302</v>
      </c>
      <c r="BN124">
        <v>84.640822006528495</v>
      </c>
    </row>
    <row r="125" spans="1:66" s="9" customFormat="1" x14ac:dyDescent="0.3">
      <c r="A125" s="9" t="s">
        <v>295</v>
      </c>
      <c r="B125" s="9" t="s">
        <v>789</v>
      </c>
      <c r="C125" s="9" t="s">
        <v>1063</v>
      </c>
      <c r="D125" s="9" t="s">
        <v>1064</v>
      </c>
      <c r="E125" s="9">
        <v>35</v>
      </c>
      <c r="F125" s="9">
        <v>35</v>
      </c>
      <c r="G125" s="9">
        <v>35</v>
      </c>
      <c r="H125" s="9">
        <v>35</v>
      </c>
      <c r="I125" s="9">
        <v>35</v>
      </c>
      <c r="J125" s="9">
        <v>35</v>
      </c>
      <c r="K125" s="9">
        <v>35</v>
      </c>
      <c r="L125" s="9">
        <v>35</v>
      </c>
      <c r="M125" s="9">
        <v>35</v>
      </c>
      <c r="N125" s="9">
        <v>43.558333332916703</v>
      </c>
      <c r="O125" s="9">
        <v>55.539999999000003</v>
      </c>
      <c r="P125" s="9">
        <v>75.821666665916695</v>
      </c>
      <c r="Q125" s="9">
        <v>162.25</v>
      </c>
      <c r="R125" s="9">
        <v>244.916666666667</v>
      </c>
      <c r="AI125" s="9">
        <v>426.25</v>
      </c>
      <c r="AJ125" s="9">
        <v>718.33333333333303</v>
      </c>
      <c r="AK125" s="9">
        <v>1266.5833333333301</v>
      </c>
      <c r="AL125" s="9">
        <v>2689</v>
      </c>
      <c r="AM125" s="9">
        <v>2545.25</v>
      </c>
      <c r="AN125" s="9">
        <v>2450.8333333333298</v>
      </c>
      <c r="AO125" s="9">
        <v>2624.0833333333298</v>
      </c>
      <c r="AP125" s="9">
        <v>2946.25</v>
      </c>
      <c r="AQ125" s="9">
        <v>3744.4166666666702</v>
      </c>
      <c r="AR125" s="9">
        <v>3807.8333333333298</v>
      </c>
      <c r="AS125" s="9">
        <v>3840.75</v>
      </c>
      <c r="AT125" s="9">
        <v>3916.3333333333298</v>
      </c>
      <c r="AU125" s="9">
        <v>3912.0833333333298</v>
      </c>
      <c r="AV125" s="9">
        <v>3973.3333333333298</v>
      </c>
      <c r="AW125" s="9">
        <v>4016.25</v>
      </c>
      <c r="AX125" s="9">
        <v>4092.5</v>
      </c>
      <c r="AY125" s="9">
        <v>4103.25</v>
      </c>
      <c r="AZ125" s="9">
        <v>4056.1666666666702</v>
      </c>
      <c r="BA125" s="9">
        <v>4054.1666666666702</v>
      </c>
      <c r="BB125" s="9">
        <v>4139.3333333333303</v>
      </c>
      <c r="BC125" s="9">
        <v>4184.9166666666697</v>
      </c>
      <c r="BD125" s="9">
        <v>4058.5</v>
      </c>
      <c r="BE125" s="9">
        <v>4033</v>
      </c>
      <c r="BF125" s="9">
        <v>4027.25</v>
      </c>
      <c r="BG125" s="9">
        <v>4037.5</v>
      </c>
      <c r="BH125" s="9">
        <v>4067.75</v>
      </c>
      <c r="BI125" s="9">
        <v>4058.6945788530502</v>
      </c>
      <c r="BJ125" s="9">
        <v>4050.5799859191002</v>
      </c>
      <c r="BK125" s="9">
        <v>4051.1669002816202</v>
      </c>
      <c r="BL125" s="9">
        <v>4061.1489631336399</v>
      </c>
      <c r="BM125" s="9">
        <v>4092.7832190087802</v>
      </c>
      <c r="BN125" s="9">
        <v>4098.7227950588904</v>
      </c>
    </row>
    <row r="126" spans="1:66" x14ac:dyDescent="0.3">
      <c r="A126" t="s">
        <v>790</v>
      </c>
      <c r="B126" t="s">
        <v>791</v>
      </c>
      <c r="C126" t="s">
        <v>1063</v>
      </c>
      <c r="D126" t="s">
        <v>1064</v>
      </c>
      <c r="E126">
        <v>0.89285699989285705</v>
      </c>
      <c r="F126">
        <v>0.89285699989285705</v>
      </c>
      <c r="G126">
        <v>0.89285699989285705</v>
      </c>
      <c r="H126">
        <v>0.89285699989285705</v>
      </c>
      <c r="I126">
        <v>0.89285699989285705</v>
      </c>
      <c r="J126">
        <v>0.89285699989285705</v>
      </c>
      <c r="K126">
        <v>0.89285699989285705</v>
      </c>
      <c r="L126">
        <v>0.89285699989285705</v>
      </c>
      <c r="M126">
        <v>0.89285699989285705</v>
      </c>
      <c r="N126">
        <v>0.89285699989285705</v>
      </c>
      <c r="O126">
        <v>0.89285699989285705</v>
      </c>
      <c r="P126">
        <v>0.88267025929554799</v>
      </c>
      <c r="Q126">
        <v>0.838697807262207</v>
      </c>
      <c r="R126">
        <v>0.70411390796665796</v>
      </c>
      <c r="S126">
        <v>0.69666586863809599</v>
      </c>
      <c r="T126">
        <v>0.76387124900000003</v>
      </c>
      <c r="U126">
        <v>0.81828408233333305</v>
      </c>
      <c r="V126">
        <v>0.90182499900000002</v>
      </c>
      <c r="W126">
        <v>0.87365924900000003</v>
      </c>
      <c r="X126">
        <v>0.89464091566666704</v>
      </c>
      <c r="Y126">
        <v>0.87824433233333299</v>
      </c>
      <c r="Z126">
        <v>0.87021458233333304</v>
      </c>
      <c r="AA126">
        <v>0.98586283233333305</v>
      </c>
      <c r="AB126">
        <v>1.1100149991666699</v>
      </c>
      <c r="AC126">
        <v>1.1395191659166699</v>
      </c>
      <c r="AD126">
        <v>1.4318949995000001</v>
      </c>
      <c r="AE126">
        <v>1.4959741664166699</v>
      </c>
      <c r="AF126">
        <v>1.42818</v>
      </c>
      <c r="AG126">
        <v>1.2799083333333301</v>
      </c>
      <c r="AH126">
        <v>1.2645966666666699</v>
      </c>
      <c r="AI126">
        <v>1.2810566666666701</v>
      </c>
      <c r="AJ126">
        <v>1.2837558333333301</v>
      </c>
      <c r="AK126">
        <v>1.36164833333333</v>
      </c>
      <c r="AL126">
        <v>1.4705600000000001</v>
      </c>
      <c r="AM126">
        <v>1.3677508333333299</v>
      </c>
      <c r="AN126">
        <v>1.3490325000000001</v>
      </c>
      <c r="AO126">
        <v>1.27786333333333</v>
      </c>
      <c r="AP126">
        <v>1.34738</v>
      </c>
      <c r="AQ126">
        <v>1.5918283333333301</v>
      </c>
      <c r="AR126">
        <v>1.5499499999999999</v>
      </c>
      <c r="AS126">
        <v>1.7248266666666701</v>
      </c>
      <c r="AT126">
        <v>1.9334425</v>
      </c>
      <c r="AU126">
        <v>1.8405625000000001</v>
      </c>
      <c r="AV126">
        <v>1.54191416666667</v>
      </c>
      <c r="AW126">
        <v>1.3597524999999999</v>
      </c>
      <c r="AX126">
        <v>1.3094733333333299</v>
      </c>
      <c r="AY126">
        <v>1.3279734405000001</v>
      </c>
      <c r="AZ126">
        <v>1.1950725</v>
      </c>
      <c r="BA126">
        <v>1.19217833333333</v>
      </c>
      <c r="BB126">
        <v>1.28218881008452</v>
      </c>
      <c r="BC126">
        <v>1.0901594863867701</v>
      </c>
      <c r="BD126">
        <v>0.96946320149673504</v>
      </c>
      <c r="BE126">
        <v>0.96580103065870804</v>
      </c>
      <c r="BF126">
        <v>1.0358430965205401</v>
      </c>
      <c r="BG126">
        <v>1.1093632928169199</v>
      </c>
      <c r="BH126">
        <v>1.33109026245502</v>
      </c>
      <c r="BI126">
        <v>1.3452139760194699</v>
      </c>
      <c r="BJ126">
        <v>1.3047580767159199</v>
      </c>
      <c r="BK126">
        <v>1.33841214646451</v>
      </c>
      <c r="BL126">
        <v>1.4385065442138201</v>
      </c>
      <c r="BM126" s="46">
        <v>1.4530851184701601</v>
      </c>
      <c r="BN126">
        <v>1.3312242595708099</v>
      </c>
    </row>
    <row r="127" spans="1:66" x14ac:dyDescent="0.3">
      <c r="A127" t="s">
        <v>792</v>
      </c>
      <c r="B127" t="s">
        <v>793</v>
      </c>
      <c r="C127" t="s">
        <v>1063</v>
      </c>
      <c r="D127" t="s">
        <v>1064</v>
      </c>
      <c r="E127">
        <v>1.7142900007142901</v>
      </c>
      <c r="F127">
        <v>1.7142900007142901</v>
      </c>
      <c r="G127">
        <v>1.7142900007142901</v>
      </c>
      <c r="H127">
        <v>1.7142900007142901</v>
      </c>
      <c r="I127">
        <v>1.7142900007142901</v>
      </c>
      <c r="J127">
        <v>1.7142900007142901</v>
      </c>
      <c r="K127">
        <v>1.7142900007142901</v>
      </c>
      <c r="L127">
        <v>1.7619083340952399</v>
      </c>
      <c r="M127">
        <v>2.0000000010000001</v>
      </c>
      <c r="N127">
        <v>2.0000000010000001</v>
      </c>
      <c r="O127">
        <v>2.0000000010000001</v>
      </c>
      <c r="P127">
        <v>1.97487273321145</v>
      </c>
      <c r="Q127">
        <v>1.9212781494760101</v>
      </c>
      <c r="R127">
        <v>1.9592192359816101</v>
      </c>
      <c r="S127">
        <v>2.0532324085176299</v>
      </c>
      <c r="T127">
        <v>2.16979583233333</v>
      </c>
      <c r="U127">
        <v>2.6146708328333301</v>
      </c>
      <c r="V127">
        <v>2.7</v>
      </c>
      <c r="W127">
        <v>2.7</v>
      </c>
      <c r="X127">
        <v>2.7</v>
      </c>
      <c r="Y127">
        <v>2.7</v>
      </c>
      <c r="Z127">
        <v>2.7</v>
      </c>
      <c r="AA127">
        <v>2.7</v>
      </c>
      <c r="AB127">
        <v>2.7</v>
      </c>
      <c r="AC127">
        <v>2.7</v>
      </c>
      <c r="AD127">
        <v>2.7</v>
      </c>
      <c r="AE127">
        <v>2.7</v>
      </c>
      <c r="AF127">
        <v>2.7</v>
      </c>
      <c r="AG127">
        <v>2.7</v>
      </c>
      <c r="AH127">
        <v>2.7</v>
      </c>
      <c r="AI127">
        <v>2.7</v>
      </c>
      <c r="AJ127">
        <v>2.7</v>
      </c>
      <c r="AK127">
        <v>2.7</v>
      </c>
      <c r="AL127">
        <v>2.7</v>
      </c>
      <c r="AM127">
        <v>2.7</v>
      </c>
      <c r="AN127">
        <v>2.7</v>
      </c>
      <c r="AO127">
        <v>2.7</v>
      </c>
      <c r="AP127">
        <v>2.7</v>
      </c>
      <c r="AQ127">
        <v>2.7</v>
      </c>
      <c r="AR127">
        <v>2.7</v>
      </c>
      <c r="AS127">
        <v>2.7</v>
      </c>
      <c r="AT127">
        <v>2.7</v>
      </c>
      <c r="AU127">
        <v>2.7</v>
      </c>
      <c r="AV127">
        <v>2.7</v>
      </c>
      <c r="AW127">
        <v>2.7</v>
      </c>
      <c r="AX127">
        <v>2.7</v>
      </c>
      <c r="AY127">
        <v>2.7</v>
      </c>
      <c r="AZ127">
        <v>2.7</v>
      </c>
      <c r="BA127">
        <v>2.7</v>
      </c>
      <c r="BB127">
        <v>2.7</v>
      </c>
      <c r="BC127">
        <v>2.7</v>
      </c>
      <c r="BD127">
        <v>2.7</v>
      </c>
      <c r="BE127">
        <v>2.7</v>
      </c>
      <c r="BF127">
        <v>2.7</v>
      </c>
      <c r="BG127">
        <v>2.7</v>
      </c>
      <c r="BH127">
        <v>2.7</v>
      </c>
      <c r="BI127">
        <v>2.7</v>
      </c>
      <c r="BJ127">
        <v>2.7</v>
      </c>
      <c r="BK127">
        <v>2.7</v>
      </c>
      <c r="BL127">
        <v>2.7</v>
      </c>
      <c r="BM127" s="46">
        <v>2.7</v>
      </c>
      <c r="BN127">
        <v>2.7</v>
      </c>
    </row>
    <row r="128" spans="1:66" x14ac:dyDescent="0.3">
      <c r="A128" t="s">
        <v>794</v>
      </c>
      <c r="B128" t="s">
        <v>795</v>
      </c>
      <c r="C128" t="s">
        <v>1063</v>
      </c>
      <c r="D128" t="s">
        <v>1064</v>
      </c>
      <c r="E128">
        <v>63.125</v>
      </c>
      <c r="F128">
        <v>124.791666666667</v>
      </c>
      <c r="G128">
        <v>130</v>
      </c>
      <c r="H128">
        <v>130</v>
      </c>
      <c r="I128">
        <v>213.84666666666701</v>
      </c>
      <c r="J128">
        <v>266.27</v>
      </c>
      <c r="K128">
        <v>271.134166666667</v>
      </c>
      <c r="L128">
        <v>270.511666666667</v>
      </c>
      <c r="M128">
        <v>276.64333333333298</v>
      </c>
      <c r="N128">
        <v>288.24166666666702</v>
      </c>
      <c r="O128">
        <v>310.555833333333</v>
      </c>
      <c r="P128">
        <v>347.14749999999998</v>
      </c>
      <c r="Q128">
        <v>392.89416666666699</v>
      </c>
      <c r="R128">
        <v>398.321666666667</v>
      </c>
      <c r="S128">
        <v>404.47250000000003</v>
      </c>
      <c r="T128">
        <v>484</v>
      </c>
      <c r="U128">
        <v>484</v>
      </c>
      <c r="V128">
        <v>484</v>
      </c>
      <c r="W128">
        <v>484</v>
      </c>
      <c r="X128">
        <v>484</v>
      </c>
      <c r="Y128">
        <v>607.71666666666704</v>
      </c>
      <c r="Z128">
        <v>681.02833333333297</v>
      </c>
      <c r="AA128">
        <v>731.16750000000002</v>
      </c>
      <c r="AB128">
        <v>775.74833333333299</v>
      </c>
      <c r="AC128">
        <v>805.97083333333296</v>
      </c>
      <c r="AD128">
        <v>870.02</v>
      </c>
      <c r="AE128">
        <v>881.45583333333298</v>
      </c>
      <c r="AF128">
        <v>822.56416666666701</v>
      </c>
      <c r="AG128">
        <v>731.46333333333303</v>
      </c>
      <c r="AH128">
        <v>671.45583333333298</v>
      </c>
      <c r="AI128">
        <v>707.76583333333303</v>
      </c>
      <c r="AJ128">
        <v>733.32916666666699</v>
      </c>
      <c r="AK128">
        <v>780.67083333333301</v>
      </c>
      <c r="AL128">
        <v>802.53833333333296</v>
      </c>
      <c r="AM128">
        <v>803.77166666666699</v>
      </c>
      <c r="AN128">
        <v>771.25416666666695</v>
      </c>
      <c r="AO128">
        <v>804.45749999999998</v>
      </c>
      <c r="AP128">
        <v>949.89</v>
      </c>
      <c r="AQ128">
        <v>1403.18333333333</v>
      </c>
      <c r="AR128">
        <v>1189.43916666667</v>
      </c>
      <c r="AS128">
        <v>1130.3625</v>
      </c>
      <c r="AT128">
        <v>1290.79</v>
      </c>
      <c r="AU128">
        <v>1251.6025</v>
      </c>
      <c r="AV128">
        <v>1191.6458333333301</v>
      </c>
      <c r="AW128">
        <v>1146.2491666666699</v>
      </c>
      <c r="AX128">
        <v>1024.32833333333</v>
      </c>
      <c r="AY128">
        <v>955.34083333333297</v>
      </c>
      <c r="AZ128">
        <v>929.37583333333305</v>
      </c>
      <c r="BA128">
        <v>1100.1258333333301</v>
      </c>
      <c r="BB128">
        <v>1277.24583333333</v>
      </c>
      <c r="BC128">
        <v>1156.46</v>
      </c>
      <c r="BD128">
        <v>1108.2333333333299</v>
      </c>
      <c r="BE128">
        <v>1126.80666666667</v>
      </c>
      <c r="BF128">
        <v>1094.9825000000001</v>
      </c>
      <c r="BG128">
        <v>1052.8399999999999</v>
      </c>
      <c r="BH128">
        <v>1130.9525000000001</v>
      </c>
      <c r="BI128">
        <v>1160.7674999999999</v>
      </c>
      <c r="BJ128">
        <v>1131.0008333333301</v>
      </c>
      <c r="BK128">
        <v>1100.16333333333</v>
      </c>
      <c r="BL128">
        <v>1165.3575000000001</v>
      </c>
      <c r="BM128" s="46">
        <v>1180.26583333333</v>
      </c>
      <c r="BN128">
        <v>1143.95166666667</v>
      </c>
    </row>
    <row r="129" spans="1:66" x14ac:dyDescent="0.3">
      <c r="A129" t="s">
        <v>796</v>
      </c>
      <c r="B129" t="s">
        <v>797</v>
      </c>
      <c r="C129" t="s">
        <v>1063</v>
      </c>
      <c r="D129" t="s">
        <v>1064</v>
      </c>
      <c r="E129">
        <v>0.357142999357143</v>
      </c>
      <c r="F129">
        <v>0.357142999357143</v>
      </c>
      <c r="G129">
        <v>0.357142999357143</v>
      </c>
      <c r="H129">
        <v>0.357142999357143</v>
      </c>
      <c r="I129">
        <v>0.357142999357143</v>
      </c>
      <c r="J129">
        <v>0.357142999357143</v>
      </c>
      <c r="K129">
        <v>0.357142999357143</v>
      </c>
      <c r="L129">
        <v>0.357142999357143</v>
      </c>
      <c r="M129">
        <v>0.357142999357143</v>
      </c>
      <c r="N129">
        <v>0.357142999357143</v>
      </c>
      <c r="O129">
        <v>0.357142999357143</v>
      </c>
      <c r="P129">
        <v>0.35609771386009298</v>
      </c>
      <c r="Q129">
        <v>0.32894879786402298</v>
      </c>
      <c r="R129">
        <v>0.29657231557200198</v>
      </c>
      <c r="S129">
        <v>0.29315141566666703</v>
      </c>
      <c r="T129">
        <v>0.29003233233333298</v>
      </c>
      <c r="U129">
        <v>0.29238741566666698</v>
      </c>
      <c r="V129">
        <v>0.28656599900000002</v>
      </c>
      <c r="W129">
        <v>0.27505274899999999</v>
      </c>
      <c r="X129">
        <v>0.27636608233333299</v>
      </c>
      <c r="Y129">
        <v>0.27029741566666698</v>
      </c>
      <c r="Z129">
        <v>0.27878533233333302</v>
      </c>
      <c r="AA129">
        <v>0.287910999</v>
      </c>
      <c r="AB129">
        <v>0.29147666566666702</v>
      </c>
      <c r="AC129">
        <v>0.29606191616666699</v>
      </c>
      <c r="AD129">
        <v>0.30075324991666702</v>
      </c>
      <c r="AE129">
        <v>0.29059466658333299</v>
      </c>
      <c r="AF129">
        <v>0.27866324999999997</v>
      </c>
      <c r="AG129">
        <v>0.27902925000000001</v>
      </c>
      <c r="AH129">
        <v>0.29377941666666701</v>
      </c>
      <c r="AI129">
        <v>0.28845500000000002</v>
      </c>
      <c r="AJ129">
        <v>0.28426857695150398</v>
      </c>
      <c r="AK129">
        <v>0.29322266666666702</v>
      </c>
      <c r="AL129">
        <v>0.30183860000000001</v>
      </c>
      <c r="AM129">
        <v>0.296870315</v>
      </c>
      <c r="AN129">
        <v>0.29844772083333299</v>
      </c>
      <c r="AO129">
        <v>0.29940856333333299</v>
      </c>
      <c r="AP129">
        <v>0.30334883499999998</v>
      </c>
      <c r="AQ129">
        <v>0.30475563999999999</v>
      </c>
      <c r="AR129">
        <v>0.304414666666667</v>
      </c>
      <c r="AS129">
        <v>0.30675158333333302</v>
      </c>
      <c r="AT129">
        <v>0.30668166666666702</v>
      </c>
      <c r="AU129">
        <v>0.30391425166666702</v>
      </c>
      <c r="AV129">
        <v>0.29801152108333301</v>
      </c>
      <c r="AW129">
        <v>0.29470000000000002</v>
      </c>
      <c r="AX129">
        <v>0.29199999999999998</v>
      </c>
      <c r="AY129">
        <v>0.29017622500000001</v>
      </c>
      <c r="AZ129">
        <v>0.28421395833333302</v>
      </c>
      <c r="BA129">
        <v>0.26882836666666698</v>
      </c>
      <c r="BB129">
        <v>0.28778541666666702</v>
      </c>
      <c r="BC129">
        <v>0.28660659166666702</v>
      </c>
      <c r="BD129">
        <v>0.27597894444444399</v>
      </c>
      <c r="BE129">
        <v>0.279935558333333</v>
      </c>
      <c r="BF129">
        <v>0.283589441666667</v>
      </c>
      <c r="BG129">
        <v>0.28456714166666702</v>
      </c>
      <c r="BH129">
        <v>0.30085202500000002</v>
      </c>
      <c r="BI129">
        <v>0.302137441178496</v>
      </c>
      <c r="BJ129">
        <v>0.303349758333333</v>
      </c>
      <c r="BK129">
        <v>0.30195649352417703</v>
      </c>
      <c r="BL129">
        <v>0.30361116303575503</v>
      </c>
      <c r="BM129" s="46">
        <v>0.30623312175671602</v>
      </c>
      <c r="BN129">
        <v>0.30164311076994899</v>
      </c>
    </row>
    <row r="130" spans="1:66" x14ac:dyDescent="0.3">
      <c r="A130" t="s">
        <v>798</v>
      </c>
      <c r="B130" t="s">
        <v>799</v>
      </c>
      <c r="C130" t="s">
        <v>1063</v>
      </c>
      <c r="D130" t="s">
        <v>1064</v>
      </c>
    </row>
    <row r="131" spans="1:66" s="9" customFormat="1" x14ac:dyDescent="0.3">
      <c r="A131" s="9" t="s">
        <v>167</v>
      </c>
      <c r="B131" s="9" t="s">
        <v>800</v>
      </c>
      <c r="C131" s="9" t="s">
        <v>1063</v>
      </c>
      <c r="D131" s="9" t="s">
        <v>1064</v>
      </c>
      <c r="E131" s="9">
        <v>80.000154725774706</v>
      </c>
      <c r="F131" s="9">
        <v>80.000154725774706</v>
      </c>
      <c r="G131" s="9">
        <v>80.000154725774706</v>
      </c>
      <c r="H131" s="9">
        <v>80.000154725774706</v>
      </c>
      <c r="I131" s="9">
        <v>240.00046417732401</v>
      </c>
      <c r="J131" s="9">
        <v>240.00046417732401</v>
      </c>
      <c r="K131" s="9">
        <v>240.00046417732401</v>
      </c>
      <c r="L131" s="9">
        <v>240.00046417732401</v>
      </c>
      <c r="M131" s="9">
        <v>240.00046417732401</v>
      </c>
      <c r="N131" s="9">
        <v>240.00046417732401</v>
      </c>
      <c r="O131" s="9">
        <v>240.00046417732401</v>
      </c>
      <c r="P131" s="9">
        <v>240.00046417732401</v>
      </c>
      <c r="Q131" s="9">
        <v>510.00098637681401</v>
      </c>
      <c r="R131" s="9">
        <v>600.00116044331003</v>
      </c>
      <c r="S131" s="9">
        <v>600.00116044331003</v>
      </c>
      <c r="T131" s="9">
        <v>725.001402202333</v>
      </c>
      <c r="U131" s="9">
        <v>429.16726794781499</v>
      </c>
      <c r="V131" s="9">
        <v>199.99999465758501</v>
      </c>
      <c r="W131" s="9">
        <v>333.33332442930799</v>
      </c>
      <c r="X131" s="9">
        <v>367.49999018331198</v>
      </c>
      <c r="Y131" s="9">
        <v>9.9999997328792301</v>
      </c>
      <c r="Z131" s="9">
        <v>21.666666087905</v>
      </c>
      <c r="AA131" s="9">
        <v>34.999999065077297</v>
      </c>
      <c r="AB131" s="9">
        <v>34.999999065077297</v>
      </c>
      <c r="AC131" s="9">
        <v>34.999999065077297</v>
      </c>
      <c r="AD131" s="9">
        <v>54.999998530835803</v>
      </c>
      <c r="AE131" s="9">
        <v>94.999997462352695</v>
      </c>
      <c r="AF131" s="9">
        <v>187.49999499148601</v>
      </c>
      <c r="AG131" s="9">
        <v>400.37498930515198</v>
      </c>
      <c r="AH131" s="9">
        <v>591.49998419980602</v>
      </c>
      <c r="AI131" s="9">
        <v>707.74998109452702</v>
      </c>
      <c r="AJ131" s="9">
        <v>702.08331457922895</v>
      </c>
      <c r="AK131" s="9">
        <v>716.08331420525997</v>
      </c>
      <c r="AL131" s="9">
        <v>716.24998086747496</v>
      </c>
      <c r="AM131" s="9">
        <v>717.66664749629899</v>
      </c>
      <c r="AN131" s="9">
        <v>804.69082007172199</v>
      </c>
      <c r="AO131" s="9">
        <v>921.02166666666699</v>
      </c>
      <c r="AP131" s="9">
        <v>1259.9791666666699</v>
      </c>
      <c r="AQ131" s="9">
        <v>3298.3333333333298</v>
      </c>
      <c r="AR131" s="9">
        <v>7102.0249999999996</v>
      </c>
      <c r="AS131" s="9">
        <v>7887.6433333333298</v>
      </c>
      <c r="AT131" s="9">
        <v>8954.5833333333303</v>
      </c>
      <c r="AU131" s="9">
        <v>10056.333333333299</v>
      </c>
      <c r="AV131" s="9">
        <v>10569.0375</v>
      </c>
      <c r="AW131" s="9">
        <v>10585.375</v>
      </c>
      <c r="AX131" s="9">
        <v>10655.166666666701</v>
      </c>
      <c r="AY131" s="9">
        <v>10153.6240754273</v>
      </c>
      <c r="AZ131" s="9">
        <v>9602.7288182027296</v>
      </c>
      <c r="BA131" s="9">
        <v>8740.18140302543</v>
      </c>
      <c r="BB131" s="9">
        <v>8511.3511630569301</v>
      </c>
      <c r="BC131" s="9">
        <v>8254.1630297334304</v>
      </c>
      <c r="BD131" s="9">
        <v>8029.2625550618995</v>
      </c>
      <c r="BE131" s="9">
        <v>8006.5820318805299</v>
      </c>
      <c r="BF131" s="9">
        <v>7833.2299898296496</v>
      </c>
      <c r="BG131" s="9">
        <v>8042.42157002354</v>
      </c>
      <c r="BH131" s="9">
        <v>8127.6105984658598</v>
      </c>
      <c r="BI131" s="9">
        <v>8124.3667561622797</v>
      </c>
      <c r="BJ131" s="9">
        <v>8244.8431892101908</v>
      </c>
      <c r="BK131" s="9">
        <v>8401.3347661396601</v>
      </c>
      <c r="BL131" s="9">
        <v>8679.4090930967104</v>
      </c>
      <c r="BM131" s="46">
        <v>9045.7878338247901</v>
      </c>
      <c r="BN131" s="9">
        <v>9697.91578947368</v>
      </c>
    </row>
    <row r="132" spans="1:66" x14ac:dyDescent="0.3">
      <c r="A132" t="s">
        <v>801</v>
      </c>
      <c r="B132" t="s">
        <v>802</v>
      </c>
      <c r="C132" t="s">
        <v>1063</v>
      </c>
      <c r="D132" t="s">
        <v>1064</v>
      </c>
      <c r="E132">
        <v>3.169349999</v>
      </c>
      <c r="F132">
        <v>3.07861666566667</v>
      </c>
      <c r="G132">
        <v>3.0090416656666701</v>
      </c>
      <c r="H132">
        <v>3.09729166566667</v>
      </c>
      <c r="I132">
        <v>3.0736583323333302</v>
      </c>
      <c r="J132">
        <v>3.0718499989999999</v>
      </c>
      <c r="K132">
        <v>3.1307499989999998</v>
      </c>
      <c r="L132">
        <v>3.2045166656666701</v>
      </c>
      <c r="M132">
        <v>3.1568249989999999</v>
      </c>
      <c r="N132">
        <v>3.25458333233333</v>
      </c>
      <c r="O132">
        <v>3.2689833323333302</v>
      </c>
      <c r="P132">
        <v>3.2277333323333299</v>
      </c>
      <c r="Q132">
        <v>3.0507166656666702</v>
      </c>
      <c r="R132">
        <v>2.61039999908333</v>
      </c>
      <c r="S132">
        <v>2.32775833241667</v>
      </c>
      <c r="T132">
        <v>2.3019833324166701</v>
      </c>
      <c r="U132">
        <v>2.8715916659166698</v>
      </c>
      <c r="V132">
        <v>3.06895833233333</v>
      </c>
      <c r="W132">
        <v>2.955374999</v>
      </c>
      <c r="X132">
        <v>3.2427499989999999</v>
      </c>
      <c r="Y132">
        <v>3.4361083323333301</v>
      </c>
      <c r="Z132">
        <v>4.3138749990000003</v>
      </c>
      <c r="AA132">
        <v>4.74353333233333</v>
      </c>
      <c r="AB132">
        <v>4.5281666656666699</v>
      </c>
      <c r="AC132">
        <v>6.5110916662499996</v>
      </c>
      <c r="AD132">
        <v>16.417024999666701</v>
      </c>
      <c r="AE132">
        <v>38.3699166665833</v>
      </c>
      <c r="AF132">
        <v>224.59633333333301</v>
      </c>
      <c r="AG132">
        <v>409.23</v>
      </c>
      <c r="AH132">
        <v>496.68916666666701</v>
      </c>
      <c r="AI132">
        <v>695.08916666666698</v>
      </c>
      <c r="AJ132">
        <v>928.22749999999996</v>
      </c>
      <c r="AK132">
        <v>1712.7908333333301</v>
      </c>
      <c r="AL132">
        <v>1741.36333333333</v>
      </c>
      <c r="AM132">
        <v>1680.0733333333301</v>
      </c>
      <c r="AN132">
        <v>1621.41333333333</v>
      </c>
      <c r="AO132">
        <v>1571.4441666666701</v>
      </c>
      <c r="AP132">
        <v>1539.45</v>
      </c>
      <c r="AQ132">
        <v>1516.1316666666701</v>
      </c>
      <c r="AR132">
        <v>1507.5</v>
      </c>
      <c r="AS132">
        <v>1507.5</v>
      </c>
      <c r="AT132">
        <v>1507.5</v>
      </c>
      <c r="AU132">
        <v>1507.5</v>
      </c>
      <c r="AV132">
        <v>1507.5</v>
      </c>
      <c r="AW132">
        <v>1507.5</v>
      </c>
      <c r="AX132">
        <v>1507.5</v>
      </c>
      <c r="AY132">
        <v>1507.5</v>
      </c>
      <c r="AZ132">
        <v>1507.5</v>
      </c>
      <c r="BA132">
        <v>1507.5</v>
      </c>
      <c r="BB132">
        <v>1507.5</v>
      </c>
      <c r="BC132">
        <v>1507.5</v>
      </c>
      <c r="BD132">
        <v>1507.5</v>
      </c>
      <c r="BE132">
        <v>1507.5</v>
      </c>
      <c r="BF132">
        <v>1507.5</v>
      </c>
      <c r="BG132">
        <v>1507.5</v>
      </c>
      <c r="BH132">
        <v>1507.5</v>
      </c>
      <c r="BI132">
        <v>1507.5</v>
      </c>
      <c r="BJ132">
        <v>1507.5</v>
      </c>
      <c r="BK132">
        <v>1507.5</v>
      </c>
      <c r="BL132">
        <v>1507.5</v>
      </c>
      <c r="BM132" s="46">
        <v>1507.5</v>
      </c>
      <c r="BN132">
        <v>1507.5</v>
      </c>
    </row>
    <row r="133" spans="1:66" x14ac:dyDescent="0.3">
      <c r="A133" t="s">
        <v>803</v>
      </c>
      <c r="B133" t="s">
        <v>804</v>
      </c>
      <c r="C133" t="s">
        <v>1063</v>
      </c>
      <c r="D133" t="s">
        <v>1064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0.99999999991666699</v>
      </c>
      <c r="Q133">
        <v>1</v>
      </c>
      <c r="R133">
        <v>0.99999999991666699</v>
      </c>
      <c r="S133">
        <v>23.7193640227995</v>
      </c>
      <c r="T133">
        <v>46.438728045599099</v>
      </c>
      <c r="U133">
        <v>46.438728045599099</v>
      </c>
      <c r="V133">
        <v>46.438728045599099</v>
      </c>
      <c r="W133">
        <v>46.438728045599099</v>
      </c>
      <c r="X133">
        <v>46.438728045599099</v>
      </c>
      <c r="Y133">
        <v>46.438728045599099</v>
      </c>
      <c r="Z133">
        <v>46.438728045599099</v>
      </c>
      <c r="AA133">
        <v>46.438728045599099</v>
      </c>
      <c r="AB133">
        <v>46.438728045599099</v>
      </c>
      <c r="AC133">
        <v>46.438728072688399</v>
      </c>
      <c r="AD133">
        <v>46.438728092037898</v>
      </c>
      <c r="AE133">
        <v>46.438728092037898</v>
      </c>
      <c r="AF133">
        <v>46.438728092037898</v>
      </c>
      <c r="AG133">
        <v>46.438728092037898</v>
      </c>
      <c r="AH133">
        <v>46.438728092037898</v>
      </c>
      <c r="AI133">
        <v>46.438728092037898</v>
      </c>
      <c r="AJ133">
        <v>46.438728092037898</v>
      </c>
      <c r="AK133">
        <v>46.438728092037898</v>
      </c>
      <c r="AL133">
        <v>46.438728092037898</v>
      </c>
      <c r="AM133">
        <v>46.438728092037898</v>
      </c>
      <c r="AN133">
        <v>49.838333333333303</v>
      </c>
      <c r="AO133">
        <v>46.837499999999999</v>
      </c>
      <c r="AP133">
        <v>50.57</v>
      </c>
      <c r="AQ133">
        <v>41.5075</v>
      </c>
      <c r="AR133">
        <v>41.902500000000003</v>
      </c>
      <c r="AS133">
        <v>40.902500000000003</v>
      </c>
      <c r="AT133">
        <v>48.591908993784003</v>
      </c>
      <c r="AU133">
        <v>61.754166666666698</v>
      </c>
      <c r="AV133">
        <v>59.378833333333297</v>
      </c>
      <c r="AW133">
        <v>54.905833333333298</v>
      </c>
      <c r="AX133">
        <v>57.095833333333303</v>
      </c>
      <c r="AY133">
        <v>58.0133333333333</v>
      </c>
      <c r="AZ133">
        <v>61.272222222222197</v>
      </c>
      <c r="BA133">
        <v>63.207500000000003</v>
      </c>
      <c r="BB133">
        <v>68.286666666666704</v>
      </c>
      <c r="BC133">
        <v>71.403333333333293</v>
      </c>
      <c r="BD133">
        <v>72.226666666666702</v>
      </c>
      <c r="BE133">
        <v>73.514772079772101</v>
      </c>
      <c r="BF133">
        <v>77.52</v>
      </c>
      <c r="BG133">
        <v>83.892499999999998</v>
      </c>
      <c r="BH133">
        <v>86.188366571699902</v>
      </c>
      <c r="BI133">
        <v>94.427243589743597</v>
      </c>
      <c r="BJ133">
        <v>112.706666666667</v>
      </c>
      <c r="BK133">
        <v>144.055575801282</v>
      </c>
      <c r="BL133">
        <v>186.42974455107199</v>
      </c>
      <c r="BM133" s="46">
        <v>191.51795764346301</v>
      </c>
    </row>
    <row r="134" spans="1:66" x14ac:dyDescent="0.3">
      <c r="A134" t="s">
        <v>805</v>
      </c>
      <c r="B134" t="s">
        <v>806</v>
      </c>
      <c r="C134" t="s">
        <v>1063</v>
      </c>
      <c r="D134" t="s">
        <v>1064</v>
      </c>
      <c r="E134">
        <v>0.35714299900000002</v>
      </c>
      <c r="F134">
        <v>0.35714299900000002</v>
      </c>
      <c r="G134">
        <v>0.35714299900000002</v>
      </c>
      <c r="H134">
        <v>0.35714299900000002</v>
      </c>
      <c r="I134">
        <v>0.35714299900000002</v>
      </c>
      <c r="J134">
        <v>0.35714299900000002</v>
      </c>
      <c r="K134">
        <v>0.35714299900000002</v>
      </c>
      <c r="L134">
        <v>0.35714299900000002</v>
      </c>
      <c r="M134">
        <v>0.35714299900000002</v>
      </c>
      <c r="N134">
        <v>0.35714299900000002</v>
      </c>
      <c r="O134">
        <v>0.35714299900000002</v>
      </c>
      <c r="P134">
        <v>0.35632574900000002</v>
      </c>
      <c r="Q134">
        <v>0.32894699900000002</v>
      </c>
      <c r="R134">
        <v>0.30002599899999999</v>
      </c>
      <c r="S134">
        <v>0.29605099899999998</v>
      </c>
      <c r="T134">
        <v>0.29605099899999998</v>
      </c>
      <c r="U134">
        <v>0.29605099899999998</v>
      </c>
      <c r="V134">
        <v>0.29605099899999998</v>
      </c>
      <c r="W134">
        <v>0.29605099899999998</v>
      </c>
      <c r="X134">
        <v>0.29605099899999998</v>
      </c>
      <c r="Y134">
        <v>0.296050749</v>
      </c>
      <c r="Z134">
        <v>0.29605174899999998</v>
      </c>
      <c r="AA134">
        <v>0.29605299899999998</v>
      </c>
      <c r="AB134">
        <v>0.29605299908333299</v>
      </c>
      <c r="AC134">
        <v>0.29605299958333298</v>
      </c>
      <c r="AD134">
        <v>0.29605300000000001</v>
      </c>
      <c r="AE134">
        <v>0.31539580253923399</v>
      </c>
      <c r="AF134">
        <v>0.29702864435074999</v>
      </c>
      <c r="AG134">
        <v>0.285766198804</v>
      </c>
      <c r="AH134">
        <v>0.29960165611424999</v>
      </c>
      <c r="AI134">
        <v>0.28317718970299999</v>
      </c>
      <c r="AJ134">
        <v>0.28072831727850001</v>
      </c>
      <c r="AK134">
        <v>0.28155335412458299</v>
      </c>
      <c r="AL134">
        <v>0.30437021879031601</v>
      </c>
      <c r="AM134">
        <v>0.34836821013777403</v>
      </c>
      <c r="AN134">
        <v>0.41814493434980698</v>
      </c>
      <c r="AO134">
        <v>0.43679976921490199</v>
      </c>
      <c r="AP134">
        <v>0.46086611531154598</v>
      </c>
      <c r="AQ134">
        <v>0.46757443745260102</v>
      </c>
      <c r="AR134">
        <v>0.463810768619974</v>
      </c>
      <c r="AS134">
        <v>0.51218961330833301</v>
      </c>
      <c r="AT134">
        <v>0.60506425362333305</v>
      </c>
      <c r="AU134">
        <v>1.2706791739733301</v>
      </c>
      <c r="AV134">
        <v>1.29294412808415</v>
      </c>
      <c r="AW134">
        <v>1.3049661442676701</v>
      </c>
      <c r="AX134">
        <v>1.3083848239159199</v>
      </c>
      <c r="AY134">
        <v>1.3135716247906699</v>
      </c>
      <c r="AZ134">
        <v>1.26264486767833</v>
      </c>
      <c r="BA134">
        <v>1.2235623934186699</v>
      </c>
      <c r="BB134">
        <v>1.2535344886256801</v>
      </c>
      <c r="BC134">
        <v>1.26678941001316</v>
      </c>
      <c r="BD134">
        <v>1.2241524946034601</v>
      </c>
      <c r="BE134">
        <v>1.26165963821484</v>
      </c>
      <c r="BF134">
        <v>1.2716918211177399</v>
      </c>
      <c r="BG134">
        <v>1.27240206718888</v>
      </c>
      <c r="BH134">
        <v>1.38120985962103</v>
      </c>
      <c r="BI134">
        <v>1.39036867889833</v>
      </c>
      <c r="BJ134">
        <v>1.3938200108234999</v>
      </c>
      <c r="BK134">
        <v>1.36496666666667</v>
      </c>
      <c r="BL134">
        <v>1.3982628973692801</v>
      </c>
    </row>
    <row r="135" spans="1:66" x14ac:dyDescent="0.3">
      <c r="A135" t="s">
        <v>807</v>
      </c>
      <c r="B135" t="s">
        <v>808</v>
      </c>
      <c r="C135" t="s">
        <v>1063</v>
      </c>
      <c r="D135" t="s">
        <v>1064</v>
      </c>
      <c r="E135">
        <v>1.7142900007142901</v>
      </c>
      <c r="F135">
        <v>1.7142900007142901</v>
      </c>
      <c r="G135">
        <v>1.7142900007142901</v>
      </c>
      <c r="H135">
        <v>1.7142900007142901</v>
      </c>
      <c r="I135">
        <v>1.7142900007142901</v>
      </c>
      <c r="J135">
        <v>1.7142900007142901</v>
      </c>
      <c r="K135">
        <v>1.7142900007142901</v>
      </c>
      <c r="L135">
        <v>1.7619083340952399</v>
      </c>
      <c r="M135">
        <v>2.0000000010000001</v>
      </c>
      <c r="N135">
        <v>2.0000000010000001</v>
      </c>
      <c r="O135">
        <v>2.0000000010000001</v>
      </c>
      <c r="P135">
        <v>1.97487273321145</v>
      </c>
      <c r="Q135">
        <v>1.9212781494760101</v>
      </c>
      <c r="R135">
        <v>1.9592192359816101</v>
      </c>
      <c r="S135">
        <v>2.0532324085176299</v>
      </c>
      <c r="T135">
        <v>2.16979583233333</v>
      </c>
      <c r="U135">
        <v>2.6146708328333301</v>
      </c>
      <c r="V135">
        <v>2.7</v>
      </c>
      <c r="W135">
        <v>2.7</v>
      </c>
      <c r="X135">
        <v>2.7</v>
      </c>
      <c r="Y135">
        <v>2.7</v>
      </c>
      <c r="Z135">
        <v>2.7</v>
      </c>
      <c r="AA135">
        <v>2.7</v>
      </c>
      <c r="AB135">
        <v>2.7</v>
      </c>
      <c r="AC135">
        <v>2.7</v>
      </c>
      <c r="AD135">
        <v>2.7</v>
      </c>
      <c r="AE135">
        <v>2.7</v>
      </c>
      <c r="AF135">
        <v>2.7</v>
      </c>
      <c r="AG135">
        <v>2.7</v>
      </c>
      <c r="AH135">
        <v>2.7</v>
      </c>
      <c r="AI135">
        <v>2.7</v>
      </c>
      <c r="AJ135">
        <v>2.7</v>
      </c>
      <c r="AK135">
        <v>2.7</v>
      </c>
      <c r="AL135">
        <v>2.7</v>
      </c>
      <c r="AM135">
        <v>2.7</v>
      </c>
      <c r="AN135">
        <v>2.7</v>
      </c>
      <c r="AO135">
        <v>2.7</v>
      </c>
      <c r="AP135">
        <v>2.7</v>
      </c>
      <c r="AQ135">
        <v>2.7</v>
      </c>
      <c r="AR135">
        <v>2.7</v>
      </c>
      <c r="AS135">
        <v>2.7</v>
      </c>
      <c r="AT135">
        <v>2.7</v>
      </c>
      <c r="AU135">
        <v>2.7</v>
      </c>
      <c r="AV135">
        <v>2.7</v>
      </c>
      <c r="AW135">
        <v>2.7</v>
      </c>
      <c r="AX135">
        <v>2.7</v>
      </c>
      <c r="AY135">
        <v>2.7</v>
      </c>
      <c r="AZ135">
        <v>2.7</v>
      </c>
      <c r="BA135">
        <v>2.7</v>
      </c>
      <c r="BB135">
        <v>2.7</v>
      </c>
      <c r="BC135">
        <v>2.7</v>
      </c>
      <c r="BD135">
        <v>2.7</v>
      </c>
      <c r="BE135">
        <v>2.7</v>
      </c>
      <c r="BF135">
        <v>2.7</v>
      </c>
      <c r="BG135">
        <v>2.7</v>
      </c>
      <c r="BH135">
        <v>2.7</v>
      </c>
      <c r="BI135">
        <v>2.7</v>
      </c>
      <c r="BJ135">
        <v>2.7</v>
      </c>
      <c r="BK135">
        <v>2.7</v>
      </c>
      <c r="BL135">
        <v>2.7</v>
      </c>
      <c r="BM135" s="46">
        <v>2.7</v>
      </c>
      <c r="BN135">
        <v>2.7</v>
      </c>
    </row>
    <row r="136" spans="1:66" x14ac:dyDescent="0.3">
      <c r="A136" t="s">
        <v>809</v>
      </c>
      <c r="B136" t="s">
        <v>810</v>
      </c>
      <c r="C136" t="s">
        <v>1063</v>
      </c>
      <c r="D136" t="s">
        <v>1064</v>
      </c>
    </row>
    <row r="137" spans="1:66" x14ac:dyDescent="0.3">
      <c r="A137" t="s">
        <v>811</v>
      </c>
      <c r="B137" t="s">
        <v>812</v>
      </c>
      <c r="C137" t="s">
        <v>1063</v>
      </c>
      <c r="D137" t="s">
        <v>1064</v>
      </c>
    </row>
    <row r="138" spans="1:66" x14ac:dyDescent="0.3">
      <c r="A138" t="s">
        <v>813</v>
      </c>
      <c r="B138" t="s">
        <v>814</v>
      </c>
      <c r="C138" t="s">
        <v>1063</v>
      </c>
      <c r="D138" t="s">
        <v>1064</v>
      </c>
    </row>
    <row r="139" spans="1:66" x14ac:dyDescent="0.3">
      <c r="A139" t="s">
        <v>815</v>
      </c>
      <c r="B139" t="s">
        <v>816</v>
      </c>
      <c r="C139" t="s">
        <v>1063</v>
      </c>
      <c r="D139" t="s">
        <v>1064</v>
      </c>
    </row>
    <row r="140" spans="1:66" s="9" customFormat="1" x14ac:dyDescent="0.3">
      <c r="A140" s="9" t="s">
        <v>468</v>
      </c>
      <c r="B140" s="9" t="s">
        <v>817</v>
      </c>
      <c r="C140" s="9" t="s">
        <v>1063</v>
      </c>
      <c r="D140" s="9" t="s">
        <v>1064</v>
      </c>
      <c r="E140" s="9">
        <v>4.7619000037618999</v>
      </c>
      <c r="F140" s="9">
        <v>4.7619000037618999</v>
      </c>
      <c r="G140" s="9">
        <v>4.7619000037618999</v>
      </c>
      <c r="H140" s="9">
        <v>4.7619000037618999</v>
      </c>
      <c r="I140" s="9">
        <v>4.7619000037618999</v>
      </c>
      <c r="J140" s="9">
        <v>4.7619000037618999</v>
      </c>
      <c r="K140" s="9">
        <v>4.7619000037618999</v>
      </c>
      <c r="L140" s="9">
        <v>4.8611058367976101</v>
      </c>
      <c r="M140" s="9">
        <v>5.9523700049523702</v>
      </c>
      <c r="N140" s="9">
        <v>5.9523700049523702</v>
      </c>
      <c r="O140" s="9">
        <v>5.9523700049523702</v>
      </c>
      <c r="P140" s="9">
        <v>5.9349486209637803</v>
      </c>
      <c r="Q140" s="9">
        <v>5.9703171818733498</v>
      </c>
      <c r="R140" s="9">
        <v>6.4024999989999998</v>
      </c>
      <c r="S140" s="9">
        <v>6.6507499990000003</v>
      </c>
      <c r="T140" s="9">
        <v>7.00716666566667</v>
      </c>
      <c r="U140" s="9">
        <v>8.4119999990833296</v>
      </c>
      <c r="V140" s="9">
        <v>8.8728333326666693</v>
      </c>
      <c r="W140" s="9">
        <v>15.610666665749999</v>
      </c>
      <c r="X140" s="9">
        <v>15.571833332583299</v>
      </c>
      <c r="Y140" s="9">
        <v>16.534416666166699</v>
      </c>
      <c r="Z140" s="9">
        <v>19.245749999166701</v>
      </c>
      <c r="AA140" s="9">
        <v>20.812249998999999</v>
      </c>
      <c r="AB140" s="9">
        <v>23.528583332416702</v>
      </c>
      <c r="AC140" s="9">
        <v>25.438166666083301</v>
      </c>
      <c r="AD140" s="9">
        <v>27.162583333000001</v>
      </c>
      <c r="AE140" s="9">
        <v>28.017333333250001</v>
      </c>
      <c r="AF140" s="9">
        <v>29.444749999999999</v>
      </c>
      <c r="AG140" s="9">
        <v>31.806750000000001</v>
      </c>
      <c r="AH140" s="9">
        <v>36.047083333333298</v>
      </c>
      <c r="AI140" s="9">
        <v>40.062916666666702</v>
      </c>
      <c r="AJ140" s="9">
        <v>41.371499999999997</v>
      </c>
      <c r="AK140" s="9">
        <v>43.829625</v>
      </c>
      <c r="AL140" s="9">
        <v>48.322167499999999</v>
      </c>
      <c r="AM140" s="9">
        <v>49.415141666666699</v>
      </c>
      <c r="AN140" s="9">
        <v>51.251589166666697</v>
      </c>
      <c r="AO140" s="9">
        <v>55.271444166666697</v>
      </c>
      <c r="AP140" s="9">
        <v>58.994605</v>
      </c>
      <c r="AQ140" s="9">
        <v>64.450118333333293</v>
      </c>
      <c r="AR140" s="9">
        <v>70.635450000000006</v>
      </c>
      <c r="AS140" s="9">
        <v>77.005116666666694</v>
      </c>
      <c r="AT140" s="9">
        <v>89.383013333333295</v>
      </c>
      <c r="AU140" s="9">
        <v>95.662064999999998</v>
      </c>
      <c r="AV140" s="9">
        <v>96.520950833333302</v>
      </c>
      <c r="AW140" s="9">
        <v>101.1944575</v>
      </c>
      <c r="AX140" s="9">
        <v>100.498051666667</v>
      </c>
      <c r="AY140" s="9">
        <v>103.914445833333</v>
      </c>
      <c r="AZ140" s="9">
        <v>110.623233333333</v>
      </c>
      <c r="BA140" s="9">
        <v>108.33376271929799</v>
      </c>
      <c r="BB140" s="9">
        <v>114.94478333333301</v>
      </c>
      <c r="BC140" s="9">
        <v>113.064480448821</v>
      </c>
      <c r="BD140" s="9">
        <v>110.565207851396</v>
      </c>
      <c r="BE140" s="9">
        <v>127.60335350681</v>
      </c>
      <c r="BF140" s="9">
        <v>129.06903093288801</v>
      </c>
      <c r="BG140" s="9">
        <v>130.564685218829</v>
      </c>
      <c r="BH140" s="9">
        <v>135.856912797089</v>
      </c>
      <c r="BI140" s="9">
        <v>145.58166749202601</v>
      </c>
      <c r="BJ140" s="9">
        <v>152.446413948767</v>
      </c>
      <c r="BK140" s="9">
        <v>162.46485873677801</v>
      </c>
      <c r="BL140" s="9">
        <v>178.74492504584799</v>
      </c>
      <c r="BM140" s="46">
        <v>185.59255777221301</v>
      </c>
    </row>
    <row r="141" spans="1:66" x14ac:dyDescent="0.3">
      <c r="A141" t="s">
        <v>818</v>
      </c>
      <c r="B141" t="s">
        <v>819</v>
      </c>
      <c r="C141" t="s">
        <v>1063</v>
      </c>
      <c r="D141" t="s">
        <v>1064</v>
      </c>
    </row>
    <row r="142" spans="1:66" x14ac:dyDescent="0.3">
      <c r="A142" t="s">
        <v>820</v>
      </c>
      <c r="B142" t="s">
        <v>821</v>
      </c>
      <c r="C142" t="s">
        <v>1063</v>
      </c>
      <c r="D142" t="s">
        <v>1064</v>
      </c>
    </row>
    <row r="143" spans="1:66" x14ac:dyDescent="0.3">
      <c r="A143" t="s">
        <v>822</v>
      </c>
      <c r="B143" t="s">
        <v>823</v>
      </c>
      <c r="C143" t="s">
        <v>1063</v>
      </c>
      <c r="D143" t="s">
        <v>1064</v>
      </c>
      <c r="E143">
        <v>0.71428599971428597</v>
      </c>
      <c r="F143">
        <v>0.71428599971428597</v>
      </c>
      <c r="G143">
        <v>0.71428599971428597</v>
      </c>
      <c r="H143">
        <v>0.71428599971428597</v>
      </c>
      <c r="I143">
        <v>0.71428599971428597</v>
      </c>
      <c r="J143">
        <v>0.71428599971428597</v>
      </c>
      <c r="K143">
        <v>0.71428599971428597</v>
      </c>
      <c r="L143">
        <v>0.71428599971428597</v>
      </c>
      <c r="M143">
        <v>0.71428599971428597</v>
      </c>
      <c r="N143">
        <v>0.71428599971428597</v>
      </c>
      <c r="O143">
        <v>0.71428599971428597</v>
      </c>
      <c r="P143">
        <v>0.71521691632142903</v>
      </c>
      <c r="Q143">
        <v>0.76872523719602703</v>
      </c>
      <c r="R143">
        <v>0.69395909802109201</v>
      </c>
      <c r="S143">
        <v>0.67947700357025098</v>
      </c>
      <c r="T143">
        <v>0.73950775529633594</v>
      </c>
      <c r="U143">
        <v>0.86956521814744803</v>
      </c>
      <c r="V143">
        <v>0.86956521814744803</v>
      </c>
      <c r="W143">
        <v>0.86956521814744803</v>
      </c>
      <c r="X143">
        <v>0.84202260193494305</v>
      </c>
      <c r="Y143">
        <v>0.77883373727604099</v>
      </c>
      <c r="Z143">
        <v>0.87757894275815396</v>
      </c>
      <c r="AA143">
        <v>1.0858158330833301</v>
      </c>
      <c r="AB143">
        <v>1.1140999997500001</v>
      </c>
      <c r="AC143">
        <v>1.47527749975</v>
      </c>
      <c r="AD143">
        <v>2.2286749994166701</v>
      </c>
      <c r="AE143">
        <v>2.2850316664166699</v>
      </c>
      <c r="AF143">
        <v>2.03603333333333</v>
      </c>
      <c r="AG143">
        <v>2.2734675000000002</v>
      </c>
      <c r="AH143">
        <v>2.6226775</v>
      </c>
      <c r="AI143">
        <v>2.58732083333333</v>
      </c>
      <c r="AJ143">
        <v>2.7613150000000002</v>
      </c>
      <c r="AK143">
        <v>2.8520141666666698</v>
      </c>
      <c r="AL143">
        <v>3.2677415833333301</v>
      </c>
      <c r="AM143">
        <v>3.5507983333333302</v>
      </c>
      <c r="AN143">
        <v>3.6270850000000001</v>
      </c>
      <c r="AO143">
        <v>4.2993491666666701</v>
      </c>
      <c r="AP143">
        <v>4.6079616666666698</v>
      </c>
      <c r="AQ143">
        <v>5.52828416666667</v>
      </c>
      <c r="AR143">
        <v>6.1094841666666699</v>
      </c>
      <c r="AS143">
        <v>6.9398283333333302</v>
      </c>
      <c r="AT143">
        <v>8.6091808333333297</v>
      </c>
      <c r="AU143">
        <v>10.540746666666699</v>
      </c>
      <c r="AV143">
        <v>7.5647491666666697</v>
      </c>
      <c r="AW143">
        <v>6.4596925000000001</v>
      </c>
      <c r="AX143">
        <v>6.3593283333333304</v>
      </c>
      <c r="AY143">
        <v>6.7715491666666701</v>
      </c>
      <c r="AZ143">
        <v>7.0453650000000003</v>
      </c>
      <c r="BA143">
        <v>8.26122333333333</v>
      </c>
      <c r="BB143">
        <v>8.4736741582488797</v>
      </c>
      <c r="BC143">
        <v>7.3212219611528804</v>
      </c>
      <c r="BD143">
        <v>7.2611321323273499</v>
      </c>
      <c r="BE143">
        <v>8.2099686265933105</v>
      </c>
      <c r="BF143">
        <v>9.6550560691352594</v>
      </c>
      <c r="BG143">
        <v>10.852655568783099</v>
      </c>
      <c r="BH143">
        <v>12.7589308811644</v>
      </c>
      <c r="BI143">
        <v>14.7096108855267</v>
      </c>
      <c r="BJ143">
        <v>13.3238014244992</v>
      </c>
      <c r="BK143">
        <v>13.233926471583301</v>
      </c>
      <c r="BL143">
        <v>14.448427054833299</v>
      </c>
      <c r="BM143" s="46">
        <v>16.459105390333299</v>
      </c>
      <c r="BN143">
        <v>14.778678213916701</v>
      </c>
    </row>
    <row r="144" spans="1:66" x14ac:dyDescent="0.3">
      <c r="A144" t="s">
        <v>824</v>
      </c>
      <c r="B144" t="s">
        <v>825</v>
      </c>
      <c r="C144" t="s">
        <v>1063</v>
      </c>
      <c r="D144" t="s">
        <v>1064</v>
      </c>
    </row>
    <row r="145" spans="1:66" x14ac:dyDescent="0.3">
      <c r="A145" t="s">
        <v>826</v>
      </c>
      <c r="B145" t="s">
        <v>827</v>
      </c>
      <c r="C145" t="s">
        <v>1063</v>
      </c>
      <c r="D145" t="s">
        <v>1064</v>
      </c>
      <c r="AK145">
        <v>1.77275</v>
      </c>
      <c r="AL145">
        <v>4.3440633333333301</v>
      </c>
      <c r="AM145">
        <v>3.9777499999999999</v>
      </c>
      <c r="AN145">
        <v>4</v>
      </c>
      <c r="AO145">
        <v>4</v>
      </c>
      <c r="AP145">
        <v>4</v>
      </c>
      <c r="AQ145">
        <v>4</v>
      </c>
      <c r="AR145">
        <v>4</v>
      </c>
      <c r="AS145">
        <v>4</v>
      </c>
      <c r="AT145">
        <v>4</v>
      </c>
      <c r="AU145">
        <v>3.6769583333333302</v>
      </c>
      <c r="AV145">
        <v>3.0608666666666702</v>
      </c>
      <c r="AW145">
        <v>2.7805916666666701</v>
      </c>
      <c r="AX145">
        <v>2.774025</v>
      </c>
      <c r="AY145">
        <v>2.7522250000000001</v>
      </c>
      <c r="AZ145">
        <v>2.5237250000000002</v>
      </c>
      <c r="BA145">
        <v>2.357075</v>
      </c>
      <c r="BB145">
        <v>2.48403333333333</v>
      </c>
      <c r="BC145">
        <v>2.6063333333333301</v>
      </c>
      <c r="BD145">
        <v>2.4811000000000001</v>
      </c>
      <c r="BE145">
        <v>2.6862916666666701</v>
      </c>
      <c r="BF145">
        <v>2.60100833333333</v>
      </c>
      <c r="BG145">
        <v>2.6002916666666702</v>
      </c>
    </row>
    <row r="146" spans="1:66" x14ac:dyDescent="0.3">
      <c r="A146" t="s">
        <v>828</v>
      </c>
      <c r="B146" t="s">
        <v>829</v>
      </c>
      <c r="C146" t="s">
        <v>1063</v>
      </c>
      <c r="D146" t="s">
        <v>1064</v>
      </c>
      <c r="E146">
        <v>50.000000049000001</v>
      </c>
      <c r="F146">
        <v>50.000000049000001</v>
      </c>
      <c r="G146">
        <v>50.000000049000001</v>
      </c>
      <c r="H146">
        <v>50.000000049000001</v>
      </c>
      <c r="I146">
        <v>50.000000049000001</v>
      </c>
      <c r="J146">
        <v>50.000000049000001</v>
      </c>
      <c r="K146">
        <v>50.000000049000001</v>
      </c>
      <c r="L146">
        <v>50.000000049000001</v>
      </c>
      <c r="M146">
        <v>50.000000049000001</v>
      </c>
      <c r="N146">
        <v>50.000000049000001</v>
      </c>
      <c r="O146">
        <v>50.000000049000001</v>
      </c>
      <c r="P146">
        <v>49.056977421689901</v>
      </c>
      <c r="Q146">
        <v>44.014583332333302</v>
      </c>
      <c r="R146">
        <v>38.976499998999998</v>
      </c>
      <c r="S146">
        <v>38.951499998999999</v>
      </c>
      <c r="T146">
        <v>36.778916665666699</v>
      </c>
      <c r="U146">
        <v>38.605166665666701</v>
      </c>
      <c r="V146">
        <v>35.842749998999999</v>
      </c>
      <c r="W146">
        <v>31.492083332333301</v>
      </c>
      <c r="X146">
        <v>29.318666665666701</v>
      </c>
      <c r="Y146">
        <v>29.24166666575</v>
      </c>
      <c r="Z146">
        <v>37.129249999166703</v>
      </c>
      <c r="AA146">
        <v>45.690583332333297</v>
      </c>
      <c r="AB146">
        <v>51.131666665833301</v>
      </c>
      <c r="AC146">
        <v>57.783916666416701</v>
      </c>
      <c r="AD146">
        <v>59.378</v>
      </c>
      <c r="AE146">
        <v>44.671916666666696</v>
      </c>
      <c r="AF146">
        <v>37.334083333333297</v>
      </c>
      <c r="AG146">
        <v>36.768333333333302</v>
      </c>
      <c r="AH146">
        <v>39.404000000000003</v>
      </c>
      <c r="AI146">
        <v>33.417916666666699</v>
      </c>
      <c r="AJ146">
        <v>34.148249999999997</v>
      </c>
      <c r="AK146">
        <v>32.149500000000003</v>
      </c>
      <c r="AL146">
        <v>34.596520833333301</v>
      </c>
      <c r="AM146">
        <v>33.456497499999998</v>
      </c>
      <c r="AN146">
        <v>29.4800166666667</v>
      </c>
      <c r="AO146">
        <v>30.961513333333301</v>
      </c>
      <c r="AP146">
        <v>35.773890833333297</v>
      </c>
      <c r="AQ146">
        <v>36.298640833333302</v>
      </c>
    </row>
    <row r="147" spans="1:66" x14ac:dyDescent="0.3">
      <c r="A147" t="s">
        <v>830</v>
      </c>
      <c r="B147" t="s">
        <v>831</v>
      </c>
      <c r="C147" t="s">
        <v>1063</v>
      </c>
      <c r="D147" t="s">
        <v>1064</v>
      </c>
      <c r="AK147">
        <v>0.73646666666666605</v>
      </c>
      <c r="AL147">
        <v>0.67533333333333301</v>
      </c>
      <c r="AM147">
        <v>0.55974999999999997</v>
      </c>
      <c r="AN147">
        <v>0.52758333333333296</v>
      </c>
      <c r="AO147">
        <v>0.55074999999999996</v>
      </c>
      <c r="AP147">
        <v>0.58091666666666697</v>
      </c>
      <c r="AQ147">
        <v>0.58983333333333299</v>
      </c>
      <c r="AR147">
        <v>0.58516666666666695</v>
      </c>
      <c r="AS147">
        <v>0.60650000000000004</v>
      </c>
      <c r="AT147">
        <v>0.62791666666666701</v>
      </c>
      <c r="AU147">
        <v>0.61819166666666703</v>
      </c>
      <c r="AV147">
        <v>0.57147499999999996</v>
      </c>
      <c r="AW147">
        <v>0.54023333333333301</v>
      </c>
      <c r="AX147">
        <v>0.56471666666666698</v>
      </c>
      <c r="AY147">
        <v>0.56040833333333295</v>
      </c>
      <c r="AZ147">
        <v>0.51379166666666698</v>
      </c>
      <c r="BA147">
        <v>0.480816666666667</v>
      </c>
      <c r="BB147">
        <v>0.50555000000000005</v>
      </c>
      <c r="BC147">
        <v>0.53047500000000003</v>
      </c>
      <c r="BD147">
        <v>0.50123333333333298</v>
      </c>
      <c r="BE147">
        <v>0.546875</v>
      </c>
      <c r="BF147">
        <v>0.52939166666666704</v>
      </c>
    </row>
    <row r="148" spans="1:66" x14ac:dyDescent="0.3">
      <c r="A148" t="s">
        <v>832</v>
      </c>
      <c r="B148" t="s">
        <v>833</v>
      </c>
      <c r="C148" t="s">
        <v>1063</v>
      </c>
      <c r="D148" t="s">
        <v>1064</v>
      </c>
      <c r="L148">
        <v>6.0757894730000004</v>
      </c>
      <c r="M148">
        <v>6.0715789468333297</v>
      </c>
      <c r="N148">
        <v>6.0361403504166704</v>
      </c>
      <c r="O148">
        <v>6.05140350825</v>
      </c>
      <c r="P148">
        <v>5.9473684206666704</v>
      </c>
      <c r="Q148">
        <v>5.7145614030000003</v>
      </c>
      <c r="R148">
        <v>4.9287547528333304</v>
      </c>
      <c r="S148">
        <v>5.0397640408333304</v>
      </c>
      <c r="T148">
        <v>5.1264373541666703</v>
      </c>
      <c r="U148">
        <v>6.0614489860000003</v>
      </c>
      <c r="V148">
        <v>5.5737853099999999</v>
      </c>
      <c r="W148">
        <v>5.02916666575</v>
      </c>
      <c r="X148">
        <v>5.1766666656666702</v>
      </c>
      <c r="Y148">
        <v>5.0949999990833303</v>
      </c>
      <c r="Z148">
        <v>5.75166666583333</v>
      </c>
      <c r="AA148">
        <v>6.2258333324999997</v>
      </c>
      <c r="AB148">
        <v>7.4641666659999997</v>
      </c>
      <c r="AC148">
        <v>8.0353499999999993</v>
      </c>
      <c r="AD148">
        <v>7.99884166666667</v>
      </c>
      <c r="AE148">
        <v>8.0131583333333296</v>
      </c>
      <c r="AF148">
        <v>8.0098083333333303</v>
      </c>
      <c r="AG148">
        <v>8.0405916666666695</v>
      </c>
      <c r="AH148">
        <v>8.0338833333333302</v>
      </c>
      <c r="AI148">
        <v>8.0209916666666707</v>
      </c>
      <c r="AJ148">
        <v>8.0042500000000008</v>
      </c>
      <c r="AK148">
        <v>7.9723416666666704</v>
      </c>
      <c r="AL148">
        <v>7.9675500000000001</v>
      </c>
      <c r="AM148">
        <v>7.9602833333333303</v>
      </c>
      <c r="AN148">
        <v>7.9677583333333297</v>
      </c>
      <c r="AO148">
        <v>7.9664000000000001</v>
      </c>
      <c r="AP148">
        <v>7.9752916666666698</v>
      </c>
      <c r="AQ148">
        <v>7.9787666666666697</v>
      </c>
      <c r="AR148">
        <v>7.9918500000000003</v>
      </c>
      <c r="AS148">
        <v>8.0259</v>
      </c>
      <c r="AT148">
        <v>8.0335000000000001</v>
      </c>
      <c r="AU148">
        <v>8.0334333333333294</v>
      </c>
      <c r="AV148">
        <v>8.0212411666666696</v>
      </c>
      <c r="AW148">
        <v>8.0221710833333297</v>
      </c>
      <c r="AX148">
        <v>8.0110645833333294</v>
      </c>
      <c r="AY148">
        <v>8.0014261666666702</v>
      </c>
      <c r="AZ148">
        <v>8.0358539166666692</v>
      </c>
      <c r="BA148">
        <v>8.0201099166666694</v>
      </c>
      <c r="BB148">
        <v>7.9842833333333303</v>
      </c>
      <c r="BC148">
        <v>8.0022166666666692</v>
      </c>
      <c r="BD148">
        <v>8.0182083333333303</v>
      </c>
      <c r="BE148">
        <v>7.9898635000000002</v>
      </c>
      <c r="BF148">
        <v>7.9892553333333298</v>
      </c>
      <c r="BG148">
        <v>7.9871290000000004</v>
      </c>
      <c r="BH148">
        <v>7.9849604166666701</v>
      </c>
      <c r="BI148">
        <v>7.9950642500000004</v>
      </c>
      <c r="BJ148">
        <v>8.0260010000000008</v>
      </c>
      <c r="BK148">
        <v>8.0725074166666708</v>
      </c>
      <c r="BL148">
        <v>8.0704703333333292</v>
      </c>
      <c r="BM148" s="46">
        <v>7.9890619166666701</v>
      </c>
      <c r="BN148">
        <v>8.0055317499999994</v>
      </c>
    </row>
    <row r="149" spans="1:66" x14ac:dyDescent="0.3">
      <c r="A149" t="s">
        <v>834</v>
      </c>
      <c r="B149" t="s">
        <v>835</v>
      </c>
      <c r="C149" t="s">
        <v>1063</v>
      </c>
      <c r="D149" t="s">
        <v>1064</v>
      </c>
    </row>
    <row r="150" spans="1:66" x14ac:dyDescent="0.3">
      <c r="A150" t="s">
        <v>836</v>
      </c>
      <c r="B150" t="s">
        <v>837</v>
      </c>
      <c r="C150" t="s">
        <v>1063</v>
      </c>
      <c r="D150" t="s">
        <v>1064</v>
      </c>
      <c r="E150">
        <v>5.0604900040604903</v>
      </c>
      <c r="F150">
        <v>5.0604900040604903</v>
      </c>
      <c r="G150">
        <v>5.0604900040604903</v>
      </c>
      <c r="H150">
        <v>5.0604900040604903</v>
      </c>
      <c r="I150">
        <v>5.0604900040604903</v>
      </c>
      <c r="J150">
        <v>5.0604900040604903</v>
      </c>
      <c r="K150">
        <v>5.0604900040604903</v>
      </c>
      <c r="L150">
        <v>5.0604900040604903</v>
      </c>
      <c r="M150">
        <v>5.0604900040604903</v>
      </c>
      <c r="N150">
        <v>5.0604900040604903</v>
      </c>
      <c r="O150">
        <v>5.0604900040604903</v>
      </c>
      <c r="P150">
        <v>5.04995885361157</v>
      </c>
      <c r="Q150">
        <v>4.5924803201409503</v>
      </c>
      <c r="R150">
        <v>4.1069208323333299</v>
      </c>
      <c r="S150">
        <v>4.3697666656666696</v>
      </c>
      <c r="T150">
        <v>4.0524874989999997</v>
      </c>
      <c r="U150">
        <v>4.4193124990000001</v>
      </c>
      <c r="V150">
        <v>4.5033458323333297</v>
      </c>
      <c r="W150">
        <v>4.1666708323333301</v>
      </c>
      <c r="X150">
        <v>3.8991341656666698</v>
      </c>
      <c r="Y150">
        <v>3.9366458323333302</v>
      </c>
      <c r="Z150">
        <v>5.1722958323333303</v>
      </c>
      <c r="AA150">
        <v>6.0230224989999996</v>
      </c>
      <c r="AB150">
        <v>7.1113233323333302</v>
      </c>
      <c r="AC150">
        <v>8.8105358327500003</v>
      </c>
      <c r="AD150">
        <v>10.0624941664167</v>
      </c>
      <c r="AE150">
        <v>9.1044416664166707</v>
      </c>
      <c r="AF150">
        <v>8.3592250000000003</v>
      </c>
      <c r="AG150">
        <v>8.2091499999999993</v>
      </c>
      <c r="AH150">
        <v>8.4881700000000002</v>
      </c>
      <c r="AI150">
        <v>8.24234166666667</v>
      </c>
      <c r="AJ150">
        <v>8.70655</v>
      </c>
      <c r="AK150">
        <v>8.5378749999999997</v>
      </c>
      <c r="AL150">
        <v>9.2987091666666704</v>
      </c>
      <c r="AM150">
        <v>9.2027149999999995</v>
      </c>
      <c r="AN150">
        <v>8.5402358333333304</v>
      </c>
      <c r="AO150">
        <v>8.7158758333333299</v>
      </c>
      <c r="AP150">
        <v>9.5271066666666702</v>
      </c>
      <c r="AQ150">
        <v>9.6044158333333307</v>
      </c>
      <c r="AR150">
        <v>9.8044191666666691</v>
      </c>
      <c r="AS150">
        <v>10.6256361666667</v>
      </c>
      <c r="AT150">
        <v>11.302975</v>
      </c>
      <c r="AU150">
        <v>11.020583333333301</v>
      </c>
      <c r="AV150">
        <v>9.5743833333333299</v>
      </c>
      <c r="AW150">
        <v>8.8680166666666693</v>
      </c>
      <c r="AX150">
        <v>8.8650083333333303</v>
      </c>
      <c r="AY150">
        <v>8.7955833333333295</v>
      </c>
      <c r="AZ150">
        <v>8.1923333333333304</v>
      </c>
      <c r="BA150">
        <v>7.7503250000000001</v>
      </c>
      <c r="BB150">
        <v>8.0571000000000002</v>
      </c>
      <c r="BC150">
        <v>8.4171583333333295</v>
      </c>
      <c r="BD150">
        <v>8.0898749999999993</v>
      </c>
      <c r="BE150">
        <v>8.6284445833333301</v>
      </c>
      <c r="BF150">
        <v>8.4055039167442995</v>
      </c>
      <c r="BG150">
        <v>8.4063366882615203</v>
      </c>
      <c r="BH150">
        <v>9.7643482795011103</v>
      </c>
      <c r="BI150">
        <v>9.8074760315024996</v>
      </c>
      <c r="BJ150">
        <v>9.6919978888288991</v>
      </c>
      <c r="BK150">
        <v>9.3861024209197197</v>
      </c>
      <c r="BL150">
        <v>9.6170760995074396</v>
      </c>
      <c r="BM150" s="46">
        <v>9.4968473222196899</v>
      </c>
      <c r="BN150">
        <v>8.9884840241413801</v>
      </c>
    </row>
    <row r="151" spans="1:66" x14ac:dyDescent="0.3">
      <c r="A151" t="s">
        <v>838</v>
      </c>
      <c r="B151" t="s">
        <v>839</v>
      </c>
      <c r="C151" t="s">
        <v>1063</v>
      </c>
      <c r="D151" t="s">
        <v>1064</v>
      </c>
    </row>
    <row r="152" spans="1:66" x14ac:dyDescent="0.3">
      <c r="A152" t="s">
        <v>840</v>
      </c>
      <c r="B152" t="s">
        <v>841</v>
      </c>
      <c r="C152" t="s">
        <v>1063</v>
      </c>
      <c r="D152" t="s">
        <v>1064</v>
      </c>
      <c r="AN152">
        <v>4.4958</v>
      </c>
      <c r="AO152">
        <v>4.6044833333333299</v>
      </c>
      <c r="AP152">
        <v>4.6235833333333298</v>
      </c>
      <c r="AQ152">
        <v>5.3707000000000003</v>
      </c>
      <c r="AR152">
        <v>10.5158083333333</v>
      </c>
      <c r="AS152">
        <v>12.4342166666667</v>
      </c>
      <c r="AT152">
        <v>12.8651416666667</v>
      </c>
      <c r="AU152">
        <v>13.5704975</v>
      </c>
      <c r="AV152">
        <v>13.9448833333333</v>
      </c>
      <c r="AW152">
        <v>12.3297166666667</v>
      </c>
      <c r="AX152">
        <v>12.599625</v>
      </c>
      <c r="AY152">
        <v>13.1310583333333</v>
      </c>
      <c r="AZ152">
        <v>12.1399449731183</v>
      </c>
      <c r="BA152">
        <v>10.3920436827957</v>
      </c>
      <c r="BB152">
        <v>11.1095754339478</v>
      </c>
      <c r="BC152">
        <v>12.369260961341499</v>
      </c>
      <c r="BD152">
        <v>11.7386124865591</v>
      </c>
      <c r="BE152">
        <v>12.1114368159066</v>
      </c>
      <c r="BF152">
        <v>12.5867562314388</v>
      </c>
      <c r="BG152">
        <v>14.035630049923199</v>
      </c>
      <c r="BH152">
        <v>18.818475145289302</v>
      </c>
      <c r="BI152">
        <v>19.923827563342002</v>
      </c>
      <c r="BJ152">
        <v>18.499034887352799</v>
      </c>
      <c r="BK152">
        <v>16.8020517223502</v>
      </c>
      <c r="BL152">
        <v>17.573468866487499</v>
      </c>
      <c r="BM152" s="46">
        <v>17.321835209183099</v>
      </c>
      <c r="BN152">
        <v>17.680466141833101</v>
      </c>
    </row>
    <row r="153" spans="1:66" s="9" customFormat="1" x14ac:dyDescent="0.3">
      <c r="A153" s="9" t="s">
        <v>286</v>
      </c>
      <c r="B153" s="9" t="s">
        <v>842</v>
      </c>
      <c r="C153" s="9" t="s">
        <v>1063</v>
      </c>
      <c r="D153" s="9" t="s">
        <v>1064</v>
      </c>
      <c r="E153" s="9">
        <v>49.370600049526097</v>
      </c>
      <c r="F153" s="9">
        <v>49.370600049526097</v>
      </c>
      <c r="G153" s="9">
        <v>49.370600049526097</v>
      </c>
      <c r="H153" s="9">
        <v>49.370600049526097</v>
      </c>
      <c r="I153" s="9">
        <v>49.370600049526097</v>
      </c>
      <c r="J153" s="9">
        <v>49.370600049526097</v>
      </c>
      <c r="K153" s="9">
        <v>49.370600049526097</v>
      </c>
      <c r="L153" s="9">
        <v>49.370600049526097</v>
      </c>
      <c r="M153" s="9">
        <v>49.370600049526097</v>
      </c>
      <c r="N153" s="9">
        <v>51.941975052032703</v>
      </c>
      <c r="O153" s="9">
        <v>55.541900055541902</v>
      </c>
      <c r="P153" s="9">
        <v>55.426325050080102</v>
      </c>
      <c r="Q153" s="9">
        <v>50.405333331666696</v>
      </c>
      <c r="R153" s="9">
        <v>44.577666666666701</v>
      </c>
      <c r="S153" s="9">
        <v>48.140749999999997</v>
      </c>
      <c r="T153" s="9">
        <v>42.862416663333299</v>
      </c>
      <c r="U153" s="9">
        <v>47.789916663333301</v>
      </c>
      <c r="V153" s="9">
        <v>49.135749992500003</v>
      </c>
      <c r="W153" s="9">
        <v>45.130999993333297</v>
      </c>
      <c r="X153" s="9">
        <v>42.544166660833298</v>
      </c>
      <c r="Y153" s="9">
        <v>42.255749990833301</v>
      </c>
      <c r="Z153" s="9">
        <v>54.346083325833298</v>
      </c>
      <c r="AA153" s="9">
        <v>69.947166664166701</v>
      </c>
      <c r="AB153" s="9">
        <v>86.089833333333303</v>
      </c>
      <c r="AC153" s="9">
        <v>115.32850000000001</v>
      </c>
      <c r="AD153" s="9">
        <v>132.49549999999999</v>
      </c>
      <c r="AE153" s="9">
        <v>135.26816666666701</v>
      </c>
      <c r="AF153" s="9">
        <v>213.84266666666699</v>
      </c>
      <c r="AG153" s="9">
        <v>281.421333333333</v>
      </c>
      <c r="AH153" s="9">
        <v>320.6875</v>
      </c>
      <c r="AI153" s="9">
        <v>298.82933333333301</v>
      </c>
      <c r="AJ153" s="9">
        <v>367.072</v>
      </c>
      <c r="AK153" s="9">
        <v>372.79333333333301</v>
      </c>
      <c r="AL153" s="9">
        <v>382.75650000000002</v>
      </c>
      <c r="AM153" s="9">
        <v>613.46716666666703</v>
      </c>
      <c r="AN153" s="9">
        <v>853.12633333333304</v>
      </c>
      <c r="AO153" s="9">
        <v>812.25033333333295</v>
      </c>
      <c r="AP153" s="9">
        <v>1018.17716666667</v>
      </c>
      <c r="AQ153" s="9">
        <v>1088.27966666667</v>
      </c>
      <c r="AR153" s="9">
        <v>1256.7550000000001</v>
      </c>
      <c r="AS153" s="9">
        <v>1353.49616666667</v>
      </c>
      <c r="AT153" s="9">
        <v>1317.69883333333</v>
      </c>
      <c r="AU153" s="9">
        <v>1366.39116666667</v>
      </c>
      <c r="AV153" s="9">
        <v>1238.32766666667</v>
      </c>
      <c r="AW153" s="9">
        <v>1868.8578333333301</v>
      </c>
      <c r="AX153" s="9">
        <v>2003.02583333333</v>
      </c>
      <c r="AY153" s="9">
        <v>2142.3016666666699</v>
      </c>
      <c r="AZ153" s="9">
        <v>1873.87666666667</v>
      </c>
      <c r="BA153" s="9">
        <v>1708.37083333333</v>
      </c>
      <c r="BB153" s="9">
        <v>1956.20583333333</v>
      </c>
      <c r="BC153" s="9">
        <v>2089.9499999999998</v>
      </c>
      <c r="BD153" s="9">
        <v>2025.1175000000001</v>
      </c>
      <c r="BE153" s="9">
        <v>2194.9666666666699</v>
      </c>
      <c r="BF153" s="9">
        <v>2206.9141666666701</v>
      </c>
      <c r="BG153" s="9">
        <v>2414.8116666666701</v>
      </c>
      <c r="BH153" s="9">
        <v>2933.50833333333</v>
      </c>
      <c r="BI153" s="9">
        <v>3176.5391666666701</v>
      </c>
      <c r="BJ153" s="9">
        <v>3116.11</v>
      </c>
      <c r="BK153" s="9">
        <v>3334.75225490196</v>
      </c>
      <c r="BL153" s="9">
        <v>3618.3218581607198</v>
      </c>
      <c r="BM153" s="46">
        <v>3787.7540581757398</v>
      </c>
      <c r="BN153" s="9">
        <v>3829.9778493297599</v>
      </c>
    </row>
    <row r="154" spans="1:66" x14ac:dyDescent="0.3">
      <c r="A154" t="s">
        <v>843</v>
      </c>
      <c r="B154" t="s">
        <v>844</v>
      </c>
      <c r="C154" t="s">
        <v>1063</v>
      </c>
      <c r="D154" t="s">
        <v>1064</v>
      </c>
      <c r="E154">
        <v>4.7619000037618999</v>
      </c>
      <c r="F154">
        <v>4.7619000037618999</v>
      </c>
      <c r="G154">
        <v>4.7619000037618999</v>
      </c>
      <c r="H154">
        <v>4.7619000037618999</v>
      </c>
      <c r="I154">
        <v>4.7619000037618999</v>
      </c>
      <c r="J154">
        <v>4.7619000037618999</v>
      </c>
      <c r="K154">
        <v>4.7619000037618999</v>
      </c>
      <c r="L154">
        <v>4.7609083363015801</v>
      </c>
      <c r="M154">
        <v>4.7499999989999999</v>
      </c>
      <c r="N154">
        <v>4.7499999989999999</v>
      </c>
      <c r="O154">
        <v>4.7499999989999999</v>
      </c>
      <c r="P154">
        <v>4.7344166656666697</v>
      </c>
      <c r="Q154">
        <v>4.3749999989999999</v>
      </c>
      <c r="R154">
        <v>3.9856666656666699</v>
      </c>
      <c r="S154">
        <v>3.9299999990000001</v>
      </c>
      <c r="T154">
        <v>5.7648333323333301</v>
      </c>
      <c r="U154">
        <v>8.3646666663333296</v>
      </c>
      <c r="V154">
        <v>8.7667499995</v>
      </c>
      <c r="W154">
        <v>8.9687499994166693</v>
      </c>
      <c r="X154">
        <v>7.48858333233333</v>
      </c>
      <c r="Y154">
        <v>7.5499999989999997</v>
      </c>
      <c r="Z154">
        <v>7.5499999989999997</v>
      </c>
      <c r="AA154">
        <v>7.1736666656666701</v>
      </c>
      <c r="AB154">
        <v>7.0499999989999997</v>
      </c>
      <c r="AC154">
        <v>7.0499999995833296</v>
      </c>
      <c r="AD154">
        <v>7.0980833333333297</v>
      </c>
      <c r="AE154">
        <v>7.1507333333333296</v>
      </c>
      <c r="AF154">
        <v>9.2230000000000008</v>
      </c>
      <c r="AG154">
        <v>8.7845833333333303</v>
      </c>
      <c r="AH154">
        <v>9.0408333333333406</v>
      </c>
      <c r="AI154">
        <v>9.5517416666666701</v>
      </c>
      <c r="AJ154">
        <v>10.2526666666667</v>
      </c>
      <c r="AK154">
        <v>10.5691666666667</v>
      </c>
      <c r="AL154">
        <v>10.956991666666701</v>
      </c>
      <c r="AM154">
        <v>11.585750000000001</v>
      </c>
      <c r="AN154">
        <v>11.77</v>
      </c>
      <c r="AO154">
        <v>11.77</v>
      </c>
      <c r="AP154">
        <v>11.77</v>
      </c>
      <c r="AQ154">
        <v>11.77</v>
      </c>
      <c r="AR154">
        <v>11.77</v>
      </c>
      <c r="AS154">
        <v>11.77</v>
      </c>
      <c r="AT154">
        <v>12.2420833333333</v>
      </c>
      <c r="AU154">
        <v>12.8</v>
      </c>
      <c r="AV154">
        <v>12.8</v>
      </c>
      <c r="AW154">
        <v>12.8</v>
      </c>
      <c r="AX154">
        <v>12.8</v>
      </c>
      <c r="AY154">
        <v>12.8</v>
      </c>
      <c r="AZ154">
        <v>12.8</v>
      </c>
      <c r="BA154">
        <v>12.8</v>
      </c>
      <c r="BB154">
        <v>12.8</v>
      </c>
      <c r="BC154">
        <v>12.8</v>
      </c>
      <c r="BD154">
        <v>14.6020084036964</v>
      </c>
      <c r="BE154">
        <v>15.364835316359599</v>
      </c>
      <c r="BF154">
        <v>15.3667100302841</v>
      </c>
      <c r="BG154">
        <v>15.380393518089299</v>
      </c>
      <c r="BH154">
        <v>15.3663312211982</v>
      </c>
      <c r="BI154">
        <v>15.3684076818158</v>
      </c>
      <c r="BJ154">
        <v>15.386968509984699</v>
      </c>
      <c r="BK154">
        <v>15.390837269585299</v>
      </c>
      <c r="BL154">
        <v>15.382041922683101</v>
      </c>
      <c r="BM154" s="46">
        <v>15.381269527870501</v>
      </c>
      <c r="BN154">
        <v>15.3726984126984</v>
      </c>
    </row>
    <row r="155" spans="1:66" x14ac:dyDescent="0.3">
      <c r="A155" t="s">
        <v>845</v>
      </c>
      <c r="B155" t="s">
        <v>846</v>
      </c>
      <c r="C155" t="s">
        <v>1063</v>
      </c>
      <c r="D155" t="s">
        <v>1064</v>
      </c>
    </row>
    <row r="156" spans="1:66" s="9" customFormat="1" x14ac:dyDescent="0.3">
      <c r="A156" s="9" t="s">
        <v>347</v>
      </c>
      <c r="B156" s="9" t="s">
        <v>847</v>
      </c>
      <c r="C156" s="9" t="s">
        <v>1063</v>
      </c>
      <c r="D156" s="9" t="s">
        <v>1064</v>
      </c>
      <c r="E156" s="9">
        <v>1.25000000125E-2</v>
      </c>
      <c r="F156" s="9">
        <v>1.25000000125E-2</v>
      </c>
      <c r="G156" s="9">
        <v>1.25000000125E-2</v>
      </c>
      <c r="H156" s="9">
        <v>1.25000000125E-2</v>
      </c>
      <c r="I156" s="9">
        <v>1.25000000125E-2</v>
      </c>
      <c r="J156" s="9">
        <v>1.25000000125E-2</v>
      </c>
      <c r="K156" s="9">
        <v>1.25000000125E-2</v>
      </c>
      <c r="L156" s="9">
        <v>1.25000000125E-2</v>
      </c>
      <c r="M156" s="9">
        <v>1.25000000125E-2</v>
      </c>
      <c r="N156" s="9">
        <v>1.25000000125E-2</v>
      </c>
      <c r="O156" s="9">
        <v>1.25000000125E-2</v>
      </c>
      <c r="P156" s="9">
        <v>1.25000000114583E-2</v>
      </c>
      <c r="Q156" s="9">
        <v>1.2500023037919901E-2</v>
      </c>
      <c r="R156" s="9">
        <v>1.24999519112712E-2</v>
      </c>
      <c r="S156" s="9">
        <v>1.24999689192606E-2</v>
      </c>
      <c r="T156" s="9">
        <v>1.2500000000000001E-2</v>
      </c>
      <c r="U156" s="9">
        <v>1.54258499996667E-2</v>
      </c>
      <c r="V156" s="9">
        <v>2.2572866665750001E-2</v>
      </c>
      <c r="W156" s="9">
        <v>2.2767283332333299E-2</v>
      </c>
      <c r="X156" s="9">
        <v>2.2805383332333298E-2</v>
      </c>
      <c r="Y156" s="9">
        <v>2.2951008332333302E-2</v>
      </c>
      <c r="Z156" s="9">
        <v>2.45145999990833E-2</v>
      </c>
      <c r="AA156" s="9">
        <v>5.6401699999250002E-2</v>
      </c>
      <c r="AB156" s="9">
        <v>0.1200935833325</v>
      </c>
      <c r="AC156" s="9">
        <v>0.16782758333266701</v>
      </c>
      <c r="AD156" s="9">
        <v>0.25687158333316701</v>
      </c>
      <c r="AE156" s="9">
        <v>0.611772583333</v>
      </c>
      <c r="AF156" s="9">
        <v>1.3781825000000001</v>
      </c>
      <c r="AG156" s="9">
        <v>2.2731050000000002</v>
      </c>
      <c r="AH156" s="9">
        <v>2.4614725000000002</v>
      </c>
      <c r="AI156" s="9">
        <v>2.8125991666666699</v>
      </c>
      <c r="AJ156" s="9">
        <v>3.0184299999999999</v>
      </c>
      <c r="AK156" s="9">
        <v>3.09489833333333</v>
      </c>
      <c r="AL156" s="9">
        <v>3.11561666666667</v>
      </c>
      <c r="AM156" s="9">
        <v>3.3751166666666701</v>
      </c>
      <c r="AN156" s="9">
        <v>6.4194250000000004</v>
      </c>
      <c r="AO156" s="9">
        <v>7.5994484166666698</v>
      </c>
      <c r="AP156" s="9">
        <v>7.9184599999999996</v>
      </c>
      <c r="AQ156" s="9">
        <v>9.1360417500000004</v>
      </c>
      <c r="AR156" s="9">
        <v>9.5603975000000005</v>
      </c>
      <c r="AS156" s="9">
        <v>9.4555583333333306</v>
      </c>
      <c r="AT156" s="9">
        <v>9.3423416666666697</v>
      </c>
      <c r="AU156" s="9">
        <v>9.6559583333333308</v>
      </c>
      <c r="AV156" s="9">
        <v>10.7890191666667</v>
      </c>
      <c r="AW156" s="9">
        <v>11.285966666666701</v>
      </c>
      <c r="AX156" s="9">
        <v>10.8978916666667</v>
      </c>
      <c r="AY156" s="9">
        <v>10.8992416666667</v>
      </c>
      <c r="AZ156" s="9">
        <v>10.9281916666667</v>
      </c>
      <c r="BA156" s="9">
        <v>11.129716666666701</v>
      </c>
      <c r="BB156" s="9">
        <v>13.513475</v>
      </c>
      <c r="BC156" s="9">
        <v>12.636008333333301</v>
      </c>
      <c r="BD156" s="9">
        <v>12.423325</v>
      </c>
      <c r="BE156" s="9">
        <v>13.169458333333299</v>
      </c>
      <c r="BF156" s="9">
        <v>12.7719916666667</v>
      </c>
      <c r="BG156" s="9">
        <v>13.292450000000001</v>
      </c>
      <c r="BH156" s="9">
        <v>15.848266666666699</v>
      </c>
      <c r="BI156" s="9">
        <v>18.664058333333301</v>
      </c>
      <c r="BJ156" s="9">
        <v>18.9265166666667</v>
      </c>
      <c r="BK156" s="9">
        <v>19.244341666666699</v>
      </c>
      <c r="BL156" s="9">
        <v>19.263633333333299</v>
      </c>
      <c r="BM156" s="46">
        <v>21.4856083333333</v>
      </c>
      <c r="BN156" s="9">
        <v>20.272408333333299</v>
      </c>
    </row>
    <row r="157" spans="1:66" x14ac:dyDescent="0.3">
      <c r="A157" t="s">
        <v>848</v>
      </c>
      <c r="B157" t="s">
        <v>849</v>
      </c>
      <c r="C157" t="s">
        <v>1063</v>
      </c>
      <c r="D157" t="s">
        <v>1064</v>
      </c>
    </row>
    <row r="158" spans="1:66" x14ac:dyDescent="0.3">
      <c r="A158" t="s">
        <v>850</v>
      </c>
      <c r="B158" t="s">
        <v>851</v>
      </c>
      <c r="C158" t="s">
        <v>1063</v>
      </c>
      <c r="D158" t="s">
        <v>1064</v>
      </c>
    </row>
    <row r="159" spans="1:66" x14ac:dyDescent="0.3">
      <c r="A159" t="s">
        <v>852</v>
      </c>
      <c r="B159" t="s">
        <v>853</v>
      </c>
      <c r="C159" t="s">
        <v>1063</v>
      </c>
      <c r="D159" t="s">
        <v>1064</v>
      </c>
      <c r="AM159">
        <v>43.263183333333302</v>
      </c>
      <c r="AN159">
        <v>37.881758333333302</v>
      </c>
      <c r="AO159">
        <v>39.981074999999997</v>
      </c>
      <c r="AP159">
        <v>50.003549999999997</v>
      </c>
      <c r="AQ159">
        <v>54.461733333333299</v>
      </c>
      <c r="AR159">
        <v>56.901828333333299</v>
      </c>
      <c r="AS159">
        <v>65.903866666666701</v>
      </c>
      <c r="AT159">
        <v>68.037133333333301</v>
      </c>
      <c r="AU159">
        <v>64.349791666666704</v>
      </c>
      <c r="AV159">
        <v>54.322258333333302</v>
      </c>
      <c r="AW159">
        <v>49.409933333333299</v>
      </c>
      <c r="AX159">
        <v>49.2836833333333</v>
      </c>
      <c r="AY159">
        <v>48.801766666666701</v>
      </c>
      <c r="AZ159">
        <v>44.7298166666667</v>
      </c>
      <c r="BA159">
        <v>41.867683333333297</v>
      </c>
      <c r="BB159">
        <v>44.100574999999999</v>
      </c>
      <c r="BC159">
        <v>46.4853916666667</v>
      </c>
      <c r="BD159">
        <v>44.230825000000003</v>
      </c>
      <c r="BE159">
        <v>47.890250000000002</v>
      </c>
      <c r="BF159">
        <v>46.395341666666702</v>
      </c>
      <c r="BG159">
        <v>46.437130833333299</v>
      </c>
      <c r="BH159">
        <v>55.537075000000002</v>
      </c>
      <c r="BI159">
        <v>55.731724999999997</v>
      </c>
      <c r="BJ159">
        <v>54.665458333333298</v>
      </c>
      <c r="BK159">
        <v>52.107108333333301</v>
      </c>
      <c r="BL159">
        <v>54.947200000000002</v>
      </c>
      <c r="BM159" s="46">
        <v>54.144325000000002</v>
      </c>
      <c r="BN159">
        <v>52.1021583333333</v>
      </c>
    </row>
    <row r="160" spans="1:66" x14ac:dyDescent="0.3">
      <c r="A160" t="s">
        <v>854</v>
      </c>
      <c r="B160" t="s">
        <v>855</v>
      </c>
      <c r="C160" t="s">
        <v>1063</v>
      </c>
      <c r="D160" t="s">
        <v>1064</v>
      </c>
      <c r="E160">
        <v>245.19510139835899</v>
      </c>
      <c r="F160">
        <v>245.26010162116</v>
      </c>
      <c r="G160">
        <v>245.013850686544</v>
      </c>
      <c r="H160">
        <v>245.01635069607499</v>
      </c>
      <c r="I160">
        <v>245.027184079042</v>
      </c>
      <c r="J160">
        <v>245.06093420770799</v>
      </c>
      <c r="K160">
        <v>245.67843655764401</v>
      </c>
      <c r="L160">
        <v>246.00093779128099</v>
      </c>
      <c r="M160">
        <v>247.56469375695099</v>
      </c>
      <c r="N160">
        <v>259.960574351236</v>
      </c>
      <c r="O160">
        <v>276.403137026845</v>
      </c>
      <c r="P160">
        <v>275.35645668533198</v>
      </c>
      <c r="Q160">
        <v>252.02762746264901</v>
      </c>
      <c r="R160">
        <v>222.88918305322699</v>
      </c>
      <c r="S160">
        <v>240.70466763782301</v>
      </c>
      <c r="T160">
        <v>214.31290034121901</v>
      </c>
      <c r="U160">
        <v>238.95049426705901</v>
      </c>
      <c r="V160">
        <v>245.67968656657601</v>
      </c>
      <c r="W160">
        <v>225.65586023395699</v>
      </c>
      <c r="X160">
        <v>212.721644262377</v>
      </c>
      <c r="Y160">
        <v>211.27955541470499</v>
      </c>
      <c r="Z160">
        <v>271.73145255032699</v>
      </c>
      <c r="AA160">
        <v>328.60625269898998</v>
      </c>
      <c r="AB160">
        <v>381.06603602462798</v>
      </c>
      <c r="AC160">
        <v>436.95666578800802</v>
      </c>
      <c r="AD160">
        <v>449.26296271160697</v>
      </c>
      <c r="AE160">
        <v>346.305903554493</v>
      </c>
      <c r="AF160">
        <v>300.53656240147802</v>
      </c>
      <c r="AG160">
        <v>297.84821881937802</v>
      </c>
      <c r="AH160">
        <v>319.008299487903</v>
      </c>
      <c r="AI160">
        <v>272.264787954393</v>
      </c>
      <c r="AJ160">
        <v>282.10690880881998</v>
      </c>
      <c r="AK160">
        <v>264.69180075057898</v>
      </c>
      <c r="AL160">
        <v>283.16257950001801</v>
      </c>
      <c r="AM160">
        <v>555.20469565569704</v>
      </c>
      <c r="AN160">
        <v>499.14842590131002</v>
      </c>
      <c r="AO160">
        <v>511.55243027251601</v>
      </c>
      <c r="AP160">
        <v>583.66937235339606</v>
      </c>
      <c r="AQ160">
        <v>589.951774567332</v>
      </c>
      <c r="AR160">
        <v>615.47334931916396</v>
      </c>
      <c r="AS160">
        <v>710.20797703136702</v>
      </c>
      <c r="AT160">
        <v>732.39769326022804</v>
      </c>
      <c r="AU160">
        <v>693.71322649637398</v>
      </c>
      <c r="AV160">
        <v>579.897426172466</v>
      </c>
      <c r="AW160">
        <v>527.33803229157604</v>
      </c>
      <c r="AX160">
        <v>527.25836264962595</v>
      </c>
      <c r="AY160">
        <v>522.42562489517604</v>
      </c>
      <c r="AZ160">
        <v>478.63371847636301</v>
      </c>
      <c r="BA160">
        <v>446.00004143278801</v>
      </c>
      <c r="BB160">
        <v>470.29342334139801</v>
      </c>
      <c r="BC160">
        <v>494.794262222947</v>
      </c>
      <c r="BD160">
        <v>471.24862571893698</v>
      </c>
      <c r="BE160">
        <v>510.55633845425098</v>
      </c>
      <c r="BF160">
        <v>493.89962385223703</v>
      </c>
      <c r="BG160">
        <v>493.757329875312</v>
      </c>
      <c r="BH160">
        <v>591.21169798260996</v>
      </c>
      <c r="BI160">
        <v>592.60561506302201</v>
      </c>
      <c r="BJ160">
        <v>580.65674958785803</v>
      </c>
      <c r="BK160">
        <v>555.44645839822601</v>
      </c>
      <c r="BL160">
        <v>585.91101318036897</v>
      </c>
      <c r="BM160" s="46">
        <v>575.58600451094503</v>
      </c>
      <c r="BN160">
        <v>554.53067503310399</v>
      </c>
    </row>
    <row r="161" spans="1:66" x14ac:dyDescent="0.3">
      <c r="A161" t="s">
        <v>856</v>
      </c>
      <c r="B161" t="s">
        <v>857</v>
      </c>
      <c r="C161" t="s">
        <v>1063</v>
      </c>
      <c r="D161" t="s">
        <v>1064</v>
      </c>
      <c r="E161">
        <v>0.357142999357143</v>
      </c>
      <c r="F161">
        <v>0.357142999357143</v>
      </c>
      <c r="G161">
        <v>0.357142999357143</v>
      </c>
      <c r="H161">
        <v>0.357142999357143</v>
      </c>
      <c r="I161">
        <v>0.357142999357143</v>
      </c>
      <c r="J161">
        <v>0.357142999357143</v>
      </c>
      <c r="K161">
        <v>0.357142999357143</v>
      </c>
      <c r="L161">
        <v>0.36210333266567502</v>
      </c>
      <c r="M161">
        <v>0.41666699941666702</v>
      </c>
      <c r="N161">
        <v>0.41666699941666702</v>
      </c>
      <c r="O161">
        <v>0.41666699941666702</v>
      </c>
      <c r="P161">
        <v>0.40710752594094302</v>
      </c>
      <c r="Q161">
        <v>0.38157666566666698</v>
      </c>
      <c r="R161">
        <v>0.36879666566666702</v>
      </c>
      <c r="S161">
        <v>0.38548166566666697</v>
      </c>
      <c r="T161">
        <v>0.38478333233333301</v>
      </c>
      <c r="U161">
        <v>0.42513583233333302</v>
      </c>
      <c r="V161">
        <v>0.42230916566666699</v>
      </c>
      <c r="W161">
        <v>0.385383332333333</v>
      </c>
      <c r="X161">
        <v>0.35846999899999998</v>
      </c>
      <c r="Y161">
        <v>0.34542666566666702</v>
      </c>
      <c r="Z161">
        <v>0.38670083233333302</v>
      </c>
      <c r="AA161">
        <v>0.412142499</v>
      </c>
      <c r="AB161">
        <v>0.43244916566666702</v>
      </c>
      <c r="AC161">
        <v>0.46103416591666702</v>
      </c>
      <c r="AD161">
        <v>0.46915499983333298</v>
      </c>
      <c r="AE161">
        <v>0.39299249983333301</v>
      </c>
      <c r="AF161">
        <v>0.34549166666666697</v>
      </c>
      <c r="AG161">
        <v>0.33085666666666702</v>
      </c>
      <c r="AH161">
        <v>0.34849249999999998</v>
      </c>
      <c r="AI161">
        <v>0.31779000000000002</v>
      </c>
      <c r="AJ161">
        <v>0.32324249999999999</v>
      </c>
      <c r="AK161">
        <v>0.318923333333333</v>
      </c>
      <c r="AL161">
        <v>0.38228933333333298</v>
      </c>
      <c r="AM161">
        <v>0.37792108333333302</v>
      </c>
      <c r="AN161">
        <v>0.35305874999999998</v>
      </c>
      <c r="AO161">
        <v>0.36045586833333298</v>
      </c>
      <c r="AP161">
        <v>0.38596612499999999</v>
      </c>
      <c r="AQ161">
        <v>0.38845951083333302</v>
      </c>
      <c r="AR161">
        <v>0.39889839500000002</v>
      </c>
      <c r="AS161">
        <v>0.43814999166666702</v>
      </c>
      <c r="AT161">
        <v>0.450041566666667</v>
      </c>
      <c r="AU161">
        <v>0.43362033825000001</v>
      </c>
      <c r="AV161">
        <v>0.37723333333333298</v>
      </c>
      <c r="AW161">
        <v>0.34466317998548601</v>
      </c>
      <c r="AX161">
        <v>0.34577739224999998</v>
      </c>
      <c r="AY161">
        <v>0.340893885583333</v>
      </c>
      <c r="AZ161">
        <v>0.31167499999999998</v>
      </c>
    </row>
    <row r="162" spans="1:66" x14ac:dyDescent="0.3">
      <c r="A162" t="s">
        <v>858</v>
      </c>
      <c r="B162" t="s">
        <v>859</v>
      </c>
      <c r="C162" t="s">
        <v>1063</v>
      </c>
      <c r="D162" t="s">
        <v>1064</v>
      </c>
      <c r="E162">
        <v>4.7619000037618999</v>
      </c>
      <c r="F162">
        <v>4.7619000037618999</v>
      </c>
      <c r="G162">
        <v>4.7619000037618999</v>
      </c>
      <c r="H162">
        <v>4.7619000037618999</v>
      </c>
      <c r="I162">
        <v>4.7619000037618999</v>
      </c>
      <c r="J162">
        <v>4.7619000037618999</v>
      </c>
      <c r="K162">
        <v>4.7619000037618999</v>
      </c>
      <c r="L162">
        <v>4.7619000037618999</v>
      </c>
      <c r="M162">
        <v>4.7619000037618999</v>
      </c>
      <c r="N162">
        <v>4.7619000037618999</v>
      </c>
      <c r="O162">
        <v>4.7619000037618999</v>
      </c>
      <c r="P162">
        <v>4.7648426288663002</v>
      </c>
      <c r="Q162">
        <v>5.4594939499759603</v>
      </c>
      <c r="R162">
        <v>4.93105531492483</v>
      </c>
      <c r="S162">
        <v>4.86252447287798</v>
      </c>
      <c r="T162">
        <v>6.3793993244748703</v>
      </c>
      <c r="U162">
        <v>6.7067493564075997</v>
      </c>
      <c r="V162">
        <v>7.0675997590921096</v>
      </c>
      <c r="W162">
        <v>6.7982604310998598</v>
      </c>
      <c r="X162">
        <v>6.58576139284986</v>
      </c>
      <c r="Y162">
        <v>6.5381423224165296</v>
      </c>
      <c r="Z162">
        <v>7.2203372662331997</v>
      </c>
      <c r="AA162">
        <v>7.7090637830331996</v>
      </c>
      <c r="AB162">
        <v>7.9603968964415301</v>
      </c>
      <c r="AC162">
        <v>8.3032669705207596</v>
      </c>
      <c r="AD162">
        <v>8.4748499994166693</v>
      </c>
      <c r="AE162">
        <v>7.3303750000000001</v>
      </c>
      <c r="AF162">
        <v>6.6534500000000003</v>
      </c>
      <c r="AG162">
        <v>6.3945416666666697</v>
      </c>
      <c r="AH162">
        <v>6.7049000000000003</v>
      </c>
      <c r="AI162">
        <v>6.3385583333333297</v>
      </c>
      <c r="AJ162">
        <v>6.2836999999999996</v>
      </c>
      <c r="AK162">
        <v>6.1045333333333298</v>
      </c>
      <c r="AL162">
        <v>6.15696666666667</v>
      </c>
      <c r="AM162">
        <v>5.9749125000000003</v>
      </c>
      <c r="AN162">
        <v>5.6670416666666696</v>
      </c>
      <c r="AO162">
        <v>5.9175666666666702</v>
      </c>
      <c r="AP162">
        <v>6.2418333333333296</v>
      </c>
      <c r="AQ162">
        <v>6.3431583333333297</v>
      </c>
      <c r="AR162">
        <v>6.28579166666667</v>
      </c>
      <c r="AS162">
        <v>6.5167250000000001</v>
      </c>
      <c r="AT162">
        <v>6.74890833333333</v>
      </c>
      <c r="AU162">
        <v>6.6420833333333302</v>
      </c>
      <c r="AV162">
        <v>6.1389250000000004</v>
      </c>
      <c r="AW162">
        <v>5.8058333333333296</v>
      </c>
      <c r="AX162">
        <v>5.81816666666667</v>
      </c>
      <c r="AY162">
        <v>5.84294166666667</v>
      </c>
      <c r="AZ162">
        <v>5.6168833333333303</v>
      </c>
      <c r="BA162">
        <v>5.4414499999999997</v>
      </c>
      <c r="BB162">
        <v>5.5763666666666696</v>
      </c>
      <c r="BC162">
        <v>5.6348833333333301</v>
      </c>
      <c r="BD162">
        <v>5.4441083333333298</v>
      </c>
      <c r="BE162">
        <v>640.653416666667</v>
      </c>
      <c r="BF162">
        <v>933.57045635687905</v>
      </c>
      <c r="BG162">
        <v>984.34574756004599</v>
      </c>
      <c r="BH162">
        <v>1162.6153286255401</v>
      </c>
      <c r="BI162">
        <v>1234.8695166666701</v>
      </c>
      <c r="BJ162">
        <v>1360.35870704085</v>
      </c>
      <c r="BK162">
        <v>1429.8079752010699</v>
      </c>
      <c r="BL162">
        <v>1518.2551166666699</v>
      </c>
      <c r="BM162" s="46">
        <v>1381.61916666667</v>
      </c>
    </row>
    <row r="163" spans="1:66" x14ac:dyDescent="0.3">
      <c r="A163" t="s">
        <v>860</v>
      </c>
      <c r="B163" t="s">
        <v>861</v>
      </c>
      <c r="C163" t="s">
        <v>1063</v>
      </c>
      <c r="D163" t="s">
        <v>1064</v>
      </c>
    </row>
    <row r="164" spans="1:66" x14ac:dyDescent="0.3">
      <c r="A164" t="s">
        <v>862</v>
      </c>
      <c r="B164" t="s">
        <v>863</v>
      </c>
      <c r="C164" t="s">
        <v>1063</v>
      </c>
      <c r="D164" t="s">
        <v>1064</v>
      </c>
      <c r="AR164">
        <v>0.938283072395239</v>
      </c>
      <c r="AS164">
        <v>1.08270508132601</v>
      </c>
      <c r="AT164">
        <v>1.11653308564468</v>
      </c>
      <c r="AU164">
        <v>1.0575589962396501</v>
      </c>
      <c r="AV164">
        <v>0.88404792718496095</v>
      </c>
      <c r="AW164">
        <v>0.80392164774760499</v>
      </c>
      <c r="AX164">
        <v>0.80380019216141596</v>
      </c>
      <c r="AY164">
        <v>0.79643273094909595</v>
      </c>
      <c r="AZ164">
        <v>0.72967239998408795</v>
      </c>
      <c r="BA164">
        <v>0.67992268004272904</v>
      </c>
      <c r="BB164">
        <v>0.71695770201613596</v>
      </c>
      <c r="BC164">
        <v>0.75430899010597896</v>
      </c>
      <c r="BD164">
        <v>0.71841389865332195</v>
      </c>
      <c r="BE164">
        <v>0.77833812041681205</v>
      </c>
      <c r="BF164">
        <v>0.75294512270200198</v>
      </c>
      <c r="BG164">
        <v>0.75272819693259096</v>
      </c>
      <c r="BH164">
        <v>0.90129642336709603</v>
      </c>
      <c r="BI164">
        <v>0.90342143625728799</v>
      </c>
      <c r="BJ164">
        <v>0.88520550826938005</v>
      </c>
      <c r="BK164">
        <v>0.84677266710809596</v>
      </c>
      <c r="BL164">
        <v>0.89321558147922597</v>
      </c>
      <c r="BM164" s="46">
        <v>0.87747520723301198</v>
      </c>
      <c r="BN164">
        <v>0.84537656436794495</v>
      </c>
    </row>
    <row r="165" spans="1:66" x14ac:dyDescent="0.3">
      <c r="A165" t="s">
        <v>864</v>
      </c>
      <c r="B165" t="s">
        <v>865</v>
      </c>
      <c r="C165" t="s">
        <v>1063</v>
      </c>
      <c r="D165" t="s">
        <v>1064</v>
      </c>
      <c r="AJ165">
        <v>8.0116666666666703</v>
      </c>
      <c r="AK165">
        <v>35.8333333333333</v>
      </c>
      <c r="AL165">
        <v>295.01052583333302</v>
      </c>
      <c r="AM165">
        <v>412.72141666666698</v>
      </c>
      <c r="AN165">
        <v>448.61263333333301</v>
      </c>
      <c r="AO165">
        <v>548.40333333333297</v>
      </c>
      <c r="AP165">
        <v>789.99249999999995</v>
      </c>
      <c r="AQ165">
        <v>840.82833333333303</v>
      </c>
      <c r="AR165">
        <v>1021.8674999999999</v>
      </c>
      <c r="AS165">
        <v>1076.6666666666699</v>
      </c>
      <c r="AT165">
        <v>1097.6975</v>
      </c>
      <c r="AU165">
        <v>1110.31</v>
      </c>
      <c r="AV165">
        <v>1146.5425</v>
      </c>
      <c r="AW165">
        <v>1185.2974999999999</v>
      </c>
      <c r="AX165">
        <v>1205.2466666666701</v>
      </c>
      <c r="AY165">
        <v>1179.69916666667</v>
      </c>
      <c r="AZ165">
        <v>1170.40083333333</v>
      </c>
      <c r="BA165">
        <v>1165.80416666667</v>
      </c>
      <c r="BB165">
        <v>1437.7950000000001</v>
      </c>
      <c r="BC165">
        <v>1357.06416666667</v>
      </c>
      <c r="BD165">
        <v>1265.51583333333</v>
      </c>
      <c r="BE165">
        <v>1357.58</v>
      </c>
      <c r="BF165">
        <v>1523.9275</v>
      </c>
      <c r="BG165">
        <v>1817.9387083333299</v>
      </c>
      <c r="BH165">
        <v>1970.3091666666701</v>
      </c>
      <c r="BI165">
        <v>2140.2908640611599</v>
      </c>
      <c r="BJ165">
        <v>2439.7772011124398</v>
      </c>
      <c r="BK165">
        <v>2472.4840511423499</v>
      </c>
      <c r="BL165">
        <v>2663.5413982016298</v>
      </c>
      <c r="BM165" s="46">
        <v>2813.2898353264</v>
      </c>
      <c r="BN165">
        <v>2849.2886145414</v>
      </c>
    </row>
    <row r="166" spans="1:66" x14ac:dyDescent="0.3">
      <c r="A166" t="s">
        <v>866</v>
      </c>
      <c r="B166" t="s">
        <v>867</v>
      </c>
      <c r="C166" t="s">
        <v>1063</v>
      </c>
      <c r="D166" t="s">
        <v>1064</v>
      </c>
    </row>
    <row r="167" spans="1:66" x14ac:dyDescent="0.3">
      <c r="A167" t="s">
        <v>868</v>
      </c>
      <c r="B167" t="s">
        <v>869</v>
      </c>
      <c r="C167" t="s">
        <v>1063</v>
      </c>
      <c r="D167" t="s">
        <v>1064</v>
      </c>
      <c r="E167">
        <v>2.875000002875E-2</v>
      </c>
      <c r="F167">
        <v>2.875000002875E-2</v>
      </c>
      <c r="G167">
        <v>2.875000002875E-2</v>
      </c>
      <c r="H167">
        <v>2.875000002875E-2</v>
      </c>
      <c r="I167">
        <v>2.875000002875E-2</v>
      </c>
      <c r="J167">
        <v>2.875000002875E-2</v>
      </c>
      <c r="K167">
        <v>2.875000002875E-2</v>
      </c>
      <c r="L167">
        <v>2.875000002875E-2</v>
      </c>
      <c r="M167">
        <v>2.875000002875E-2</v>
      </c>
      <c r="N167">
        <v>2.875000002875E-2</v>
      </c>
      <c r="O167">
        <v>2.875000002875E-2</v>
      </c>
      <c r="P167">
        <v>2.8312083349854199E-2</v>
      </c>
      <c r="Q167">
        <v>2.7053416666500001E-2</v>
      </c>
      <c r="R167">
        <v>2.4515166666416701E-2</v>
      </c>
      <c r="S167">
        <v>2.5408166665666702E-2</v>
      </c>
      <c r="T167">
        <v>2.5552749999E-2</v>
      </c>
      <c r="U167">
        <v>3.0229083332583302E-2</v>
      </c>
      <c r="V167">
        <v>3.04072499998333E-2</v>
      </c>
      <c r="W167">
        <v>0.03</v>
      </c>
      <c r="X167">
        <v>0.03</v>
      </c>
      <c r="Y167">
        <v>3.2400249999999998E-2</v>
      </c>
      <c r="Z167">
        <v>3.5349499999999999E-2</v>
      </c>
      <c r="AA167">
        <v>3.7769749999999998E-2</v>
      </c>
      <c r="AB167">
        <v>4.01833333333333E-2</v>
      </c>
      <c r="AC167">
        <v>4.2442750000000001E-2</v>
      </c>
      <c r="AD167">
        <v>4.3180666666666701E-2</v>
      </c>
      <c r="AE167">
        <v>4.0428916666666703E-2</v>
      </c>
      <c r="AF167">
        <v>0.29073125</v>
      </c>
      <c r="AG167">
        <v>0.52464466666666698</v>
      </c>
      <c r="AH167">
        <v>0.74491808333333298</v>
      </c>
      <c r="AI167">
        <v>0.92908883333333303</v>
      </c>
      <c r="AJ167">
        <v>1.4344675</v>
      </c>
      <c r="AK167">
        <v>2.51655416666667</v>
      </c>
      <c r="AL167">
        <v>3.8742366666666701</v>
      </c>
      <c r="AM167">
        <v>6.0385883333333297</v>
      </c>
      <c r="AN167">
        <v>9.0243333333333293</v>
      </c>
      <c r="AO167">
        <v>11.293749999999999</v>
      </c>
      <c r="AP167">
        <v>11.5435833333333</v>
      </c>
      <c r="AQ167">
        <v>11.8745833333333</v>
      </c>
      <c r="AR167">
        <v>12.7751116666667</v>
      </c>
      <c r="AS167">
        <v>15.22725</v>
      </c>
      <c r="AT167">
        <v>20.703640833333299</v>
      </c>
      <c r="AU167">
        <v>23.677956666666699</v>
      </c>
      <c r="AV167">
        <v>23.7822675</v>
      </c>
      <c r="AW167">
        <v>22.581342500000002</v>
      </c>
      <c r="AX167">
        <v>23.060964999999999</v>
      </c>
      <c r="AY167">
        <v>25.400779166666702</v>
      </c>
      <c r="AZ167">
        <v>25.840341450216499</v>
      </c>
      <c r="BA167">
        <v>24.300642472865299</v>
      </c>
      <c r="BB167">
        <v>27.518299963924999</v>
      </c>
      <c r="BC167">
        <v>33.960098800690801</v>
      </c>
      <c r="BD167">
        <v>29.067599931977501</v>
      </c>
      <c r="BE167">
        <v>28.3729844798921</v>
      </c>
      <c r="BF167">
        <v>30.1041110929498</v>
      </c>
      <c r="BG167">
        <v>31.352687700944301</v>
      </c>
      <c r="BH167">
        <v>39.982474146540603</v>
      </c>
      <c r="BI167">
        <v>63.056232731037099</v>
      </c>
      <c r="BJ167">
        <v>63.584322913398999</v>
      </c>
      <c r="BK167">
        <v>60.326207643202203</v>
      </c>
      <c r="BL167">
        <v>62.548333333333296</v>
      </c>
      <c r="BM167" s="46">
        <v>69.465000000000003</v>
      </c>
      <c r="BN167">
        <v>65.465000000000003</v>
      </c>
    </row>
    <row r="168" spans="1:66" x14ac:dyDescent="0.3">
      <c r="A168" t="s">
        <v>870</v>
      </c>
      <c r="B168" t="s">
        <v>871</v>
      </c>
      <c r="C168" t="s">
        <v>1063</v>
      </c>
      <c r="D168" t="s">
        <v>1064</v>
      </c>
      <c r="E168">
        <v>4.9369911160770199</v>
      </c>
      <c r="F168">
        <v>4.9369911160770199</v>
      </c>
      <c r="G168">
        <v>4.9369911160770199</v>
      </c>
      <c r="H168">
        <v>4.9369911160770199</v>
      </c>
      <c r="I168">
        <v>4.9369911160770199</v>
      </c>
      <c r="J168">
        <v>4.9369911160770199</v>
      </c>
      <c r="K168">
        <v>4.9369911160770199</v>
      </c>
      <c r="L168">
        <v>4.9369911160770199</v>
      </c>
      <c r="M168">
        <v>4.9369911160770199</v>
      </c>
      <c r="N168">
        <v>5.1941573199841704</v>
      </c>
      <c r="O168">
        <v>5.5541900054541902</v>
      </c>
      <c r="P168">
        <v>5.5426325049163401</v>
      </c>
      <c r="Q168">
        <v>5.0405333331666702</v>
      </c>
      <c r="R168">
        <v>4.4577666666666698</v>
      </c>
      <c r="S168">
        <v>4.5333333332333297</v>
      </c>
      <c r="T168">
        <v>4.3104249999000004</v>
      </c>
      <c r="U168">
        <v>4.5022249999000001</v>
      </c>
      <c r="V168">
        <v>4.5587083333249998</v>
      </c>
      <c r="W168">
        <v>4.61625</v>
      </c>
      <c r="X168">
        <v>4.5892499999999998</v>
      </c>
      <c r="Y168">
        <v>4.5914083332500004</v>
      </c>
      <c r="Z168">
        <v>4.8295833333333302</v>
      </c>
      <c r="AA168">
        <v>5.1769166666666697</v>
      </c>
      <c r="AB168">
        <v>5.4811666665666703</v>
      </c>
      <c r="AC168">
        <v>6.3803333332833301</v>
      </c>
      <c r="AD168">
        <v>7.7084999999583301</v>
      </c>
      <c r="AE168">
        <v>7.4374999999833298</v>
      </c>
      <c r="AF168">
        <v>7.3878333333333304</v>
      </c>
      <c r="AG168">
        <v>7.5260833333333297</v>
      </c>
      <c r="AH168">
        <v>8.3050999999999995</v>
      </c>
      <c r="AI168">
        <v>8.0609000000000002</v>
      </c>
      <c r="AJ168">
        <v>8.1945833333333304</v>
      </c>
      <c r="AK168">
        <v>8.7026749999999993</v>
      </c>
      <c r="AL168">
        <v>12.080583333333299</v>
      </c>
      <c r="AM168">
        <v>12.3575</v>
      </c>
      <c r="AN168">
        <v>12.9768333333333</v>
      </c>
      <c r="AO168">
        <v>13.7221666666667</v>
      </c>
      <c r="AP168">
        <v>15.1853333333333</v>
      </c>
      <c r="AQ168">
        <v>18.847583333333301</v>
      </c>
      <c r="AR168">
        <v>20.951416666666699</v>
      </c>
      <c r="AS168">
        <v>23.892333333333301</v>
      </c>
      <c r="AT168">
        <v>25.562916666666698</v>
      </c>
      <c r="AU168">
        <v>27.173916666666699</v>
      </c>
      <c r="AV168">
        <v>26.303000000000001</v>
      </c>
      <c r="AX168">
        <v>26.5528333333333</v>
      </c>
      <c r="AY168">
        <v>26.86</v>
      </c>
      <c r="AZ168">
        <v>25.8586666666667</v>
      </c>
      <c r="BA168">
        <v>23.820333333333298</v>
      </c>
      <c r="BB168">
        <v>26.2365833333333</v>
      </c>
      <c r="BC168">
        <v>27.5894166666667</v>
      </c>
      <c r="BD168">
        <v>28.111833333333301</v>
      </c>
      <c r="BE168">
        <v>29.661999999999999</v>
      </c>
      <c r="BF168">
        <v>30.068166666666698</v>
      </c>
      <c r="BG168">
        <v>30.272500000000001</v>
      </c>
      <c r="BH168">
        <v>32.467166666666699</v>
      </c>
      <c r="BI168">
        <v>35.237083333333302</v>
      </c>
      <c r="BJ168">
        <v>35.794416666666699</v>
      </c>
      <c r="BK168">
        <v>35.677500000000002</v>
      </c>
      <c r="BL168">
        <v>36.690833333333302</v>
      </c>
      <c r="BM168" s="46">
        <v>37.189166666666701</v>
      </c>
    </row>
    <row r="169" spans="1:66" x14ac:dyDescent="0.3">
      <c r="A169" t="s">
        <v>872</v>
      </c>
      <c r="B169" t="s">
        <v>873</v>
      </c>
      <c r="C169" t="s">
        <v>1063</v>
      </c>
      <c r="D169" t="s">
        <v>1064</v>
      </c>
      <c r="E169">
        <v>4.7619000037618999</v>
      </c>
      <c r="F169">
        <v>4.7619000037618999</v>
      </c>
      <c r="G169">
        <v>4.7619000037618999</v>
      </c>
      <c r="H169">
        <v>4.7619000037618999</v>
      </c>
      <c r="I169">
        <v>4.7619000037618999</v>
      </c>
      <c r="J169">
        <v>4.7619000037618999</v>
      </c>
      <c r="K169">
        <v>4.7619000037618999</v>
      </c>
      <c r="L169">
        <v>4.8280375034312097</v>
      </c>
      <c r="M169">
        <v>5.5555500045555499</v>
      </c>
      <c r="N169">
        <v>5.5555500045555499</v>
      </c>
      <c r="O169">
        <v>5.5555500045555499</v>
      </c>
      <c r="P169">
        <v>5.4857589225245</v>
      </c>
      <c r="Q169">
        <v>5.3385261876059804</v>
      </c>
      <c r="R169">
        <v>5.4422657127583198</v>
      </c>
      <c r="S169">
        <v>5.7030750726300301</v>
      </c>
      <c r="T169">
        <v>6.0267973347139598</v>
      </c>
      <c r="U169">
        <v>6.6815249989999996</v>
      </c>
      <c r="V169">
        <v>6.6073083323333304</v>
      </c>
      <c r="W169">
        <v>6.1632749990000004</v>
      </c>
      <c r="X169">
        <v>6.3081083323333296</v>
      </c>
      <c r="Y169">
        <v>7.6842916656666702</v>
      </c>
      <c r="Z169">
        <v>8.9365416660833308</v>
      </c>
      <c r="AA169">
        <v>10.872549999583301</v>
      </c>
      <c r="AB169">
        <v>11.7061999994167</v>
      </c>
      <c r="AC169">
        <v>13.800333332833301</v>
      </c>
      <c r="AD169">
        <v>15.442483333166701</v>
      </c>
      <c r="AE169">
        <v>13.4663583333333</v>
      </c>
      <c r="AF169">
        <v>12.878216666666701</v>
      </c>
      <c r="AG169">
        <v>13.437725</v>
      </c>
      <c r="AH169">
        <v>15.2497666666667</v>
      </c>
      <c r="AI169">
        <v>14.863466666666699</v>
      </c>
      <c r="AJ169">
        <v>15.6523083333333</v>
      </c>
      <c r="AK169">
        <v>15.5632083333333</v>
      </c>
      <c r="AL169">
        <v>17.648025000000001</v>
      </c>
      <c r="AM169">
        <v>17.960366666666701</v>
      </c>
      <c r="AN169">
        <v>17.386316666666701</v>
      </c>
      <c r="AO169">
        <v>17.948066666666701</v>
      </c>
      <c r="AP169">
        <v>21.057258333333301</v>
      </c>
      <c r="AQ169">
        <v>23.992650000000001</v>
      </c>
      <c r="AR169">
        <v>25.185808333333298</v>
      </c>
      <c r="AS169">
        <v>26.249558333333301</v>
      </c>
      <c r="AT169">
        <v>29.129258333333301</v>
      </c>
      <c r="AU169">
        <v>29.962</v>
      </c>
      <c r="AV169">
        <v>27.901475000000001</v>
      </c>
      <c r="AW169">
        <v>27.498516666666699</v>
      </c>
      <c r="AX169">
        <v>29.496233333333301</v>
      </c>
      <c r="AY169">
        <v>31.708066666666699</v>
      </c>
      <c r="AZ169">
        <v>31.313656250000001</v>
      </c>
      <c r="BA169">
        <v>28.452837500000001</v>
      </c>
      <c r="BB169">
        <v>31.959800000000001</v>
      </c>
      <c r="BC169">
        <v>30.784400000000002</v>
      </c>
      <c r="BD169">
        <v>28.705950000000001</v>
      </c>
      <c r="BE169">
        <v>30.0499716666667</v>
      </c>
      <c r="BF169">
        <v>30.7013583333333</v>
      </c>
      <c r="BG169">
        <v>30.6216166666667</v>
      </c>
      <c r="BH169">
        <v>35.056699999999999</v>
      </c>
      <c r="BI169">
        <v>35.541883333333303</v>
      </c>
      <c r="BJ169">
        <v>34.481408333333299</v>
      </c>
      <c r="BK169">
        <v>33.934449999999998</v>
      </c>
      <c r="BL169">
        <v>35.473516666666697</v>
      </c>
      <c r="BM169" s="46">
        <v>39.346933333333297</v>
      </c>
      <c r="BN169">
        <v>41.692133333333302</v>
      </c>
    </row>
    <row r="170" spans="1:66" x14ac:dyDescent="0.3">
      <c r="A170" t="s">
        <v>874</v>
      </c>
      <c r="B170" t="s">
        <v>875</v>
      </c>
      <c r="C170" t="s">
        <v>1063</v>
      </c>
      <c r="D170" t="s">
        <v>1064</v>
      </c>
      <c r="E170">
        <v>0.71428514242891405</v>
      </c>
      <c r="F170">
        <v>0.71428514242891405</v>
      </c>
      <c r="G170">
        <v>0.71428514242891405</v>
      </c>
      <c r="H170">
        <v>0.71428514242891405</v>
      </c>
      <c r="I170">
        <v>0.71428514242891405</v>
      </c>
      <c r="J170">
        <v>0.71428514242891405</v>
      </c>
      <c r="K170">
        <v>0.71428514242891405</v>
      </c>
      <c r="L170">
        <v>0.72420586859353897</v>
      </c>
      <c r="M170">
        <v>0.83333299983333298</v>
      </c>
      <c r="N170">
        <v>0.83333299983333298</v>
      </c>
      <c r="O170">
        <v>0.83333299983333298</v>
      </c>
      <c r="P170">
        <v>0.83089400256529</v>
      </c>
      <c r="Q170">
        <v>0.801557908669424</v>
      </c>
      <c r="R170">
        <v>0.81926216566666699</v>
      </c>
      <c r="S170">
        <v>0.84120341566666701</v>
      </c>
      <c r="T170">
        <v>0.86383349899999995</v>
      </c>
      <c r="U170">
        <v>0.91301141566666699</v>
      </c>
      <c r="V170">
        <v>0.90292808233333299</v>
      </c>
      <c r="W170">
        <v>0.84374508233333301</v>
      </c>
      <c r="X170">
        <v>0.81687791566666701</v>
      </c>
      <c r="Y170">
        <v>0.81209566566666702</v>
      </c>
      <c r="Z170">
        <v>0.895299082333333</v>
      </c>
      <c r="AA170">
        <v>1.05550908241667</v>
      </c>
      <c r="AB170">
        <v>1.17476333241667</v>
      </c>
      <c r="AC170">
        <v>1.4133799995</v>
      </c>
      <c r="AD170">
        <v>1.71909666625</v>
      </c>
      <c r="AE170">
        <v>1.86107333308333</v>
      </c>
      <c r="AF170">
        <v>2.2087425000000001</v>
      </c>
      <c r="AG170">
        <v>2.56130083333333</v>
      </c>
      <c r="AH170">
        <v>2.7595241666666701</v>
      </c>
      <c r="AI170">
        <v>2.7288816666666702</v>
      </c>
      <c r="AJ170">
        <v>2.8033125000000001</v>
      </c>
      <c r="AK170">
        <v>3.6032754166666701</v>
      </c>
      <c r="AL170">
        <v>4.4027783333333304</v>
      </c>
      <c r="AM170">
        <v>8.7364049999999995</v>
      </c>
      <c r="AN170">
        <v>15.2837416666667</v>
      </c>
      <c r="AO170">
        <v>15.3084666666667</v>
      </c>
      <c r="AP170">
        <v>16.444175000000001</v>
      </c>
      <c r="AQ170">
        <v>31.072683333333298</v>
      </c>
      <c r="AR170">
        <v>44.088141666666701</v>
      </c>
      <c r="AS170">
        <v>59.543808333333303</v>
      </c>
      <c r="AT170">
        <v>72.197333333333304</v>
      </c>
      <c r="AU170">
        <v>76.686608333333297</v>
      </c>
      <c r="AV170">
        <v>97.432474999999997</v>
      </c>
      <c r="AW170">
        <v>108.89750833333299</v>
      </c>
      <c r="AX170">
        <v>118.42</v>
      </c>
      <c r="AY170">
        <v>136.01249999999999</v>
      </c>
      <c r="AZ170">
        <v>139.95750000000001</v>
      </c>
      <c r="BA170">
        <v>140.52166666666699</v>
      </c>
      <c r="BB170">
        <v>141.16833333333301</v>
      </c>
      <c r="BC170">
        <v>150.48583333333301</v>
      </c>
      <c r="BD170">
        <v>156.51583333333301</v>
      </c>
      <c r="BE170">
        <v>249.106666666667</v>
      </c>
      <c r="BF170">
        <v>364.40583333333302</v>
      </c>
      <c r="BG170">
        <v>424.89666666666699</v>
      </c>
      <c r="BH170">
        <v>499.60583333333301</v>
      </c>
      <c r="BI170">
        <v>718.005</v>
      </c>
      <c r="BJ170">
        <v>730.27250000000004</v>
      </c>
      <c r="BK170">
        <v>732.33333333333303</v>
      </c>
      <c r="BL170">
        <v>745.54066787737202</v>
      </c>
      <c r="BM170" s="46">
        <v>749.52749388220104</v>
      </c>
    </row>
    <row r="171" spans="1:66" x14ac:dyDescent="0.3">
      <c r="A171" t="s">
        <v>876</v>
      </c>
      <c r="B171" t="s">
        <v>877</v>
      </c>
      <c r="C171" t="s">
        <v>1063</v>
      </c>
      <c r="D171" t="s">
        <v>1064</v>
      </c>
      <c r="E171">
        <v>3.0612200020612201</v>
      </c>
      <c r="F171">
        <v>3.0612200020612201</v>
      </c>
      <c r="G171">
        <v>3.0612200020612201</v>
      </c>
      <c r="H171">
        <v>3.0612200020612201</v>
      </c>
      <c r="I171">
        <v>3.0612200020612201</v>
      </c>
      <c r="J171">
        <v>3.0612200020612201</v>
      </c>
      <c r="K171">
        <v>3.0612200020612201</v>
      </c>
      <c r="L171">
        <v>3.0612200020612201</v>
      </c>
      <c r="M171">
        <v>3.0612200020612201</v>
      </c>
      <c r="N171">
        <v>3.0612200020612201</v>
      </c>
      <c r="O171">
        <v>3.0612200020612201</v>
      </c>
      <c r="P171">
        <v>3.0522604298093099</v>
      </c>
      <c r="Q171">
        <v>2.81955586834381</v>
      </c>
      <c r="R171">
        <v>2.4433296548619801</v>
      </c>
      <c r="S171">
        <v>2.4070666659166702</v>
      </c>
      <c r="T171">
        <v>2.3937833331666698</v>
      </c>
      <c r="U171">
        <v>2.5415749991666701</v>
      </c>
      <c r="V171">
        <v>2.4612833324166701</v>
      </c>
      <c r="W171">
        <v>2.3160416657499998</v>
      </c>
      <c r="X171">
        <v>2.1884416659166699</v>
      </c>
      <c r="Y171">
        <v>2.1768833324166699</v>
      </c>
      <c r="Z171">
        <v>2.3041249991666701</v>
      </c>
      <c r="AA171">
        <v>2.3353916658333298</v>
      </c>
      <c r="AB171">
        <v>2.3212499991666702</v>
      </c>
      <c r="AC171">
        <v>2.3436416661666701</v>
      </c>
      <c r="AD171">
        <v>2.4830416666666699</v>
      </c>
      <c r="AE171">
        <v>2.5814416666666702</v>
      </c>
      <c r="AF171">
        <v>2.5196383333333299</v>
      </c>
      <c r="AG171">
        <v>2.6187833333333299</v>
      </c>
      <c r="AH171">
        <v>2.7088416666666699</v>
      </c>
      <c r="AI171">
        <v>2.7048749999999999</v>
      </c>
      <c r="AJ171">
        <v>2.7500666666666702</v>
      </c>
      <c r="AK171">
        <v>2.5473833333333298</v>
      </c>
      <c r="AL171">
        <v>2.5740949999999998</v>
      </c>
      <c r="AM171">
        <v>2.6242566666666698</v>
      </c>
      <c r="AN171">
        <v>2.5044041666666699</v>
      </c>
      <c r="AO171">
        <v>2.5159425</v>
      </c>
      <c r="AP171">
        <v>2.8131916666666701</v>
      </c>
      <c r="AQ171">
        <v>3.9243749999999999</v>
      </c>
      <c r="AR171">
        <v>3.8</v>
      </c>
      <c r="AS171">
        <v>3.8</v>
      </c>
      <c r="AT171">
        <v>3.8</v>
      </c>
      <c r="AU171">
        <v>3.8</v>
      </c>
      <c r="AV171">
        <v>3.8</v>
      </c>
      <c r="AW171">
        <v>3.8</v>
      </c>
      <c r="AX171">
        <v>3.7870916666666701</v>
      </c>
      <c r="AY171">
        <v>3.6681769583333299</v>
      </c>
      <c r="AZ171">
        <v>3.43756938226247</v>
      </c>
      <c r="BA171">
        <v>3.3358333333333299</v>
      </c>
      <c r="BB171">
        <v>3.5245029107064401</v>
      </c>
      <c r="BC171">
        <v>3.22108691472175</v>
      </c>
      <c r="BD171">
        <v>3.06000301052058</v>
      </c>
      <c r="BE171">
        <v>3.08880086662188</v>
      </c>
      <c r="BF171">
        <v>3.1509085500972498</v>
      </c>
      <c r="BG171">
        <v>3.2728597464304698</v>
      </c>
      <c r="BH171">
        <v>3.9055002630276801</v>
      </c>
      <c r="BI171">
        <v>4.14830066287879</v>
      </c>
      <c r="BJ171">
        <v>4.3004408776112397</v>
      </c>
      <c r="BK171">
        <v>4.0351301370680597</v>
      </c>
      <c r="BL171">
        <v>4.1424697356973104</v>
      </c>
      <c r="BM171" s="46">
        <v>4.2034819485188404</v>
      </c>
      <c r="BN171">
        <v>4.1432975981772104</v>
      </c>
    </row>
    <row r="172" spans="1:66" x14ac:dyDescent="0.3">
      <c r="A172" t="s">
        <v>878</v>
      </c>
      <c r="B172" t="s">
        <v>879</v>
      </c>
      <c r="C172" t="s">
        <v>1063</v>
      </c>
      <c r="D172" t="s">
        <v>1064</v>
      </c>
    </row>
    <row r="173" spans="1:66" x14ac:dyDescent="0.3">
      <c r="A173" t="s">
        <v>880</v>
      </c>
      <c r="B173" t="s">
        <v>881</v>
      </c>
      <c r="C173" t="s">
        <v>1063</v>
      </c>
      <c r="D173" t="s">
        <v>1064</v>
      </c>
      <c r="G173">
        <v>0.71326549427167596</v>
      </c>
      <c r="H173">
        <v>0.71528718525026103</v>
      </c>
      <c r="I173">
        <v>0.71725864624589497</v>
      </c>
      <c r="J173">
        <v>0.71633440114267999</v>
      </c>
      <c r="K173">
        <v>0.71698343163387301</v>
      </c>
      <c r="L173">
        <v>0.71704961913768805</v>
      </c>
      <c r="M173">
        <v>0.71699815611019702</v>
      </c>
      <c r="N173">
        <v>0.71805712542767897</v>
      </c>
      <c r="O173">
        <v>0.71641352003693703</v>
      </c>
      <c r="P173">
        <v>0.713047571920987</v>
      </c>
      <c r="Q173">
        <v>0.772828411038462</v>
      </c>
      <c r="R173">
        <v>0.69411413758375096</v>
      </c>
      <c r="S173">
        <v>0.67947700357025098</v>
      </c>
      <c r="T173">
        <v>0.73950775529633594</v>
      </c>
      <c r="U173">
        <v>0.86956521814744803</v>
      </c>
      <c r="V173">
        <v>0.86956521814744803</v>
      </c>
      <c r="W173">
        <v>0.86956521814744803</v>
      </c>
      <c r="X173">
        <v>0.84202260193494305</v>
      </c>
      <c r="Y173">
        <v>0.77883373727604099</v>
      </c>
      <c r="Z173">
        <v>0.87757894275815396</v>
      </c>
      <c r="AA173">
        <v>1.0858158330833301</v>
      </c>
      <c r="AB173">
        <v>1.1140999997500001</v>
      </c>
      <c r="AC173">
        <v>1.47527749975</v>
      </c>
      <c r="AD173">
        <v>2.2286749994166701</v>
      </c>
      <c r="AE173">
        <v>2.2850316664166699</v>
      </c>
      <c r="AF173">
        <v>2.03603333333333</v>
      </c>
      <c r="AG173">
        <v>2.2734675000000002</v>
      </c>
      <c r="AH173">
        <v>2.6226775</v>
      </c>
      <c r="AI173">
        <v>2.58732083333333</v>
      </c>
      <c r="AJ173">
        <v>2.7613150000000002</v>
      </c>
      <c r="AK173">
        <v>2.8520141666666698</v>
      </c>
      <c r="AL173">
        <v>3.2677415833333301</v>
      </c>
      <c r="AM173">
        <v>3.5507983333333302</v>
      </c>
      <c r="AN173">
        <v>3.6270850000000001</v>
      </c>
      <c r="AO173">
        <v>4.2993491666666701</v>
      </c>
      <c r="AP173">
        <v>4.6079616666666698</v>
      </c>
      <c r="AQ173">
        <v>5.52828416666667</v>
      </c>
      <c r="AR173">
        <v>6.1094841666666699</v>
      </c>
      <c r="AS173">
        <v>6.9398283333333302</v>
      </c>
      <c r="AT173">
        <v>8.6091808333333297</v>
      </c>
      <c r="AU173">
        <v>10.540746666666699</v>
      </c>
      <c r="AV173">
        <v>7.5647491666666697</v>
      </c>
      <c r="AW173">
        <v>6.4596925000000001</v>
      </c>
      <c r="AX173">
        <v>6.3771166666666703</v>
      </c>
      <c r="AY173">
        <v>6.76715</v>
      </c>
      <c r="AZ173">
        <v>7.0543916666666702</v>
      </c>
      <c r="BA173">
        <v>8.2517416666666694</v>
      </c>
      <c r="BB173">
        <v>8.5228198333333296</v>
      </c>
      <c r="BC173">
        <v>7.3302500000000004</v>
      </c>
      <c r="BD173">
        <v>7.3000249999999998</v>
      </c>
      <c r="BE173">
        <v>8.1937708333333301</v>
      </c>
      <c r="BF173">
        <v>9.7500750000000007</v>
      </c>
      <c r="BG173">
        <v>10.8428875</v>
      </c>
      <c r="BH173">
        <v>12.8819208333333</v>
      </c>
      <c r="BI173">
        <v>14.708766666666699</v>
      </c>
      <c r="BJ173">
        <v>13.312900000000001</v>
      </c>
      <c r="BK173">
        <v>13.2339416666667</v>
      </c>
      <c r="BL173">
        <v>14.4486904166667</v>
      </c>
      <c r="BM173" s="46">
        <v>16.463266666666701</v>
      </c>
      <c r="BN173">
        <v>14.778675</v>
      </c>
    </row>
    <row r="174" spans="1:66" x14ac:dyDescent="0.3">
      <c r="A174" t="s">
        <v>882</v>
      </c>
      <c r="B174" t="s">
        <v>883</v>
      </c>
      <c r="C174" t="s">
        <v>1063</v>
      </c>
      <c r="D174" t="s">
        <v>1064</v>
      </c>
      <c r="E174">
        <v>89.765000088765007</v>
      </c>
      <c r="F174">
        <v>89.765000088765007</v>
      </c>
      <c r="G174">
        <v>89.765000088765007</v>
      </c>
      <c r="H174">
        <v>89.765000088765007</v>
      </c>
      <c r="I174">
        <v>89.765000088765007</v>
      </c>
      <c r="J174">
        <v>89.765000088765007</v>
      </c>
      <c r="K174">
        <v>89.765000088765007</v>
      </c>
      <c r="L174">
        <v>89.765000088765007</v>
      </c>
      <c r="M174">
        <v>89.765000088765007</v>
      </c>
      <c r="N174">
        <v>94.440000093440005</v>
      </c>
      <c r="O174">
        <v>100.985000099985</v>
      </c>
      <c r="P174">
        <v>100.689451223571</v>
      </c>
      <c r="Q174">
        <v>91.645968951929206</v>
      </c>
      <c r="R174">
        <v>81.0502219755422</v>
      </c>
      <c r="S174">
        <v>87.528548830185898</v>
      </c>
      <c r="T174">
        <v>77.931588724653196</v>
      </c>
      <c r="U174">
        <v>86.890670674160404</v>
      </c>
      <c r="V174">
        <v>89.337637916450106</v>
      </c>
      <c r="W174">
        <v>82.056281563365701</v>
      </c>
      <c r="X174">
        <v>77.352952935139498</v>
      </c>
      <c r="Y174">
        <v>76.828559514107795</v>
      </c>
      <c r="Z174">
        <v>98.810961781363503</v>
      </c>
      <c r="AA174">
        <v>119.492607763333</v>
      </c>
      <c r="AB174">
        <v>138.56880080833301</v>
      </c>
      <c r="AC174">
        <v>158.89256837242399</v>
      </c>
      <c r="AD174">
        <v>163.367563900455</v>
      </c>
      <c r="AE174">
        <v>125.928813465</v>
      </c>
      <c r="AF174">
        <v>109.285496775</v>
      </c>
      <c r="AG174">
        <v>108.307921995</v>
      </c>
      <c r="AH174">
        <v>116.002459755</v>
      </c>
      <c r="AI174">
        <v>99.004900995</v>
      </c>
      <c r="AJ174">
        <v>102.58383680999999</v>
      </c>
      <c r="AK174">
        <v>96.251100718499998</v>
      </c>
      <c r="AL174">
        <v>102.96771521399999</v>
      </c>
      <c r="AM174">
        <v>100.946171781</v>
      </c>
      <c r="AN174">
        <v>90.754136518500005</v>
      </c>
      <c r="AO174">
        <v>93.009406990499997</v>
      </c>
      <c r="AP174">
        <v>106.12156054499999</v>
      </c>
      <c r="AQ174">
        <v>107.2638139482</v>
      </c>
      <c r="AR174">
        <v>111.966914110147</v>
      </c>
      <c r="AS174">
        <v>129.201037953271</v>
      </c>
      <c r="AT174">
        <v>133.23779121622499</v>
      </c>
      <c r="AU174">
        <v>126.200312871571</v>
      </c>
      <c r="AV174">
        <v>105.494942032458</v>
      </c>
      <c r="AW174">
        <v>95.933336892522902</v>
      </c>
      <c r="AX174">
        <v>95.918843390948496</v>
      </c>
      <c r="AY174">
        <v>95.039671719798207</v>
      </c>
      <c r="AZ174">
        <v>87.073047933181201</v>
      </c>
      <c r="BA174">
        <v>81.136329278054902</v>
      </c>
      <c r="BB174">
        <v>85.5557814096789</v>
      </c>
      <c r="BC174">
        <v>90.0129741146296</v>
      </c>
      <c r="BD174">
        <v>85.729551829928695</v>
      </c>
      <c r="BE174">
        <v>92.880411084142906</v>
      </c>
      <c r="BF174">
        <v>89.850221498738506</v>
      </c>
      <c r="BG174">
        <v>89.824335377900894</v>
      </c>
      <c r="BH174">
        <v>107.55323440431501</v>
      </c>
      <c r="BI174">
        <v>107.806815805024</v>
      </c>
      <c r="BJ174">
        <v>105.63307815114899</v>
      </c>
      <c r="BK174">
        <v>101.046821879543</v>
      </c>
      <c r="BL174">
        <v>106.588933804405</v>
      </c>
      <c r="BM174" s="46">
        <v>104.710608186968</v>
      </c>
      <c r="BN174">
        <v>100.88022256618601</v>
      </c>
    </row>
    <row r="175" spans="1:66" x14ac:dyDescent="0.3">
      <c r="A175" t="s">
        <v>884</v>
      </c>
      <c r="B175" t="s">
        <v>885</v>
      </c>
      <c r="C175" t="s">
        <v>1063</v>
      </c>
      <c r="D175" t="s">
        <v>1064</v>
      </c>
      <c r="E175">
        <v>245.19510139835899</v>
      </c>
      <c r="F175">
        <v>245.26010162116</v>
      </c>
      <c r="G175">
        <v>245.013850686544</v>
      </c>
      <c r="H175">
        <v>245.01635069607499</v>
      </c>
      <c r="I175">
        <v>245.027184079042</v>
      </c>
      <c r="J175">
        <v>245.06093420770799</v>
      </c>
      <c r="K175">
        <v>245.67843655764401</v>
      </c>
      <c r="L175">
        <v>246.00093779128099</v>
      </c>
      <c r="M175">
        <v>247.56469375695099</v>
      </c>
      <c r="N175">
        <v>259.960574351236</v>
      </c>
      <c r="O175">
        <v>276.403137026845</v>
      </c>
      <c r="P175">
        <v>275.35645668533198</v>
      </c>
      <c r="Q175">
        <v>252.02762746264901</v>
      </c>
      <c r="R175">
        <v>222.88918305322699</v>
      </c>
      <c r="S175">
        <v>240.70466763782301</v>
      </c>
      <c r="T175">
        <v>214.31290034121901</v>
      </c>
      <c r="U175">
        <v>238.95049426705901</v>
      </c>
      <c r="V175">
        <v>245.67968656657601</v>
      </c>
      <c r="W175">
        <v>225.65586023395699</v>
      </c>
      <c r="X175">
        <v>212.721644262377</v>
      </c>
      <c r="Y175">
        <v>211.27955541470499</v>
      </c>
      <c r="Z175">
        <v>271.73145255032699</v>
      </c>
      <c r="AA175">
        <v>328.60625269898998</v>
      </c>
      <c r="AB175">
        <v>381.06603602462798</v>
      </c>
      <c r="AC175">
        <v>436.95666578800802</v>
      </c>
      <c r="AD175">
        <v>449.26296271160697</v>
      </c>
      <c r="AE175">
        <v>346.305903554493</v>
      </c>
      <c r="AF175">
        <v>300.53656240147802</v>
      </c>
      <c r="AG175">
        <v>297.84821881937802</v>
      </c>
      <c r="AH175">
        <v>319.008299487903</v>
      </c>
      <c r="AI175">
        <v>272.264787954393</v>
      </c>
      <c r="AJ175">
        <v>282.10690880881998</v>
      </c>
      <c r="AK175">
        <v>264.69180075057898</v>
      </c>
      <c r="AL175">
        <v>283.16257950001801</v>
      </c>
      <c r="AM175">
        <v>555.20469565569704</v>
      </c>
      <c r="AN175">
        <v>499.14842590131002</v>
      </c>
      <c r="AO175">
        <v>511.55243027251601</v>
      </c>
      <c r="AP175">
        <v>583.66937235339606</v>
      </c>
      <c r="AQ175">
        <v>589.951774567332</v>
      </c>
      <c r="AR175">
        <v>615.47334931916396</v>
      </c>
      <c r="AS175">
        <v>710.20797703136702</v>
      </c>
      <c r="AT175">
        <v>732.39769326022804</v>
      </c>
      <c r="AU175">
        <v>693.71322649637398</v>
      </c>
      <c r="AV175">
        <v>579.897426172466</v>
      </c>
      <c r="AW175">
        <v>527.33803229157604</v>
      </c>
      <c r="AX175">
        <v>527.25836264962595</v>
      </c>
      <c r="AY175">
        <v>522.42562489517604</v>
      </c>
      <c r="AZ175">
        <v>478.63371847636301</v>
      </c>
      <c r="BA175">
        <v>446.00004143278801</v>
      </c>
      <c r="BB175">
        <v>470.29342334139801</v>
      </c>
      <c r="BC175">
        <v>494.794262222947</v>
      </c>
      <c r="BD175">
        <v>471.24862571893698</v>
      </c>
      <c r="BE175">
        <v>510.55633845425098</v>
      </c>
      <c r="BF175">
        <v>493.89962385223703</v>
      </c>
      <c r="BG175">
        <v>493.757329875312</v>
      </c>
      <c r="BH175">
        <v>591.21169798260996</v>
      </c>
      <c r="BI175">
        <v>592.60561506302201</v>
      </c>
      <c r="BJ175">
        <v>580.65674958785803</v>
      </c>
      <c r="BK175">
        <v>555.44645839822601</v>
      </c>
      <c r="BL175">
        <v>585.91101318036897</v>
      </c>
      <c r="BM175" s="46">
        <v>575.58600451094503</v>
      </c>
      <c r="BN175">
        <v>554.53067503310399</v>
      </c>
    </row>
    <row r="176" spans="1:66" s="9" customFormat="1" x14ac:dyDescent="0.3">
      <c r="A176" s="9" t="s">
        <v>249</v>
      </c>
      <c r="B176" s="9" t="s">
        <v>886</v>
      </c>
      <c r="C176" s="9" t="s">
        <v>1063</v>
      </c>
      <c r="D176" s="9" t="s">
        <v>1064</v>
      </c>
      <c r="E176" s="9">
        <v>0.71428599971428597</v>
      </c>
      <c r="F176" s="9">
        <v>0.71428599971428597</v>
      </c>
      <c r="G176" s="9">
        <v>0.71428599971428597</v>
      </c>
      <c r="H176" s="9">
        <v>0.71428599971428597</v>
      </c>
      <c r="I176" s="9">
        <v>0.71428599971428597</v>
      </c>
      <c r="J176" s="9">
        <v>0.71428599971428597</v>
      </c>
      <c r="K176" s="9">
        <v>0.71428599971428597</v>
      </c>
      <c r="L176" s="9">
        <v>0.71428599971428597</v>
      </c>
      <c r="M176" s="9">
        <v>0.71428599971428597</v>
      </c>
      <c r="N176" s="9">
        <v>0.71428599971428597</v>
      </c>
      <c r="O176" s="9">
        <v>0.71428599971428597</v>
      </c>
      <c r="P176" s="9">
        <v>0.71285583298809596</v>
      </c>
      <c r="Q176" s="9">
        <v>0.65789499900000004</v>
      </c>
      <c r="R176" s="9">
        <v>0.65789499900000004</v>
      </c>
      <c r="S176" s="9">
        <v>0.63028204624823903</v>
      </c>
      <c r="T176" s="9">
        <v>0.61550155335078705</v>
      </c>
      <c r="U176" s="9">
        <v>0.62660100366536897</v>
      </c>
      <c r="V176" s="9">
        <v>0.64470106214118605</v>
      </c>
      <c r="W176" s="9">
        <v>0.63527199426580105</v>
      </c>
      <c r="X176" s="9">
        <v>0.60400737401714399</v>
      </c>
      <c r="Y176" s="9">
        <v>0.54678089191608303</v>
      </c>
      <c r="Z176" s="9">
        <v>0.61770817502880504</v>
      </c>
      <c r="AA176" s="9">
        <v>0.67346126152852404</v>
      </c>
      <c r="AB176" s="9">
        <v>0.72440985115157297</v>
      </c>
      <c r="AC176" s="9">
        <v>0.76652744911239201</v>
      </c>
      <c r="AD176" s="9">
        <v>0.89377408333333297</v>
      </c>
      <c r="AE176" s="9">
        <v>1.7545230040748101</v>
      </c>
      <c r="AF176" s="9">
        <v>4.0160373443362998</v>
      </c>
      <c r="AG176" s="9">
        <v>4.5369666666666699</v>
      </c>
      <c r="AH176" s="9">
        <v>7.3647349999999996</v>
      </c>
      <c r="AI176" s="9">
        <v>8.0382850000000001</v>
      </c>
      <c r="AJ176" s="9">
        <v>9.9094916666666695</v>
      </c>
      <c r="AK176" s="9">
        <v>17.298425000000002</v>
      </c>
      <c r="AL176" s="9">
        <v>22.0654</v>
      </c>
      <c r="AM176" s="9">
        <v>21.995999999999999</v>
      </c>
      <c r="AN176" s="9">
        <v>21.895258333333299</v>
      </c>
      <c r="AO176" s="9">
        <v>21.884425</v>
      </c>
      <c r="AP176" s="9">
        <v>21.886050000000001</v>
      </c>
      <c r="AQ176" s="9">
        <v>21.885999999999999</v>
      </c>
      <c r="AR176" s="9">
        <v>92.338099999999997</v>
      </c>
      <c r="AS176" s="9">
        <v>101.69733333333301</v>
      </c>
      <c r="AT176" s="9">
        <v>111.23125</v>
      </c>
      <c r="AU176" s="9">
        <v>120.57815833333299</v>
      </c>
      <c r="AV176" s="9">
        <v>129.22235000000001</v>
      </c>
      <c r="AW176" s="9">
        <v>132.888025</v>
      </c>
      <c r="AX176" s="9">
        <v>131.274333333333</v>
      </c>
      <c r="AY176" s="9">
        <v>128.65166666666701</v>
      </c>
      <c r="AZ176" s="9">
        <v>125.808108333333</v>
      </c>
      <c r="BA176" s="9">
        <v>118.566666666667</v>
      </c>
      <c r="BB176" s="9">
        <v>148.88</v>
      </c>
      <c r="BC176" s="9">
        <v>150.29750000000001</v>
      </c>
      <c r="BD176" s="9">
        <v>153.86250000000001</v>
      </c>
      <c r="BE176" s="9">
        <v>157.5</v>
      </c>
      <c r="BF176" s="9">
        <v>157.31166666666701</v>
      </c>
      <c r="BG176" s="9">
        <v>158.552641666667</v>
      </c>
      <c r="BH176" s="9">
        <v>192.440333333333</v>
      </c>
      <c r="BI176" s="9">
        <v>253.49199999999999</v>
      </c>
      <c r="BJ176" s="9">
        <v>305.79010916000499</v>
      </c>
      <c r="BK176" s="9">
        <v>306.08368824523399</v>
      </c>
      <c r="BL176" s="9">
        <v>306.92095149522299</v>
      </c>
      <c r="BM176" s="46">
        <v>358.81079725829699</v>
      </c>
    </row>
    <row r="177" spans="1:66" s="9" customFormat="1" x14ac:dyDescent="0.3">
      <c r="A177" s="9" t="s">
        <v>116</v>
      </c>
      <c r="B177" s="9" t="s">
        <v>887</v>
      </c>
      <c r="C177" s="9" t="s">
        <v>1063</v>
      </c>
      <c r="D177" s="9" t="s">
        <v>1064</v>
      </c>
      <c r="E177" s="9">
        <v>2.0606441896551702E-9</v>
      </c>
      <c r="F177" s="9">
        <v>2.0606441896551702E-9</v>
      </c>
      <c r="G177" s="9">
        <v>2.0606441896551702E-9</v>
      </c>
      <c r="H177" s="9">
        <v>2.0606441896551702E-9</v>
      </c>
      <c r="I177" s="9">
        <v>2.0606441896551702E-9</v>
      </c>
      <c r="J177" s="9">
        <v>2.0606441896551702E-9</v>
      </c>
      <c r="K177" s="9">
        <v>2.0606441896551702E-9</v>
      </c>
      <c r="L177" s="9">
        <v>2.0606441896551702E-9</v>
      </c>
      <c r="M177" s="9">
        <v>2.0606441896551702E-9</v>
      </c>
      <c r="N177" s="9">
        <v>2.0606441896551702E-9</v>
      </c>
      <c r="O177" s="9">
        <v>2.0606441896551702E-9</v>
      </c>
      <c r="P177" s="9">
        <v>2.0606441896551702E-9</v>
      </c>
      <c r="Q177" s="9">
        <v>2.0606441896551702E-9</v>
      </c>
      <c r="R177" s="9">
        <v>2.0606197500000002E-9</v>
      </c>
      <c r="S177" s="9">
        <v>2.0606441896551702E-9</v>
      </c>
      <c r="T177" s="9">
        <v>2.0606441896551702E-9</v>
      </c>
      <c r="U177" s="9">
        <v>2.0606441896551702E-9</v>
      </c>
      <c r="V177" s="9">
        <v>2.0606441896551702E-9</v>
      </c>
      <c r="W177" s="9">
        <v>2.0606441896551702E-9</v>
      </c>
      <c r="X177" s="9">
        <v>2.7882567155172402E-9</v>
      </c>
      <c r="Y177" s="9">
        <v>2.9474224137930999E-9</v>
      </c>
      <c r="Z177" s="9">
        <v>2.9474224137930999E-9</v>
      </c>
      <c r="AA177" s="9">
        <v>2.9474224137930999E-9</v>
      </c>
      <c r="AB177" s="9">
        <v>2.9476668103448198E-9</v>
      </c>
      <c r="AC177" s="9">
        <v>2.9476668103448198E-9</v>
      </c>
      <c r="AD177" s="9">
        <v>7.7730323275862004E-9</v>
      </c>
      <c r="AE177" s="9">
        <v>1.9502844827586202E-8</v>
      </c>
      <c r="AF177" s="9">
        <v>2.05293103448276E-8</v>
      </c>
      <c r="AG177" s="9">
        <v>5.3946239281609197E-5</v>
      </c>
      <c r="AH177" s="9">
        <v>3.1308999999999998E-3</v>
      </c>
      <c r="AI177" s="9">
        <v>0.14092241666666699</v>
      </c>
      <c r="AJ177" s="9">
        <v>4.27082828333333</v>
      </c>
      <c r="AK177" s="9">
        <v>5</v>
      </c>
      <c r="AL177" s="9">
        <v>5.6204083333333301</v>
      </c>
      <c r="AM177" s="9">
        <v>6.7228750000000002</v>
      </c>
      <c r="AN177" s="9">
        <v>7.5455916666666702</v>
      </c>
      <c r="AO177" s="9">
        <v>8.4354999999999993</v>
      </c>
      <c r="AP177" s="9">
        <v>9.4480833333333294</v>
      </c>
      <c r="AQ177" s="9">
        <v>10.5819166666667</v>
      </c>
      <c r="AR177" s="9">
        <v>11.80925</v>
      </c>
      <c r="AS177" s="9">
        <v>12.6843916666667</v>
      </c>
      <c r="AT177" s="9">
        <v>13.3719416666667</v>
      </c>
      <c r="AU177" s="9">
        <v>14.251325250000001</v>
      </c>
      <c r="AV177" s="9">
        <v>15.1046433333333</v>
      </c>
      <c r="AW177" s="9">
        <v>15.937247316462701</v>
      </c>
      <c r="AX177" s="9">
        <v>16.733329534050199</v>
      </c>
      <c r="AY177" s="9">
        <v>17.569998431899599</v>
      </c>
      <c r="AZ177" s="9">
        <v>18.448506159754199</v>
      </c>
      <c r="BA177" s="9">
        <v>19.371896406501101</v>
      </c>
      <c r="BB177" s="9">
        <v>20.339481870199702</v>
      </c>
      <c r="BC177" s="9">
        <v>21.356448683435801</v>
      </c>
      <c r="BD177" s="9">
        <v>22.424270616359401</v>
      </c>
      <c r="BE177" s="9">
        <v>23.546663531083901</v>
      </c>
      <c r="BF177" s="9">
        <v>24.7227641666667</v>
      </c>
      <c r="BG177" s="9">
        <v>25.958900366743499</v>
      </c>
      <c r="BH177" s="9">
        <v>27.256844940476199</v>
      </c>
      <c r="BI177" s="9">
        <v>28.6209624101587</v>
      </c>
      <c r="BJ177" s="9">
        <v>30.0509413442878</v>
      </c>
      <c r="BK177" s="9">
        <v>31.5532123338754</v>
      </c>
      <c r="BL177" s="9">
        <v>33.121745265283998</v>
      </c>
      <c r="BM177" s="46">
        <v>34.342122119702402</v>
      </c>
      <c r="BN177" s="9">
        <v>35.171016666666702</v>
      </c>
    </row>
    <row r="178" spans="1:66" x14ac:dyDescent="0.3">
      <c r="A178" t="s">
        <v>888</v>
      </c>
      <c r="B178" t="s">
        <v>889</v>
      </c>
      <c r="C178" t="s">
        <v>1063</v>
      </c>
      <c r="D178" t="s">
        <v>1064</v>
      </c>
      <c r="E178">
        <v>3.8000000028000001</v>
      </c>
      <c r="F178">
        <v>3.6500000026500001</v>
      </c>
      <c r="G178">
        <v>3.6200000026199999</v>
      </c>
      <c r="H178">
        <v>3.6200000026199999</v>
      </c>
      <c r="I178">
        <v>3.6200000026199999</v>
      </c>
      <c r="J178">
        <v>3.6200000026199999</v>
      </c>
      <c r="K178">
        <v>3.6200000026199999</v>
      </c>
      <c r="L178">
        <v>3.6200000026199999</v>
      </c>
      <c r="M178">
        <v>3.6200000026199999</v>
      </c>
      <c r="N178">
        <v>3.6200000026199999</v>
      </c>
      <c r="O178">
        <v>3.6200000026199999</v>
      </c>
      <c r="P178">
        <v>3.5170805388896298</v>
      </c>
      <c r="Q178">
        <v>3.2094999990000002</v>
      </c>
      <c r="R178">
        <v>2.7955499990833301</v>
      </c>
      <c r="S178">
        <v>2.6883833323333302</v>
      </c>
      <c r="T178">
        <v>2.52899166575</v>
      </c>
      <c r="U178">
        <v>2.6439416656666701</v>
      </c>
      <c r="V178">
        <v>2.4542499990833302</v>
      </c>
      <c r="W178">
        <v>2.1635833325833298</v>
      </c>
      <c r="X178">
        <v>2.0059916657499999</v>
      </c>
      <c r="Y178">
        <v>1.98811666591667</v>
      </c>
      <c r="Z178">
        <v>2.4951999990833298</v>
      </c>
      <c r="AA178">
        <v>2.6702083324166699</v>
      </c>
      <c r="AB178">
        <v>2.8541249990000002</v>
      </c>
      <c r="AC178">
        <v>3.20868333291667</v>
      </c>
      <c r="AD178">
        <v>3.3214000000000001</v>
      </c>
      <c r="AE178">
        <v>2.4500249999166699</v>
      </c>
      <c r="AF178">
        <v>2.0257000000000001</v>
      </c>
      <c r="AG178">
        <v>1.97658333333333</v>
      </c>
      <c r="AH178">
        <v>2.1207375000000002</v>
      </c>
      <c r="AI178">
        <v>1.82094166666667</v>
      </c>
      <c r="AJ178">
        <v>1.8696666666666699</v>
      </c>
      <c r="AK178">
        <v>1.7584663333333299</v>
      </c>
      <c r="AL178">
        <v>1.85730516666667</v>
      </c>
      <c r="AM178">
        <v>1.81999508333333</v>
      </c>
      <c r="AN178">
        <v>1.60567525</v>
      </c>
      <c r="AO178">
        <v>1.6858967499999999</v>
      </c>
      <c r="AP178">
        <v>1.95126991666667</v>
      </c>
      <c r="AQ178">
        <v>1.983733</v>
      </c>
    </row>
    <row r="179" spans="1:66" x14ac:dyDescent="0.3">
      <c r="A179" t="s">
        <v>890</v>
      </c>
      <c r="B179" t="s">
        <v>891</v>
      </c>
      <c r="C179" t="s">
        <v>1063</v>
      </c>
      <c r="D179" t="s">
        <v>1064</v>
      </c>
      <c r="E179">
        <v>7.1428600061428602</v>
      </c>
      <c r="F179">
        <v>7.1428600061428602</v>
      </c>
      <c r="G179">
        <v>7.1428600061428602</v>
      </c>
      <c r="H179">
        <v>7.1428600061428602</v>
      </c>
      <c r="I179">
        <v>7.1428600061428602</v>
      </c>
      <c r="J179">
        <v>7.1428600061428602</v>
      </c>
      <c r="K179">
        <v>7.1428600061428602</v>
      </c>
      <c r="L179">
        <v>7.1428600061428602</v>
      </c>
      <c r="M179">
        <v>7.1428600061428602</v>
      </c>
      <c r="N179">
        <v>7.1428600061428602</v>
      </c>
      <c r="O179">
        <v>7.1428600061428602</v>
      </c>
      <c r="P179">
        <v>7.0559054708010303</v>
      </c>
      <c r="Q179">
        <v>6.5882491722678704</v>
      </c>
      <c r="R179">
        <v>5.7658333323333304</v>
      </c>
      <c r="S179">
        <v>5.5397083323333298</v>
      </c>
      <c r="T179">
        <v>5.2269416656666703</v>
      </c>
      <c r="U179">
        <v>5.4565166656666699</v>
      </c>
      <c r="V179">
        <v>5.323499999</v>
      </c>
      <c r="W179">
        <v>5.2422499990000002</v>
      </c>
      <c r="X179">
        <v>5.0640666656666697</v>
      </c>
      <c r="Y179">
        <v>4.9392249990000003</v>
      </c>
      <c r="Z179">
        <v>5.7395083323333296</v>
      </c>
      <c r="AA179">
        <v>6.4540333323333297</v>
      </c>
      <c r="AB179">
        <v>7.2963666656666701</v>
      </c>
      <c r="AC179">
        <v>8.1614583325833294</v>
      </c>
      <c r="AD179">
        <v>8.5972333330833308</v>
      </c>
      <c r="AE179">
        <v>7.3947416666666701</v>
      </c>
      <c r="AF179">
        <v>6.7374499999999999</v>
      </c>
      <c r="AG179">
        <v>6.5169833333333296</v>
      </c>
      <c r="AH179">
        <v>6.9044999999999996</v>
      </c>
      <c r="AI179">
        <v>6.2597416666666703</v>
      </c>
      <c r="AJ179">
        <v>6.4829425000000001</v>
      </c>
      <c r="AK179">
        <v>6.2145008333333296</v>
      </c>
      <c r="AL179">
        <v>7.0941291666666704</v>
      </c>
      <c r="AM179">
        <v>7.0575841666666701</v>
      </c>
      <c r="AN179">
        <v>6.3351566666666699</v>
      </c>
      <c r="AO179">
        <v>6.4498083333333298</v>
      </c>
      <c r="AP179">
        <v>7.0734008333333298</v>
      </c>
      <c r="AQ179">
        <v>7.5450974999999998</v>
      </c>
      <c r="AR179">
        <v>7.7991716666666697</v>
      </c>
      <c r="AS179">
        <v>8.8018416666666699</v>
      </c>
      <c r="AT179">
        <v>8.9916541666666703</v>
      </c>
      <c r="AU179">
        <v>7.9837788333333304</v>
      </c>
      <c r="AV179">
        <v>7.0802166666666704</v>
      </c>
      <c r="AW179">
        <v>6.7408333333333301</v>
      </c>
      <c r="AX179">
        <v>6.4424999999999999</v>
      </c>
      <c r="AY179">
        <v>6.4133333333333304</v>
      </c>
      <c r="AZ179">
        <v>5.8616666666666699</v>
      </c>
      <c r="BA179">
        <v>5.64</v>
      </c>
      <c r="BB179">
        <v>6.2883333333333304</v>
      </c>
      <c r="BC179">
        <v>6.04416666666667</v>
      </c>
      <c r="BD179">
        <v>5.60460730676329</v>
      </c>
      <c r="BE179">
        <v>5.8174999999999999</v>
      </c>
      <c r="BF179">
        <v>5.875</v>
      </c>
      <c r="BG179">
        <v>6.3016666666666703</v>
      </c>
      <c r="BH179">
        <v>8.0641666666666705</v>
      </c>
      <c r="BI179">
        <v>8.4</v>
      </c>
      <c r="BJ179">
        <v>8.2716666666666701</v>
      </c>
      <c r="BK179">
        <v>8.1325000000000003</v>
      </c>
      <c r="BL179">
        <v>8.8000000000000007</v>
      </c>
      <c r="BM179" s="46">
        <v>9.4158333333333299</v>
      </c>
      <c r="BN179">
        <v>8.59</v>
      </c>
    </row>
    <row r="180" spans="1:66" x14ac:dyDescent="0.3">
      <c r="A180" t="s">
        <v>892</v>
      </c>
      <c r="B180" t="s">
        <v>893</v>
      </c>
      <c r="C180" t="s">
        <v>1063</v>
      </c>
      <c r="D180" t="s">
        <v>1064</v>
      </c>
      <c r="E180">
        <v>7.5000000064999996</v>
      </c>
      <c r="F180">
        <v>7.6190000066190002</v>
      </c>
      <c r="G180">
        <v>7.6190000066190002</v>
      </c>
      <c r="H180">
        <v>7.6190000066190002</v>
      </c>
      <c r="I180">
        <v>7.6190000066190002</v>
      </c>
      <c r="J180">
        <v>7.6190000066190002</v>
      </c>
      <c r="K180">
        <v>7.6172500066172502</v>
      </c>
      <c r="L180">
        <v>8.0341666738674995</v>
      </c>
      <c r="M180">
        <v>10.125000010125</v>
      </c>
      <c r="N180">
        <v>10.125000010125</v>
      </c>
      <c r="O180">
        <v>10.125000010125</v>
      </c>
      <c r="P180">
        <v>10.125004030341699</v>
      </c>
      <c r="Q180">
        <v>10.125</v>
      </c>
      <c r="R180">
        <v>10.5001666658333</v>
      </c>
      <c r="S180">
        <v>10.559999999</v>
      </c>
      <c r="T180">
        <v>11.0028333325</v>
      </c>
      <c r="U180">
        <v>12.5</v>
      </c>
      <c r="V180">
        <v>12.5</v>
      </c>
      <c r="W180">
        <v>12.1105</v>
      </c>
      <c r="X180">
        <v>12</v>
      </c>
      <c r="Y180">
        <v>12</v>
      </c>
      <c r="Z180">
        <v>12.336333333000001</v>
      </c>
      <c r="AA180">
        <v>13.243833332416701</v>
      </c>
      <c r="AB180">
        <v>14.545249999416701</v>
      </c>
      <c r="AC180">
        <v>16.459416666333301</v>
      </c>
      <c r="AD180">
        <v>18.2464166665</v>
      </c>
      <c r="AE180">
        <v>21.229833333166699</v>
      </c>
      <c r="AF180">
        <v>21.8191666666667</v>
      </c>
      <c r="AG180">
        <v>23.289249999999999</v>
      </c>
      <c r="AH180">
        <v>27.188833333333299</v>
      </c>
      <c r="AI180">
        <v>29.3691666666667</v>
      </c>
      <c r="AJ180">
        <v>37.255000000000003</v>
      </c>
      <c r="AK180">
        <v>42.717500000000001</v>
      </c>
      <c r="AL180">
        <v>48.607165000000002</v>
      </c>
      <c r="AM180">
        <v>49.397518333333302</v>
      </c>
      <c r="AN180">
        <v>51.890333333333302</v>
      </c>
      <c r="AO180">
        <v>56.691952499999999</v>
      </c>
      <c r="AP180">
        <v>58.009549166666702</v>
      </c>
      <c r="AQ180">
        <v>65.975787499999996</v>
      </c>
      <c r="AR180">
        <v>68.239370833333297</v>
      </c>
      <c r="AS180">
        <v>71.093795833333303</v>
      </c>
      <c r="AT180">
        <v>74.949250000000006</v>
      </c>
      <c r="AU180">
        <v>77.8766191666667</v>
      </c>
      <c r="AV180">
        <v>76.141447499999998</v>
      </c>
      <c r="AW180">
        <v>73.673596666666697</v>
      </c>
      <c r="AX180">
        <v>71.367500000000007</v>
      </c>
      <c r="AY180">
        <v>72.755605833333306</v>
      </c>
      <c r="AZ180">
        <v>66.415027499999994</v>
      </c>
      <c r="BA180">
        <v>69.761695000000003</v>
      </c>
      <c r="BB180">
        <v>77.573430739015606</v>
      </c>
      <c r="BC180">
        <v>73.262359015804606</v>
      </c>
      <c r="BD180">
        <v>74.02</v>
      </c>
      <c r="BE180">
        <v>85.225755992383498</v>
      </c>
      <c r="BF180">
        <v>93.084393807548494</v>
      </c>
      <c r="BG180">
        <v>97.554842156794606</v>
      </c>
      <c r="BH180">
        <v>102.405134331356</v>
      </c>
      <c r="BI180">
        <v>107.383815174654</v>
      </c>
      <c r="BJ180">
        <v>104.511885242863</v>
      </c>
      <c r="BK180">
        <v>108.930134109273</v>
      </c>
      <c r="BL180">
        <v>112.609482758621</v>
      </c>
      <c r="BM180" s="46">
        <v>118.34518727598601</v>
      </c>
      <c r="BN180">
        <v>118.134081604947</v>
      </c>
    </row>
    <row r="181" spans="1:66" x14ac:dyDescent="0.3">
      <c r="A181" t="s">
        <v>894</v>
      </c>
      <c r="B181" t="s">
        <v>895</v>
      </c>
      <c r="C181" t="s">
        <v>1063</v>
      </c>
      <c r="D181" t="s">
        <v>1064</v>
      </c>
      <c r="E181">
        <v>0.89285699989285705</v>
      </c>
      <c r="F181">
        <v>0.89285699989285705</v>
      </c>
      <c r="G181">
        <v>0.89285699989285705</v>
      </c>
      <c r="H181">
        <v>0.89285699989285705</v>
      </c>
      <c r="I181">
        <v>0.89285699989285705</v>
      </c>
      <c r="J181">
        <v>0.89285699989285705</v>
      </c>
      <c r="K181">
        <v>0.89285699989285705</v>
      </c>
      <c r="L181">
        <v>0.89285699989285705</v>
      </c>
      <c r="M181">
        <v>0.89285699989285705</v>
      </c>
      <c r="N181">
        <v>0.89285699989285705</v>
      </c>
      <c r="O181">
        <v>0.89285699989285705</v>
      </c>
      <c r="P181">
        <v>0.88267025929554799</v>
      </c>
      <c r="Q181">
        <v>0.838697807262207</v>
      </c>
      <c r="R181">
        <v>0.70411390796665796</v>
      </c>
      <c r="S181">
        <v>0.69666586863809599</v>
      </c>
      <c r="T181">
        <v>0.76387124900000003</v>
      </c>
      <c r="U181">
        <v>0.81828408233333305</v>
      </c>
      <c r="V181">
        <v>0.90182499900000002</v>
      </c>
      <c r="W181">
        <v>0.87365924900000003</v>
      </c>
      <c r="X181">
        <v>0.89464091566666704</v>
      </c>
      <c r="Y181">
        <v>0.87824433233333299</v>
      </c>
      <c r="Z181">
        <v>0.87021458233333304</v>
      </c>
      <c r="AA181">
        <v>0.98586283233333305</v>
      </c>
      <c r="AB181">
        <v>1.1100149991666699</v>
      </c>
      <c r="AC181">
        <v>1.1395191659166699</v>
      </c>
      <c r="AD181">
        <v>1.4318949995000001</v>
      </c>
      <c r="AE181">
        <v>1.4959741664166699</v>
      </c>
      <c r="AF181">
        <v>1.42818</v>
      </c>
      <c r="AG181">
        <v>1.2799083333333301</v>
      </c>
      <c r="AH181">
        <v>1.2645966666666699</v>
      </c>
      <c r="AI181">
        <v>1.2810566666666701</v>
      </c>
      <c r="AJ181">
        <v>1.2837558333333301</v>
      </c>
      <c r="AK181">
        <v>1.36164833333333</v>
      </c>
      <c r="AL181">
        <v>1.4705600000000001</v>
      </c>
      <c r="AM181">
        <v>1.3677508333333299</v>
      </c>
      <c r="AN181">
        <v>1.3490325000000001</v>
      </c>
      <c r="AO181">
        <v>1.27786333333333</v>
      </c>
      <c r="AP181">
        <v>1.34738</v>
      </c>
      <c r="AQ181">
        <v>1.5918283333333301</v>
      </c>
      <c r="AR181">
        <v>1.5499499999999999</v>
      </c>
      <c r="AS181">
        <v>1.7248266666666701</v>
      </c>
      <c r="AT181">
        <v>1.9334425</v>
      </c>
      <c r="AU181">
        <v>1.8405625000000001</v>
      </c>
      <c r="AV181">
        <v>1.54191416666667</v>
      </c>
      <c r="AW181">
        <v>1.3597524999999999</v>
      </c>
      <c r="AX181">
        <v>1.3094733333333299</v>
      </c>
      <c r="AY181">
        <v>1.3279734405000001</v>
      </c>
      <c r="AZ181">
        <v>1.1950725</v>
      </c>
      <c r="BA181">
        <v>1.19217833333333</v>
      </c>
      <c r="BB181">
        <v>1.28218881008452</v>
      </c>
      <c r="BC181">
        <v>1.0901594863867701</v>
      </c>
      <c r="BD181">
        <v>0.96946320149673504</v>
      </c>
      <c r="BE181">
        <v>0.96580103065870804</v>
      </c>
      <c r="BF181">
        <v>1.0358430965205401</v>
      </c>
      <c r="BG181">
        <v>1.1093632928169199</v>
      </c>
      <c r="BH181">
        <v>1.33109026245502</v>
      </c>
      <c r="BI181">
        <v>1.3452139760194699</v>
      </c>
      <c r="BJ181">
        <v>1.3047580767159199</v>
      </c>
      <c r="BK181">
        <v>1.33841214646451</v>
      </c>
      <c r="BL181">
        <v>1.4385065442138201</v>
      </c>
      <c r="BM181" s="46">
        <v>1.4530851184701601</v>
      </c>
      <c r="BN181">
        <v>1.3312242595708099</v>
      </c>
    </row>
    <row r="182" spans="1:66" x14ac:dyDescent="0.3">
      <c r="A182" t="s">
        <v>896</v>
      </c>
      <c r="B182" t="s">
        <v>897</v>
      </c>
      <c r="C182" t="s">
        <v>1063</v>
      </c>
      <c r="D182" t="s">
        <v>1064</v>
      </c>
      <c r="E182">
        <v>0.71428798606437804</v>
      </c>
      <c r="F182">
        <v>0.71551415608481606</v>
      </c>
      <c r="G182">
        <v>0.71919399971919395</v>
      </c>
      <c r="H182">
        <v>0.71919399971919395</v>
      </c>
      <c r="I182">
        <v>0.71919399971919395</v>
      </c>
      <c r="J182">
        <v>0.71919399971919395</v>
      </c>
      <c r="K182">
        <v>0.71919399971919395</v>
      </c>
      <c r="L182">
        <v>0.73366558300706597</v>
      </c>
      <c r="M182">
        <v>0.89285699989285705</v>
      </c>
      <c r="N182">
        <v>0.89285699989285705</v>
      </c>
      <c r="O182">
        <v>0.89285699989285705</v>
      </c>
      <c r="P182">
        <v>0.88060719460315895</v>
      </c>
      <c r="Q182">
        <v>0.83668005354752295</v>
      </c>
      <c r="R182">
        <v>0.73681212551313802</v>
      </c>
      <c r="S182">
        <v>0.71540258866536699</v>
      </c>
      <c r="T182">
        <v>0.83230721942330699</v>
      </c>
      <c r="U182">
        <v>1.0048887896505101</v>
      </c>
      <c r="V182">
        <v>1.03031165084621</v>
      </c>
      <c r="W182">
        <v>0.96442499900000001</v>
      </c>
      <c r="X182">
        <v>0.97850249899999997</v>
      </c>
      <c r="Y182">
        <v>1.02667999916667</v>
      </c>
      <c r="Z182">
        <v>1.15279499925</v>
      </c>
      <c r="AA182">
        <v>1.33260833233333</v>
      </c>
      <c r="AB182">
        <v>1.4967733323333301</v>
      </c>
      <c r="AC182">
        <v>1.76399249916667</v>
      </c>
      <c r="AD182">
        <v>2.02337249966667</v>
      </c>
      <c r="AE182">
        <v>1.9131608330833301</v>
      </c>
      <c r="AF182">
        <v>1.69456083333333</v>
      </c>
      <c r="AG182">
        <v>1.5264008333333301</v>
      </c>
      <c r="AH182">
        <v>1.67214833333333</v>
      </c>
      <c r="AI182">
        <v>1.6762033333333299</v>
      </c>
      <c r="AJ182">
        <v>1.73351416666667</v>
      </c>
      <c r="AK182">
        <v>1.8617916666666701</v>
      </c>
      <c r="AL182">
        <v>1.8505133333333299</v>
      </c>
      <c r="AM182">
        <v>1.68652166666667</v>
      </c>
      <c r="AN182">
        <v>1.5238766666666701</v>
      </c>
      <c r="AO182">
        <v>1.4548475000000001</v>
      </c>
      <c r="AP182">
        <v>1.51242083333333</v>
      </c>
      <c r="AQ182">
        <v>1.8682491666666701</v>
      </c>
      <c r="AR182">
        <v>1.88961389919167</v>
      </c>
      <c r="AS182">
        <v>2.2011491666666698</v>
      </c>
      <c r="AT182">
        <v>2.37875083333333</v>
      </c>
      <c r="AU182">
        <v>2.1621908333333302</v>
      </c>
      <c r="AV182">
        <v>1.7220991463977799</v>
      </c>
      <c r="AW182">
        <v>1.50868127077323</v>
      </c>
      <c r="AX182">
        <v>1.42027345661433</v>
      </c>
      <c r="AY182">
        <v>1.5420557566968101</v>
      </c>
      <c r="AZ182">
        <v>1.36067522852426</v>
      </c>
      <c r="BA182">
        <v>1.4227268095265</v>
      </c>
      <c r="BB182">
        <v>1.6008772952194701</v>
      </c>
      <c r="BC182">
        <v>1.38783382768108</v>
      </c>
      <c r="BD182">
        <v>1.26581069673447</v>
      </c>
      <c r="BE182">
        <v>1.2342836550132901</v>
      </c>
      <c r="BF182">
        <v>1.2194079739482899</v>
      </c>
      <c r="BG182">
        <v>1.20543333333333</v>
      </c>
      <c r="BH182">
        <v>1.433975</v>
      </c>
      <c r="BI182">
        <v>1.4365250000000001</v>
      </c>
      <c r="BJ182">
        <v>1.40740833333333</v>
      </c>
      <c r="BK182">
        <v>1.44525833333333</v>
      </c>
      <c r="BL182">
        <v>1.5178750000000001</v>
      </c>
      <c r="BM182" s="46">
        <v>1.54205833333333</v>
      </c>
      <c r="BN182">
        <v>1.4137999999999999</v>
      </c>
    </row>
    <row r="183" spans="1:66" x14ac:dyDescent="0.3">
      <c r="A183" t="s">
        <v>898</v>
      </c>
      <c r="B183" t="s">
        <v>899</v>
      </c>
      <c r="C183" t="s">
        <v>1063</v>
      </c>
      <c r="D183" t="s">
        <v>1064</v>
      </c>
    </row>
    <row r="184" spans="1:66" x14ac:dyDescent="0.3">
      <c r="A184" t="s">
        <v>900</v>
      </c>
      <c r="B184" t="s">
        <v>901</v>
      </c>
      <c r="C184" t="s">
        <v>1063</v>
      </c>
      <c r="D184" t="s">
        <v>1064</v>
      </c>
      <c r="E184">
        <v>0.357142999357143</v>
      </c>
      <c r="F184">
        <v>0.357142999357143</v>
      </c>
      <c r="G184">
        <v>0.357142999357143</v>
      </c>
      <c r="H184">
        <v>0.357142999357143</v>
      </c>
      <c r="I184">
        <v>0.357142999357143</v>
      </c>
      <c r="J184">
        <v>0.357142999357143</v>
      </c>
      <c r="K184">
        <v>0.357142999357143</v>
      </c>
      <c r="L184">
        <v>0.36210333266567502</v>
      </c>
      <c r="M184">
        <v>0.41666699941666702</v>
      </c>
      <c r="N184">
        <v>0.41666699941666702</v>
      </c>
      <c r="O184">
        <v>0.41666699941666702</v>
      </c>
      <c r="P184">
        <v>0.41544749932071001</v>
      </c>
      <c r="Q184">
        <v>0.383772999</v>
      </c>
      <c r="R184">
        <v>0.35067616566666698</v>
      </c>
      <c r="S184">
        <v>0.34539999900000001</v>
      </c>
      <c r="T184">
        <v>0.34539999900000001</v>
      </c>
      <c r="U184">
        <v>0.34539999900000001</v>
      </c>
      <c r="V184">
        <v>0.34539999900000001</v>
      </c>
      <c r="W184">
        <v>0.34539999900000001</v>
      </c>
      <c r="X184">
        <v>0.34539999900000001</v>
      </c>
      <c r="Y184">
        <v>0.34539999900000001</v>
      </c>
      <c r="Z184">
        <v>0.34539999900000001</v>
      </c>
      <c r="AA184">
        <v>0.34539999900000001</v>
      </c>
      <c r="AB184">
        <v>0.34539999900000001</v>
      </c>
      <c r="AC184">
        <v>0.34539749958333299</v>
      </c>
      <c r="AD184">
        <v>0.34539500000000001</v>
      </c>
      <c r="AE184">
        <v>0.38198191666666698</v>
      </c>
      <c r="AF184">
        <v>0.38450000000000001</v>
      </c>
      <c r="AG184">
        <v>0.38450000000000001</v>
      </c>
      <c r="AH184">
        <v>0.38450000000000001</v>
      </c>
      <c r="AI184">
        <v>0.38450000000000001</v>
      </c>
      <c r="AJ184">
        <v>0.38450000000000001</v>
      </c>
      <c r="AK184">
        <v>0.38450000000000001</v>
      </c>
      <c r="AL184">
        <v>0.38450000000000001</v>
      </c>
      <c r="AM184">
        <v>0.38450000000000001</v>
      </c>
      <c r="AN184">
        <v>0.38450000000000001</v>
      </c>
      <c r="AO184">
        <v>0.38450000000000001</v>
      </c>
      <c r="AP184">
        <v>0.38450000000000001</v>
      </c>
      <c r="AQ184">
        <v>0.38450000000000001</v>
      </c>
      <c r="AR184">
        <v>0.38450000000000001</v>
      </c>
      <c r="AS184">
        <v>0.38450000000000001</v>
      </c>
      <c r="AT184">
        <v>0.38450000000000001</v>
      </c>
      <c r="AU184">
        <v>0.38450000000000001</v>
      </c>
      <c r="AV184">
        <v>0.38450000000000001</v>
      </c>
      <c r="AW184">
        <v>0.38450000000000001</v>
      </c>
      <c r="AX184">
        <v>0.38450000000000001</v>
      </c>
      <c r="AY184">
        <v>0.38450000000000001</v>
      </c>
      <c r="AZ184">
        <v>0.38450000000000001</v>
      </c>
      <c r="BA184">
        <v>0.38450000000000001</v>
      </c>
      <c r="BB184">
        <v>0.38450000000000001</v>
      </c>
      <c r="BC184">
        <v>0.38450000000000001</v>
      </c>
      <c r="BD184">
        <v>0.38450000000000001</v>
      </c>
      <c r="BE184">
        <v>0.38450000000000001</v>
      </c>
      <c r="BF184">
        <v>0.38450000000000001</v>
      </c>
      <c r="BG184">
        <v>0.38450000000000001</v>
      </c>
      <c r="BH184">
        <v>0.38450000000000001</v>
      </c>
      <c r="BI184">
        <v>0.38450000000000001</v>
      </c>
      <c r="BJ184">
        <v>0.38450000000000001</v>
      </c>
      <c r="BK184">
        <v>0.38450000000000001</v>
      </c>
      <c r="BL184">
        <v>0.38450000000000001</v>
      </c>
      <c r="BM184" s="46">
        <v>0.38450000000000001</v>
      </c>
      <c r="BN184">
        <v>0.38450000000000001</v>
      </c>
    </row>
    <row r="185" spans="1:66" x14ac:dyDescent="0.3">
      <c r="A185" t="s">
        <v>902</v>
      </c>
      <c r="B185" t="s">
        <v>903</v>
      </c>
      <c r="C185" t="s">
        <v>1063</v>
      </c>
      <c r="D185" t="s">
        <v>1064</v>
      </c>
    </row>
    <row r="186" spans="1:66" s="9" customFormat="1" x14ac:dyDescent="0.3">
      <c r="A186" s="9" t="s">
        <v>275</v>
      </c>
      <c r="B186" s="9" t="s">
        <v>904</v>
      </c>
      <c r="C186" s="9" t="s">
        <v>1063</v>
      </c>
      <c r="D186" s="9" t="s">
        <v>1064</v>
      </c>
      <c r="E186" s="9">
        <v>4.7619000037618999</v>
      </c>
      <c r="F186" s="9">
        <v>4.7619000037618999</v>
      </c>
      <c r="G186" s="9">
        <v>4.7619000037618999</v>
      </c>
      <c r="H186" s="9">
        <v>4.7619000037618999</v>
      </c>
      <c r="I186" s="9">
        <v>4.7619000037618999</v>
      </c>
      <c r="J186" s="9">
        <v>4.7619000037618999</v>
      </c>
      <c r="K186" s="9">
        <v>4.7619000037618999</v>
      </c>
      <c r="L186" s="9">
        <v>4.7619000037618999</v>
      </c>
      <c r="M186" s="9">
        <v>4.7619000037618999</v>
      </c>
      <c r="N186" s="9">
        <v>4.7619000037618999</v>
      </c>
      <c r="O186" s="9">
        <v>4.7619000037618999</v>
      </c>
      <c r="P186" s="9">
        <v>4.7619000033650796</v>
      </c>
      <c r="Q186" s="9">
        <v>8.6813825825993707</v>
      </c>
      <c r="R186" s="9">
        <v>9.9942499999166703</v>
      </c>
      <c r="S186" s="9">
        <v>9.9</v>
      </c>
      <c r="T186" s="9">
        <v>9.9</v>
      </c>
      <c r="U186" s="9">
        <v>9.9</v>
      </c>
      <c r="V186" s="9">
        <v>9.9</v>
      </c>
      <c r="W186" s="9">
        <v>9.9</v>
      </c>
      <c r="X186" s="9">
        <v>9.9</v>
      </c>
      <c r="Y186" s="9">
        <v>9.9</v>
      </c>
      <c r="Z186" s="9">
        <v>9.9</v>
      </c>
      <c r="AA186" s="9">
        <v>11.8474666658333</v>
      </c>
      <c r="AB186" s="9">
        <v>13.1169749993333</v>
      </c>
      <c r="AC186" s="9">
        <v>14.0463333330833</v>
      </c>
      <c r="AD186" s="9">
        <v>15.92839166625</v>
      </c>
      <c r="AE186" s="9">
        <v>16.647508333083302</v>
      </c>
      <c r="AF186" s="9">
        <v>17.398800000000001</v>
      </c>
      <c r="AG186" s="9">
        <v>18.003291666666701</v>
      </c>
      <c r="AH186" s="9">
        <v>20.541491666666701</v>
      </c>
      <c r="AI186" s="9">
        <v>21.707374999999999</v>
      </c>
      <c r="AJ186" s="9">
        <v>23.8007666666667</v>
      </c>
      <c r="AK186" s="9">
        <v>25.082791666666701</v>
      </c>
      <c r="AL186" s="9">
        <v>28.1071833333333</v>
      </c>
      <c r="AM186" s="9">
        <v>30.566591666666699</v>
      </c>
      <c r="AN186" s="9">
        <v>31.642683333333299</v>
      </c>
      <c r="AO186" s="9">
        <v>36.078683333333302</v>
      </c>
      <c r="AP186" s="9">
        <v>41.111525</v>
      </c>
      <c r="AQ186" s="9">
        <v>45.046666666666702</v>
      </c>
      <c r="AR186" s="9">
        <v>49.5006915833333</v>
      </c>
      <c r="AS186" s="9">
        <v>53.648186500000001</v>
      </c>
      <c r="AT186" s="9">
        <v>61.927161666666699</v>
      </c>
      <c r="AU186" s="9">
        <v>59.723781666666703</v>
      </c>
      <c r="AV186" s="9">
        <v>57.751996666666699</v>
      </c>
      <c r="AW186" s="9">
        <v>58.257863333333297</v>
      </c>
      <c r="AX186" s="9">
        <v>59.514474999999997</v>
      </c>
      <c r="AY186" s="9">
        <v>60.271335000000001</v>
      </c>
      <c r="AZ186" s="9">
        <v>60.738515833333302</v>
      </c>
      <c r="BA186" s="9">
        <v>70.408033333333293</v>
      </c>
      <c r="BB186" s="9">
        <v>81.712891666666707</v>
      </c>
      <c r="BC186" s="9">
        <v>85.193816325757595</v>
      </c>
      <c r="BD186" s="9">
        <v>86.343383333333307</v>
      </c>
      <c r="BE186" s="9">
        <v>93.395197222222194</v>
      </c>
      <c r="BF186" s="9">
        <v>101.628899206349</v>
      </c>
      <c r="BG186" s="9">
        <v>101.100088423521</v>
      </c>
      <c r="BH186" s="9">
        <v>102.769271604675</v>
      </c>
      <c r="BI186" s="9">
        <v>104.769117033301</v>
      </c>
      <c r="BJ186" s="9">
        <v>105.45516208793801</v>
      </c>
      <c r="BK186" s="9">
        <v>121.824068875756</v>
      </c>
      <c r="BL186" s="9">
        <v>150.036253839864</v>
      </c>
      <c r="BM186" s="46">
        <v>161.83847968471801</v>
      </c>
      <c r="BN186" s="9">
        <v>162.90625374741799</v>
      </c>
    </row>
    <row r="187" spans="1:66" x14ac:dyDescent="0.3">
      <c r="A187" t="s">
        <v>905</v>
      </c>
      <c r="B187" t="s">
        <v>906</v>
      </c>
      <c r="C187" t="s">
        <v>1063</v>
      </c>
      <c r="D187" t="s">
        <v>1064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1</v>
      </c>
      <c r="AT187">
        <v>1</v>
      </c>
      <c r="AU187">
        <v>1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 s="46">
        <v>1</v>
      </c>
      <c r="BN187">
        <v>1</v>
      </c>
    </row>
    <row r="188" spans="1:66" x14ac:dyDescent="0.3">
      <c r="A188" t="s">
        <v>907</v>
      </c>
      <c r="B188" t="s">
        <v>908</v>
      </c>
      <c r="C188" t="s">
        <v>1063</v>
      </c>
      <c r="D188" t="s">
        <v>1064</v>
      </c>
      <c r="E188">
        <v>2.7299166665916701E-8</v>
      </c>
      <c r="F188">
        <v>2.681666666575E-8</v>
      </c>
      <c r="G188">
        <v>2.6819999998999999E-8</v>
      </c>
      <c r="H188">
        <v>2.6819999998999999E-8</v>
      </c>
      <c r="I188">
        <v>2.6819999998999999E-8</v>
      </c>
      <c r="J188">
        <v>2.6819999998999999E-8</v>
      </c>
      <c r="K188">
        <v>2.6819999998999999E-8</v>
      </c>
      <c r="L188">
        <v>3.0248333332333302E-8</v>
      </c>
      <c r="M188">
        <v>3.8699999999000001E-8</v>
      </c>
      <c r="N188">
        <v>3.8699999999000001E-8</v>
      </c>
      <c r="O188">
        <v>3.8699999999000001E-8</v>
      </c>
      <c r="P188">
        <v>3.8699999999000001E-8</v>
      </c>
      <c r="Q188">
        <v>3.8699999999000001E-8</v>
      </c>
      <c r="R188">
        <v>3.8699999999000001E-8</v>
      </c>
      <c r="S188">
        <v>3.8699999999000001E-8</v>
      </c>
      <c r="T188">
        <v>4.0370833332583299E-8</v>
      </c>
      <c r="U188">
        <v>5.5755833332916701E-8</v>
      </c>
      <c r="V188">
        <v>8.4234833332583294E-8</v>
      </c>
      <c r="W188">
        <v>1.5634883333275001E-7</v>
      </c>
      <c r="X188">
        <v>2.24718916665667E-7</v>
      </c>
      <c r="Y188">
        <v>2.8885524999866702E-7</v>
      </c>
      <c r="Z188">
        <v>4.2231799999849999E-7</v>
      </c>
      <c r="AA188">
        <v>6.9756674999766704E-7</v>
      </c>
      <c r="AB188">
        <v>1.62863416666367E-6</v>
      </c>
      <c r="AC188">
        <v>3.4668541666649202E-6</v>
      </c>
      <c r="AD188">
        <v>1.09749424999999E-5</v>
      </c>
      <c r="AE188">
        <v>1.39475E-5</v>
      </c>
      <c r="AF188">
        <v>1.6835833333333298E-5</v>
      </c>
      <c r="AG188">
        <v>1.2883166666666701E-4</v>
      </c>
      <c r="AH188">
        <v>2.6661875000000002E-3</v>
      </c>
      <c r="AI188">
        <v>0.18788557916666701</v>
      </c>
      <c r="AJ188">
        <v>0.77249999999999996</v>
      </c>
      <c r="AK188">
        <v>1.24583333333333</v>
      </c>
      <c r="AL188">
        <v>1.9883189166666699</v>
      </c>
      <c r="AM188">
        <v>2.1949999999999998</v>
      </c>
      <c r="AN188">
        <v>2.2533333333333299</v>
      </c>
      <c r="AO188">
        <v>2.45333333333333</v>
      </c>
      <c r="AP188">
        <v>2.6641666666666701</v>
      </c>
      <c r="AQ188">
        <v>2.93</v>
      </c>
      <c r="AR188">
        <v>3.3833333333333302</v>
      </c>
      <c r="AS188">
        <v>3.49</v>
      </c>
      <c r="AT188">
        <v>3.5068333333333301</v>
      </c>
      <c r="AU188">
        <v>3.5165000000000002</v>
      </c>
      <c r="AV188">
        <v>3.4784670000000002</v>
      </c>
      <c r="AW188">
        <v>3.4131749999999998</v>
      </c>
      <c r="AX188">
        <v>3.2958416666666701</v>
      </c>
      <c r="AY188">
        <v>3.27403250265816</v>
      </c>
      <c r="AZ188">
        <v>3.1280445773524699</v>
      </c>
      <c r="BA188">
        <v>2.9244083333333299</v>
      </c>
      <c r="BB188">
        <v>3.0115083333333299</v>
      </c>
      <c r="BC188">
        <v>2.8251249999999999</v>
      </c>
      <c r="BD188">
        <v>2.7541000000000002</v>
      </c>
      <c r="BE188">
        <v>2.6375864177489201</v>
      </c>
      <c r="BF188">
        <v>2.7018990259740301</v>
      </c>
      <c r="BG188">
        <v>2.8390441378066402</v>
      </c>
      <c r="BH188">
        <v>3.1844392415223699</v>
      </c>
      <c r="BI188">
        <v>3.3750615872066501</v>
      </c>
      <c r="BJ188">
        <v>3.2604884908320999</v>
      </c>
      <c r="BK188">
        <v>3.2866026980329601</v>
      </c>
      <c r="BL188">
        <v>3.3372655465368002</v>
      </c>
      <c r="BM188" s="46">
        <v>3.4949411976912002</v>
      </c>
      <c r="BN188">
        <v>3.8805541313758698</v>
      </c>
    </row>
    <row r="189" spans="1:66" x14ac:dyDescent="0.3">
      <c r="A189" t="s">
        <v>909</v>
      </c>
      <c r="B189" t="s">
        <v>910</v>
      </c>
      <c r="C189" t="s">
        <v>1063</v>
      </c>
      <c r="D189" t="s">
        <v>1064</v>
      </c>
      <c r="E189">
        <v>2.0149984883118099</v>
      </c>
      <c r="F189">
        <v>2.0199979840824098</v>
      </c>
      <c r="G189">
        <v>3.7278515776187202</v>
      </c>
      <c r="H189">
        <v>3.9104231462455998</v>
      </c>
      <c r="I189">
        <v>3.9100072879016801</v>
      </c>
      <c r="J189">
        <v>3.9091733474848702</v>
      </c>
      <c r="K189">
        <v>3.9000000029000002</v>
      </c>
      <c r="L189">
        <v>3.9000000029000002</v>
      </c>
      <c r="M189">
        <v>3.9000000029000002</v>
      </c>
      <c r="N189">
        <v>3.9000000029000002</v>
      </c>
      <c r="O189">
        <v>5.9043499993250004</v>
      </c>
      <c r="P189">
        <v>6.4317083323333302</v>
      </c>
      <c r="Q189">
        <v>6.6748416657499998</v>
      </c>
      <c r="R189">
        <v>6.7562833323333296</v>
      </c>
      <c r="S189">
        <v>6.7878749994166698</v>
      </c>
      <c r="T189">
        <v>7.2478999990000004</v>
      </c>
      <c r="U189">
        <v>7.4402583323333298</v>
      </c>
      <c r="V189">
        <v>7.4028249989999999</v>
      </c>
      <c r="W189">
        <v>7.3657583324999996</v>
      </c>
      <c r="X189">
        <v>7.3775499990000002</v>
      </c>
      <c r="Y189">
        <v>7.51143333233333</v>
      </c>
      <c r="Z189">
        <v>7.89964999908333</v>
      </c>
      <c r="AA189">
        <v>8.5399999994166702</v>
      </c>
      <c r="AB189">
        <v>11.1127166658333</v>
      </c>
      <c r="AC189">
        <v>16.698708332916699</v>
      </c>
      <c r="AD189">
        <v>18.607341666500002</v>
      </c>
      <c r="AE189">
        <v>20.385683333333301</v>
      </c>
      <c r="AF189">
        <v>20.567675000000001</v>
      </c>
      <c r="AG189">
        <v>21.094674999999999</v>
      </c>
      <c r="AH189">
        <v>21.7366833333333</v>
      </c>
      <c r="AI189">
        <v>24.310500000000001</v>
      </c>
      <c r="AJ189">
        <v>27.478633333333299</v>
      </c>
      <c r="AK189">
        <v>25.512491666666701</v>
      </c>
      <c r="AL189">
        <v>27.119841666666701</v>
      </c>
      <c r="AM189">
        <v>26.417166666666699</v>
      </c>
      <c r="AN189">
        <v>25.714466666666699</v>
      </c>
      <c r="AO189">
        <v>26.216100000000001</v>
      </c>
      <c r="AP189">
        <v>29.470658333333301</v>
      </c>
      <c r="AQ189">
        <v>40.893050000000002</v>
      </c>
      <c r="AR189">
        <v>39.088983333333303</v>
      </c>
      <c r="AS189">
        <v>44.192250000000001</v>
      </c>
      <c r="AT189">
        <v>50.992649999999998</v>
      </c>
      <c r="AU189">
        <v>51.603566666666701</v>
      </c>
      <c r="AV189">
        <v>54.203333333333298</v>
      </c>
      <c r="AW189">
        <v>56.039916666666699</v>
      </c>
      <c r="AX189">
        <v>55.085491666666698</v>
      </c>
      <c r="AY189">
        <v>51.314272500000001</v>
      </c>
      <c r="AZ189">
        <v>46.148391177755002</v>
      </c>
      <c r="BA189">
        <v>44.323287609410002</v>
      </c>
      <c r="BB189">
        <v>47.679688453509101</v>
      </c>
      <c r="BC189">
        <v>45.109664180089602</v>
      </c>
      <c r="BD189">
        <v>43.3131369237488</v>
      </c>
      <c r="BE189">
        <v>42.228794734943399</v>
      </c>
      <c r="BF189">
        <v>42.446184830673999</v>
      </c>
      <c r="BG189">
        <v>44.395154304209697</v>
      </c>
      <c r="BH189">
        <v>45.502839942143098</v>
      </c>
      <c r="BI189">
        <v>47.4924638585099</v>
      </c>
      <c r="BJ189">
        <v>50.403719793717698</v>
      </c>
      <c r="BK189">
        <v>52.661429953968302</v>
      </c>
      <c r="BL189">
        <v>51.795782651733298</v>
      </c>
      <c r="BM189" s="46">
        <v>49.624096002632797</v>
      </c>
      <c r="BN189">
        <v>49.254597728841198</v>
      </c>
    </row>
    <row r="190" spans="1:66" x14ac:dyDescent="0.3">
      <c r="A190" t="s">
        <v>911</v>
      </c>
      <c r="B190" t="s">
        <v>912</v>
      </c>
      <c r="C190" t="s">
        <v>1063</v>
      </c>
      <c r="D190" t="s">
        <v>1064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 s="46">
        <v>1</v>
      </c>
      <c r="BN190">
        <v>1</v>
      </c>
    </row>
    <row r="191" spans="1:66" x14ac:dyDescent="0.3">
      <c r="A191" t="s">
        <v>913</v>
      </c>
      <c r="B191" t="s">
        <v>914</v>
      </c>
      <c r="C191" t="s">
        <v>1063</v>
      </c>
      <c r="D191" t="s">
        <v>1064</v>
      </c>
      <c r="E191">
        <v>0.89285699989285705</v>
      </c>
      <c r="F191">
        <v>0.89285699989285705</v>
      </c>
      <c r="G191">
        <v>0.89285699989285705</v>
      </c>
      <c r="H191">
        <v>0.89285699989285705</v>
      </c>
      <c r="I191">
        <v>0.89285699989285705</v>
      </c>
      <c r="J191">
        <v>0.89285699989285705</v>
      </c>
      <c r="K191">
        <v>0.89285699989285705</v>
      </c>
      <c r="L191">
        <v>0.89285699989285705</v>
      </c>
      <c r="M191">
        <v>0.89285699989285705</v>
      </c>
      <c r="N191">
        <v>0.89285699989285705</v>
      </c>
      <c r="O191">
        <v>0.89285699989285705</v>
      </c>
      <c r="P191">
        <v>0.88275827124897299</v>
      </c>
      <c r="Q191">
        <v>0.83503897375136804</v>
      </c>
      <c r="R191">
        <v>0.70411390796665796</v>
      </c>
      <c r="S191">
        <v>0.69666586863809599</v>
      </c>
      <c r="T191">
        <v>0.76389333233333301</v>
      </c>
      <c r="U191">
        <v>0.79280749900000003</v>
      </c>
      <c r="V191">
        <v>0.79140833233333296</v>
      </c>
      <c r="W191">
        <v>0.70892499899999994</v>
      </c>
      <c r="X191">
        <v>0.71175749899999996</v>
      </c>
      <c r="Y191">
        <v>0.67094583233333305</v>
      </c>
      <c r="Z191">
        <v>0.67296749899999997</v>
      </c>
      <c r="AA191">
        <v>0.73845833233333302</v>
      </c>
      <c r="AB191">
        <v>0.83614583233333295</v>
      </c>
      <c r="AC191">
        <v>0.89855166625000005</v>
      </c>
      <c r="AD191">
        <v>1.0003141664166699</v>
      </c>
      <c r="AE191">
        <v>0.97141416666666702</v>
      </c>
      <c r="AF191">
        <v>0.90789916666666703</v>
      </c>
      <c r="AG191">
        <v>0.8670525</v>
      </c>
      <c r="AH191">
        <v>0.85879749999999999</v>
      </c>
      <c r="AI191">
        <v>0.95499999999999996</v>
      </c>
      <c r="AJ191">
        <v>0.95170916666666705</v>
      </c>
      <c r="AK191">
        <v>0.96466333333333298</v>
      </c>
      <c r="AL191">
        <v>0.97817666666666703</v>
      </c>
      <c r="AM191">
        <v>1.0113399999999999</v>
      </c>
      <c r="AN191">
        <v>1.2798416666666701</v>
      </c>
      <c r="AO191">
        <v>1.319075</v>
      </c>
      <c r="AP191">
        <v>1.43797166666667</v>
      </c>
      <c r="AQ191">
        <v>2.0735916666666698</v>
      </c>
      <c r="AR191">
        <v>2.5707724999999999</v>
      </c>
      <c r="AS191">
        <v>2.7821566666666699</v>
      </c>
      <c r="AT191">
        <v>3.3887150645833302</v>
      </c>
      <c r="AU191">
        <v>3.8952208016666701</v>
      </c>
      <c r="AV191">
        <v>3.5634528749999999</v>
      </c>
      <c r="AW191">
        <v>3.2225401036691999</v>
      </c>
      <c r="AX191">
        <v>3.1019498003333301</v>
      </c>
      <c r="AY191">
        <v>3.0567347873333302</v>
      </c>
      <c r="AZ191">
        <v>2.96534583333333</v>
      </c>
      <c r="BA191">
        <v>2.7000883333333299</v>
      </c>
      <c r="BB191">
        <v>2.7551433333333302</v>
      </c>
      <c r="BC191">
        <v>2.7192941666666699</v>
      </c>
      <c r="BD191">
        <v>2.37096994940423</v>
      </c>
      <c r="BE191">
        <v>2.0836483390254799</v>
      </c>
      <c r="BF191">
        <v>2.24451</v>
      </c>
      <c r="BG191">
        <v>2.4613849999999999</v>
      </c>
      <c r="BH191">
        <v>2.7684116666666698</v>
      </c>
      <c r="BI191">
        <v>3.1330293018560398</v>
      </c>
      <c r="BJ191">
        <v>3.1887883828961701</v>
      </c>
      <c r="BK191">
        <v>3.2934630812507999</v>
      </c>
      <c r="BL191">
        <v>3.38753768145423</v>
      </c>
      <c r="BM191" s="46">
        <v>3.45997438644787</v>
      </c>
      <c r="BN191">
        <v>3.5087719298245599</v>
      </c>
    </row>
    <row r="192" spans="1:66" x14ac:dyDescent="0.3">
      <c r="A192" t="s">
        <v>915</v>
      </c>
      <c r="B192" t="s">
        <v>916</v>
      </c>
      <c r="C192" t="s">
        <v>1063</v>
      </c>
      <c r="D192" t="s">
        <v>1064</v>
      </c>
      <c r="E192">
        <v>3.9999999989999999E-4</v>
      </c>
      <c r="F192">
        <v>3.9999999989999999E-4</v>
      </c>
      <c r="G192">
        <v>3.9999999989999999E-4</v>
      </c>
      <c r="H192">
        <v>3.9999999989999999E-4</v>
      </c>
      <c r="I192">
        <v>3.9999999989999999E-4</v>
      </c>
      <c r="J192">
        <v>3.9999999989999999E-4</v>
      </c>
      <c r="K192">
        <v>3.9999999989999999E-4</v>
      </c>
      <c r="L192">
        <v>3.9999999989999999E-4</v>
      </c>
      <c r="M192">
        <v>3.9999999989999999E-4</v>
      </c>
      <c r="N192">
        <v>3.9999999989999999E-4</v>
      </c>
      <c r="O192">
        <v>4.0000000000000002E-4</v>
      </c>
      <c r="P192">
        <v>3.8933333323333302E-4</v>
      </c>
      <c r="Q192">
        <v>3.6799999990000002E-4</v>
      </c>
      <c r="R192">
        <v>3.3499999989999998E-4</v>
      </c>
      <c r="S192">
        <v>3.3199999990000001E-4</v>
      </c>
      <c r="T192">
        <v>3.3199999999999999E-4</v>
      </c>
      <c r="U192">
        <v>3.3199999999999999E-4</v>
      </c>
      <c r="V192">
        <v>3.3199999999999999E-4</v>
      </c>
      <c r="W192">
        <v>5.8100000000000003E-4</v>
      </c>
      <c r="X192">
        <v>3.32E-3</v>
      </c>
      <c r="Y192">
        <v>4.4216666666666701E-3</v>
      </c>
      <c r="Z192">
        <v>5.11525E-3</v>
      </c>
      <c r="AA192">
        <v>8.4824166666416703E-3</v>
      </c>
      <c r="AB192">
        <v>9.1549999999666707E-3</v>
      </c>
      <c r="AC192">
        <v>1.1323999999950001E-2</v>
      </c>
      <c r="AD192">
        <v>1.47141666666333E-2</v>
      </c>
      <c r="AE192">
        <v>1.7528666666666699E-2</v>
      </c>
      <c r="AF192">
        <v>2.6508250000000001E-2</v>
      </c>
      <c r="AG192">
        <v>4.3054583333333299E-2</v>
      </c>
      <c r="AH192">
        <v>0.14391841666666699</v>
      </c>
      <c r="AI192">
        <v>0.95</v>
      </c>
      <c r="AJ192">
        <v>1.05760583333333</v>
      </c>
      <c r="AK192">
        <v>1.3626433333333301</v>
      </c>
      <c r="AL192">
        <v>1.8114966666666701</v>
      </c>
      <c r="AM192">
        <v>2.2722766666666701</v>
      </c>
      <c r="AN192">
        <v>2.4249833333333299</v>
      </c>
      <c r="AO192">
        <v>2.6960999999999999</v>
      </c>
      <c r="AP192">
        <v>3.27929166666667</v>
      </c>
      <c r="AQ192">
        <v>3.4754</v>
      </c>
      <c r="AR192">
        <v>3.9671083333333299</v>
      </c>
      <c r="AS192">
        <v>4.3460749999999999</v>
      </c>
      <c r="AT192">
        <v>4.0938999999999997</v>
      </c>
      <c r="AU192">
        <v>4.0800333333333301</v>
      </c>
      <c r="AV192">
        <v>3.8890750000000001</v>
      </c>
      <c r="AW192">
        <v>3.6576416666666698</v>
      </c>
      <c r="AX192">
        <v>3.2354833333333302</v>
      </c>
      <c r="AY192">
        <v>3.1031583333333299</v>
      </c>
      <c r="AZ192">
        <v>2.7679499999999999</v>
      </c>
      <c r="BA192">
        <v>2.4092416666666701</v>
      </c>
      <c r="BB192">
        <v>3.1201416666666701</v>
      </c>
      <c r="BC192">
        <v>3.0152999999999999</v>
      </c>
      <c r="BD192">
        <v>2.96284777777778</v>
      </c>
      <c r="BE192">
        <v>3.2565416666666702</v>
      </c>
      <c r="BF192">
        <v>3.16061666666667</v>
      </c>
      <c r="BG192">
        <v>3.1545416666666699</v>
      </c>
      <c r="BH192">
        <v>3.7694999999999999</v>
      </c>
      <c r="BI192">
        <v>3.9427833333333302</v>
      </c>
      <c r="BJ192">
        <v>3.7793333333333301</v>
      </c>
      <c r="BK192">
        <v>3.6117166666666698</v>
      </c>
      <c r="BL192">
        <v>3.839375</v>
      </c>
      <c r="BM192" s="46">
        <v>3.89974166666667</v>
      </c>
      <c r="BN192">
        <v>3.8619166666666702</v>
      </c>
    </row>
    <row r="193" spans="1:66" x14ac:dyDescent="0.3">
      <c r="A193" t="s">
        <v>917</v>
      </c>
      <c r="B193" t="s">
        <v>918</v>
      </c>
      <c r="C193" t="s">
        <v>1063</v>
      </c>
      <c r="D193" t="s">
        <v>1064</v>
      </c>
    </row>
    <row r="194" spans="1:66" x14ac:dyDescent="0.3">
      <c r="A194" t="s">
        <v>919</v>
      </c>
      <c r="B194" t="s">
        <v>920</v>
      </c>
      <c r="C194" t="s">
        <v>1063</v>
      </c>
      <c r="D194" t="s">
        <v>1064</v>
      </c>
    </row>
    <row r="195" spans="1:66" x14ac:dyDescent="0.3">
      <c r="A195" t="s">
        <v>921</v>
      </c>
      <c r="B195" t="s">
        <v>922</v>
      </c>
      <c r="C195" t="s">
        <v>1063</v>
      </c>
      <c r="D195" t="s">
        <v>1064</v>
      </c>
    </row>
    <row r="196" spans="1:66" x14ac:dyDescent="0.3">
      <c r="A196" t="s">
        <v>923</v>
      </c>
      <c r="B196" t="s">
        <v>924</v>
      </c>
      <c r="C196" t="s">
        <v>1063</v>
      </c>
      <c r="D196" t="s">
        <v>1064</v>
      </c>
      <c r="E196">
        <v>28.750000028750001</v>
      </c>
      <c r="F196">
        <v>28.750000028750001</v>
      </c>
      <c r="G196">
        <v>28.750000028750001</v>
      </c>
      <c r="H196">
        <v>28.750000028750001</v>
      </c>
      <c r="I196">
        <v>28.750000028750001</v>
      </c>
      <c r="J196">
        <v>28.750000028750001</v>
      </c>
      <c r="K196">
        <v>28.750000028750001</v>
      </c>
      <c r="L196">
        <v>28.750000028750001</v>
      </c>
      <c r="M196">
        <v>28.750000028750001</v>
      </c>
      <c r="N196">
        <v>28.750000028750001</v>
      </c>
      <c r="O196">
        <v>28.750000028750001</v>
      </c>
      <c r="P196">
        <v>28.3601702876561</v>
      </c>
      <c r="Q196">
        <v>27.053416666499999</v>
      </c>
      <c r="R196">
        <v>24.5151666664167</v>
      </c>
      <c r="S196">
        <v>25.408166665666698</v>
      </c>
      <c r="T196">
        <v>25.552749999</v>
      </c>
      <c r="U196">
        <v>30.229083332583301</v>
      </c>
      <c r="V196">
        <v>38.276949999000003</v>
      </c>
      <c r="W196">
        <v>43.9373333325833</v>
      </c>
      <c r="X196">
        <v>48.923466665666702</v>
      </c>
      <c r="Y196">
        <v>50.062133332333303</v>
      </c>
      <c r="Z196">
        <v>61.546374999249998</v>
      </c>
      <c r="AA196">
        <v>79.473333332833306</v>
      </c>
      <c r="AB196">
        <v>110.779833332583</v>
      </c>
      <c r="AC196">
        <v>146.39033333291701</v>
      </c>
      <c r="AD196">
        <v>170.3946666665</v>
      </c>
      <c r="AE196">
        <v>149.58674999999999</v>
      </c>
      <c r="AF196">
        <v>140.88241666666701</v>
      </c>
      <c r="AG196">
        <v>143.953916666667</v>
      </c>
      <c r="AH196">
        <v>157.45824999999999</v>
      </c>
      <c r="AI196">
        <v>142.55475000000001</v>
      </c>
      <c r="AJ196">
        <v>144.482</v>
      </c>
      <c r="AK196">
        <v>134.99783333333301</v>
      </c>
      <c r="AL196">
        <v>160.80018583333299</v>
      </c>
      <c r="AM196">
        <v>165.992776666667</v>
      </c>
      <c r="AN196">
        <v>151.10552833333301</v>
      </c>
      <c r="AO196">
        <v>154.24366166666701</v>
      </c>
      <c r="AP196">
        <v>175.312445</v>
      </c>
      <c r="AQ196">
        <v>180.10448</v>
      </c>
    </row>
    <row r="197" spans="1:66" x14ac:dyDescent="0.3">
      <c r="A197" t="s">
        <v>925</v>
      </c>
      <c r="B197" t="s">
        <v>926</v>
      </c>
      <c r="C197" t="s">
        <v>1063</v>
      </c>
      <c r="D197" t="s">
        <v>1064</v>
      </c>
      <c r="E197">
        <v>123.166666666667</v>
      </c>
      <c r="F197">
        <v>126</v>
      </c>
      <c r="G197">
        <v>126</v>
      </c>
      <c r="H197">
        <v>126</v>
      </c>
      <c r="I197">
        <v>126</v>
      </c>
      <c r="J197">
        <v>126</v>
      </c>
      <c r="K197">
        <v>126</v>
      </c>
      <c r="L197">
        <v>126</v>
      </c>
      <c r="M197">
        <v>126</v>
      </c>
      <c r="N197">
        <v>126</v>
      </c>
      <c r="O197">
        <v>126</v>
      </c>
      <c r="P197">
        <v>126</v>
      </c>
      <c r="Q197">
        <v>126</v>
      </c>
      <c r="R197">
        <v>126</v>
      </c>
      <c r="S197">
        <v>126</v>
      </c>
      <c r="T197">
        <v>126</v>
      </c>
      <c r="U197">
        <v>126</v>
      </c>
      <c r="V197">
        <v>126</v>
      </c>
      <c r="W197">
        <v>126</v>
      </c>
      <c r="X197">
        <v>126</v>
      </c>
      <c r="Y197">
        <v>126</v>
      </c>
      <c r="Z197">
        <v>126</v>
      </c>
      <c r="AA197">
        <v>126</v>
      </c>
      <c r="AB197">
        <v>126</v>
      </c>
      <c r="AC197">
        <v>201</v>
      </c>
      <c r="AD197">
        <v>306.66666666666703</v>
      </c>
      <c r="AE197">
        <v>339.16666666666703</v>
      </c>
      <c r="AF197">
        <v>550</v>
      </c>
      <c r="AG197">
        <v>550</v>
      </c>
      <c r="AH197">
        <v>1056.2166666666701</v>
      </c>
      <c r="AI197">
        <v>1229.80833333333</v>
      </c>
      <c r="AJ197">
        <v>1325.18333333333</v>
      </c>
      <c r="AK197">
        <v>1500.25833333333</v>
      </c>
      <c r="AL197">
        <v>1744.3458333333299</v>
      </c>
      <c r="AM197">
        <v>1904.7608333333301</v>
      </c>
      <c r="AN197">
        <v>1963.0191666666699</v>
      </c>
      <c r="AO197">
        <v>2056.8116666666701</v>
      </c>
      <c r="AP197">
        <v>2177.8625000000002</v>
      </c>
      <c r="AQ197">
        <v>2726.49</v>
      </c>
      <c r="AR197">
        <v>3119.0733333333301</v>
      </c>
      <c r="AS197">
        <v>3486.3533333333298</v>
      </c>
      <c r="AT197">
        <v>4105.9250000000002</v>
      </c>
      <c r="AU197">
        <v>5716.2583333333296</v>
      </c>
      <c r="AV197">
        <v>6424.3391666666703</v>
      </c>
      <c r="AW197">
        <v>5974.5775000000003</v>
      </c>
      <c r="AX197">
        <v>6177.9349469696999</v>
      </c>
      <c r="AY197">
        <v>5635.0939393939398</v>
      </c>
      <c r="AZ197">
        <v>5032.7115764790797</v>
      </c>
      <c r="BA197">
        <v>4363.2916082449201</v>
      </c>
      <c r="BB197">
        <v>4966.6822965021202</v>
      </c>
      <c r="BC197">
        <v>4758.4301287878798</v>
      </c>
      <c r="BD197">
        <v>4193.8023075919</v>
      </c>
      <c r="BE197">
        <v>4421.6592864041404</v>
      </c>
      <c r="BF197">
        <v>4303.8825659981903</v>
      </c>
      <c r="BG197">
        <v>4462.1852882909297</v>
      </c>
      <c r="BH197">
        <v>5204.92080811087</v>
      </c>
      <c r="BI197">
        <v>5670.5408979978401</v>
      </c>
      <c r="BJ197">
        <v>5618.9334516427998</v>
      </c>
      <c r="BK197">
        <v>5732.10455572912</v>
      </c>
      <c r="BL197">
        <v>6240.7220784425699</v>
      </c>
      <c r="BM197" s="46">
        <v>6771.0974251965099</v>
      </c>
      <c r="BN197">
        <v>6774.1627348484899</v>
      </c>
    </row>
    <row r="198" spans="1:66" x14ac:dyDescent="0.3">
      <c r="A198" t="s">
        <v>927</v>
      </c>
      <c r="B198" t="s">
        <v>928</v>
      </c>
      <c r="C198" t="s">
        <v>1063</v>
      </c>
      <c r="D198" t="s">
        <v>1064</v>
      </c>
    </row>
    <row r="199" spans="1:66" x14ac:dyDescent="0.3">
      <c r="A199" t="s">
        <v>929</v>
      </c>
      <c r="B199" t="s">
        <v>930</v>
      </c>
      <c r="C199" t="s">
        <v>1063</v>
      </c>
      <c r="D199" t="s">
        <v>1064</v>
      </c>
    </row>
    <row r="200" spans="1:66" x14ac:dyDescent="0.3">
      <c r="A200" t="s">
        <v>931</v>
      </c>
      <c r="B200" t="s">
        <v>932</v>
      </c>
      <c r="C200" t="s">
        <v>1063</v>
      </c>
      <c r="D200" t="s">
        <v>1064</v>
      </c>
    </row>
    <row r="201" spans="1:66" x14ac:dyDescent="0.3">
      <c r="A201" t="s">
        <v>933</v>
      </c>
      <c r="B201" t="s">
        <v>934</v>
      </c>
      <c r="C201" t="s">
        <v>1063</v>
      </c>
      <c r="D201" t="s">
        <v>1064</v>
      </c>
      <c r="E201">
        <v>89.765000088765007</v>
      </c>
      <c r="F201">
        <v>89.765000088765007</v>
      </c>
      <c r="G201">
        <v>89.765000088765007</v>
      </c>
      <c r="H201">
        <v>89.765000088765007</v>
      </c>
      <c r="I201">
        <v>89.765000088765007</v>
      </c>
      <c r="J201">
        <v>89.765000088765007</v>
      </c>
      <c r="K201">
        <v>89.765000088765007</v>
      </c>
      <c r="L201">
        <v>89.765000088765007</v>
      </c>
      <c r="M201">
        <v>89.765000088765007</v>
      </c>
      <c r="N201">
        <v>94.440000093440005</v>
      </c>
      <c r="O201">
        <v>100.985000099985</v>
      </c>
      <c r="P201">
        <v>100.689451223571</v>
      </c>
      <c r="Q201">
        <v>91.645968951929206</v>
      </c>
      <c r="R201">
        <v>81.0502219755422</v>
      </c>
      <c r="S201">
        <v>87.528548830185898</v>
      </c>
      <c r="T201">
        <v>77.931588724653196</v>
      </c>
      <c r="U201">
        <v>86.890670674160404</v>
      </c>
      <c r="V201">
        <v>89.337637916450106</v>
      </c>
      <c r="W201">
        <v>82.056281563365701</v>
      </c>
      <c r="X201">
        <v>77.352952935139498</v>
      </c>
      <c r="Y201">
        <v>76.828559514107795</v>
      </c>
      <c r="Z201">
        <v>98.810961781363503</v>
      </c>
      <c r="AA201">
        <v>119.492607763333</v>
      </c>
      <c r="AB201">
        <v>138.56880080833301</v>
      </c>
      <c r="AC201">
        <v>158.89256837242399</v>
      </c>
      <c r="AD201">
        <v>163.367563900455</v>
      </c>
      <c r="AE201">
        <v>125.928813465</v>
      </c>
      <c r="AF201">
        <v>109.285496775</v>
      </c>
      <c r="AG201">
        <v>108.307921995</v>
      </c>
      <c r="AH201">
        <v>116.002459755</v>
      </c>
      <c r="AI201">
        <v>99.004900995</v>
      </c>
      <c r="AJ201">
        <v>102.58383680999999</v>
      </c>
      <c r="AK201">
        <v>96.251100718499998</v>
      </c>
      <c r="AL201">
        <v>102.96771521399999</v>
      </c>
      <c r="AM201">
        <v>100.946171781</v>
      </c>
      <c r="AN201">
        <v>90.754136518500005</v>
      </c>
      <c r="AO201">
        <v>93.009406990499997</v>
      </c>
      <c r="AP201">
        <v>106.12156054499999</v>
      </c>
      <c r="AQ201">
        <v>107.2638139482</v>
      </c>
      <c r="AR201">
        <v>111.966914110147</v>
      </c>
      <c r="AS201">
        <v>129.201037953271</v>
      </c>
      <c r="AT201">
        <v>133.23779121622499</v>
      </c>
      <c r="AU201">
        <v>126.200312871571</v>
      </c>
      <c r="AV201">
        <v>105.494942032458</v>
      </c>
      <c r="AW201">
        <v>95.933336892522902</v>
      </c>
      <c r="AX201">
        <v>95.918843390948496</v>
      </c>
      <c r="AY201">
        <v>95.039671719798207</v>
      </c>
      <c r="AZ201">
        <v>87.073047933181201</v>
      </c>
      <c r="BA201">
        <v>81.136329278054902</v>
      </c>
      <c r="BB201">
        <v>85.5557814096789</v>
      </c>
      <c r="BC201">
        <v>90.0129741146296</v>
      </c>
      <c r="BD201">
        <v>85.729551829928695</v>
      </c>
      <c r="BE201">
        <v>92.880411084142906</v>
      </c>
      <c r="BF201">
        <v>89.850221498738506</v>
      </c>
      <c r="BG201">
        <v>89.824335377900894</v>
      </c>
      <c r="BH201">
        <v>107.55323440431501</v>
      </c>
      <c r="BI201">
        <v>107.806815805024</v>
      </c>
      <c r="BJ201">
        <v>105.63307815114899</v>
      </c>
      <c r="BK201">
        <v>101.046821879543</v>
      </c>
      <c r="BL201">
        <v>106.588933804405</v>
      </c>
      <c r="BM201" s="46">
        <v>104.710608186968</v>
      </c>
      <c r="BN201">
        <v>100.88022256618601</v>
      </c>
    </row>
    <row r="202" spans="1:66" x14ac:dyDescent="0.3">
      <c r="A202" t="s">
        <v>935</v>
      </c>
      <c r="B202" t="s">
        <v>936</v>
      </c>
      <c r="C202" t="s">
        <v>1063</v>
      </c>
      <c r="D202" t="s">
        <v>1064</v>
      </c>
      <c r="K202">
        <v>4.7619000037618999</v>
      </c>
      <c r="L202">
        <v>4.7619000037618999</v>
      </c>
      <c r="M202">
        <v>4.7619000037618999</v>
      </c>
      <c r="N202">
        <v>4.7619000037618999</v>
      </c>
      <c r="O202">
        <v>4.7619000037618999</v>
      </c>
      <c r="P202">
        <v>4.7479628848644202</v>
      </c>
      <c r="Q202">
        <v>4.3859778425048797</v>
      </c>
      <c r="R202">
        <v>3.99629355042679</v>
      </c>
      <c r="S202">
        <v>3.9473999989999999</v>
      </c>
      <c r="T202">
        <v>3.9307166656666701</v>
      </c>
      <c r="U202">
        <v>3.96343333233333</v>
      </c>
      <c r="V202">
        <v>3.9590166656666699</v>
      </c>
      <c r="W202">
        <v>3.8768999989999999</v>
      </c>
      <c r="X202">
        <v>3.7733249990000002</v>
      </c>
      <c r="Y202">
        <v>3.6569666656666699</v>
      </c>
      <c r="Z202">
        <v>3.639999999</v>
      </c>
      <c r="AA202">
        <v>3.639999999</v>
      </c>
      <c r="AB202">
        <v>3.639999999</v>
      </c>
      <c r="AC202">
        <v>3.6399999995833299</v>
      </c>
      <c r="AD202">
        <v>3.64</v>
      </c>
      <c r="AE202">
        <v>3.64</v>
      </c>
      <c r="AF202">
        <v>3.64</v>
      </c>
      <c r="AG202">
        <v>3.64</v>
      </c>
      <c r="AH202">
        <v>3.64</v>
      </c>
      <c r="AI202">
        <v>3.64</v>
      </c>
      <c r="AJ202">
        <v>3.64</v>
      </c>
      <c r="AK202">
        <v>3.64</v>
      </c>
      <c r="AL202">
        <v>3.64</v>
      </c>
      <c r="AM202">
        <v>3.64</v>
      </c>
      <c r="AN202">
        <v>3.64</v>
      </c>
      <c r="AO202">
        <v>3.64</v>
      </c>
      <c r="AP202">
        <v>3.64</v>
      </c>
      <c r="AQ202">
        <v>3.64</v>
      </c>
      <c r="AR202">
        <v>3.64</v>
      </c>
      <c r="AS202">
        <v>3.64</v>
      </c>
      <c r="AT202">
        <v>3.64</v>
      </c>
      <c r="AU202">
        <v>3.64</v>
      </c>
      <c r="AV202">
        <v>3.64</v>
      </c>
      <c r="AW202">
        <v>3.64</v>
      </c>
      <c r="AX202">
        <v>3.64</v>
      </c>
      <c r="AY202">
        <v>3.64</v>
      </c>
      <c r="AZ202">
        <v>3.64</v>
      </c>
      <c r="BA202">
        <v>3.64</v>
      </c>
      <c r="BB202">
        <v>3.64</v>
      </c>
      <c r="BC202">
        <v>3.64</v>
      </c>
      <c r="BD202">
        <v>3.64</v>
      </c>
      <c r="BE202">
        <v>3.64</v>
      </c>
      <c r="BF202">
        <v>3.64</v>
      </c>
      <c r="BG202">
        <v>3.64</v>
      </c>
      <c r="BH202">
        <v>3.64</v>
      </c>
      <c r="BI202">
        <v>3.64</v>
      </c>
      <c r="BJ202">
        <v>3.64</v>
      </c>
      <c r="BK202">
        <v>3.64</v>
      </c>
      <c r="BL202">
        <v>3.64</v>
      </c>
      <c r="BM202" s="46">
        <v>3.64</v>
      </c>
      <c r="BN202">
        <v>3.64</v>
      </c>
    </row>
    <row r="203" spans="1:66" x14ac:dyDescent="0.3">
      <c r="A203" t="s">
        <v>937</v>
      </c>
      <c r="B203" t="s">
        <v>938</v>
      </c>
      <c r="C203" t="s">
        <v>1063</v>
      </c>
      <c r="D203" t="s">
        <v>1064</v>
      </c>
      <c r="E203">
        <v>5.9999999989999997E-4</v>
      </c>
      <c r="F203">
        <v>5.9999999989999997E-4</v>
      </c>
      <c r="G203">
        <v>5.9999999989999997E-4</v>
      </c>
      <c r="H203">
        <v>5.9999999989999997E-4</v>
      </c>
      <c r="I203">
        <v>5.9999999989999997E-4</v>
      </c>
      <c r="J203">
        <v>5.9999999989999997E-4</v>
      </c>
      <c r="K203">
        <v>5.9999999989999997E-4</v>
      </c>
      <c r="L203">
        <v>5.9999999989999997E-4</v>
      </c>
      <c r="M203">
        <v>5.9999999989999997E-4</v>
      </c>
      <c r="N203">
        <v>5.9999999989999997E-4</v>
      </c>
      <c r="O203">
        <v>5.9999999989999997E-4</v>
      </c>
      <c r="P203">
        <v>5.9999999989999997E-4</v>
      </c>
      <c r="Q203">
        <v>5.5299999990000002E-4</v>
      </c>
      <c r="R203">
        <v>1.87941666665833E-3</v>
      </c>
      <c r="S203">
        <v>2E-3</v>
      </c>
      <c r="T203">
        <v>2E-3</v>
      </c>
      <c r="U203">
        <v>2E-3</v>
      </c>
      <c r="V203">
        <v>2E-3</v>
      </c>
      <c r="W203">
        <v>1.8360249999916701E-3</v>
      </c>
      <c r="X203">
        <v>1.8E-3</v>
      </c>
      <c r="Y203">
        <v>1.8E-3</v>
      </c>
      <c r="Z203">
        <v>1.5E-3</v>
      </c>
      <c r="AA203">
        <v>1.5E-3</v>
      </c>
      <c r="AB203">
        <v>1.71784999995E-3</v>
      </c>
      <c r="AC203">
        <v>2.1280166666249999E-3</v>
      </c>
      <c r="AD203">
        <v>1.714141666625E-3</v>
      </c>
      <c r="AE203">
        <v>1.6153416666499999E-3</v>
      </c>
      <c r="AF203">
        <v>1.4557000000000001E-3</v>
      </c>
      <c r="AG203">
        <v>1.42769166666667E-3</v>
      </c>
      <c r="AH203">
        <v>1.4921583333333301E-3</v>
      </c>
      <c r="AI203">
        <v>2.2432083333333301E-3</v>
      </c>
      <c r="AJ203">
        <v>7.6387249999999999E-3</v>
      </c>
      <c r="AK203">
        <v>3.07953333333333E-2</v>
      </c>
      <c r="AL203">
        <v>7.6005083333333306E-2</v>
      </c>
      <c r="AM203">
        <v>0.16550858333333299</v>
      </c>
      <c r="AN203">
        <v>0.20332758333333301</v>
      </c>
      <c r="AO203">
        <v>0.30842174999999999</v>
      </c>
      <c r="AP203">
        <v>0.71679433333333298</v>
      </c>
      <c r="AQ203">
        <v>0.88755758333333301</v>
      </c>
      <c r="AR203">
        <v>1.5332837500000001</v>
      </c>
      <c r="AS203">
        <v>2.1708720833333301</v>
      </c>
      <c r="AT203">
        <v>2.9060791666666699</v>
      </c>
      <c r="AU203">
        <v>3.3055430000000001</v>
      </c>
      <c r="AV203">
        <v>3.3200070833333299</v>
      </c>
      <c r="AW203">
        <v>3.26365683333333</v>
      </c>
      <c r="AX203">
        <v>2.9136531666666698</v>
      </c>
      <c r="AY203">
        <v>2.8089833333333298</v>
      </c>
      <c r="AZ203">
        <v>2.43825</v>
      </c>
      <c r="BA203">
        <v>2.5188583333333301</v>
      </c>
      <c r="BB203">
        <v>3.0493250000000001</v>
      </c>
      <c r="BC203">
        <v>3.1779000000000002</v>
      </c>
      <c r="BD203">
        <v>3.04860833333333</v>
      </c>
      <c r="BE203">
        <v>3.4681999999999999</v>
      </c>
      <c r="BF203">
        <v>3.32791666666667</v>
      </c>
      <c r="BG203">
        <v>3.3491749999999998</v>
      </c>
      <c r="BH203">
        <v>4.00566666666667</v>
      </c>
      <c r="BI203">
        <v>4.0591833333333298</v>
      </c>
      <c r="BJ203">
        <v>4.0524916666666702</v>
      </c>
      <c r="BK203">
        <v>3.9416166666666701</v>
      </c>
      <c r="BL203">
        <v>4.2379249999999997</v>
      </c>
      <c r="BM203" s="46">
        <v>4.2439916666666697</v>
      </c>
      <c r="BN203">
        <v>4.16041666666667</v>
      </c>
    </row>
    <row r="204" spans="1:66" x14ac:dyDescent="0.3">
      <c r="A204" t="s">
        <v>939</v>
      </c>
      <c r="B204" t="s">
        <v>940</v>
      </c>
      <c r="C204" t="s">
        <v>1063</v>
      </c>
      <c r="D204" t="s">
        <v>1064</v>
      </c>
      <c r="AL204">
        <v>0.99166666666666703</v>
      </c>
      <c r="AO204">
        <v>5.12083333333333</v>
      </c>
      <c r="AP204">
        <v>5.7848333333333297</v>
      </c>
      <c r="AQ204">
        <v>9.7050833333333308</v>
      </c>
      <c r="AR204">
        <v>24.619900000000001</v>
      </c>
      <c r="AS204">
        <v>28.129166666666698</v>
      </c>
      <c r="AT204">
        <v>29.168524999999999</v>
      </c>
      <c r="AU204">
        <v>31.348483333333299</v>
      </c>
      <c r="AV204">
        <v>30.692025000000001</v>
      </c>
      <c r="AW204">
        <v>28.813741666666701</v>
      </c>
      <c r="AX204">
        <v>28.284441666666702</v>
      </c>
      <c r="AY204">
        <v>27.190958333333299</v>
      </c>
      <c r="AZ204">
        <v>25.580845367540402</v>
      </c>
      <c r="BA204">
        <v>24.852875000000001</v>
      </c>
      <c r="BB204">
        <v>31.740358333333301</v>
      </c>
      <c r="BC204">
        <v>30.367915338305899</v>
      </c>
      <c r="BD204">
        <v>29.382341370930199</v>
      </c>
      <c r="BE204">
        <v>30.839831351991698</v>
      </c>
      <c r="BF204">
        <v>31.837143640281301</v>
      </c>
      <c r="BG204">
        <v>38.378207144416798</v>
      </c>
      <c r="BH204">
        <v>60.937650108895198</v>
      </c>
      <c r="BI204">
        <v>67.0559333333333</v>
      </c>
      <c r="BJ204">
        <v>58.342801185171901</v>
      </c>
      <c r="BK204">
        <v>62.668133333333301</v>
      </c>
      <c r="BL204">
        <v>64.7376583333333</v>
      </c>
      <c r="BM204" s="46">
        <v>72.104908333333299</v>
      </c>
      <c r="BN204">
        <v>73.654349999999994</v>
      </c>
    </row>
    <row r="205" spans="1:66" s="9" customFormat="1" x14ac:dyDescent="0.3">
      <c r="A205" s="9" t="s">
        <v>261</v>
      </c>
      <c r="B205" s="9" t="s">
        <v>941</v>
      </c>
      <c r="C205" s="9" t="s">
        <v>1063</v>
      </c>
      <c r="D205" s="9" t="s">
        <v>1064</v>
      </c>
      <c r="E205" s="9">
        <v>49.999999950000003</v>
      </c>
      <c r="F205" s="9">
        <v>49.999999950000003</v>
      </c>
      <c r="G205" s="9">
        <v>49.999999950000003</v>
      </c>
      <c r="H205" s="9">
        <v>49.999999950000003</v>
      </c>
      <c r="I205" s="9">
        <v>49.999999950000003</v>
      </c>
      <c r="J205" s="9">
        <v>49.999999950000003</v>
      </c>
      <c r="K205" s="9">
        <v>87.499999912500002</v>
      </c>
      <c r="L205" s="9">
        <v>99.999999900000006</v>
      </c>
      <c r="M205" s="9">
        <v>99.999999900000006</v>
      </c>
      <c r="N205" s="9">
        <v>99.999999900000006</v>
      </c>
      <c r="O205" s="9">
        <v>99.999999900000006</v>
      </c>
      <c r="P205" s="9">
        <v>99.707333233333301</v>
      </c>
      <c r="Q205" s="9">
        <v>92.104999899999996</v>
      </c>
      <c r="R205" s="9">
        <v>83.921999900000003</v>
      </c>
      <c r="S205" s="9">
        <v>92.301756555666699</v>
      </c>
      <c r="T205" s="9">
        <v>92.277266554666696</v>
      </c>
      <c r="U205" s="9">
        <v>97.012346554666706</v>
      </c>
      <c r="V205" s="9">
        <v>95.935093221333304</v>
      </c>
      <c r="W205" s="9">
        <v>89.487906554666694</v>
      </c>
      <c r="X205" s="9">
        <v>86.690706554666704</v>
      </c>
      <c r="Y205" s="9">
        <v>86.063879888000002</v>
      </c>
      <c r="Z205" s="9">
        <v>87.160305038956693</v>
      </c>
      <c r="AA205" s="9">
        <v>93.059967438956704</v>
      </c>
      <c r="AB205" s="9">
        <v>96.093935247290005</v>
      </c>
      <c r="AC205" s="9">
        <v>100.23289152364499</v>
      </c>
      <c r="AD205" s="9">
        <v>101.244670649548</v>
      </c>
      <c r="AE205" s="9">
        <v>87.590916816666706</v>
      </c>
      <c r="AF205" s="9">
        <v>79.460649991666699</v>
      </c>
      <c r="AG205" s="9">
        <v>76.447737733333298</v>
      </c>
      <c r="AH205" s="9">
        <v>80.148978174999996</v>
      </c>
      <c r="AI205" s="9">
        <v>83.704097558333302</v>
      </c>
      <c r="AJ205" s="9">
        <v>125.1642483</v>
      </c>
      <c r="AK205" s="9">
        <v>133.938583325</v>
      </c>
      <c r="AL205" s="9">
        <v>144.23702053722499</v>
      </c>
      <c r="AM205" s="9">
        <v>140.703847467575</v>
      </c>
      <c r="AN205" s="9">
        <v>262.18226325860002</v>
      </c>
      <c r="AO205" s="9">
        <v>306.82</v>
      </c>
      <c r="AP205" s="9">
        <v>301.52981666666699</v>
      </c>
      <c r="AQ205" s="9">
        <v>312.31409166666703</v>
      </c>
      <c r="AR205" s="9">
        <v>333.94192500000003</v>
      </c>
      <c r="AS205" s="9">
        <v>389.696216666667</v>
      </c>
      <c r="AT205" s="9">
        <v>442.99189166666702</v>
      </c>
      <c r="AU205" s="9">
        <v>475.36524166666698</v>
      </c>
      <c r="AV205" s="9">
        <v>537.65498475000004</v>
      </c>
      <c r="AW205" s="9">
        <v>577.44897458333298</v>
      </c>
      <c r="AX205" s="9">
        <v>557.82264075000001</v>
      </c>
      <c r="AY205" s="9">
        <v>551.71033333333298</v>
      </c>
      <c r="AZ205" s="9">
        <v>546.95500000000004</v>
      </c>
      <c r="BA205" s="9">
        <v>546.84865316666696</v>
      </c>
      <c r="BB205" s="9">
        <v>568.28132683333297</v>
      </c>
      <c r="BC205" s="9">
        <v>583.13090658333294</v>
      </c>
      <c r="BD205" s="9">
        <v>600.30651975000001</v>
      </c>
      <c r="BE205" s="9">
        <v>614.29514241666698</v>
      </c>
      <c r="BF205" s="9">
        <v>646.63597449999997</v>
      </c>
      <c r="BG205" s="9">
        <v>682.43779538750005</v>
      </c>
      <c r="BH205" s="9">
        <v>719.85955550000006</v>
      </c>
      <c r="BI205" s="9">
        <v>787.25152175000005</v>
      </c>
      <c r="BJ205" s="9">
        <v>831.55433975000005</v>
      </c>
      <c r="BK205" s="9">
        <v>861.09341216666701</v>
      </c>
      <c r="BL205" s="9">
        <v>899.35050899999999</v>
      </c>
      <c r="BM205" s="46">
        <v>943.27804816666696</v>
      </c>
      <c r="BN205" s="9">
        <v>988.62480655176796</v>
      </c>
    </row>
    <row r="206" spans="1:66" x14ac:dyDescent="0.3">
      <c r="A206" t="s">
        <v>942</v>
      </c>
      <c r="B206" t="s">
        <v>943</v>
      </c>
      <c r="C206" t="s">
        <v>1063</v>
      </c>
      <c r="D206" t="s">
        <v>1064</v>
      </c>
    </row>
    <row r="207" spans="1:66" x14ac:dyDescent="0.3">
      <c r="A207" t="s">
        <v>944</v>
      </c>
      <c r="B207" t="s">
        <v>945</v>
      </c>
      <c r="C207" t="s">
        <v>1063</v>
      </c>
      <c r="D207" t="s">
        <v>1064</v>
      </c>
      <c r="E207">
        <v>4.5000000035000003</v>
      </c>
      <c r="F207">
        <v>4.5000000035000003</v>
      </c>
      <c r="G207">
        <v>4.5000000035000003</v>
      </c>
      <c r="H207">
        <v>4.5000000035000003</v>
      </c>
      <c r="I207">
        <v>4.5000000035000003</v>
      </c>
      <c r="J207">
        <v>4.5000000035000003</v>
      </c>
      <c r="K207">
        <v>4.5000000035000003</v>
      </c>
      <c r="L207">
        <v>4.5000000035000003</v>
      </c>
      <c r="M207">
        <v>4.5000000035000003</v>
      </c>
      <c r="N207">
        <v>4.5000000035000003</v>
      </c>
      <c r="O207">
        <v>4.5000000035000003</v>
      </c>
      <c r="P207">
        <v>4.4868294129714501</v>
      </c>
      <c r="Q207">
        <v>4.1447532058696597</v>
      </c>
      <c r="R207">
        <v>3.7065890401029402</v>
      </c>
      <c r="S207">
        <v>3.5499999990000002</v>
      </c>
      <c r="T207">
        <v>3.5176124990000002</v>
      </c>
      <c r="U207">
        <v>3.5299999990000002</v>
      </c>
      <c r="V207">
        <v>3.525064999</v>
      </c>
      <c r="W207">
        <v>3.3995616656666701</v>
      </c>
      <c r="X207">
        <v>3.3608366656666702</v>
      </c>
      <c r="Y207">
        <v>3.32674166566667</v>
      </c>
      <c r="Z207">
        <v>3.3825083325833298</v>
      </c>
      <c r="AA207">
        <v>3.42817083241667</v>
      </c>
      <c r="AB207">
        <v>3.4547591657500001</v>
      </c>
      <c r="AC207">
        <v>3.5238108330000002</v>
      </c>
      <c r="AD207">
        <v>3.62213583316667</v>
      </c>
      <c r="AE207">
        <v>3.7062499999999998</v>
      </c>
      <c r="AF207">
        <v>3.75</v>
      </c>
      <c r="AG207">
        <v>3.75</v>
      </c>
      <c r="AH207">
        <v>3.75</v>
      </c>
      <c r="AI207">
        <v>3.75</v>
      </c>
      <c r="AJ207">
        <v>3.75</v>
      </c>
      <c r="AK207">
        <v>3.75</v>
      </c>
      <c r="AL207">
        <v>3.75</v>
      </c>
      <c r="AM207">
        <v>3.75</v>
      </c>
      <c r="AN207">
        <v>3.75</v>
      </c>
      <c r="AO207">
        <v>3.75</v>
      </c>
      <c r="AP207">
        <v>3.75</v>
      </c>
      <c r="AQ207">
        <v>3.75</v>
      </c>
      <c r="AR207">
        <v>3.75</v>
      </c>
      <c r="AS207">
        <v>3.75</v>
      </c>
      <c r="AT207">
        <v>3.75</v>
      </c>
      <c r="AU207">
        <v>3.75</v>
      </c>
      <c r="AV207">
        <v>3.75</v>
      </c>
      <c r="AW207">
        <v>3.75</v>
      </c>
      <c r="AX207">
        <v>3.75</v>
      </c>
      <c r="AY207">
        <v>3.75</v>
      </c>
      <c r="AZ207">
        <v>3.75</v>
      </c>
      <c r="BA207">
        <v>3.75</v>
      </c>
      <c r="BB207">
        <v>3.75</v>
      </c>
      <c r="BC207">
        <v>3.75</v>
      </c>
      <c r="BD207">
        <v>3.75</v>
      </c>
      <c r="BE207">
        <v>3.75</v>
      </c>
      <c r="BF207">
        <v>3.75</v>
      </c>
      <c r="BG207">
        <v>3.75</v>
      </c>
      <c r="BH207">
        <v>3.75</v>
      </c>
      <c r="BI207">
        <v>3.75</v>
      </c>
      <c r="BJ207">
        <v>3.75</v>
      </c>
      <c r="BK207">
        <v>3.75</v>
      </c>
      <c r="BL207">
        <v>3.75</v>
      </c>
      <c r="BM207" s="46">
        <v>3.75</v>
      </c>
      <c r="BN207">
        <v>3.75</v>
      </c>
    </row>
    <row r="208" spans="1:66" s="9" customFormat="1" x14ac:dyDescent="0.3">
      <c r="A208" s="9" t="s">
        <v>287</v>
      </c>
      <c r="B208" s="9" t="s">
        <v>946</v>
      </c>
      <c r="C208" s="9" t="s">
        <v>1063</v>
      </c>
      <c r="D208" s="9" t="s">
        <v>1064</v>
      </c>
      <c r="E208" s="9">
        <v>3.4819999900000001E-4</v>
      </c>
      <c r="F208" s="9">
        <v>3.4819999900000001E-4</v>
      </c>
      <c r="G208" s="9">
        <v>3.4819999900000001E-4</v>
      </c>
      <c r="H208" s="9">
        <v>3.4819999900000001E-4</v>
      </c>
      <c r="I208" s="9">
        <v>3.4819999900000001E-4</v>
      </c>
      <c r="J208" s="9">
        <v>3.4819999900000001E-4</v>
      </c>
      <c r="K208" s="9">
        <v>3.4819999900000001E-4</v>
      </c>
      <c r="L208" s="9">
        <v>3.4819999900000001E-4</v>
      </c>
      <c r="M208" s="9">
        <v>3.4819999900000001E-4</v>
      </c>
      <c r="N208" s="9">
        <v>3.4819999900000001E-4</v>
      </c>
      <c r="O208" s="9">
        <v>3.4819999900000001E-4</v>
      </c>
      <c r="P208" s="9">
        <v>3.4819999900000001E-4</v>
      </c>
      <c r="Q208" s="9">
        <v>3.4819999900000001E-4</v>
      </c>
      <c r="R208" s="9">
        <v>3.4819999900000001E-4</v>
      </c>
      <c r="S208" s="9">
        <v>3.4819999900000001E-4</v>
      </c>
      <c r="T208" s="9">
        <v>3.4819999900000001E-4</v>
      </c>
      <c r="U208" s="9">
        <v>3.4819999900000001E-4</v>
      </c>
      <c r="V208" s="9">
        <v>3.4820616566666701E-4</v>
      </c>
      <c r="W208" s="9">
        <v>3.7745183233333301E-4</v>
      </c>
      <c r="X208" s="9">
        <v>4.29166665666667E-4</v>
      </c>
      <c r="Y208" s="9">
        <v>4.9999999900000001E-4</v>
      </c>
      <c r="Z208" s="9">
        <v>5.5885833233333302E-4</v>
      </c>
      <c r="AA208" s="9">
        <v>9.5229999916666703E-4</v>
      </c>
      <c r="AB208" s="9">
        <v>1.2999999999999999E-3</v>
      </c>
      <c r="AC208" s="9">
        <v>1.2999999999999999E-3</v>
      </c>
      <c r="AD208" s="9">
        <v>2.3040249999166699E-3</v>
      </c>
      <c r="AE208" s="9">
        <v>2.5000000000000001E-3</v>
      </c>
      <c r="AF208" s="9">
        <v>3.0000000000000001E-3</v>
      </c>
      <c r="AG208" s="9">
        <v>4.4999999999999997E-3</v>
      </c>
      <c r="AH208" s="9">
        <v>4.4999999999999997E-3</v>
      </c>
      <c r="AI208" s="9">
        <v>4.4999999999999997E-3</v>
      </c>
      <c r="AJ208" s="9">
        <v>6.95564166666667E-3</v>
      </c>
      <c r="AK208" s="9">
        <v>9.7431666666666694E-2</v>
      </c>
      <c r="AL208" s="9">
        <v>0.159313916666667</v>
      </c>
      <c r="AM208" s="9">
        <v>0.28960891666666699</v>
      </c>
      <c r="AN208" s="9">
        <v>0.58087374999999997</v>
      </c>
      <c r="AO208" s="9">
        <v>1.2507916666666701</v>
      </c>
      <c r="AP208" s="9">
        <v>1.5757425</v>
      </c>
      <c r="AQ208" s="9">
        <v>2.0080191666666698</v>
      </c>
      <c r="AR208" s="9">
        <v>2.52550416666667</v>
      </c>
      <c r="AS208" s="9">
        <v>2.5712250000000001</v>
      </c>
      <c r="AT208" s="9">
        <v>2.5870210416666701</v>
      </c>
      <c r="AU208" s="9">
        <v>2.6330583333333299</v>
      </c>
      <c r="AV208" s="9">
        <v>2.60983433333333</v>
      </c>
      <c r="AW208" s="9">
        <v>2.5790500000000001</v>
      </c>
      <c r="AX208" s="9">
        <v>2.4360583333333299</v>
      </c>
      <c r="AY208" s="9">
        <v>2.17153333333333</v>
      </c>
      <c r="AZ208" s="9">
        <v>2.0160999999999998</v>
      </c>
      <c r="BA208" s="9">
        <v>2.0901628287698402</v>
      </c>
      <c r="BB208" s="9">
        <v>2.3015333333333299</v>
      </c>
      <c r="BC208" s="9">
        <v>2.30600092016667</v>
      </c>
      <c r="BD208" s="9">
        <v>2.6666196217746898</v>
      </c>
      <c r="BE208" s="9">
        <v>3.5729583333333301</v>
      </c>
      <c r="BF208" s="9">
        <v>4.7567605470882102</v>
      </c>
      <c r="BG208" s="9">
        <v>5.7368666666666703</v>
      </c>
      <c r="BH208" s="9">
        <v>6.0257325979166696</v>
      </c>
      <c r="BI208" s="9">
        <v>6.2117136458333304</v>
      </c>
      <c r="BJ208" s="9">
        <v>6.6833600000000004</v>
      </c>
      <c r="BK208" s="9">
        <v>24.3289109018116</v>
      </c>
      <c r="BL208" s="9">
        <v>45.767045454545503</v>
      </c>
      <c r="BM208" s="46">
        <v>53.9960119047619</v>
      </c>
    </row>
    <row r="209" spans="1:66" s="9" customFormat="1" x14ac:dyDescent="0.3">
      <c r="A209" s="9" t="s">
        <v>276</v>
      </c>
      <c r="B209" s="9" t="s">
        <v>947</v>
      </c>
      <c r="C209" s="9" t="s">
        <v>1063</v>
      </c>
      <c r="D209" s="9" t="s">
        <v>1064</v>
      </c>
      <c r="E209" s="9">
        <v>245.19510139835899</v>
      </c>
      <c r="F209" s="9">
        <v>245.26010162116</v>
      </c>
      <c r="G209" s="9">
        <v>245.013850686544</v>
      </c>
      <c r="H209" s="9">
        <v>245.01635069607499</v>
      </c>
      <c r="I209" s="9">
        <v>245.027184079042</v>
      </c>
      <c r="J209" s="9">
        <v>245.06093420770799</v>
      </c>
      <c r="K209" s="9">
        <v>245.67843655764401</v>
      </c>
      <c r="L209" s="9">
        <v>246.00093779128099</v>
      </c>
      <c r="M209" s="9">
        <v>247.56469375695099</v>
      </c>
      <c r="N209" s="9">
        <v>259.960574351236</v>
      </c>
      <c r="O209" s="9">
        <v>276.403137026845</v>
      </c>
      <c r="P209" s="9">
        <v>275.35645668533198</v>
      </c>
      <c r="Q209" s="9">
        <v>252.02762746264901</v>
      </c>
      <c r="R209" s="9">
        <v>222.88918305322699</v>
      </c>
      <c r="S209" s="9">
        <v>240.70466763782301</v>
      </c>
      <c r="T209" s="9">
        <v>214.31290034121901</v>
      </c>
      <c r="U209" s="9">
        <v>238.95049426705901</v>
      </c>
      <c r="V209" s="9">
        <v>245.67968656657601</v>
      </c>
      <c r="W209" s="9">
        <v>225.65586023395699</v>
      </c>
      <c r="X209" s="9">
        <v>212.721644262377</v>
      </c>
      <c r="Y209" s="9">
        <v>211.27955541470499</v>
      </c>
      <c r="Z209" s="9">
        <v>271.73145255032699</v>
      </c>
      <c r="AA209" s="9">
        <v>328.60625269898998</v>
      </c>
      <c r="AB209" s="9">
        <v>381.06603602462798</v>
      </c>
      <c r="AC209" s="9">
        <v>436.95666578800802</v>
      </c>
      <c r="AD209" s="9">
        <v>449.26296271160697</v>
      </c>
      <c r="AE209" s="9">
        <v>346.305903554493</v>
      </c>
      <c r="AF209" s="9">
        <v>300.53656240147802</v>
      </c>
      <c r="AG209" s="9">
        <v>297.84821881937802</v>
      </c>
      <c r="AH209" s="9">
        <v>319.008299487903</v>
      </c>
      <c r="AI209" s="9">
        <v>272.264787954393</v>
      </c>
      <c r="AJ209" s="9">
        <v>282.10690880881998</v>
      </c>
      <c r="AK209" s="9">
        <v>264.69180075057898</v>
      </c>
      <c r="AL209" s="9">
        <v>283.16257950001801</v>
      </c>
      <c r="AM209" s="9">
        <v>555.20469565569704</v>
      </c>
      <c r="AN209" s="9">
        <v>499.14842590131002</v>
      </c>
      <c r="AO209" s="9">
        <v>511.55243027251601</v>
      </c>
      <c r="AP209" s="9">
        <v>583.66937235339606</v>
      </c>
      <c r="AQ209" s="9">
        <v>589.951774567332</v>
      </c>
      <c r="AR209" s="9">
        <v>615.47334931916396</v>
      </c>
      <c r="AS209" s="9">
        <v>710.20797703136702</v>
      </c>
      <c r="AT209" s="9">
        <v>732.39769326022804</v>
      </c>
      <c r="AU209" s="9">
        <v>693.71322649637398</v>
      </c>
      <c r="AV209" s="9">
        <v>579.897426172466</v>
      </c>
      <c r="AW209" s="9">
        <v>527.33803229157604</v>
      </c>
      <c r="AX209" s="9">
        <v>527.25836264962595</v>
      </c>
      <c r="AY209" s="9">
        <v>522.42562489517604</v>
      </c>
      <c r="AZ209" s="9">
        <v>478.63371847636301</v>
      </c>
      <c r="BA209" s="9">
        <v>446.00004143278801</v>
      </c>
      <c r="BB209" s="9">
        <v>470.29342334139801</v>
      </c>
      <c r="BC209" s="9">
        <v>494.794262222947</v>
      </c>
      <c r="BD209" s="9">
        <v>471.24862571893698</v>
      </c>
      <c r="BE209" s="9">
        <v>510.55633845425098</v>
      </c>
      <c r="BF209" s="9">
        <v>493.89962385223703</v>
      </c>
      <c r="BG209" s="9">
        <v>493.757329875312</v>
      </c>
      <c r="BH209" s="9">
        <v>591.21169798260996</v>
      </c>
      <c r="BI209" s="9">
        <v>592.60561506302201</v>
      </c>
      <c r="BJ209" s="9">
        <v>580.65674958785803</v>
      </c>
      <c r="BK209" s="9">
        <v>555.44645839822601</v>
      </c>
      <c r="BL209" s="9">
        <v>585.91101318036897</v>
      </c>
      <c r="BM209" s="46">
        <v>575.58600451094503</v>
      </c>
      <c r="BN209" s="9">
        <v>554.53067503310399</v>
      </c>
    </row>
    <row r="210" spans="1:66" x14ac:dyDescent="0.3">
      <c r="A210" t="s">
        <v>948</v>
      </c>
      <c r="B210" t="s">
        <v>949</v>
      </c>
      <c r="C210" t="s">
        <v>1063</v>
      </c>
      <c r="D210" t="s">
        <v>1064</v>
      </c>
      <c r="E210">
        <v>3.0612200020612201</v>
      </c>
      <c r="F210">
        <v>3.0612200020612201</v>
      </c>
      <c r="G210">
        <v>3.0612200020612201</v>
      </c>
      <c r="H210">
        <v>3.0612200020612201</v>
      </c>
      <c r="I210">
        <v>3.0612200020612201</v>
      </c>
      <c r="J210">
        <v>3.0612200020612201</v>
      </c>
      <c r="K210">
        <v>3.0612200020612201</v>
      </c>
      <c r="L210">
        <v>3.0612200020612201</v>
      </c>
      <c r="M210">
        <v>3.0612200020612201</v>
      </c>
      <c r="N210">
        <v>3.0612200020612201</v>
      </c>
      <c r="O210">
        <v>3.0612200020612201</v>
      </c>
      <c r="P210">
        <v>3.0507016684727901</v>
      </c>
      <c r="Q210">
        <v>2.8124999989999999</v>
      </c>
      <c r="R210">
        <v>2.4573666658333302</v>
      </c>
      <c r="S210">
        <v>2.43686666583333</v>
      </c>
      <c r="T210">
        <v>2.3712999990833299</v>
      </c>
      <c r="U210">
        <v>2.4708416659166699</v>
      </c>
      <c r="V210">
        <v>2.43939999925</v>
      </c>
      <c r="W210">
        <v>2.2740249991666701</v>
      </c>
      <c r="X210">
        <v>2.1745583325000002</v>
      </c>
      <c r="Y210">
        <v>2.14120833258333</v>
      </c>
      <c r="Z210">
        <v>2.1126916659999999</v>
      </c>
      <c r="AA210">
        <v>2.1400249991666702</v>
      </c>
      <c r="AB210">
        <v>2.1130499989999998</v>
      </c>
      <c r="AC210">
        <v>2.1330833330000001</v>
      </c>
      <c r="AD210">
        <v>2.20014999966667</v>
      </c>
      <c r="AE210">
        <v>2.1774166665000001</v>
      </c>
      <c r="AF210">
        <v>2.10598333333333</v>
      </c>
      <c r="AG210">
        <v>2.0124249999999999</v>
      </c>
      <c r="AH210">
        <v>1.9502583333333301</v>
      </c>
      <c r="AI210">
        <v>1.81253333333333</v>
      </c>
      <c r="AJ210">
        <v>1.7275499999999999</v>
      </c>
      <c r="AK210">
        <v>1.62896666666667</v>
      </c>
      <c r="AL210">
        <v>1.61579083333333</v>
      </c>
      <c r="AM210">
        <v>1.52744416666667</v>
      </c>
      <c r="AN210">
        <v>1.4173750000000001</v>
      </c>
      <c r="AO210">
        <v>1.4100408333333301</v>
      </c>
      <c r="AP210">
        <v>1.48480583333333</v>
      </c>
      <c r="AQ210">
        <v>1.67360166666667</v>
      </c>
      <c r="AR210">
        <v>1.69495666666667</v>
      </c>
      <c r="AS210">
        <v>1.72396333333333</v>
      </c>
      <c r="AT210">
        <v>1.7917225000000001</v>
      </c>
      <c r="AU210">
        <v>1.7905883333333299</v>
      </c>
      <c r="AV210">
        <v>1.7421833333333301</v>
      </c>
      <c r="AW210">
        <v>1.6902283333333299</v>
      </c>
      <c r="AX210">
        <v>1.6643975</v>
      </c>
      <c r="AY210">
        <v>1.58893333333333</v>
      </c>
      <c r="AZ210">
        <v>1.5071016666666699</v>
      </c>
      <c r="BA210">
        <v>1.4148608333333299</v>
      </c>
      <c r="BB210">
        <v>1.45451471343873</v>
      </c>
      <c r="BC210">
        <v>1.36350833333333</v>
      </c>
      <c r="BD210">
        <v>1.2577758771929799</v>
      </c>
      <c r="BE210">
        <v>1.2496762037036999</v>
      </c>
      <c r="BF210">
        <v>1.2513000000000001</v>
      </c>
      <c r="BG210">
        <v>1.26705</v>
      </c>
      <c r="BH210">
        <v>1.374825</v>
      </c>
      <c r="BI210">
        <v>1.3815463636363601</v>
      </c>
      <c r="BJ210">
        <v>1.380925</v>
      </c>
      <c r="BK210">
        <v>1.34884166666667</v>
      </c>
      <c r="BL210">
        <v>1.36415833333333</v>
      </c>
      <c r="BM210" s="46">
        <v>1.37974166666667</v>
      </c>
      <c r="BN210">
        <v>1.34348333333333</v>
      </c>
    </row>
    <row r="211" spans="1:66" x14ac:dyDescent="0.3">
      <c r="A211" t="s">
        <v>950</v>
      </c>
      <c r="B211" t="s">
        <v>951</v>
      </c>
      <c r="C211" t="s">
        <v>1063</v>
      </c>
      <c r="D211" t="s">
        <v>1064</v>
      </c>
      <c r="E211">
        <v>0.89285699989285705</v>
      </c>
      <c r="F211">
        <v>0.89285699989285705</v>
      </c>
      <c r="G211">
        <v>0.89285699989285705</v>
      </c>
      <c r="H211">
        <v>0.89285699989285705</v>
      </c>
      <c r="I211">
        <v>0.89285699989285705</v>
      </c>
      <c r="J211">
        <v>0.89285699989285705</v>
      </c>
      <c r="K211">
        <v>0.89285699989285705</v>
      </c>
      <c r="L211">
        <v>0.89285699989285705</v>
      </c>
      <c r="M211">
        <v>0.89285699989285705</v>
      </c>
      <c r="N211">
        <v>0.89285699989285705</v>
      </c>
      <c r="O211">
        <v>0.89285699989285705</v>
      </c>
      <c r="P211">
        <v>0.88161645427590696</v>
      </c>
      <c r="Q211">
        <v>0.83729999899999996</v>
      </c>
      <c r="R211">
        <v>0.70411390796665796</v>
      </c>
      <c r="S211">
        <v>0.698085449275053</v>
      </c>
      <c r="T211">
        <v>0.76386666666666703</v>
      </c>
      <c r="U211">
        <v>0.81828333333333303</v>
      </c>
      <c r="V211">
        <v>0.90181666666666704</v>
      </c>
      <c r="W211">
        <v>0.87365833333333298</v>
      </c>
      <c r="X211">
        <v>0.86596432184602701</v>
      </c>
      <c r="Y211">
        <v>0.82982723705133399</v>
      </c>
      <c r="Z211">
        <v>0.87016628815513497</v>
      </c>
      <c r="AA211">
        <v>0.97110438154040202</v>
      </c>
      <c r="AB211">
        <v>1.1485583118840701</v>
      </c>
      <c r="AC211">
        <v>1.2737151385596699</v>
      </c>
      <c r="AD211">
        <v>1.4807666665000001</v>
      </c>
      <c r="AE211">
        <v>1.74149999983333</v>
      </c>
      <c r="AF211">
        <v>2.0032916666666698</v>
      </c>
      <c r="AG211">
        <v>2.0825166666666699</v>
      </c>
      <c r="AH211">
        <v>2.29324166666667</v>
      </c>
      <c r="AI211">
        <v>2.5287833333333301</v>
      </c>
      <c r="AJ211">
        <v>2.71475</v>
      </c>
      <c r="AK211">
        <v>2.9281000000000001</v>
      </c>
      <c r="AL211">
        <v>3.18773333333333</v>
      </c>
      <c r="AM211">
        <v>3.2913583333333301</v>
      </c>
      <c r="AN211">
        <v>3.4058999999999999</v>
      </c>
      <c r="AO211">
        <v>3.56635833333333</v>
      </c>
      <c r="AP211">
        <v>3.7169416666666701</v>
      </c>
      <c r="AQ211">
        <v>4.8156491666666703</v>
      </c>
      <c r="AR211">
        <v>4.8381416666666697</v>
      </c>
      <c r="AS211">
        <v>5.0889308333333299</v>
      </c>
      <c r="AT211">
        <v>5.2779849531703702</v>
      </c>
      <c r="AU211">
        <v>6.7487721028988696</v>
      </c>
      <c r="AV211">
        <v>7.50594374859842</v>
      </c>
      <c r="AW211">
        <v>7.48474390550839</v>
      </c>
      <c r="AX211">
        <v>7.5298730248359602</v>
      </c>
      <c r="AY211">
        <v>7.6094583333333299</v>
      </c>
      <c r="AZ211">
        <v>7.6520000000000001</v>
      </c>
      <c r="BA211">
        <v>7.7479166666666703</v>
      </c>
      <c r="BB211">
        <v>8.0550416666666695</v>
      </c>
      <c r="BC211">
        <v>8.06450134408602</v>
      </c>
      <c r="BD211">
        <v>7.64125903009875</v>
      </c>
      <c r="BE211">
        <v>7.3552028471520297</v>
      </c>
      <c r="BF211">
        <v>7.3021351000420598</v>
      </c>
      <c r="BG211">
        <v>7.3753453536421096</v>
      </c>
      <c r="BH211">
        <v>7.9146889773578799</v>
      </c>
      <c r="BI211">
        <v>7.9481529377886702</v>
      </c>
      <c r="BJ211">
        <v>7.8873903690918299</v>
      </c>
      <c r="BK211">
        <v>7.9525048613100298</v>
      </c>
      <c r="BL211">
        <v>8.1733992977783902</v>
      </c>
      <c r="BM211" s="46">
        <v>8.2134129096726092</v>
      </c>
      <c r="BN211">
        <v>8.0301029910493202</v>
      </c>
    </row>
    <row r="212" spans="1:66" x14ac:dyDescent="0.3">
      <c r="A212" t="s">
        <v>952</v>
      </c>
      <c r="B212" t="s">
        <v>953</v>
      </c>
      <c r="C212" t="s">
        <v>1063</v>
      </c>
      <c r="D212" t="s">
        <v>1064</v>
      </c>
      <c r="E212">
        <v>0.71428599971428597</v>
      </c>
      <c r="F212">
        <v>0.71428599971428597</v>
      </c>
      <c r="G212">
        <v>0.71428599971428597</v>
      </c>
      <c r="H212">
        <v>0.71428599971428597</v>
      </c>
      <c r="I212">
        <v>0.71428599971428597</v>
      </c>
      <c r="J212">
        <v>0.71428599971428597</v>
      </c>
      <c r="K212">
        <v>0.71428599971428597</v>
      </c>
      <c r="L212">
        <v>0.72420691633134904</v>
      </c>
      <c r="M212">
        <v>0.83333299983333298</v>
      </c>
      <c r="N212">
        <v>0.83333299983333298</v>
      </c>
      <c r="O212">
        <v>0.83333299983333298</v>
      </c>
      <c r="P212">
        <v>0.83089400256529</v>
      </c>
      <c r="Q212">
        <v>0.80078166566666698</v>
      </c>
      <c r="R212">
        <v>0.81634166566666699</v>
      </c>
      <c r="S212">
        <v>0.85546083233333303</v>
      </c>
      <c r="T212">
        <v>0.90402166566666697</v>
      </c>
      <c r="U212">
        <v>1.1128408325000001</v>
      </c>
      <c r="V212">
        <v>1.14649666575</v>
      </c>
      <c r="W212">
        <v>1.0470433324999999</v>
      </c>
      <c r="X212">
        <v>1.0569725444662901</v>
      </c>
      <c r="Y212">
        <v>1.0497976491415399</v>
      </c>
      <c r="Z212">
        <v>1.15909847113534</v>
      </c>
      <c r="AA212">
        <v>1.2386504266874001</v>
      </c>
      <c r="AB212">
        <v>1.8853301635048201</v>
      </c>
      <c r="AC212">
        <v>2.5099499995833301</v>
      </c>
      <c r="AD212">
        <v>5.0941625000000004</v>
      </c>
      <c r="AE212">
        <v>16.092133333250001</v>
      </c>
      <c r="AF212">
        <v>34.042524999999998</v>
      </c>
      <c r="AG212">
        <v>32.514083333333303</v>
      </c>
      <c r="AH212">
        <v>59.812758333333299</v>
      </c>
      <c r="AI212">
        <v>151.44583333333301</v>
      </c>
      <c r="AJ212">
        <v>295.34416666666698</v>
      </c>
      <c r="AK212">
        <v>499.44183333333302</v>
      </c>
      <c r="AL212">
        <v>567.45858333333297</v>
      </c>
      <c r="AM212">
        <v>586.73970833333306</v>
      </c>
      <c r="AN212">
        <v>755.21583333333297</v>
      </c>
      <c r="AO212">
        <v>920.73249999999996</v>
      </c>
      <c r="AP212">
        <v>981.48249999999996</v>
      </c>
      <c r="AQ212">
        <v>1563.6179999999999</v>
      </c>
      <c r="AR212">
        <v>1804.1949999999999</v>
      </c>
      <c r="AS212">
        <v>2092.125</v>
      </c>
      <c r="AT212">
        <v>1986.1541666666701</v>
      </c>
      <c r="AU212">
        <v>2099.0338657500001</v>
      </c>
      <c r="AV212">
        <v>2347.9416666666698</v>
      </c>
      <c r="AW212">
        <v>2701.2966666666698</v>
      </c>
      <c r="AX212">
        <v>2889.5875000000001</v>
      </c>
      <c r="AY212">
        <v>2961.90916666667</v>
      </c>
      <c r="AZ212">
        <v>2985.1858333333298</v>
      </c>
      <c r="BA212">
        <v>2981.5149999999999</v>
      </c>
      <c r="BB212">
        <v>3385.65</v>
      </c>
      <c r="BC212">
        <v>3978.0866666666702</v>
      </c>
      <c r="BD212">
        <v>4349.1616666666696</v>
      </c>
      <c r="BE212">
        <v>4344.0366666666696</v>
      </c>
      <c r="BF212">
        <v>4332.5008333333299</v>
      </c>
      <c r="BG212">
        <v>4524.15916666667</v>
      </c>
      <c r="BH212">
        <v>5080.7475000000004</v>
      </c>
      <c r="BI212">
        <v>6290.2974149522797</v>
      </c>
      <c r="BJ212">
        <v>7384.4322224869202</v>
      </c>
      <c r="BK212">
        <v>7931.6317497372802</v>
      </c>
      <c r="BL212">
        <v>9010.2211440091505</v>
      </c>
      <c r="BM212" s="46">
        <v>9829.9267633237505</v>
      </c>
      <c r="BN212">
        <v>10439.425330423601</v>
      </c>
    </row>
    <row r="213" spans="1:66" x14ac:dyDescent="0.3">
      <c r="A213" t="s">
        <v>954</v>
      </c>
      <c r="B213" t="s">
        <v>955</v>
      </c>
      <c r="C213" t="s">
        <v>1063</v>
      </c>
      <c r="D213" t="s">
        <v>1064</v>
      </c>
      <c r="E213">
        <v>2.5000000015000001</v>
      </c>
      <c r="F213">
        <v>2.5000000015000001</v>
      </c>
      <c r="G213">
        <v>2.5000000015000001</v>
      </c>
      <c r="H213">
        <v>2.5000000015000001</v>
      </c>
      <c r="I213">
        <v>2.5000000015000001</v>
      </c>
      <c r="J213">
        <v>2.5000000015000001</v>
      </c>
      <c r="K213">
        <v>2.5000000015000001</v>
      </c>
      <c r="L213">
        <v>2.5000000015000001</v>
      </c>
      <c r="M213">
        <v>2.5000000015000001</v>
      </c>
      <c r="N213">
        <v>2.5000000015000001</v>
      </c>
      <c r="O213">
        <v>2.5000000015000001</v>
      </c>
      <c r="P213">
        <v>2.5000000012916699</v>
      </c>
      <c r="Q213">
        <v>2.5000138172256099</v>
      </c>
      <c r="R213">
        <v>2.4999976984432202</v>
      </c>
      <c r="S213">
        <v>2.4999979282546501</v>
      </c>
      <c r="T213">
        <v>2.5</v>
      </c>
      <c r="U213">
        <v>2.5</v>
      </c>
      <c r="V213">
        <v>2.5</v>
      </c>
      <c r="W213">
        <v>2.5</v>
      </c>
      <c r="X213">
        <v>2.5</v>
      </c>
      <c r="Y213">
        <v>2.5</v>
      </c>
      <c r="Z213">
        <v>2.5</v>
      </c>
      <c r="AA213">
        <v>2.5</v>
      </c>
      <c r="AB213">
        <v>2.5</v>
      </c>
      <c r="AC213">
        <v>2.5</v>
      </c>
      <c r="AD213">
        <v>2.5</v>
      </c>
      <c r="AE213">
        <v>4.85215</v>
      </c>
      <c r="AF213">
        <v>5</v>
      </c>
      <c r="AG213">
        <v>5</v>
      </c>
      <c r="AH213">
        <v>5</v>
      </c>
      <c r="AI213">
        <v>6.8483333333333301</v>
      </c>
      <c r="AJ213">
        <v>8.0166666666666693</v>
      </c>
      <c r="AK213">
        <v>8.3608333333333302</v>
      </c>
      <c r="AL213">
        <v>8.7025083333333306</v>
      </c>
      <c r="AM213">
        <v>8.7287499999999998</v>
      </c>
      <c r="AN213">
        <v>8.7545833333333292</v>
      </c>
      <c r="AO213">
        <v>8.7550000000000008</v>
      </c>
      <c r="AP213">
        <v>8.7562499999999996</v>
      </c>
      <c r="AQ213">
        <v>8.7550000000000008</v>
      </c>
      <c r="AR213">
        <v>8.7550000000000008</v>
      </c>
      <c r="AS213">
        <v>8.7550000000000008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 s="46">
        <v>1</v>
      </c>
      <c r="BN213">
        <v>1</v>
      </c>
    </row>
    <row r="214" spans="1:66" x14ac:dyDescent="0.3">
      <c r="A214" t="s">
        <v>956</v>
      </c>
      <c r="B214" t="s">
        <v>957</v>
      </c>
      <c r="C214" t="s">
        <v>1063</v>
      </c>
      <c r="D214" t="s">
        <v>1064</v>
      </c>
      <c r="Q214">
        <v>583.21749999941699</v>
      </c>
      <c r="R214">
        <v>582.99583333191697</v>
      </c>
      <c r="S214">
        <v>650.34333333183304</v>
      </c>
      <c r="T214">
        <v>652.84916666599997</v>
      </c>
      <c r="U214">
        <v>832.33499999966705</v>
      </c>
      <c r="V214">
        <v>882.38833333125001</v>
      </c>
      <c r="W214">
        <v>848.663333330917</v>
      </c>
      <c r="X214">
        <v>830.86166666591703</v>
      </c>
      <c r="Y214">
        <v>856.44749999741703</v>
      </c>
      <c r="Z214">
        <v>1136.7649999995799</v>
      </c>
      <c r="AA214">
        <v>1352.50999999808</v>
      </c>
      <c r="AB214">
        <v>1518.84833333283</v>
      </c>
      <c r="AC214">
        <v>1756.9608333318299</v>
      </c>
      <c r="AD214">
        <v>1909.4391666639999</v>
      </c>
      <c r="AE214">
        <v>1490.8099999987501</v>
      </c>
      <c r="AF214">
        <v>1296.07</v>
      </c>
      <c r="AG214">
        <v>1301.6275000000001</v>
      </c>
      <c r="AH214">
        <v>1372.0933333333301</v>
      </c>
      <c r="AI214">
        <v>1198.1016666666701</v>
      </c>
      <c r="AJ214">
        <v>1240.61333333333</v>
      </c>
      <c r="AK214">
        <v>1232.4058333333301</v>
      </c>
      <c r="AL214">
        <v>1573.6658666666699</v>
      </c>
      <c r="AM214">
        <v>1612.4449833333299</v>
      </c>
      <c r="AN214">
        <v>1628.9331583333301</v>
      </c>
      <c r="AO214">
        <v>1542.9469666666701</v>
      </c>
      <c r="AP214">
        <v>1703.09690833333</v>
      </c>
      <c r="AQ214">
        <v>1736.20738333333</v>
      </c>
      <c r="AR214">
        <v>0.938283072395239</v>
      </c>
      <c r="AS214">
        <v>1.08270508132601</v>
      </c>
      <c r="AT214">
        <v>1.11653308564468</v>
      </c>
      <c r="AU214">
        <v>1.0575589962396501</v>
      </c>
      <c r="AV214">
        <v>0.88404792718496095</v>
      </c>
      <c r="AW214">
        <v>0.80392164774760499</v>
      </c>
      <c r="AX214">
        <v>0.80380019216141596</v>
      </c>
      <c r="AY214">
        <v>0.79643273094909595</v>
      </c>
      <c r="AZ214">
        <v>0.72967239998408795</v>
      </c>
      <c r="BA214">
        <v>0.67992268004272904</v>
      </c>
      <c r="BB214">
        <v>0.71695770201613596</v>
      </c>
      <c r="BC214">
        <v>0.75430899010597896</v>
      </c>
      <c r="BD214">
        <v>0.71841389865332195</v>
      </c>
      <c r="BE214">
        <v>0.77833812041681205</v>
      </c>
      <c r="BF214">
        <v>0.75294512270200198</v>
      </c>
      <c r="BG214">
        <v>0.75272819693259096</v>
      </c>
      <c r="BH214">
        <v>0.90129642336709603</v>
      </c>
      <c r="BI214">
        <v>0.90342143625728799</v>
      </c>
      <c r="BJ214">
        <v>0.88520550826938005</v>
      </c>
      <c r="BK214">
        <v>0.84677266710809596</v>
      </c>
      <c r="BL214">
        <v>0.89321558147922597</v>
      </c>
      <c r="BM214" s="46">
        <v>0.87747520723301198</v>
      </c>
      <c r="BN214">
        <v>0.84537656436794495</v>
      </c>
    </row>
    <row r="215" spans="1:66" x14ac:dyDescent="0.3">
      <c r="A215" t="s">
        <v>958</v>
      </c>
      <c r="B215" t="s">
        <v>959</v>
      </c>
      <c r="C215" t="s">
        <v>1063</v>
      </c>
      <c r="D215" t="s">
        <v>1064</v>
      </c>
      <c r="E215">
        <v>7.1428600061428602</v>
      </c>
      <c r="F215">
        <v>7.1428600061428602</v>
      </c>
      <c r="G215">
        <v>7.1428600061428602</v>
      </c>
      <c r="H215">
        <v>7.1428600061428602</v>
      </c>
      <c r="I215">
        <v>7.1428600061428602</v>
      </c>
      <c r="J215">
        <v>7.1428600061428602</v>
      </c>
      <c r="K215">
        <v>7.1428600061428602</v>
      </c>
      <c r="L215">
        <v>7.1428600061428602</v>
      </c>
      <c r="M215">
        <v>7.1428600061428602</v>
      </c>
      <c r="N215">
        <v>7.1428600061428602</v>
      </c>
      <c r="O215">
        <v>7.1428600061428602</v>
      </c>
      <c r="P215">
        <v>7.1285583388809597</v>
      </c>
      <c r="Q215">
        <v>6.9801249990000001</v>
      </c>
      <c r="R215">
        <v>6.2814999990000002</v>
      </c>
      <c r="S215">
        <v>6.2949999989999998</v>
      </c>
      <c r="T215">
        <v>6.2949999989999998</v>
      </c>
      <c r="U215">
        <v>6.2949999989999998</v>
      </c>
      <c r="V215">
        <v>6.2949999989999998</v>
      </c>
      <c r="W215">
        <v>6.2949999989999998</v>
      </c>
      <c r="X215">
        <v>6.2949999989999998</v>
      </c>
      <c r="Y215">
        <v>6.2949999989999998</v>
      </c>
      <c r="Z215">
        <v>6.2949999989999998</v>
      </c>
      <c r="AA215">
        <v>10.750349999000001</v>
      </c>
      <c r="AB215">
        <v>15.787658332333301</v>
      </c>
      <c r="AC215">
        <v>20.0185499995833</v>
      </c>
      <c r="AD215">
        <v>39.487141666666702</v>
      </c>
      <c r="AE215">
        <v>72</v>
      </c>
      <c r="AF215">
        <v>105.177083333333</v>
      </c>
      <c r="AG215">
        <v>170.45275000000001</v>
      </c>
      <c r="AH215">
        <v>490.675166666667</v>
      </c>
      <c r="BB215">
        <v>31558.9054783951</v>
      </c>
      <c r="BC215">
        <v>31269.662571225101</v>
      </c>
      <c r="BD215">
        <v>29966.835440408398</v>
      </c>
      <c r="BE215">
        <v>22516.000296771101</v>
      </c>
      <c r="BF215">
        <v>19283.799950452099</v>
      </c>
      <c r="BG215">
        <v>20230.929131054101</v>
      </c>
      <c r="BH215">
        <v>22254.2356837607</v>
      </c>
      <c r="BI215">
        <v>23061.784313865101</v>
      </c>
      <c r="BJ215">
        <v>23097.9873219373</v>
      </c>
    </row>
    <row r="216" spans="1:66" x14ac:dyDescent="0.3">
      <c r="A216" t="s">
        <v>960</v>
      </c>
      <c r="B216" t="s">
        <v>961</v>
      </c>
      <c r="C216" t="s">
        <v>1063</v>
      </c>
      <c r="D216" t="s">
        <v>1064</v>
      </c>
      <c r="AP216">
        <v>5.9123000000000001</v>
      </c>
      <c r="AQ216">
        <v>10.030799999999999</v>
      </c>
      <c r="AR216">
        <v>11.6615</v>
      </c>
      <c r="AS216">
        <v>63.165900000000001</v>
      </c>
      <c r="AT216">
        <v>66.913659999999993</v>
      </c>
      <c r="AU216">
        <v>64.405225000000002</v>
      </c>
      <c r="AV216">
        <v>57.5900416666667</v>
      </c>
      <c r="AW216">
        <v>58.3757083333333</v>
      </c>
      <c r="AX216">
        <v>66.717825000000005</v>
      </c>
      <c r="AY216">
        <v>67.155124999999998</v>
      </c>
      <c r="AZ216">
        <v>58.449566666666698</v>
      </c>
      <c r="BA216">
        <v>55.72925</v>
      </c>
      <c r="BB216">
        <v>67.604933333333307</v>
      </c>
      <c r="BC216">
        <v>77.722841666666696</v>
      </c>
      <c r="BD216">
        <v>73.355433333333394</v>
      </c>
      <c r="BE216">
        <v>87.958808333333295</v>
      </c>
      <c r="BF216">
        <v>85.158841666666703</v>
      </c>
      <c r="BG216">
        <v>88.405308333333295</v>
      </c>
      <c r="BH216">
        <v>108.811425</v>
      </c>
      <c r="BI216">
        <v>111.27785</v>
      </c>
      <c r="BJ216">
        <v>107.75885</v>
      </c>
      <c r="BK216">
        <v>100.17507500000001</v>
      </c>
      <c r="BL216">
        <v>105.249558333333</v>
      </c>
      <c r="BM216" s="46">
        <v>103.16329166666701</v>
      </c>
      <c r="BN216">
        <v>99.395941666666701</v>
      </c>
    </row>
    <row r="217" spans="1:66" x14ac:dyDescent="0.3">
      <c r="A217" t="s">
        <v>962</v>
      </c>
      <c r="B217" t="s">
        <v>963</v>
      </c>
      <c r="C217" t="s">
        <v>1063</v>
      </c>
      <c r="D217" t="s">
        <v>1064</v>
      </c>
    </row>
    <row r="218" spans="1:66" x14ac:dyDescent="0.3">
      <c r="A218" t="s">
        <v>964</v>
      </c>
      <c r="B218" t="s">
        <v>965</v>
      </c>
      <c r="C218" t="s">
        <v>1063</v>
      </c>
      <c r="D218" t="s">
        <v>1064</v>
      </c>
      <c r="BD218">
        <v>2.98895</v>
      </c>
      <c r="BE218">
        <v>2.95</v>
      </c>
      <c r="BF218">
        <v>2.95</v>
      </c>
      <c r="BG218">
        <v>2.95</v>
      </c>
      <c r="BH218">
        <v>3.6041666666666701</v>
      </c>
      <c r="BI218">
        <v>46.7291666666667</v>
      </c>
      <c r="BJ218">
        <v>113.64749999999999</v>
      </c>
      <c r="BK218">
        <v>141.38583333333301</v>
      </c>
      <c r="BL218">
        <v>157.99916666666701</v>
      </c>
      <c r="BM218" s="46">
        <v>165.90731666666699</v>
      </c>
      <c r="BN218">
        <v>306.35461993727603</v>
      </c>
    </row>
    <row r="219" spans="1:66" x14ac:dyDescent="0.3">
      <c r="A219" t="s">
        <v>966</v>
      </c>
      <c r="B219" t="s">
        <v>967</v>
      </c>
      <c r="C219" t="s">
        <v>1063</v>
      </c>
      <c r="D219" t="s">
        <v>1064</v>
      </c>
    </row>
    <row r="220" spans="1:66" x14ac:dyDescent="0.3">
      <c r="A220" t="s">
        <v>968</v>
      </c>
      <c r="B220" t="s">
        <v>969</v>
      </c>
      <c r="C220" t="s">
        <v>1063</v>
      </c>
      <c r="D220" t="s">
        <v>1064</v>
      </c>
    </row>
    <row r="221" spans="1:66" x14ac:dyDescent="0.3">
      <c r="A221" t="s">
        <v>970</v>
      </c>
      <c r="B221" t="s">
        <v>971</v>
      </c>
      <c r="C221" t="s">
        <v>1063</v>
      </c>
      <c r="D221" t="s">
        <v>1064</v>
      </c>
      <c r="E221">
        <v>2.875000002875E-2</v>
      </c>
      <c r="F221">
        <v>2.875000002875E-2</v>
      </c>
      <c r="G221">
        <v>2.875000002875E-2</v>
      </c>
      <c r="H221">
        <v>2.875000002875E-2</v>
      </c>
      <c r="I221">
        <v>2.875000002875E-2</v>
      </c>
      <c r="J221">
        <v>2.875000002875E-2</v>
      </c>
      <c r="K221">
        <v>2.875000002875E-2</v>
      </c>
      <c r="L221">
        <v>2.875000002875E-2</v>
      </c>
      <c r="M221">
        <v>2.875000002875E-2</v>
      </c>
      <c r="N221">
        <v>2.875000002875E-2</v>
      </c>
      <c r="O221">
        <v>2.875000002875E-2</v>
      </c>
      <c r="P221">
        <v>2.83601702878227E-2</v>
      </c>
      <c r="Q221">
        <v>2.7053416666666701E-2</v>
      </c>
      <c r="R221">
        <v>2.45151666665833E-2</v>
      </c>
      <c r="S221">
        <v>2.5408166666583298E-2</v>
      </c>
      <c r="T221">
        <v>2.5543249999916699E-2</v>
      </c>
      <c r="U221">
        <v>3.0229083333333299E-2</v>
      </c>
      <c r="V221">
        <v>3.7558070960585603E-2</v>
      </c>
      <c r="W221">
        <v>3.6154724439896903E-2</v>
      </c>
      <c r="X221">
        <v>3.5024583566634897E-2</v>
      </c>
      <c r="Y221">
        <v>3.4771398773720201E-2</v>
      </c>
      <c r="Z221">
        <v>3.8399464445231603E-2</v>
      </c>
      <c r="AA221">
        <v>4.0998602033422898E-2</v>
      </c>
      <c r="AB221">
        <v>4.2335198473825303E-2</v>
      </c>
      <c r="AC221">
        <v>4.4158667395588602E-2</v>
      </c>
      <c r="AD221">
        <v>4.4604388848353299E-2</v>
      </c>
      <c r="AE221">
        <v>3.85890122281718E-2</v>
      </c>
      <c r="AF221">
        <v>5.42112152376878E-2</v>
      </c>
      <c r="AG221">
        <v>8.63433333333333E-2</v>
      </c>
      <c r="AH221">
        <v>0.12467225</v>
      </c>
      <c r="AI221">
        <v>0.143330916666667</v>
      </c>
      <c r="AK221">
        <v>0.321337083333333</v>
      </c>
      <c r="AL221">
        <v>0.42985416666666698</v>
      </c>
      <c r="AM221">
        <v>0.73262816666666697</v>
      </c>
      <c r="AN221">
        <v>1.42034183333333</v>
      </c>
      <c r="AO221">
        <v>2.2031635833333301</v>
      </c>
      <c r="AP221">
        <v>4.5525059166666697</v>
      </c>
      <c r="AQ221">
        <v>6.8832428333333304</v>
      </c>
      <c r="AR221">
        <v>7.1189583333333299</v>
      </c>
      <c r="AS221">
        <v>7.97817166666667</v>
      </c>
      <c r="AT221">
        <v>8.8421091666666705</v>
      </c>
      <c r="AU221">
        <v>9.0883249999999993</v>
      </c>
      <c r="AV221">
        <v>9.3475833333333291</v>
      </c>
      <c r="AW221">
        <v>9.9023241666666699</v>
      </c>
      <c r="AX221">
        <v>10.5579703333333</v>
      </c>
      <c r="AY221">
        <v>12.4486425</v>
      </c>
      <c r="AZ221">
        <v>13.536754999999999</v>
      </c>
      <c r="BA221">
        <v>14.6952016666667</v>
      </c>
      <c r="BB221">
        <v>16.2084512541667</v>
      </c>
      <c r="BC221">
        <v>18.498601323751</v>
      </c>
      <c r="BD221">
        <v>17.622935005819699</v>
      </c>
      <c r="BE221">
        <v>19.0684168084154</v>
      </c>
      <c r="BF221">
        <v>18.449952624878101</v>
      </c>
      <c r="BG221">
        <v>18.4664030495763</v>
      </c>
      <c r="BH221">
        <v>22.090644560211299</v>
      </c>
      <c r="BI221">
        <v>22.148860634783802</v>
      </c>
      <c r="BJ221">
        <v>21.741138360711599</v>
      </c>
      <c r="BK221">
        <v>20.750859237091401</v>
      </c>
      <c r="BL221">
        <v>21.8847418164689</v>
      </c>
      <c r="BM221" s="46">
        <v>21.507059099358202</v>
      </c>
    </row>
    <row r="222" spans="1:66" x14ac:dyDescent="0.3">
      <c r="A222" t="s">
        <v>972</v>
      </c>
      <c r="B222" t="s">
        <v>973</v>
      </c>
      <c r="C222" t="s">
        <v>1063</v>
      </c>
      <c r="D222" t="s">
        <v>1064</v>
      </c>
      <c r="E222">
        <v>1.885E-3</v>
      </c>
      <c r="F222">
        <v>1.885E-3</v>
      </c>
      <c r="G222">
        <v>1.885E-3</v>
      </c>
      <c r="H222">
        <v>1.885E-3</v>
      </c>
      <c r="I222">
        <v>1.885E-3</v>
      </c>
      <c r="J222">
        <v>1.885E-3</v>
      </c>
      <c r="K222">
        <v>1.885E-3</v>
      </c>
      <c r="L222">
        <v>1.885E-3</v>
      </c>
      <c r="M222">
        <v>1.885E-3</v>
      </c>
      <c r="N222">
        <v>1.885E-3</v>
      </c>
      <c r="O222">
        <v>1.885E-3</v>
      </c>
      <c r="P222">
        <v>1.88358333333333E-3</v>
      </c>
      <c r="Q222">
        <v>1.7849999999999999E-3</v>
      </c>
      <c r="R222">
        <v>1.7849999999999999E-3</v>
      </c>
      <c r="S222">
        <v>1.7849999999999999E-3</v>
      </c>
      <c r="T222">
        <v>1.7849999999999999E-3</v>
      </c>
      <c r="U222">
        <v>1.7849999999999999E-3</v>
      </c>
      <c r="V222">
        <v>1.7849999999999999E-3</v>
      </c>
      <c r="W222">
        <v>1.7849999999999999E-3</v>
      </c>
      <c r="X222">
        <v>1.7849999999999999E-3</v>
      </c>
      <c r="Y222">
        <v>1.7849999999999999E-3</v>
      </c>
      <c r="Z222">
        <v>1.7849999999999999E-3</v>
      </c>
      <c r="AA222">
        <v>1.7849999999999999E-3</v>
      </c>
      <c r="AB222">
        <v>1.7849999999999999E-3</v>
      </c>
      <c r="AC222">
        <v>1.7849999999999999E-3</v>
      </c>
      <c r="AD222">
        <v>1.7849999999999999E-3</v>
      </c>
      <c r="AE222">
        <v>1.7849999999999999E-3</v>
      </c>
      <c r="AF222">
        <v>1.7849999999999999E-3</v>
      </c>
      <c r="AG222">
        <v>1.7849999999999999E-3</v>
      </c>
      <c r="AH222">
        <v>1.7849999999999999E-3</v>
      </c>
      <c r="AI222">
        <v>1.7849999999999999E-3</v>
      </c>
      <c r="AJ222">
        <v>1.7849999999999999E-3</v>
      </c>
      <c r="AK222">
        <v>1.7849999999999999E-3</v>
      </c>
      <c r="AL222">
        <v>1.7849999999999999E-3</v>
      </c>
      <c r="AM222">
        <v>0.22246075758842601</v>
      </c>
      <c r="AN222">
        <v>0.44277198913867399</v>
      </c>
      <c r="AO222">
        <v>0.40101835370904798</v>
      </c>
      <c r="AP222">
        <v>0.401566152294698</v>
      </c>
      <c r="AQ222">
        <v>0.40160642570281102</v>
      </c>
      <c r="AR222">
        <v>0.83408426422225102</v>
      </c>
      <c r="AS222">
        <v>1.3224905154787401</v>
      </c>
      <c r="AT222">
        <v>2.1781822542340898</v>
      </c>
      <c r="AU222">
        <v>2.3467500000000001</v>
      </c>
      <c r="AV222">
        <v>2.6013333333333302</v>
      </c>
      <c r="AW222">
        <v>2.7335829756751999</v>
      </c>
      <c r="AX222">
        <v>2.7316666654786901</v>
      </c>
      <c r="AY222">
        <v>2.7437499999999999</v>
      </c>
      <c r="AZ222">
        <v>2.7450000000000001</v>
      </c>
      <c r="BA222">
        <v>2.7450000000000001</v>
      </c>
      <c r="BB222">
        <v>2.7450000000000001</v>
      </c>
      <c r="BC222">
        <v>2.7454166666666699</v>
      </c>
      <c r="BD222">
        <v>3.2679999999999998</v>
      </c>
      <c r="BE222">
        <v>3.3</v>
      </c>
      <c r="BF222">
        <v>3.3</v>
      </c>
      <c r="BG222">
        <v>3.3</v>
      </c>
      <c r="BH222">
        <v>3.4166666666666701</v>
      </c>
      <c r="BI222">
        <v>6.2286302784897902</v>
      </c>
      <c r="BJ222">
        <v>7.4876611249999998</v>
      </c>
      <c r="BK222">
        <v>7.4625111984126997</v>
      </c>
      <c r="BL222">
        <v>7.4580000000000002</v>
      </c>
      <c r="BM222" s="46">
        <v>9.3095454545454608</v>
      </c>
      <c r="BN222">
        <v>18.238666666666699</v>
      </c>
    </row>
    <row r="223" spans="1:66" x14ac:dyDescent="0.3">
      <c r="A223" t="s">
        <v>974</v>
      </c>
      <c r="B223" t="s">
        <v>975</v>
      </c>
      <c r="C223" t="s">
        <v>1063</v>
      </c>
      <c r="D223" t="s">
        <v>1064</v>
      </c>
      <c r="AL223">
        <v>30.769583333333301</v>
      </c>
      <c r="AM223">
        <v>32.044833333333301</v>
      </c>
      <c r="AN223">
        <v>29.713416666666699</v>
      </c>
      <c r="AO223">
        <v>30.653749999999999</v>
      </c>
      <c r="AP223">
        <v>33.6161666666667</v>
      </c>
      <c r="AQ223">
        <v>35.233416666666699</v>
      </c>
      <c r="AR223">
        <v>41.362833333333299</v>
      </c>
      <c r="AS223">
        <v>46.035166666666697</v>
      </c>
      <c r="AT223">
        <v>48.354833333333303</v>
      </c>
      <c r="AU223">
        <v>45.326749999999997</v>
      </c>
      <c r="AV223">
        <v>36.772916666666703</v>
      </c>
      <c r="AW223">
        <v>32.256916666666697</v>
      </c>
      <c r="AX223">
        <v>31.018249999999998</v>
      </c>
      <c r="AY223">
        <v>29.69725</v>
      </c>
      <c r="AZ223">
        <v>24.694333333333301</v>
      </c>
      <c r="BA223">
        <v>21.361416666666699</v>
      </c>
    </row>
    <row r="224" spans="1:66" x14ac:dyDescent="0.3">
      <c r="A224" t="s">
        <v>976</v>
      </c>
      <c r="B224" t="s">
        <v>977</v>
      </c>
      <c r="C224" t="s">
        <v>1063</v>
      </c>
      <c r="D224" t="s">
        <v>1064</v>
      </c>
      <c r="AJ224">
        <v>27.571200000000001</v>
      </c>
      <c r="AK224">
        <v>81.286991666666694</v>
      </c>
      <c r="AL224">
        <v>113.24188333333301</v>
      </c>
      <c r="AM224">
        <v>128.808558333333</v>
      </c>
      <c r="AN224">
        <v>118.518466666667</v>
      </c>
      <c r="AO224">
        <v>135.36430833333301</v>
      </c>
      <c r="AP224">
        <v>159.68833333333299</v>
      </c>
      <c r="AQ224">
        <v>166.134166666667</v>
      </c>
      <c r="AR224">
        <v>181.76919333333299</v>
      </c>
      <c r="AS224">
        <v>222.65608583333301</v>
      </c>
      <c r="AT224">
        <v>242.74883500000001</v>
      </c>
      <c r="AU224">
        <v>240.24821499999999</v>
      </c>
      <c r="AV224">
        <v>207.11371569658101</v>
      </c>
      <c r="AW224">
        <v>192.38112433333299</v>
      </c>
      <c r="AX224">
        <v>192.705468</v>
      </c>
      <c r="AY224">
        <v>191.02825783333299</v>
      </c>
    </row>
    <row r="225" spans="1:66" x14ac:dyDescent="0.3">
      <c r="A225" t="s">
        <v>978</v>
      </c>
      <c r="B225" t="s">
        <v>979</v>
      </c>
      <c r="C225" t="s">
        <v>1063</v>
      </c>
      <c r="D225" t="s">
        <v>1064</v>
      </c>
      <c r="E225">
        <v>5.1732100041732103</v>
      </c>
      <c r="F225">
        <v>5.1732100041732103</v>
      </c>
      <c r="G225">
        <v>5.1732100041732103</v>
      </c>
      <c r="H225">
        <v>5.1732100041732103</v>
      </c>
      <c r="I225">
        <v>5.1732100041732103</v>
      </c>
      <c r="J225">
        <v>5.1732100041732103</v>
      </c>
      <c r="K225">
        <v>5.1732100041732103</v>
      </c>
      <c r="L225">
        <v>5.1732100041732103</v>
      </c>
      <c r="M225">
        <v>5.1732100041732103</v>
      </c>
      <c r="N225">
        <v>5.1732100041732103</v>
      </c>
      <c r="O225">
        <v>5.1732100041732103</v>
      </c>
      <c r="P225">
        <v>5.1259052475026801</v>
      </c>
      <c r="Q225">
        <v>4.7624166656666702</v>
      </c>
      <c r="R225">
        <v>4.3672499990000002</v>
      </c>
      <c r="S225">
        <v>4.4394249989999999</v>
      </c>
      <c r="T225">
        <v>4.1521916656666704</v>
      </c>
      <c r="U225">
        <v>4.35589166566667</v>
      </c>
      <c r="V225">
        <v>4.48164166566667</v>
      </c>
      <c r="W225">
        <v>4.5184749990000004</v>
      </c>
      <c r="X225">
        <v>4.2870833323333297</v>
      </c>
      <c r="Y225">
        <v>4.2295749989999996</v>
      </c>
      <c r="Z225">
        <v>5.0634416656666703</v>
      </c>
      <c r="AA225">
        <v>6.2826083323333304</v>
      </c>
      <c r="AB225">
        <v>7.6671083323333304</v>
      </c>
      <c r="AC225">
        <v>8.27179999941667</v>
      </c>
      <c r="AD225">
        <v>8.6039249996666705</v>
      </c>
      <c r="AE225">
        <v>7.1235833333333298</v>
      </c>
      <c r="AF225">
        <v>6.3404416666666696</v>
      </c>
      <c r="AG225">
        <v>6.1271500000000003</v>
      </c>
      <c r="AH225">
        <v>6.4468758333333298</v>
      </c>
      <c r="AI225">
        <v>5.9187900000000004</v>
      </c>
      <c r="AJ225">
        <v>6.0474666666666703</v>
      </c>
      <c r="AK225">
        <v>5.8238333333333303</v>
      </c>
      <c r="AL225">
        <v>7.7834266666666698</v>
      </c>
      <c r="AM225">
        <v>7.7159700000000004</v>
      </c>
      <c r="AN225">
        <v>7.13326833333333</v>
      </c>
      <c r="AO225">
        <v>6.7059558333333298</v>
      </c>
      <c r="AP225">
        <v>7.6348941666666699</v>
      </c>
      <c r="AQ225">
        <v>7.9498681666666702</v>
      </c>
      <c r="AR225">
        <v>8.2624283333333306</v>
      </c>
      <c r="AS225">
        <v>9.1622441666666692</v>
      </c>
      <c r="AT225">
        <v>10.3291358333333</v>
      </c>
      <c r="AU225">
        <v>9.7371233333333294</v>
      </c>
      <c r="AV225">
        <v>8.08630416666667</v>
      </c>
      <c r="AW225">
        <v>7.3488866666666697</v>
      </c>
      <c r="AX225">
        <v>7.4730883333333296</v>
      </c>
      <c r="AY225">
        <v>7.3782491666666701</v>
      </c>
      <c r="AZ225">
        <v>6.7587700000000002</v>
      </c>
      <c r="BA225">
        <v>6.5910991666666696</v>
      </c>
      <c r="BB225">
        <v>7.6538191666666702</v>
      </c>
      <c r="BC225">
        <v>7.2075241666666701</v>
      </c>
      <c r="BD225">
        <v>6.4935433333333297</v>
      </c>
      <c r="BE225">
        <v>6.7750158333333301</v>
      </c>
      <c r="BF225">
        <v>6.51397166666667</v>
      </c>
      <c r="BG225">
        <v>6.8607849999999999</v>
      </c>
      <c r="BH225">
        <v>8.4348408333333307</v>
      </c>
      <c r="BI225">
        <v>8.5619916666666693</v>
      </c>
      <c r="BJ225">
        <v>8.5488608333333307</v>
      </c>
      <c r="BK225">
        <v>8.6925183333333305</v>
      </c>
      <c r="BL225">
        <v>9.4583491666666593</v>
      </c>
      <c r="BM225" s="46">
        <v>9.2103090284208502</v>
      </c>
      <c r="BN225">
        <v>8.5765667160737795</v>
      </c>
    </row>
    <row r="226" spans="1:66" x14ac:dyDescent="0.3">
      <c r="A226" t="s">
        <v>980</v>
      </c>
      <c r="B226" t="s">
        <v>981</v>
      </c>
      <c r="C226" t="s">
        <v>1063</v>
      </c>
      <c r="D226" t="s">
        <v>1064</v>
      </c>
      <c r="E226">
        <v>0.71428599971428597</v>
      </c>
      <c r="F226">
        <v>0.71428599971428597</v>
      </c>
      <c r="G226">
        <v>0.71428599971428597</v>
      </c>
      <c r="H226">
        <v>0.71428599971428597</v>
      </c>
      <c r="I226">
        <v>0.71428599971428597</v>
      </c>
      <c r="J226">
        <v>0.71428599971428597</v>
      </c>
      <c r="K226">
        <v>0.71428599971428597</v>
      </c>
      <c r="L226">
        <v>0.71428599971428597</v>
      </c>
      <c r="M226">
        <v>0.71428599971428597</v>
      </c>
      <c r="N226">
        <v>0.71428599971428597</v>
      </c>
      <c r="O226">
        <v>0.71428599971428597</v>
      </c>
      <c r="P226">
        <v>0.71521691632142903</v>
      </c>
      <c r="Q226">
        <v>0.76872523719602703</v>
      </c>
      <c r="R226">
        <v>0.69395909802109201</v>
      </c>
      <c r="S226">
        <v>0.67947700357025098</v>
      </c>
      <c r="T226">
        <v>0.73950775529633594</v>
      </c>
      <c r="U226">
        <v>0.86956521814744803</v>
      </c>
      <c r="V226">
        <v>0.86956521814744803</v>
      </c>
      <c r="W226">
        <v>0.86956521814744803</v>
      </c>
      <c r="X226">
        <v>0.84202260193494305</v>
      </c>
      <c r="Y226">
        <v>0.77883373727604099</v>
      </c>
      <c r="Z226">
        <v>0.87757894275815396</v>
      </c>
      <c r="AA226">
        <v>1.0858158330833301</v>
      </c>
      <c r="AB226">
        <v>1.1140999997500001</v>
      </c>
      <c r="AC226">
        <v>1.47527749975</v>
      </c>
      <c r="AD226">
        <v>2.2286749994166701</v>
      </c>
      <c r="AE226">
        <v>2.2850316664166699</v>
      </c>
      <c r="AF226">
        <v>2.03603333333333</v>
      </c>
      <c r="AG226">
        <v>2.2734675000000002</v>
      </c>
      <c r="AH226">
        <v>2.6226775</v>
      </c>
      <c r="AI226">
        <v>2.58732083333333</v>
      </c>
      <c r="AJ226">
        <v>2.7613150000000002</v>
      </c>
      <c r="AK226">
        <v>2.8520141666666698</v>
      </c>
      <c r="AL226">
        <v>3.2677415833333301</v>
      </c>
      <c r="AM226">
        <v>3.5507983333333302</v>
      </c>
      <c r="AN226">
        <v>3.6270850000000001</v>
      </c>
      <c r="AO226">
        <v>4.2993491666666701</v>
      </c>
      <c r="AP226">
        <v>4.6079616666666698</v>
      </c>
      <c r="AQ226">
        <v>5.52828416666667</v>
      </c>
      <c r="AR226">
        <v>6.1094841666666699</v>
      </c>
      <c r="AS226">
        <v>6.9398283333333302</v>
      </c>
      <c r="AT226">
        <v>8.6091808333333297</v>
      </c>
      <c r="AU226">
        <v>10.540746666666699</v>
      </c>
      <c r="AV226">
        <v>7.5647491666666697</v>
      </c>
      <c r="AW226">
        <v>6.4596925000000001</v>
      </c>
      <c r="AX226">
        <v>6.3593283333333304</v>
      </c>
      <c r="AY226">
        <v>6.7715491666666701</v>
      </c>
      <c r="AZ226">
        <v>7.0453650000000003</v>
      </c>
      <c r="BA226">
        <v>8.26122333333333</v>
      </c>
      <c r="BB226">
        <v>8.4736741582488797</v>
      </c>
      <c r="BC226">
        <v>7.3212219611528804</v>
      </c>
      <c r="BD226">
        <v>7.2611321323273499</v>
      </c>
      <c r="BE226">
        <v>8.2099686265933105</v>
      </c>
      <c r="BF226">
        <v>9.6550560691352594</v>
      </c>
      <c r="BG226">
        <v>10.852655568783099</v>
      </c>
      <c r="BH226">
        <v>12.7589308811644</v>
      </c>
      <c r="BI226">
        <v>14.7096108855267</v>
      </c>
      <c r="BJ226">
        <v>13.3238014244992</v>
      </c>
      <c r="BK226">
        <v>13.233926471583301</v>
      </c>
      <c r="BL226">
        <v>14.451789228882401</v>
      </c>
      <c r="BM226" s="46">
        <v>16.470255865432499</v>
      </c>
      <c r="BN226">
        <v>14.783435139578399</v>
      </c>
    </row>
    <row r="227" spans="1:66" x14ac:dyDescent="0.3">
      <c r="A227" t="s">
        <v>982</v>
      </c>
      <c r="B227" t="s">
        <v>983</v>
      </c>
      <c r="C227" t="s">
        <v>1063</v>
      </c>
      <c r="D227" t="s">
        <v>1064</v>
      </c>
      <c r="BD227">
        <v>1.79</v>
      </c>
      <c r="BE227">
        <v>1.79</v>
      </c>
      <c r="BF227">
        <v>1.79</v>
      </c>
      <c r="BG227">
        <v>1.79</v>
      </c>
      <c r="BH227">
        <v>1.79</v>
      </c>
      <c r="BI227">
        <v>1.79</v>
      </c>
      <c r="BJ227">
        <v>1.79</v>
      </c>
      <c r="BK227">
        <v>1.79</v>
      </c>
      <c r="BL227">
        <v>1.79</v>
      </c>
      <c r="BM227" s="46">
        <v>1.79</v>
      </c>
      <c r="BN227">
        <v>1.79</v>
      </c>
    </row>
    <row r="228" spans="1:66" x14ac:dyDescent="0.3">
      <c r="A228" t="s">
        <v>984</v>
      </c>
      <c r="B228" t="s">
        <v>985</v>
      </c>
      <c r="C228" t="s">
        <v>1063</v>
      </c>
      <c r="D228" t="s">
        <v>1064</v>
      </c>
      <c r="E228">
        <v>4.7618947529714504</v>
      </c>
      <c r="F228">
        <v>4.7618947529714504</v>
      </c>
      <c r="G228">
        <v>4.7618947529714504</v>
      </c>
      <c r="H228">
        <v>4.7618947529714504</v>
      </c>
      <c r="I228">
        <v>4.7618947529714504</v>
      </c>
      <c r="J228">
        <v>4.7618947529714504</v>
      </c>
      <c r="K228">
        <v>4.7618947529714504</v>
      </c>
      <c r="L228">
        <v>4.8280328026350103</v>
      </c>
      <c r="M228">
        <v>5.5555461029055797</v>
      </c>
      <c r="N228">
        <v>5.5555461029055797</v>
      </c>
      <c r="O228">
        <v>5.5555461029055797</v>
      </c>
      <c r="P228">
        <v>5.4857627546936696</v>
      </c>
      <c r="Q228">
        <v>5.3385333323333297</v>
      </c>
      <c r="R228">
        <v>5.4422833323333304</v>
      </c>
      <c r="S228">
        <v>5.7030916656666699</v>
      </c>
      <c r="T228">
        <v>6.0267999989999996</v>
      </c>
      <c r="U228">
        <v>7.4188833324166703</v>
      </c>
      <c r="V228">
        <v>7.6433833323333298</v>
      </c>
      <c r="W228">
        <v>6.9524666656666696</v>
      </c>
      <c r="X228">
        <v>6.332649999</v>
      </c>
      <c r="Y228">
        <v>6.3919499990000004</v>
      </c>
      <c r="Z228">
        <v>6.3149249989999996</v>
      </c>
      <c r="AA228">
        <v>6.55254166566667</v>
      </c>
      <c r="AB228">
        <v>6.7676416656666696</v>
      </c>
      <c r="AC228">
        <v>7.0588666662500001</v>
      </c>
      <c r="AD228">
        <v>7.1343333333333296</v>
      </c>
      <c r="AE228">
        <v>6.17679166666667</v>
      </c>
      <c r="AF228">
        <v>5.6000083333333297</v>
      </c>
      <c r="AG228">
        <v>5.3835666666666704</v>
      </c>
      <c r="AH228">
        <v>5.6457166666666696</v>
      </c>
      <c r="AI228">
        <v>5.3369</v>
      </c>
      <c r="AJ228">
        <v>5.2893083333333299</v>
      </c>
      <c r="AK228">
        <v>5.12198333333333</v>
      </c>
      <c r="AL228">
        <v>5.1815333333333298</v>
      </c>
      <c r="AM228">
        <v>5.0558583333333296</v>
      </c>
      <c r="AN228">
        <v>4.7619749999999996</v>
      </c>
      <c r="AO228">
        <v>4.9699833333333299</v>
      </c>
      <c r="AP228">
        <v>5.0263416666666698</v>
      </c>
      <c r="AQ228">
        <v>5.2621916666666699</v>
      </c>
      <c r="AR228">
        <v>5.3425833333333301</v>
      </c>
      <c r="AS228">
        <v>5.7138166666666699</v>
      </c>
      <c r="AT228">
        <v>5.8575416666666698</v>
      </c>
      <c r="AU228">
        <v>5.4800333333333304</v>
      </c>
      <c r="AV228">
        <v>5.4007166666666704</v>
      </c>
      <c r="AW228">
        <v>5.5</v>
      </c>
      <c r="AX228">
        <v>5.5</v>
      </c>
      <c r="AY228">
        <v>5.5196916666666702</v>
      </c>
      <c r="AZ228">
        <v>6.7010595376306004</v>
      </c>
      <c r="BA228">
        <v>9.4572432834492108</v>
      </c>
      <c r="BB228">
        <v>13.609940452489999</v>
      </c>
      <c r="BC228">
        <v>12.06775664095</v>
      </c>
      <c r="BD228">
        <v>12.381031907384401</v>
      </c>
      <c r="BE228">
        <v>13.704031214932501</v>
      </c>
      <c r="BF228">
        <v>12.0583166666667</v>
      </c>
      <c r="BG228">
        <v>12.747033333333301</v>
      </c>
      <c r="BH228">
        <v>13.313924999999999</v>
      </c>
      <c r="BI228">
        <v>13.3191166666667</v>
      </c>
      <c r="BJ228">
        <v>13.6478416666667</v>
      </c>
      <c r="BK228">
        <v>13.9111166666667</v>
      </c>
      <c r="BL228">
        <v>14.033250000000001</v>
      </c>
      <c r="BM228" s="46">
        <v>17.616518755411299</v>
      </c>
      <c r="BN228">
        <v>16.9205225709613</v>
      </c>
    </row>
    <row r="229" spans="1:66" x14ac:dyDescent="0.3">
      <c r="A229" t="s">
        <v>986</v>
      </c>
      <c r="B229" t="s">
        <v>987</v>
      </c>
      <c r="C229" t="s">
        <v>1063</v>
      </c>
      <c r="D229" t="s">
        <v>1064</v>
      </c>
      <c r="E229">
        <v>3.579999999</v>
      </c>
      <c r="F229">
        <v>3.579999999</v>
      </c>
      <c r="G229">
        <v>3.6899999989999999</v>
      </c>
      <c r="H229">
        <v>3.8199999990000002</v>
      </c>
      <c r="I229">
        <v>3.8199999990000002</v>
      </c>
      <c r="J229">
        <v>3.8199999990000002</v>
      </c>
      <c r="K229">
        <v>3.8199999990000002</v>
      </c>
      <c r="L229">
        <v>3.8199999990000002</v>
      </c>
      <c r="M229">
        <v>3.8199999990000002</v>
      </c>
      <c r="N229">
        <v>3.8199999990000002</v>
      </c>
      <c r="O229">
        <v>3.8199999990000002</v>
      </c>
      <c r="P229">
        <v>3.8199999990000002</v>
      </c>
      <c r="Q229">
        <v>3.8199999990000002</v>
      </c>
      <c r="R229">
        <v>3.8232499990000002</v>
      </c>
      <c r="S229">
        <v>3.7329166656666701</v>
      </c>
      <c r="T229">
        <v>3.6999999990000001</v>
      </c>
      <c r="U229">
        <v>3.8526666656666699</v>
      </c>
      <c r="V229">
        <v>3.9249999990000002</v>
      </c>
      <c r="W229">
        <v>3.9249999990000002</v>
      </c>
      <c r="X229">
        <v>3.9249999990000002</v>
      </c>
      <c r="Y229">
        <v>3.9249999990000002</v>
      </c>
      <c r="Z229">
        <v>3.9249999990000002</v>
      </c>
      <c r="AA229">
        <v>3.9249999990000002</v>
      </c>
      <c r="AB229">
        <v>3.9249999990000002</v>
      </c>
      <c r="AC229">
        <v>3.92499999958333</v>
      </c>
      <c r="AD229">
        <v>3.9249999999999998</v>
      </c>
      <c r="AE229">
        <v>3.9249999999999998</v>
      </c>
      <c r="AF229">
        <v>3.9249999999999998</v>
      </c>
      <c r="AG229">
        <v>11.225</v>
      </c>
      <c r="AH229">
        <v>11.225</v>
      </c>
      <c r="AI229">
        <v>11.225</v>
      </c>
      <c r="AJ229">
        <v>11.225</v>
      </c>
      <c r="AK229">
        <v>11.225</v>
      </c>
      <c r="AL229">
        <v>11.225</v>
      </c>
      <c r="AM229">
        <v>11.225</v>
      </c>
      <c r="AN229">
        <v>11.225</v>
      </c>
      <c r="AO229">
        <v>11.225</v>
      </c>
      <c r="AP229">
        <v>11.225</v>
      </c>
      <c r="AQ229">
        <v>11.225</v>
      </c>
      <c r="AR229">
        <v>11.225</v>
      </c>
      <c r="AS229">
        <v>11.225</v>
      </c>
      <c r="AT229">
        <v>11.225</v>
      </c>
      <c r="AU229">
        <v>11.225</v>
      </c>
      <c r="AV229">
        <v>11.225</v>
      </c>
      <c r="AW229">
        <v>11.225</v>
      </c>
      <c r="AX229">
        <v>11.225</v>
      </c>
      <c r="AY229">
        <v>11.225</v>
      </c>
      <c r="AZ229">
        <v>11.225</v>
      </c>
      <c r="BA229">
        <v>11.225</v>
      </c>
      <c r="BB229">
        <v>11.225</v>
      </c>
      <c r="BC229">
        <v>11.225</v>
      </c>
      <c r="BD229">
        <v>48.336666666666702</v>
      </c>
      <c r="BE229">
        <v>64.580833333333302</v>
      </c>
      <c r="BF229">
        <v>108.73333333333299</v>
      </c>
      <c r="BG229">
        <v>154.13</v>
      </c>
      <c r="BH229">
        <v>237.02916666666701</v>
      </c>
      <c r="BI229">
        <v>460.27583333333303</v>
      </c>
      <c r="BJ229">
        <v>492.61083333333301</v>
      </c>
    </row>
    <row r="230" spans="1:66" x14ac:dyDescent="0.3">
      <c r="A230" t="s">
        <v>988</v>
      </c>
      <c r="B230" t="s">
        <v>989</v>
      </c>
      <c r="C230" t="s">
        <v>1063</v>
      </c>
      <c r="D230" t="s">
        <v>1064</v>
      </c>
    </row>
    <row r="231" spans="1:66" x14ac:dyDescent="0.3">
      <c r="A231" t="s">
        <v>990</v>
      </c>
      <c r="B231" t="s">
        <v>991</v>
      </c>
      <c r="C231" t="s">
        <v>1063</v>
      </c>
      <c r="D231" t="s">
        <v>1064</v>
      </c>
      <c r="E231">
        <v>245.19510139835899</v>
      </c>
      <c r="F231">
        <v>245.26010162116</v>
      </c>
      <c r="G231">
        <v>245.013850686544</v>
      </c>
      <c r="H231">
        <v>245.01635069607499</v>
      </c>
      <c r="I231">
        <v>245.027184079042</v>
      </c>
      <c r="J231">
        <v>245.06093420770799</v>
      </c>
      <c r="K231">
        <v>245.67843655764401</v>
      </c>
      <c r="L231">
        <v>246.00093779128099</v>
      </c>
      <c r="M231">
        <v>247.56469375695099</v>
      </c>
      <c r="N231">
        <v>259.960574351236</v>
      </c>
      <c r="O231">
        <v>276.403137026845</v>
      </c>
      <c r="P231">
        <v>275.35645668533198</v>
      </c>
      <c r="Q231">
        <v>252.02762746264901</v>
      </c>
      <c r="R231">
        <v>222.88918305322699</v>
      </c>
      <c r="S231">
        <v>240.70466763782301</v>
      </c>
      <c r="T231">
        <v>214.31290034121901</v>
      </c>
      <c r="U231">
        <v>238.95049426705901</v>
      </c>
      <c r="V231">
        <v>245.67968656657601</v>
      </c>
      <c r="W231">
        <v>225.65586023395699</v>
      </c>
      <c r="X231">
        <v>212.721644262377</v>
      </c>
      <c r="Y231">
        <v>211.27955541470499</v>
      </c>
      <c r="Z231">
        <v>271.73145255032699</v>
      </c>
      <c r="AA231">
        <v>328.60625269898998</v>
      </c>
      <c r="AB231">
        <v>381.06603602462798</v>
      </c>
      <c r="AC231">
        <v>436.95666578800802</v>
      </c>
      <c r="AD231">
        <v>449.26296271160697</v>
      </c>
      <c r="AE231">
        <v>346.305903554493</v>
      </c>
      <c r="AF231">
        <v>300.53656240147802</v>
      </c>
      <c r="AG231">
        <v>297.84821881937802</v>
      </c>
      <c r="AH231">
        <v>319.008299487903</v>
      </c>
      <c r="AI231">
        <v>272.264787954393</v>
      </c>
      <c r="AJ231">
        <v>282.10690880881998</v>
      </c>
      <c r="AK231">
        <v>264.69180075057898</v>
      </c>
      <c r="AL231">
        <v>283.16257950001801</v>
      </c>
      <c r="AM231">
        <v>555.20469565569704</v>
      </c>
      <c r="AN231">
        <v>499.14842590131002</v>
      </c>
      <c r="AO231">
        <v>511.55243027251601</v>
      </c>
      <c r="AP231">
        <v>583.66937235339606</v>
      </c>
      <c r="AQ231">
        <v>589.951774567332</v>
      </c>
      <c r="AR231">
        <v>615.47334931916396</v>
      </c>
      <c r="AS231">
        <v>710.20797703136702</v>
      </c>
      <c r="AT231">
        <v>732.39769326022804</v>
      </c>
      <c r="AU231">
        <v>693.71322649637398</v>
      </c>
      <c r="AV231">
        <v>579.897426172466</v>
      </c>
      <c r="AW231">
        <v>527.33803229157604</v>
      </c>
      <c r="AX231">
        <v>527.25836264962595</v>
      </c>
      <c r="AY231">
        <v>522.42562489517604</v>
      </c>
      <c r="AZ231">
        <v>478.63371847636301</v>
      </c>
      <c r="BA231">
        <v>446.00004143278801</v>
      </c>
      <c r="BB231">
        <v>470.29342334139801</v>
      </c>
      <c r="BC231">
        <v>494.794262222947</v>
      </c>
      <c r="BD231">
        <v>471.24862571893698</v>
      </c>
      <c r="BE231">
        <v>510.55633845425098</v>
      </c>
      <c r="BF231">
        <v>493.89962385223703</v>
      </c>
      <c r="BG231">
        <v>493.757329875312</v>
      </c>
      <c r="BH231">
        <v>591.21169798260996</v>
      </c>
      <c r="BI231">
        <v>592.60561506302201</v>
      </c>
      <c r="BJ231">
        <v>580.65674958785803</v>
      </c>
      <c r="BK231">
        <v>555.44645839822601</v>
      </c>
      <c r="BL231">
        <v>585.91101318036897</v>
      </c>
      <c r="BM231" s="46">
        <v>575.58600451094503</v>
      </c>
      <c r="BN231">
        <v>554.53067503310399</v>
      </c>
    </row>
    <row r="232" spans="1:66" x14ac:dyDescent="0.3">
      <c r="A232" t="s">
        <v>992</v>
      </c>
      <c r="B232" t="s">
        <v>993</v>
      </c>
      <c r="C232" t="s">
        <v>1063</v>
      </c>
      <c r="D232" t="s">
        <v>1064</v>
      </c>
    </row>
    <row r="233" spans="1:66" x14ac:dyDescent="0.3">
      <c r="A233" t="s">
        <v>994</v>
      </c>
      <c r="B233" t="s">
        <v>995</v>
      </c>
      <c r="C233" t="s">
        <v>1063</v>
      </c>
      <c r="D233" t="s">
        <v>1064</v>
      </c>
    </row>
    <row r="234" spans="1:66" x14ac:dyDescent="0.3">
      <c r="A234" t="s">
        <v>996</v>
      </c>
      <c r="B234" t="s">
        <v>997</v>
      </c>
      <c r="C234" t="s">
        <v>1063</v>
      </c>
      <c r="D234" t="s">
        <v>1064</v>
      </c>
      <c r="E234">
        <v>245.19510139835899</v>
      </c>
      <c r="F234">
        <v>245.26010162116</v>
      </c>
      <c r="G234">
        <v>245.013850686544</v>
      </c>
      <c r="H234">
        <v>245.01635069607499</v>
      </c>
      <c r="I234">
        <v>245.027184079042</v>
      </c>
      <c r="J234">
        <v>245.06093420770799</v>
      </c>
      <c r="K234">
        <v>245.67843655764401</v>
      </c>
      <c r="L234">
        <v>246.00093779128099</v>
      </c>
      <c r="M234">
        <v>247.56469375695099</v>
      </c>
      <c r="N234">
        <v>259.960574351236</v>
      </c>
      <c r="O234">
        <v>276.403137026845</v>
      </c>
      <c r="P234">
        <v>275.35645668533198</v>
      </c>
      <c r="Q234">
        <v>252.02762746264901</v>
      </c>
      <c r="R234">
        <v>222.88918305322699</v>
      </c>
      <c r="S234">
        <v>240.70466763782301</v>
      </c>
      <c r="T234">
        <v>214.31290034121901</v>
      </c>
      <c r="U234">
        <v>238.95049426705901</v>
      </c>
      <c r="V234">
        <v>245.67968656657601</v>
      </c>
      <c r="W234">
        <v>225.65586023395699</v>
      </c>
      <c r="X234">
        <v>212.721644262377</v>
      </c>
      <c r="Y234">
        <v>211.27955541470499</v>
      </c>
      <c r="Z234">
        <v>271.73145255032699</v>
      </c>
      <c r="AA234">
        <v>328.60625269898998</v>
      </c>
      <c r="AB234">
        <v>381.06603602462798</v>
      </c>
      <c r="AC234">
        <v>436.95666578800802</v>
      </c>
      <c r="AD234">
        <v>449.26296271160697</v>
      </c>
      <c r="AE234">
        <v>346.305903554493</v>
      </c>
      <c r="AF234">
        <v>300.53656240147802</v>
      </c>
      <c r="AG234">
        <v>297.84821881937802</v>
      </c>
      <c r="AH234">
        <v>319.008299487903</v>
      </c>
      <c r="AI234">
        <v>272.264787954393</v>
      </c>
      <c r="AJ234">
        <v>282.10690880881998</v>
      </c>
      <c r="AK234">
        <v>264.69180075057898</v>
      </c>
      <c r="AL234">
        <v>283.16257950001801</v>
      </c>
      <c r="AM234">
        <v>555.20469565569704</v>
      </c>
      <c r="AN234">
        <v>499.14842590131002</v>
      </c>
      <c r="AO234">
        <v>511.55243027251601</v>
      </c>
      <c r="AP234">
        <v>583.66937235339606</v>
      </c>
      <c r="AQ234">
        <v>589.951774567332</v>
      </c>
      <c r="AR234">
        <v>615.47334931916396</v>
      </c>
      <c r="AS234">
        <v>710.20797703136702</v>
      </c>
      <c r="AT234">
        <v>732.39769326022804</v>
      </c>
      <c r="AU234">
        <v>693.71322649637398</v>
      </c>
      <c r="AV234">
        <v>579.897426172466</v>
      </c>
      <c r="AW234">
        <v>527.33803229157604</v>
      </c>
      <c r="AX234">
        <v>527.25836264962595</v>
      </c>
      <c r="AY234">
        <v>522.42562489517604</v>
      </c>
      <c r="AZ234">
        <v>478.63371847636301</v>
      </c>
      <c r="BA234">
        <v>446.00004143278801</v>
      </c>
      <c r="BB234">
        <v>470.29342334139801</v>
      </c>
      <c r="BC234">
        <v>494.794262222947</v>
      </c>
      <c r="BD234">
        <v>471.24862571893698</v>
      </c>
      <c r="BE234">
        <v>510.55633845425098</v>
      </c>
      <c r="BF234">
        <v>493.89962385223703</v>
      </c>
      <c r="BG234">
        <v>493.757329875312</v>
      </c>
      <c r="BH234">
        <v>591.21169798260996</v>
      </c>
      <c r="BI234">
        <v>592.60561506302201</v>
      </c>
      <c r="BJ234">
        <v>580.65674958785803</v>
      </c>
      <c r="BK234">
        <v>555.44645839822601</v>
      </c>
      <c r="BL234">
        <v>585.91101318036897</v>
      </c>
      <c r="BM234" s="46">
        <v>575.58600451094503</v>
      </c>
      <c r="BN234">
        <v>554.53067503310399</v>
      </c>
    </row>
    <row r="235" spans="1:66" s="9" customFormat="1" x14ac:dyDescent="0.3">
      <c r="A235" s="9" t="s">
        <v>265</v>
      </c>
      <c r="B235" s="9" t="s">
        <v>998</v>
      </c>
      <c r="C235" s="9" t="s">
        <v>1063</v>
      </c>
      <c r="D235" s="9" t="s">
        <v>1064</v>
      </c>
      <c r="E235" s="9">
        <v>21.181773533674701</v>
      </c>
      <c r="F235" s="9">
        <v>21.058439578086801</v>
      </c>
      <c r="G235" s="9">
        <v>20.880105345007198</v>
      </c>
      <c r="H235" s="9">
        <v>20.830078862346198</v>
      </c>
      <c r="I235" s="9">
        <v>20.800000019799999</v>
      </c>
      <c r="J235" s="9">
        <v>20.800000019799999</v>
      </c>
      <c r="K235" s="9">
        <v>20.800000019799999</v>
      </c>
      <c r="L235" s="9">
        <v>20.800000019799999</v>
      </c>
      <c r="M235" s="9">
        <v>20.800000019799999</v>
      </c>
      <c r="N235" s="9">
        <v>20.800000019799999</v>
      </c>
      <c r="O235" s="9">
        <v>20.800000019799999</v>
      </c>
      <c r="P235" s="9">
        <v>20.800000018066701</v>
      </c>
      <c r="Q235" s="9">
        <v>20.800029492037499</v>
      </c>
      <c r="R235" s="9">
        <v>20.619581636391299</v>
      </c>
      <c r="S235" s="9">
        <v>20.375102798127202</v>
      </c>
      <c r="T235" s="9">
        <v>20.379269485649299</v>
      </c>
      <c r="U235" s="9">
        <v>20.400102923259801</v>
      </c>
      <c r="V235" s="9">
        <v>20.400102923259801</v>
      </c>
      <c r="W235" s="9">
        <v>20.336102600360199</v>
      </c>
      <c r="X235" s="9">
        <v>20.418936351696502</v>
      </c>
      <c r="Y235" s="9">
        <v>20.476353308047798</v>
      </c>
      <c r="Z235" s="9">
        <v>21.820443423110699</v>
      </c>
      <c r="AA235" s="9">
        <v>23.000116042057702</v>
      </c>
      <c r="AB235" s="9">
        <v>23.000116042057702</v>
      </c>
      <c r="AC235" s="9">
        <v>23.639369267103401</v>
      </c>
      <c r="AD235" s="9">
        <v>27.158887023977499</v>
      </c>
      <c r="AE235" s="9">
        <v>26.2988826852636</v>
      </c>
      <c r="AF235" s="9">
        <v>25.722796445413099</v>
      </c>
      <c r="AG235" s="9">
        <v>25.293877614730299</v>
      </c>
      <c r="AH235" s="9">
        <v>25.702046340723001</v>
      </c>
      <c r="AI235" s="9">
        <v>25.585462419191</v>
      </c>
      <c r="AJ235" s="9">
        <v>25.5167954060799</v>
      </c>
      <c r="AK235" s="9">
        <v>25.400128150794099</v>
      </c>
      <c r="AL235" s="9">
        <v>25.319611077896202</v>
      </c>
      <c r="AM235" s="9">
        <v>25.1499518885845</v>
      </c>
      <c r="AN235" s="9">
        <v>24.915175704072599</v>
      </c>
      <c r="AO235" s="9">
        <v>25.342682860966502</v>
      </c>
      <c r="AP235" s="9">
        <v>31.364334454295399</v>
      </c>
      <c r="AQ235" s="9">
        <v>41.359387499999997</v>
      </c>
      <c r="AR235" s="9">
        <v>37.8136558333333</v>
      </c>
      <c r="AS235" s="9">
        <v>40.111803333333299</v>
      </c>
      <c r="AT235" s="9">
        <v>44.431899999999999</v>
      </c>
      <c r="AU235" s="9">
        <v>42.960083333333301</v>
      </c>
      <c r="AV235" s="9">
        <v>41.484616666666703</v>
      </c>
      <c r="AW235" s="9">
        <v>40.2224149175021</v>
      </c>
      <c r="AX235" s="9">
        <v>40.220130208333302</v>
      </c>
      <c r="AY235" s="9">
        <v>37.881983221536302</v>
      </c>
      <c r="AZ235" s="9">
        <v>34.518180591701302</v>
      </c>
      <c r="BA235" s="9">
        <v>33.313300641233802</v>
      </c>
      <c r="BB235" s="9">
        <v>34.285774123424098</v>
      </c>
      <c r="BC235" s="9">
        <v>31.685704999999999</v>
      </c>
      <c r="BD235" s="9">
        <v>30.4917333333333</v>
      </c>
      <c r="BE235" s="9">
        <v>31.0830916666667</v>
      </c>
      <c r="BF235" s="9">
        <v>30.7259666666667</v>
      </c>
      <c r="BG235" s="9">
        <v>32.479833333333303</v>
      </c>
      <c r="BH235" s="9">
        <v>34.247716666666697</v>
      </c>
      <c r="BI235" s="9">
        <v>35.296383333333303</v>
      </c>
      <c r="BJ235" s="9">
        <v>33.939811056685798</v>
      </c>
      <c r="BK235" s="9">
        <v>32.3102257431458</v>
      </c>
      <c r="BL235" s="9">
        <v>31.047605780549901</v>
      </c>
      <c r="BM235" s="46">
        <v>31.293673213083199</v>
      </c>
      <c r="BN235" s="9">
        <v>31.9770934417717</v>
      </c>
    </row>
    <row r="236" spans="1:66" x14ac:dyDescent="0.3">
      <c r="A236" t="s">
        <v>999</v>
      </c>
      <c r="B236" t="s">
        <v>1000</v>
      </c>
      <c r="C236" t="s">
        <v>1063</v>
      </c>
      <c r="D236" t="s">
        <v>1064</v>
      </c>
      <c r="AK236">
        <v>2.4685179666666698E-3</v>
      </c>
      <c r="AL236">
        <v>1.0357405E-2</v>
      </c>
      <c r="AM236">
        <v>2.44943481666667E-2</v>
      </c>
      <c r="AN236">
        <v>0.122858703333333</v>
      </c>
      <c r="AO236">
        <v>0.29549999999999998</v>
      </c>
      <c r="AP236">
        <v>0.56233333333333302</v>
      </c>
      <c r="AQ236">
        <v>0.77662500000000001</v>
      </c>
      <c r="AR236">
        <v>1.23779166666667</v>
      </c>
      <c r="AS236">
        <v>2.0762499999999999</v>
      </c>
      <c r="AT236">
        <v>2.3721916666666698</v>
      </c>
      <c r="AU236">
        <v>2.76413333333333</v>
      </c>
      <c r="AV236">
        <v>3.0613666666666699</v>
      </c>
      <c r="AW236">
        <v>2.97050833333333</v>
      </c>
      <c r="AX236">
        <v>3.11656666666667</v>
      </c>
      <c r="AY236">
        <v>3.2984083333333301</v>
      </c>
      <c r="AZ236">
        <v>3.44248333333333</v>
      </c>
      <c r="BA236">
        <v>3.4307249999999998</v>
      </c>
      <c r="BB236">
        <v>4.1427083333333297</v>
      </c>
      <c r="BC236">
        <v>4.3789666666666696</v>
      </c>
      <c r="BD236">
        <v>4.61018333333333</v>
      </c>
      <c r="BE236">
        <v>4.7377083333333303</v>
      </c>
      <c r="BF236">
        <v>4.7642333333333298</v>
      </c>
      <c r="BG236">
        <v>4.9375666666666698</v>
      </c>
      <c r="BH236">
        <v>6.1631166666666699</v>
      </c>
      <c r="BI236">
        <v>7.8356750000000002</v>
      </c>
      <c r="BJ236">
        <v>8.5497416666666695</v>
      </c>
      <c r="BK236">
        <v>9.1512166666666701</v>
      </c>
      <c r="BL236">
        <v>9.5303666666666693</v>
      </c>
      <c r="BM236" s="46">
        <v>10.321941666666699</v>
      </c>
      <c r="BN236">
        <v>11.30885</v>
      </c>
    </row>
    <row r="237" spans="1:66" x14ac:dyDescent="0.3">
      <c r="A237" t="s">
        <v>1001</v>
      </c>
      <c r="B237" t="s">
        <v>1002</v>
      </c>
      <c r="C237" t="s">
        <v>1063</v>
      </c>
      <c r="D237" t="s">
        <v>1064</v>
      </c>
      <c r="AM237">
        <v>19.198333333333299</v>
      </c>
      <c r="AN237">
        <v>110.916666666667</v>
      </c>
      <c r="AO237">
        <v>3257.6666666666702</v>
      </c>
      <c r="AP237">
        <v>4143.4166666666697</v>
      </c>
      <c r="AQ237">
        <v>4890.1666666666697</v>
      </c>
      <c r="AR237">
        <v>5200</v>
      </c>
      <c r="AS237">
        <v>5200</v>
      </c>
      <c r="AT237">
        <v>5200</v>
      </c>
    </row>
    <row r="238" spans="1:66" x14ac:dyDescent="0.3">
      <c r="A238" t="s">
        <v>1003</v>
      </c>
      <c r="B238" t="s">
        <v>1004</v>
      </c>
      <c r="C238" t="s">
        <v>1063</v>
      </c>
      <c r="D238" t="s">
        <v>1064</v>
      </c>
    </row>
    <row r="239" spans="1:66" x14ac:dyDescent="0.3">
      <c r="A239" t="s">
        <v>1005</v>
      </c>
      <c r="B239" t="s">
        <v>1006</v>
      </c>
      <c r="C239" t="s">
        <v>1063</v>
      </c>
      <c r="D239" t="s">
        <v>1064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1</v>
      </c>
      <c r="BL239">
        <v>1</v>
      </c>
      <c r="BM239" s="46">
        <v>1</v>
      </c>
      <c r="BN239">
        <v>1</v>
      </c>
    </row>
    <row r="240" spans="1:66" x14ac:dyDescent="0.3">
      <c r="A240" t="s">
        <v>1007</v>
      </c>
      <c r="B240" t="s">
        <v>1008</v>
      </c>
      <c r="C240" t="s">
        <v>1063</v>
      </c>
      <c r="D240" t="s">
        <v>1064</v>
      </c>
    </row>
    <row r="241" spans="1:66" x14ac:dyDescent="0.3">
      <c r="A241" t="s">
        <v>1009</v>
      </c>
      <c r="B241" t="s">
        <v>1010</v>
      </c>
      <c r="C241" t="s">
        <v>1063</v>
      </c>
      <c r="D241" t="s">
        <v>1064</v>
      </c>
      <c r="E241">
        <v>0.89285699989285705</v>
      </c>
      <c r="F241">
        <v>0.89285699989285705</v>
      </c>
      <c r="G241">
        <v>0.89285699989285705</v>
      </c>
      <c r="H241">
        <v>0.89285699989285705</v>
      </c>
      <c r="I241">
        <v>0.89285699989285705</v>
      </c>
      <c r="J241">
        <v>0.89285699989285705</v>
      </c>
      <c r="K241">
        <v>0.89285699989285705</v>
      </c>
      <c r="L241">
        <v>0.89285699989285705</v>
      </c>
      <c r="M241">
        <v>0.89285699989285705</v>
      </c>
      <c r="N241">
        <v>0.89285699989285705</v>
      </c>
      <c r="O241">
        <v>0.89285699989285705</v>
      </c>
      <c r="P241">
        <v>0.88060784236696699</v>
      </c>
      <c r="Q241">
        <v>0.81920056904624705</v>
      </c>
      <c r="R241">
        <v>0.70411390796665796</v>
      </c>
      <c r="S241">
        <v>0.69584522149195305</v>
      </c>
      <c r="T241">
        <v>0.763901879621256</v>
      </c>
      <c r="U241">
        <v>0.81831689486533898</v>
      </c>
      <c r="V241">
        <v>0.90186116145541395</v>
      </c>
      <c r="W241">
        <v>0.87369428203154598</v>
      </c>
      <c r="X241">
        <v>0.89467679004612999</v>
      </c>
      <c r="Y241">
        <v>0.87827954922302398</v>
      </c>
      <c r="Z241">
        <v>0.87024947723652302</v>
      </c>
      <c r="AA241">
        <v>0.98590236463811198</v>
      </c>
      <c r="AB241">
        <v>1.11005950987325</v>
      </c>
      <c r="AC241">
        <v>1.13956485971655</v>
      </c>
      <c r="AD241">
        <v>1.4319524173350899</v>
      </c>
      <c r="AE241">
        <v>1.49603415377469</v>
      </c>
      <c r="AF241">
        <v>1.4282372688666101</v>
      </c>
      <c r="AG241">
        <v>1.27973640514364</v>
      </c>
      <c r="AH241">
        <v>1.2637440682849801</v>
      </c>
      <c r="AI241">
        <v>1.2809288379911801</v>
      </c>
      <c r="AJ241">
        <v>1.2961145894858599</v>
      </c>
      <c r="AK241">
        <v>1.34717068495896</v>
      </c>
      <c r="AL241">
        <v>1.3840888319542</v>
      </c>
      <c r="AM241">
        <v>1.32021960428569</v>
      </c>
      <c r="AN241">
        <v>1.2709426283979099</v>
      </c>
      <c r="AO241">
        <v>1.2319743991993299</v>
      </c>
      <c r="AP241">
        <v>1.26351842815085</v>
      </c>
      <c r="AQ241">
        <v>1.4920553704766999</v>
      </c>
      <c r="AR241">
        <v>1.5991323724217399</v>
      </c>
      <c r="AS241">
        <v>1.75850260417167</v>
      </c>
      <c r="AT241">
        <v>2.1235741689248901</v>
      </c>
      <c r="AU241">
        <v>2.1951873352873799</v>
      </c>
      <c r="AV241">
        <v>2.1458922520015999</v>
      </c>
      <c r="AW241">
        <v>1.9715627931326101</v>
      </c>
      <c r="AX241">
        <v>1.9430362169364801</v>
      </c>
      <c r="AY241">
        <v>2.0258807949091402</v>
      </c>
      <c r="AZ241">
        <v>1.97093365696189</v>
      </c>
      <c r="BA241">
        <v>1.9424442568685301</v>
      </c>
      <c r="BB241">
        <v>2.0344936132287899</v>
      </c>
      <c r="BC241">
        <v>1.9059878423835299</v>
      </c>
      <c r="BD241">
        <v>1.7289507097783201</v>
      </c>
      <c r="BE241">
        <v>1.7195070158616499</v>
      </c>
      <c r="BF241">
        <v>1.77371311869907</v>
      </c>
      <c r="BG241">
        <v>1.8467736845354601</v>
      </c>
      <c r="BH241">
        <v>2.1057632574496701</v>
      </c>
      <c r="BI241">
        <v>2.2156611042252798</v>
      </c>
      <c r="BJ241">
        <v>2.2059726971783999</v>
      </c>
      <c r="BK241">
        <v>2.2365714759422302</v>
      </c>
      <c r="BL241">
        <v>2.28948563032632</v>
      </c>
      <c r="BM241" s="46">
        <v>2.2995615078788898</v>
      </c>
      <c r="BN241">
        <v>2.2649596005005499</v>
      </c>
    </row>
    <row r="242" spans="1:66" x14ac:dyDescent="0.3">
      <c r="A242" t="s">
        <v>1011</v>
      </c>
      <c r="B242" t="s">
        <v>1012</v>
      </c>
      <c r="C242" t="s">
        <v>1063</v>
      </c>
      <c r="D242" t="s">
        <v>1064</v>
      </c>
    </row>
    <row r="243" spans="1:66" x14ac:dyDescent="0.3">
      <c r="A243" t="s">
        <v>1013</v>
      </c>
      <c r="B243" t="s">
        <v>1014</v>
      </c>
      <c r="C243" t="s">
        <v>1063</v>
      </c>
      <c r="D243" t="s">
        <v>1064</v>
      </c>
    </row>
    <row r="244" spans="1:66" x14ac:dyDescent="0.3">
      <c r="A244" t="s">
        <v>1015</v>
      </c>
      <c r="B244" t="s">
        <v>1016</v>
      </c>
      <c r="C244" t="s">
        <v>1063</v>
      </c>
      <c r="D244" t="s">
        <v>1064</v>
      </c>
      <c r="E244">
        <v>1.7142900007142901</v>
      </c>
      <c r="F244">
        <v>1.7142900007142901</v>
      </c>
      <c r="G244">
        <v>1.7142900007142901</v>
      </c>
      <c r="H244">
        <v>1.7142900007142901</v>
      </c>
      <c r="I244">
        <v>1.7142900007142901</v>
      </c>
      <c r="J244">
        <v>1.7142900007142901</v>
      </c>
      <c r="K244">
        <v>1.7142900007142901</v>
      </c>
      <c r="L244">
        <v>1.7380991672619099</v>
      </c>
      <c r="M244">
        <v>2.0000000010000001</v>
      </c>
      <c r="N244">
        <v>2.0000000010000001</v>
      </c>
      <c r="O244">
        <v>2.0000000010000001</v>
      </c>
      <c r="P244">
        <v>1.9748761519687701</v>
      </c>
      <c r="Q244">
        <v>1.92128071035726</v>
      </c>
      <c r="R244">
        <v>1.95922053743668</v>
      </c>
      <c r="S244">
        <v>2.0532309107887801</v>
      </c>
      <c r="T244">
        <v>2.1697975951999999</v>
      </c>
      <c r="U244">
        <v>2.4357864317</v>
      </c>
      <c r="V244">
        <v>2.3999999989999998</v>
      </c>
      <c r="W244">
        <v>2.3999999989999998</v>
      </c>
      <c r="X244">
        <v>2.3999999989999998</v>
      </c>
      <c r="Y244">
        <v>2.3999999989999998</v>
      </c>
      <c r="Z244">
        <v>2.3999999989999998</v>
      </c>
      <c r="AA244">
        <v>2.3999999989999998</v>
      </c>
      <c r="AB244">
        <v>2.3999999989999998</v>
      </c>
      <c r="AC244">
        <v>2.3999999995833301</v>
      </c>
      <c r="AD244">
        <v>2.4500000000000002</v>
      </c>
      <c r="AE244">
        <v>3.6</v>
      </c>
      <c r="AF244">
        <v>3.6</v>
      </c>
      <c r="AG244">
        <v>3.84375</v>
      </c>
      <c r="AH244">
        <v>4.25</v>
      </c>
      <c r="AI244">
        <v>4.25</v>
      </c>
      <c r="AJ244">
        <v>4.25</v>
      </c>
      <c r="AK244">
        <v>4.25</v>
      </c>
      <c r="AL244">
        <v>5.3510966666666704</v>
      </c>
      <c r="AM244">
        <v>5.9249291666666704</v>
      </c>
      <c r="AN244">
        <v>5.9477958333333296</v>
      </c>
      <c r="AO244">
        <v>6.0050658333333304</v>
      </c>
      <c r="AP244">
        <v>6.2516783333333299</v>
      </c>
      <c r="AQ244">
        <v>6.2983074999999999</v>
      </c>
      <c r="AR244">
        <v>6.2988999999999997</v>
      </c>
      <c r="AS244">
        <v>6.29979666666667</v>
      </c>
      <c r="AT244">
        <v>6.23321666666667</v>
      </c>
      <c r="AU244">
        <v>6.2486833333333296</v>
      </c>
      <c r="AV244">
        <v>6.2950999999999997</v>
      </c>
      <c r="AW244">
        <v>6.2989916666666703</v>
      </c>
      <c r="AX244">
        <v>6.29955833333333</v>
      </c>
      <c r="AY244">
        <v>6.3122833333333297</v>
      </c>
      <c r="AZ244">
        <v>6.3280333333333303</v>
      </c>
      <c r="BA244">
        <v>6.2894333333333297</v>
      </c>
      <c r="BB244">
        <v>6.3249083333333296</v>
      </c>
      <c r="BC244">
        <v>6.3755083333333298</v>
      </c>
      <c r="BD244">
        <v>6.40930070568578</v>
      </c>
      <c r="BE244">
        <v>6.4296026559454198</v>
      </c>
      <c r="BF244">
        <v>6.4426293976465896</v>
      </c>
      <c r="BG244">
        <v>6.4090945782979301</v>
      </c>
      <c r="BH244">
        <v>6.3774416666666696</v>
      </c>
      <c r="BI244">
        <v>6.6689666666666696</v>
      </c>
      <c r="BJ244">
        <v>6.7795249999999996</v>
      </c>
      <c r="BK244">
        <v>6.7707508982460602</v>
      </c>
      <c r="BL244">
        <v>6.7543266828631996</v>
      </c>
      <c r="BM244" s="46">
        <v>6.7510526871150498</v>
      </c>
      <c r="BN244">
        <v>6.7585300491629399</v>
      </c>
    </row>
    <row r="245" spans="1:66" x14ac:dyDescent="0.3">
      <c r="A245" t="s">
        <v>1017</v>
      </c>
      <c r="B245" t="s">
        <v>1018</v>
      </c>
      <c r="C245" t="s">
        <v>1063</v>
      </c>
      <c r="D245" t="s">
        <v>1064</v>
      </c>
      <c r="E245">
        <v>0.41999999941999999</v>
      </c>
      <c r="F245">
        <v>0.41999999941999999</v>
      </c>
      <c r="G245">
        <v>0.41999999941999999</v>
      </c>
      <c r="H245">
        <v>0.41999999941999999</v>
      </c>
      <c r="I245">
        <v>0.44624999941124999</v>
      </c>
      <c r="J245">
        <v>0.52499999952499998</v>
      </c>
      <c r="K245">
        <v>0.52499999952499998</v>
      </c>
      <c r="L245">
        <v>0.52499999952499998</v>
      </c>
      <c r="M245">
        <v>0.52499999952499998</v>
      </c>
      <c r="N245">
        <v>0.52499999952499998</v>
      </c>
      <c r="O245">
        <v>0.52499999952499998</v>
      </c>
      <c r="P245">
        <v>0.52291666623124999</v>
      </c>
      <c r="Q245">
        <v>0.477083333</v>
      </c>
      <c r="R245">
        <v>0.42159583283333302</v>
      </c>
      <c r="S245">
        <v>0.43650833233333303</v>
      </c>
      <c r="T245">
        <v>0.40226666566666702</v>
      </c>
      <c r="U245">
        <v>0.42877499899999999</v>
      </c>
      <c r="V245">
        <v>0.42894999900000003</v>
      </c>
      <c r="W245">
        <v>0.41617083233333302</v>
      </c>
      <c r="X245">
        <v>0.40646249899999998</v>
      </c>
      <c r="Y245">
        <v>0.40495416566666698</v>
      </c>
      <c r="Z245">
        <v>0.49380416566666702</v>
      </c>
      <c r="AA245">
        <v>0.59068749899999995</v>
      </c>
      <c r="AB245">
        <v>0.67876666575</v>
      </c>
      <c r="AC245">
        <v>0.77683333291666701</v>
      </c>
      <c r="AD245">
        <v>0.83449583324999999</v>
      </c>
      <c r="AE245">
        <v>0.79402916666666701</v>
      </c>
      <c r="AF245">
        <v>0.82866249999999997</v>
      </c>
      <c r="AG245">
        <v>0.85780416666666703</v>
      </c>
      <c r="AH245">
        <v>0.94932083333333295</v>
      </c>
      <c r="AI245">
        <v>0.87833333333333297</v>
      </c>
      <c r="AJ245">
        <v>0.924620833333333</v>
      </c>
      <c r="AK245">
        <v>0.88443333333333296</v>
      </c>
      <c r="AL245">
        <v>1.0037416666666701</v>
      </c>
      <c r="AM245">
        <v>1.0115541666666701</v>
      </c>
      <c r="AN245">
        <v>0.94574999999999998</v>
      </c>
      <c r="AO245">
        <v>0.97340833333333299</v>
      </c>
      <c r="AP245">
        <v>1.1059083333333299</v>
      </c>
      <c r="AQ245">
        <v>1.138725</v>
      </c>
      <c r="AR245">
        <v>1.1862250000000001</v>
      </c>
      <c r="AS245">
        <v>1.3706833333333299</v>
      </c>
      <c r="AT245">
        <v>1.4387125000000001</v>
      </c>
      <c r="AU245">
        <v>1.42173333333333</v>
      </c>
      <c r="AV245">
        <v>1.2884583333333299</v>
      </c>
      <c r="AW245">
        <v>1.2454666666666701</v>
      </c>
      <c r="AX245">
        <v>1.2974333333333301</v>
      </c>
      <c r="AY245">
        <v>1.3310249999999999</v>
      </c>
      <c r="AZ245">
        <v>1.28135833333333</v>
      </c>
      <c r="BA245">
        <v>1.23214166666667</v>
      </c>
      <c r="BB245">
        <v>1.3502749999999999</v>
      </c>
      <c r="BC245">
        <v>1.4314</v>
      </c>
      <c r="BD245">
        <v>1.4077833333333301</v>
      </c>
      <c r="BE245">
        <v>1.56189166666667</v>
      </c>
      <c r="BF245">
        <v>1.62465833333333</v>
      </c>
      <c r="BG245">
        <v>1.697675</v>
      </c>
      <c r="BH245">
        <v>1.961625</v>
      </c>
      <c r="BI245">
        <v>2.1480333333333301</v>
      </c>
      <c r="BJ245">
        <v>2.4194249999999999</v>
      </c>
      <c r="BK245">
        <v>2.64686666666667</v>
      </c>
      <c r="BL245">
        <v>2.9344333333333301</v>
      </c>
      <c r="BM245" s="46">
        <v>2.81235833333333</v>
      </c>
      <c r="BN245">
        <v>2.7944666666666702</v>
      </c>
    </row>
    <row r="246" spans="1:66" x14ac:dyDescent="0.3">
      <c r="A246" t="s">
        <v>1019</v>
      </c>
      <c r="B246" t="s">
        <v>1020</v>
      </c>
      <c r="C246" t="s">
        <v>1063</v>
      </c>
      <c r="D246" t="s">
        <v>1064</v>
      </c>
      <c r="E246">
        <v>9.0169166665833305E-6</v>
      </c>
      <c r="F246">
        <v>9.02E-6</v>
      </c>
      <c r="G246">
        <v>9.02E-6</v>
      </c>
      <c r="H246">
        <v>9.02E-6</v>
      </c>
      <c r="I246">
        <v>9.0391666657500005E-6</v>
      </c>
      <c r="J246">
        <v>9.0399999989999995E-6</v>
      </c>
      <c r="K246">
        <v>9.0399999989999995E-6</v>
      </c>
      <c r="L246">
        <v>9.0399999989999995E-6</v>
      </c>
      <c r="M246">
        <v>9.0399999989999995E-6</v>
      </c>
      <c r="N246">
        <v>9.0399999989999995E-6</v>
      </c>
      <c r="O246">
        <v>1.1328499999E-5</v>
      </c>
      <c r="P246">
        <v>1.48666666670833E-5</v>
      </c>
      <c r="Q246">
        <v>1.415E-5</v>
      </c>
      <c r="R246">
        <v>1.415E-5</v>
      </c>
      <c r="S246">
        <v>1.39270833330833E-5</v>
      </c>
      <c r="T246">
        <v>1.44420833326667E-5</v>
      </c>
      <c r="U246">
        <v>1.60530833323333E-5</v>
      </c>
      <c r="V246">
        <v>1.8002249999000002E-5</v>
      </c>
      <c r="W246">
        <v>2.42821666656667E-5</v>
      </c>
      <c r="X246">
        <v>3.1077499999000002E-5</v>
      </c>
      <c r="Y246">
        <v>7.6038083332833302E-5</v>
      </c>
      <c r="Z246">
        <v>1.1121858333266701E-4</v>
      </c>
      <c r="AA246">
        <v>1.6255341666566699E-4</v>
      </c>
      <c r="AB246">
        <v>2.2545708333224999E-4</v>
      </c>
      <c r="AC246">
        <v>3.66677833333167E-4</v>
      </c>
      <c r="AD246">
        <v>5.2198308333316703E-4</v>
      </c>
      <c r="AE246">
        <v>6.7451175000024998E-4</v>
      </c>
      <c r="AF246">
        <v>8.5721416666666704E-4</v>
      </c>
      <c r="AG246">
        <v>1.4223458333333301E-3</v>
      </c>
      <c r="AH246">
        <v>2.1216791666666701E-3</v>
      </c>
      <c r="AI246">
        <v>2.6086416666666699E-3</v>
      </c>
      <c r="AJ246">
        <v>4.17181583333333E-3</v>
      </c>
      <c r="AK246">
        <v>6.8724233333333296E-3</v>
      </c>
      <c r="AL246">
        <v>1.09846283333333E-2</v>
      </c>
      <c r="AM246">
        <v>2.9608675833333299E-2</v>
      </c>
      <c r="AN246">
        <v>4.5845060833333298E-2</v>
      </c>
      <c r="AO246">
        <v>8.1404891666666701E-2</v>
      </c>
      <c r="AP246">
        <v>0.151865</v>
      </c>
      <c r="AQ246">
        <v>0.26072424999999999</v>
      </c>
      <c r="AR246">
        <v>0.418782916666667</v>
      </c>
      <c r="AS246">
        <v>0.62521850000000001</v>
      </c>
      <c r="AT246">
        <v>1.2255880833333299</v>
      </c>
      <c r="AU246">
        <v>1.50722641666667</v>
      </c>
      <c r="AV246">
        <v>1.50088520858333</v>
      </c>
      <c r="AW246">
        <v>1.4255372500000001</v>
      </c>
      <c r="AX246">
        <v>1.3435831083333301</v>
      </c>
      <c r="AY246">
        <v>1.4284534133384501</v>
      </c>
      <c r="AZ246">
        <v>1.3029309053379401</v>
      </c>
      <c r="BA246">
        <v>1.30152170281795</v>
      </c>
      <c r="BB246">
        <v>1.54995977566564</v>
      </c>
      <c r="BC246">
        <v>1.5028486296723</v>
      </c>
      <c r="BD246">
        <v>1.67495455197133</v>
      </c>
      <c r="BE246">
        <v>1.7960009444135501</v>
      </c>
      <c r="BF246">
        <v>1.90376824244752</v>
      </c>
      <c r="BG246">
        <v>2.1885424177547299</v>
      </c>
      <c r="BH246">
        <v>2.7200085279057902</v>
      </c>
      <c r="BI246">
        <v>3.0201347480804301</v>
      </c>
      <c r="BJ246">
        <v>3.6481326353686598</v>
      </c>
      <c r="BK246">
        <v>4.8283701472094203</v>
      </c>
      <c r="BL246">
        <v>5.67381930843574</v>
      </c>
      <c r="BM246" s="46">
        <v>7.0086054155852198</v>
      </c>
      <c r="BN246">
        <v>8.8504075492831493</v>
      </c>
    </row>
    <row r="247" spans="1:66" x14ac:dyDescent="0.3">
      <c r="A247" t="s">
        <v>1021</v>
      </c>
      <c r="B247" t="s">
        <v>1022</v>
      </c>
      <c r="C247" t="s">
        <v>1063</v>
      </c>
      <c r="D247" t="s">
        <v>1064</v>
      </c>
    </row>
    <row r="248" spans="1:66" s="9" customFormat="1" x14ac:dyDescent="0.3">
      <c r="A248" s="9" t="s">
        <v>223</v>
      </c>
      <c r="B248" s="9" t="s">
        <v>1023</v>
      </c>
      <c r="C248" s="9" t="s">
        <v>1063</v>
      </c>
      <c r="D248" s="9" t="s">
        <v>1064</v>
      </c>
      <c r="E248" s="9">
        <v>7.1428600061428602</v>
      </c>
      <c r="F248" s="9">
        <v>7.1428600061428602</v>
      </c>
      <c r="G248" s="9">
        <v>7.1428600061428602</v>
      </c>
      <c r="H248" s="9">
        <v>7.1428600061428602</v>
      </c>
      <c r="I248" s="9">
        <v>7.1428600061428602</v>
      </c>
      <c r="J248" s="9">
        <v>7.1428600061428602</v>
      </c>
      <c r="K248" s="9">
        <v>7.1428600061428602</v>
      </c>
      <c r="L248" s="9">
        <v>7.1428600061428602</v>
      </c>
      <c r="M248" s="9">
        <v>7.1428600061428602</v>
      </c>
      <c r="N248" s="9">
        <v>7.1428600061428602</v>
      </c>
      <c r="O248" s="9">
        <v>7.1428600061428602</v>
      </c>
      <c r="P248" s="9">
        <v>7.1428600055476199</v>
      </c>
      <c r="Q248" s="9">
        <v>7.1428999989999999</v>
      </c>
      <c r="R248" s="9">
        <v>7.0214466656666703</v>
      </c>
      <c r="S248" s="9">
        <v>7.1349833323333298</v>
      </c>
      <c r="T248" s="9">
        <v>7.3667916656666703</v>
      </c>
      <c r="U248" s="9">
        <v>8.3767749994166696</v>
      </c>
      <c r="V248" s="9">
        <v>8.2892083324999994</v>
      </c>
      <c r="W248" s="9">
        <v>7.7120499990000004</v>
      </c>
      <c r="X248" s="9">
        <v>8.2166249990000004</v>
      </c>
      <c r="Y248" s="9">
        <v>8.1965916658333295</v>
      </c>
      <c r="Z248" s="9">
        <v>8.2835083325833292</v>
      </c>
      <c r="AA248" s="9">
        <v>9.2825916658333298</v>
      </c>
      <c r="AB248" s="9">
        <v>11.1427833323333</v>
      </c>
      <c r="AC248" s="9">
        <v>15.292249999499999</v>
      </c>
      <c r="AD248" s="9">
        <v>17.472333333083299</v>
      </c>
      <c r="AE248" s="9">
        <v>32.698016666416699</v>
      </c>
      <c r="AF248" s="9">
        <v>64.260350000000003</v>
      </c>
      <c r="AG248" s="9">
        <v>99.292108333333303</v>
      </c>
      <c r="AH248" s="9">
        <v>143.376916666667</v>
      </c>
      <c r="AI248" s="9">
        <v>195.055916666667</v>
      </c>
      <c r="AJ248" s="9">
        <v>219.15741666666699</v>
      </c>
      <c r="AK248" s="9">
        <v>297.70808333333298</v>
      </c>
      <c r="AL248" s="9">
        <v>405.27401666666702</v>
      </c>
      <c r="AM248" s="9">
        <v>509.630875</v>
      </c>
      <c r="AN248" s="9">
        <v>574.76174166666704</v>
      </c>
      <c r="AO248" s="9">
        <v>579.97666666666703</v>
      </c>
      <c r="AP248" s="9">
        <v>612.12249999999995</v>
      </c>
      <c r="AQ248" s="9">
        <v>664.67120833333297</v>
      </c>
      <c r="AR248" s="9">
        <v>744.75907500000005</v>
      </c>
      <c r="AS248" s="9">
        <v>800.40851666666697</v>
      </c>
      <c r="AT248" s="9">
        <v>876.41166666666697</v>
      </c>
      <c r="AU248" s="9">
        <v>966.58278425925903</v>
      </c>
      <c r="AV248" s="9">
        <v>1038.4190065960399</v>
      </c>
      <c r="AW248" s="9">
        <v>1089.33477148982</v>
      </c>
      <c r="AX248" s="9">
        <v>1128.9341791619199</v>
      </c>
      <c r="AY248" s="9">
        <v>1251.89997292515</v>
      </c>
      <c r="AZ248" s="9">
        <v>1245.0354640478299</v>
      </c>
      <c r="BA248" s="9">
        <v>1196.3107092104599</v>
      </c>
      <c r="BB248" s="9">
        <v>1320.3120607404101</v>
      </c>
      <c r="BC248" s="9">
        <v>1395.625</v>
      </c>
      <c r="BD248" s="9">
        <v>1557.43333333333</v>
      </c>
      <c r="BE248" s="9">
        <v>1571.6983333333301</v>
      </c>
      <c r="BF248" s="9">
        <v>1597.5558333333299</v>
      </c>
      <c r="BG248" s="9">
        <v>1653.2308333333301</v>
      </c>
      <c r="BH248" s="9">
        <v>1991.39083333333</v>
      </c>
      <c r="BI248" s="9">
        <v>2177.0866666666702</v>
      </c>
      <c r="BJ248" s="9">
        <v>2228.8566666666702</v>
      </c>
      <c r="BK248" s="9">
        <v>2263.7816666666699</v>
      </c>
      <c r="BL248" s="9">
        <v>2288.2066666666701</v>
      </c>
      <c r="BM248" s="46">
        <v>2294.1461505050902</v>
      </c>
      <c r="BN248" s="9">
        <v>2297.76422623792</v>
      </c>
    </row>
    <row r="249" spans="1:66" s="9" customFormat="1" x14ac:dyDescent="0.3">
      <c r="A249" s="9" t="s">
        <v>230</v>
      </c>
      <c r="B249" s="9" t="s">
        <v>1024</v>
      </c>
      <c r="C249" s="9" t="s">
        <v>1063</v>
      </c>
      <c r="D249" s="9" t="s">
        <v>1064</v>
      </c>
      <c r="E249" s="9">
        <v>7.1430000071429994E-2</v>
      </c>
      <c r="F249" s="9">
        <v>7.1430000071429994E-2</v>
      </c>
      <c r="G249" s="9">
        <v>7.1430000071429994E-2</v>
      </c>
      <c r="H249" s="9">
        <v>7.1430000071429994E-2</v>
      </c>
      <c r="I249" s="9">
        <v>7.1430000071429994E-2</v>
      </c>
      <c r="J249" s="9">
        <v>7.1430000071429994E-2</v>
      </c>
      <c r="K249" s="9">
        <v>7.1430000071429994E-2</v>
      </c>
      <c r="L249" s="9">
        <v>7.1430000071429994E-2</v>
      </c>
      <c r="M249" s="9">
        <v>7.1430000071429994E-2</v>
      </c>
      <c r="N249" s="9">
        <v>7.1430000071429994E-2</v>
      </c>
      <c r="O249" s="9">
        <v>7.1430000071429994E-2</v>
      </c>
      <c r="P249" s="9">
        <v>7.1429995890081102E-2</v>
      </c>
      <c r="Q249" s="9">
        <v>7.1429999990000007E-2</v>
      </c>
      <c r="R249" s="9">
        <v>7.0214499989999998E-2</v>
      </c>
      <c r="S249" s="9">
        <v>7.1359499990000005E-2</v>
      </c>
      <c r="T249" s="9">
        <v>7.421924999E-2</v>
      </c>
      <c r="U249" s="9">
        <v>8.2661666662499994E-2</v>
      </c>
      <c r="V249" s="9">
        <v>8.2589999993333302E-2</v>
      </c>
      <c r="W249" s="9">
        <v>7.7356666656666698E-2</v>
      </c>
      <c r="X249" s="9">
        <v>7.4828333323333301E-2</v>
      </c>
      <c r="Y249" s="9">
        <v>7.4169999989999999E-2</v>
      </c>
      <c r="Z249" s="9">
        <v>0.50052333332666699</v>
      </c>
      <c r="AA249" s="9">
        <v>0.94046666666166701</v>
      </c>
      <c r="AB249" s="9">
        <v>1.5386249999924999</v>
      </c>
      <c r="AC249" s="9">
        <v>3.5970249999949999</v>
      </c>
      <c r="AD249" s="9">
        <v>6.7202000000058302</v>
      </c>
      <c r="AE249" s="9">
        <v>14</v>
      </c>
      <c r="AF249" s="9">
        <v>42.841266666666698</v>
      </c>
      <c r="AG249" s="9">
        <v>106.135833333333</v>
      </c>
      <c r="AH249" s="9">
        <v>223.09160630809001</v>
      </c>
      <c r="AI249" s="9">
        <v>428.85466666666701</v>
      </c>
      <c r="AJ249" s="9">
        <v>734.00991666666698</v>
      </c>
      <c r="AK249" s="9">
        <v>1133.8343333333301</v>
      </c>
      <c r="AL249" s="9">
        <v>1195.01675</v>
      </c>
      <c r="AM249" s="9">
        <v>979.44541666666703</v>
      </c>
      <c r="AN249" s="9">
        <v>968.91666666666697</v>
      </c>
      <c r="AO249" s="9">
        <v>1046.08475</v>
      </c>
      <c r="AP249" s="9">
        <v>1083.00866666667</v>
      </c>
      <c r="AQ249" s="9">
        <v>1240.3058333333299</v>
      </c>
      <c r="AR249" s="9">
        <v>1454.8271666666701</v>
      </c>
      <c r="AS249" s="9">
        <v>1644.4753333333299</v>
      </c>
      <c r="AT249" s="9">
        <v>1755.6587500000001</v>
      </c>
      <c r="AU249" s="9">
        <v>1797.5505000000001</v>
      </c>
      <c r="AV249" s="9">
        <v>1963.72008333333</v>
      </c>
      <c r="AW249" s="9">
        <v>1810.3047136515099</v>
      </c>
      <c r="AX249" s="9">
        <v>1780.54026086523</v>
      </c>
      <c r="AY249" s="9">
        <v>1831.45185089088</v>
      </c>
      <c r="AZ249" s="9">
        <v>1723.49158714041</v>
      </c>
      <c r="BA249" s="9">
        <v>1720.44387915111</v>
      </c>
      <c r="BB249" s="9">
        <v>2030.4880743341801</v>
      </c>
      <c r="BC249" s="9">
        <v>2177.5575068335802</v>
      </c>
      <c r="BD249" s="9">
        <v>2522.8020325226398</v>
      </c>
      <c r="BE249" s="9">
        <v>2504.5630775832801</v>
      </c>
      <c r="BF249" s="9">
        <v>2586.8895685656098</v>
      </c>
      <c r="BG249" s="9">
        <v>2599.7882006106702</v>
      </c>
      <c r="BH249" s="9">
        <v>3240.64542033826</v>
      </c>
      <c r="BI249" s="9">
        <v>3420.0980072473599</v>
      </c>
      <c r="BJ249" s="9">
        <v>3611.2244580446099</v>
      </c>
      <c r="BK249" s="9">
        <v>3727.0689948461199</v>
      </c>
      <c r="BL249" s="9">
        <v>3704.0490716968102</v>
      </c>
      <c r="BM249" s="46">
        <v>3718.2489227092401</v>
      </c>
      <c r="BN249" s="9">
        <v>3587.0517073390802</v>
      </c>
    </row>
    <row r="250" spans="1:66" x14ac:dyDescent="0.3">
      <c r="A250" t="s">
        <v>1025</v>
      </c>
      <c r="B250" t="s">
        <v>1026</v>
      </c>
      <c r="C250" t="s">
        <v>1063</v>
      </c>
      <c r="D250" t="s">
        <v>1064</v>
      </c>
      <c r="AL250">
        <v>4.5324999999999997E-2</v>
      </c>
      <c r="AM250">
        <v>0.32751416666666699</v>
      </c>
      <c r="AN250">
        <v>1.4730749999999999</v>
      </c>
      <c r="AO250">
        <v>1.8294685583333301</v>
      </c>
      <c r="AP250">
        <v>1.8616583333333301</v>
      </c>
      <c r="AQ250">
        <v>2.4495416666666698</v>
      </c>
      <c r="AR250">
        <v>4.1304416666666697</v>
      </c>
      <c r="AS250">
        <v>5.4402333333333299</v>
      </c>
      <c r="AT250">
        <v>5.3721583333333296</v>
      </c>
      <c r="AU250">
        <v>5.3266249999999999</v>
      </c>
      <c r="AV250">
        <v>5.3326883333333299</v>
      </c>
      <c r="AW250">
        <v>5.3191806666666697</v>
      </c>
      <c r="AX250">
        <v>5.1247290000000003</v>
      </c>
      <c r="AY250">
        <v>5.05</v>
      </c>
      <c r="AZ250">
        <v>5.05</v>
      </c>
      <c r="BA250">
        <v>5.2672214166666702</v>
      </c>
      <c r="BB250">
        <v>7.79124033333333</v>
      </c>
      <c r="BC250">
        <v>7.9356394166666702</v>
      </c>
      <c r="BD250">
        <v>7.9675628333333304</v>
      </c>
      <c r="BE250">
        <v>7.99102933333333</v>
      </c>
      <c r="BF250">
        <v>7.9930000000000003</v>
      </c>
      <c r="BG250">
        <v>11.886659416666699</v>
      </c>
      <c r="BH250">
        <v>21.844697766666702</v>
      </c>
      <c r="BI250">
        <v>25.551334116666698</v>
      </c>
      <c r="BJ250">
        <v>26.596606300000001</v>
      </c>
      <c r="BK250">
        <v>27.200492333333301</v>
      </c>
      <c r="BL250">
        <v>25.845589333333301</v>
      </c>
      <c r="BM250" s="46">
        <v>26.9575243833333</v>
      </c>
      <c r="BN250">
        <v>27.286189383333301</v>
      </c>
    </row>
    <row r="251" spans="1:66" x14ac:dyDescent="0.3">
      <c r="A251" t="s">
        <v>1027</v>
      </c>
      <c r="B251" t="s">
        <v>1028</v>
      </c>
      <c r="C251" t="s">
        <v>1063</v>
      </c>
      <c r="D251" t="s">
        <v>1064</v>
      </c>
    </row>
    <row r="252" spans="1:66" x14ac:dyDescent="0.3">
      <c r="A252" t="s">
        <v>1029</v>
      </c>
      <c r="B252" t="s">
        <v>1030</v>
      </c>
      <c r="C252" t="s">
        <v>1063</v>
      </c>
      <c r="D252" t="s">
        <v>1064</v>
      </c>
      <c r="E252">
        <v>1.12966666666667E-5</v>
      </c>
      <c r="F252">
        <v>1.10091666666667E-5</v>
      </c>
      <c r="G252">
        <v>1.098E-5</v>
      </c>
      <c r="H252">
        <v>1.46475E-5</v>
      </c>
      <c r="I252">
        <v>1.6411666666666701E-5</v>
      </c>
      <c r="J252">
        <v>2.90358333333333E-5</v>
      </c>
      <c r="K252">
        <v>5.3891666666666698E-5</v>
      </c>
      <c r="L252">
        <v>1.049625E-4</v>
      </c>
      <c r="M252">
        <v>2.3185416666666699E-4</v>
      </c>
      <c r="N252">
        <v>2.4800000000000001E-4</v>
      </c>
      <c r="O252">
        <v>2.4800000000000001E-4</v>
      </c>
      <c r="P252">
        <v>2.4800000000000001E-4</v>
      </c>
      <c r="Q252">
        <v>5.3082583333333296E-4</v>
      </c>
      <c r="R252">
        <v>8.5715083333333299E-4</v>
      </c>
      <c r="S252">
        <v>1.1821325E-3</v>
      </c>
      <c r="T252">
        <v>2.2358333333333301E-3</v>
      </c>
      <c r="U252">
        <v>3.3024999999999999E-3</v>
      </c>
      <c r="V252">
        <v>4.6466666666666696E-3</v>
      </c>
      <c r="W252">
        <v>6.0233333333333302E-3</v>
      </c>
      <c r="X252">
        <v>7.8383333333333308E-3</v>
      </c>
      <c r="Y252">
        <v>9.0725000000000007E-3</v>
      </c>
      <c r="Z252">
        <v>1.0793333333333301E-2</v>
      </c>
      <c r="AA252">
        <v>1.3853333333333301E-2</v>
      </c>
      <c r="AB252">
        <v>3.43758333333333E-2</v>
      </c>
      <c r="AC252">
        <v>5.5893333333333302E-2</v>
      </c>
      <c r="AD252">
        <v>0.101155833333333</v>
      </c>
      <c r="AE252">
        <v>0.15143416666666701</v>
      </c>
      <c r="AF252">
        <v>0.22552166666666701</v>
      </c>
      <c r="AG252">
        <v>0.35850749999999998</v>
      </c>
      <c r="AH252">
        <v>0.62117833333333305</v>
      </c>
      <c r="AI252">
        <v>1.16948416666667</v>
      </c>
      <c r="AJ252">
        <v>2.01766333333333</v>
      </c>
      <c r="AK252">
        <v>3.02481166666667</v>
      </c>
      <c r="AL252">
        <v>3.94109166666667</v>
      </c>
      <c r="AM252">
        <v>5.0439166666666697</v>
      </c>
      <c r="AN252">
        <v>6.3490000000000002</v>
      </c>
      <c r="AO252">
        <v>7.97183333333333</v>
      </c>
      <c r="AP252">
        <v>9.4418333333333297</v>
      </c>
      <c r="AQ252">
        <v>10.471916666666701</v>
      </c>
      <c r="AR252">
        <v>11.3393</v>
      </c>
      <c r="AS252">
        <v>12.099591666666701</v>
      </c>
      <c r="AT252">
        <v>13.3191166666667</v>
      </c>
      <c r="AU252">
        <v>21.256966666666699</v>
      </c>
      <c r="AV252">
        <v>28.208683333333301</v>
      </c>
      <c r="AW252">
        <v>28.7037333333333</v>
      </c>
      <c r="AX252">
        <v>24.4786</v>
      </c>
      <c r="AY252">
        <v>24.073358333333299</v>
      </c>
      <c r="AZ252">
        <v>23.471025000000001</v>
      </c>
      <c r="BA252">
        <v>20.9493166666667</v>
      </c>
      <c r="BB252">
        <v>22.567983333333299</v>
      </c>
      <c r="BC252">
        <v>20.059275</v>
      </c>
      <c r="BD252">
        <v>19.314208333333301</v>
      </c>
      <c r="BE252">
        <v>20.310575</v>
      </c>
      <c r="BF252">
        <v>20.481608333333298</v>
      </c>
      <c r="BG252">
        <v>23.246024999999999</v>
      </c>
      <c r="BH252">
        <v>27.327366666666698</v>
      </c>
      <c r="BI252">
        <v>30.162600000000001</v>
      </c>
      <c r="BJ252">
        <v>28.676400000000001</v>
      </c>
      <c r="BK252">
        <v>30.725258333333301</v>
      </c>
      <c r="BL252">
        <v>35.255375000000001</v>
      </c>
      <c r="BM252" s="46">
        <v>42.013291666666703</v>
      </c>
      <c r="BN252">
        <v>43.554575</v>
      </c>
    </row>
    <row r="253" spans="1:66" x14ac:dyDescent="0.3">
      <c r="A253" t="s">
        <v>1031</v>
      </c>
      <c r="B253" t="s">
        <v>1032</v>
      </c>
      <c r="C253" t="s">
        <v>1063</v>
      </c>
      <c r="D253" t="s">
        <v>1064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 s="46">
        <v>1</v>
      </c>
      <c r="BN253">
        <v>1</v>
      </c>
    </row>
    <row r="254" spans="1:66" x14ac:dyDescent="0.3">
      <c r="A254" t="s">
        <v>1033</v>
      </c>
      <c r="B254" t="s">
        <v>1034</v>
      </c>
      <c r="C254" t="s">
        <v>1063</v>
      </c>
      <c r="D254" t="s">
        <v>1064</v>
      </c>
      <c r="AN254">
        <v>29.774999999999999</v>
      </c>
      <c r="AO254">
        <v>40.066666666666698</v>
      </c>
      <c r="AP254">
        <v>62.9166666666667</v>
      </c>
      <c r="AQ254">
        <v>94.491666666666703</v>
      </c>
      <c r="AR254">
        <v>124.625</v>
      </c>
      <c r="AS254">
        <v>236.60833333333301</v>
      </c>
      <c r="BF254">
        <v>2094.9884650537601</v>
      </c>
      <c r="BG254">
        <v>2310.9481588069598</v>
      </c>
      <c r="BH254">
        <v>2567.9872133982699</v>
      </c>
      <c r="BI254">
        <v>2965.25349937684</v>
      </c>
      <c r="BJ254">
        <v>5113.8789459571699</v>
      </c>
      <c r="BK254">
        <v>8069.6062365591397</v>
      </c>
      <c r="BL254">
        <v>8836.7875000000004</v>
      </c>
      <c r="BM254" s="46">
        <v>10054.2613341653</v>
      </c>
      <c r="BN254">
        <v>10609.464390809</v>
      </c>
    </row>
    <row r="255" spans="1:66" x14ac:dyDescent="0.3">
      <c r="A255" t="s">
        <v>1035</v>
      </c>
      <c r="B255" t="s">
        <v>1036</v>
      </c>
      <c r="C255" t="s">
        <v>1063</v>
      </c>
      <c r="D255" t="s">
        <v>1064</v>
      </c>
      <c r="E255">
        <v>1.7142900007142901</v>
      </c>
      <c r="F255">
        <v>1.7142900007142901</v>
      </c>
      <c r="G255">
        <v>1.7142900007142901</v>
      </c>
      <c r="H255">
        <v>1.7142900007142901</v>
      </c>
      <c r="I255">
        <v>1.7142900007142901</v>
      </c>
      <c r="J255">
        <v>1.7142900007142901</v>
      </c>
      <c r="K255">
        <v>1.7142900007142901</v>
      </c>
      <c r="L255">
        <v>1.7619083340952399</v>
      </c>
      <c r="M255">
        <v>2.0000000010000001</v>
      </c>
      <c r="N255">
        <v>2.0000000010000001</v>
      </c>
      <c r="O255">
        <v>2.0000000010000001</v>
      </c>
      <c r="P255">
        <v>1.97487273321145</v>
      </c>
      <c r="Q255">
        <v>1.9212781494760101</v>
      </c>
      <c r="R255">
        <v>1.9592192359816101</v>
      </c>
      <c r="S255">
        <v>2.0532324085176299</v>
      </c>
      <c r="T255">
        <v>2.16979583233333</v>
      </c>
      <c r="U255">
        <v>2.6146708328333301</v>
      </c>
      <c r="V255">
        <v>2.7</v>
      </c>
      <c r="W255">
        <v>2.7</v>
      </c>
      <c r="X255">
        <v>2.7</v>
      </c>
      <c r="Y255">
        <v>2.7</v>
      </c>
      <c r="Z255">
        <v>2.7</v>
      </c>
      <c r="AA255">
        <v>2.7</v>
      </c>
      <c r="AB255">
        <v>2.7</v>
      </c>
      <c r="AC255">
        <v>2.7</v>
      </c>
      <c r="AD255">
        <v>2.7</v>
      </c>
      <c r="AE255">
        <v>2.7</v>
      </c>
      <c r="AF255">
        <v>2.7</v>
      </c>
      <c r="AG255">
        <v>2.7</v>
      </c>
      <c r="AH255">
        <v>2.7</v>
      </c>
      <c r="AI255">
        <v>2.7</v>
      </c>
      <c r="AJ255">
        <v>2.7</v>
      </c>
      <c r="AK255">
        <v>2.7</v>
      </c>
      <c r="AL255">
        <v>2.7</v>
      </c>
      <c r="AM255">
        <v>2.7</v>
      </c>
      <c r="AN255">
        <v>2.7</v>
      </c>
      <c r="AO255">
        <v>2.7</v>
      </c>
      <c r="AP255">
        <v>2.7</v>
      </c>
      <c r="AQ255">
        <v>2.7</v>
      </c>
      <c r="AR255">
        <v>2.7</v>
      </c>
      <c r="AS255">
        <v>2.7</v>
      </c>
      <c r="AT255">
        <v>2.7</v>
      </c>
      <c r="AU255">
        <v>2.7</v>
      </c>
      <c r="AV255">
        <v>2.7</v>
      </c>
      <c r="AW255">
        <v>2.7</v>
      </c>
      <c r="AX255">
        <v>2.7</v>
      </c>
      <c r="AY255">
        <v>2.7</v>
      </c>
      <c r="AZ255">
        <v>2.7</v>
      </c>
      <c r="BA255">
        <v>2.7</v>
      </c>
      <c r="BB255">
        <v>2.7</v>
      </c>
      <c r="BC255">
        <v>2.7</v>
      </c>
      <c r="BD255">
        <v>2.7</v>
      </c>
      <c r="BE255">
        <v>2.7</v>
      </c>
      <c r="BF255">
        <v>2.7</v>
      </c>
      <c r="BG255">
        <v>2.7</v>
      </c>
      <c r="BH255">
        <v>2.7</v>
      </c>
      <c r="BI255">
        <v>2.7</v>
      </c>
      <c r="BJ255">
        <v>2.7</v>
      </c>
      <c r="BK255">
        <v>2.7</v>
      </c>
      <c r="BL255">
        <v>2.7</v>
      </c>
      <c r="BM255" s="46">
        <v>2.7</v>
      </c>
      <c r="BN255">
        <v>2.7</v>
      </c>
    </row>
    <row r="256" spans="1:66" x14ac:dyDescent="0.3">
      <c r="A256" t="s">
        <v>1037</v>
      </c>
      <c r="B256" t="s">
        <v>1038</v>
      </c>
      <c r="C256" t="s">
        <v>1063</v>
      </c>
      <c r="D256" t="s">
        <v>1064</v>
      </c>
      <c r="E256">
        <v>3.3495833323333299E-3</v>
      </c>
      <c r="F256">
        <v>3.3498333323333301E-3</v>
      </c>
      <c r="G256">
        <v>3.3496666656666701E-3</v>
      </c>
      <c r="H256">
        <v>3.3496666656666701E-3</v>
      </c>
      <c r="I256">
        <v>4.3499999999999997E-3</v>
      </c>
      <c r="J256">
        <v>4.4000000000000003E-3</v>
      </c>
      <c r="K256">
        <v>4.4000000000000003E-3</v>
      </c>
      <c r="L256">
        <v>4.4000000000000003E-3</v>
      </c>
      <c r="M256">
        <v>4.4000000000000003E-3</v>
      </c>
      <c r="N256">
        <v>4.4000000000000003E-3</v>
      </c>
      <c r="O256">
        <v>4.4000000000000003E-3</v>
      </c>
      <c r="P256">
        <v>4.4000000000000003E-3</v>
      </c>
      <c r="Q256">
        <v>4.3E-3</v>
      </c>
      <c r="R256">
        <v>4.3E-3</v>
      </c>
      <c r="S256">
        <v>4.3E-3</v>
      </c>
      <c r="T256">
        <v>4.3E-3</v>
      </c>
      <c r="U256">
        <v>4.3E-3</v>
      </c>
      <c r="V256">
        <v>4.3E-3</v>
      </c>
      <c r="W256">
        <v>4.3E-3</v>
      </c>
      <c r="X256">
        <v>4.3E-3</v>
      </c>
      <c r="Y256">
        <v>4.3E-3</v>
      </c>
      <c r="Z256">
        <v>4.3E-3</v>
      </c>
      <c r="AA256">
        <v>4.3E-3</v>
      </c>
      <c r="AB256">
        <v>4.3E-3</v>
      </c>
      <c r="AC256">
        <v>7.0166666666666702E-3</v>
      </c>
      <c r="AD256">
        <v>7.4999999999999997E-3</v>
      </c>
      <c r="AE256">
        <v>8.0833333333333295E-3</v>
      </c>
      <c r="AF256">
        <v>1.4500000000000001E-2</v>
      </c>
      <c r="AG256">
        <v>1.4500000000000001E-2</v>
      </c>
      <c r="AH256">
        <v>3.4691666666666697E-2</v>
      </c>
      <c r="AI256">
        <v>4.68916666666667E-2</v>
      </c>
      <c r="AJ256">
        <v>5.6825000000000001E-2</v>
      </c>
      <c r="AK256">
        <v>6.8383333333333296E-2</v>
      </c>
      <c r="AL256">
        <v>9.0841666666666696E-2</v>
      </c>
      <c r="AM256">
        <v>0.14685833333333301</v>
      </c>
      <c r="AN256">
        <v>0.17684166666666701</v>
      </c>
      <c r="AO256">
        <v>0.41735</v>
      </c>
      <c r="AP256">
        <v>0.48863333333333298</v>
      </c>
      <c r="AQ256">
        <v>0.54756666666666698</v>
      </c>
      <c r="AR256">
        <v>0.60572499999999996</v>
      </c>
      <c r="AS256">
        <v>0.67996666666666705</v>
      </c>
      <c r="AT256">
        <v>0.72365833333333296</v>
      </c>
      <c r="AU256">
        <v>1.1609499999999999</v>
      </c>
      <c r="AV256">
        <v>1.6069583333333299</v>
      </c>
      <c r="AW256">
        <v>1.89133333333333</v>
      </c>
      <c r="AX256">
        <v>2.08975</v>
      </c>
      <c r="AY256">
        <v>2.1469999999999998</v>
      </c>
      <c r="AZ256">
        <v>2.1469999999999998</v>
      </c>
      <c r="BA256">
        <v>2.1469999999999998</v>
      </c>
      <c r="BB256">
        <v>2.1469999999999998</v>
      </c>
      <c r="BC256">
        <v>2.5820603174603201</v>
      </c>
      <c r="BD256">
        <v>4.2892999999999999</v>
      </c>
      <c r="BE256">
        <v>4.2892999999999999</v>
      </c>
      <c r="BF256">
        <v>6.0479618416666696</v>
      </c>
      <c r="BG256">
        <v>6.2842000000000002</v>
      </c>
      <c r="BH256">
        <v>6.2842000000000002</v>
      </c>
      <c r="BI256">
        <v>9.2573444444416708</v>
      </c>
      <c r="BJ256">
        <v>9.9749999999999996</v>
      </c>
    </row>
    <row r="257" spans="1:66" x14ac:dyDescent="0.3">
      <c r="A257" t="s">
        <v>1039</v>
      </c>
      <c r="B257" t="s">
        <v>1040</v>
      </c>
      <c r="C257" t="s">
        <v>1063</v>
      </c>
      <c r="D257" t="s">
        <v>1064</v>
      </c>
    </row>
    <row r="258" spans="1:66" x14ac:dyDescent="0.3">
      <c r="A258" t="s">
        <v>1041</v>
      </c>
      <c r="B258" t="s">
        <v>1042</v>
      </c>
      <c r="C258" t="s">
        <v>1063</v>
      </c>
      <c r="D258" t="s">
        <v>1064</v>
      </c>
    </row>
    <row r="259" spans="1:66" s="9" customFormat="1" x14ac:dyDescent="0.3">
      <c r="A259" s="9" t="s">
        <v>294</v>
      </c>
      <c r="B259" s="9" t="s">
        <v>1043</v>
      </c>
      <c r="C259" s="9" t="s">
        <v>1063</v>
      </c>
      <c r="D259" s="9" t="s">
        <v>1064</v>
      </c>
      <c r="AB259" s="9">
        <v>1.0017709226849301</v>
      </c>
      <c r="AE259" s="9">
        <v>22.936728260869501</v>
      </c>
      <c r="AF259" s="9">
        <v>78.953315724637505</v>
      </c>
      <c r="AG259" s="9">
        <v>611.64608695652203</v>
      </c>
      <c r="AH259" s="9">
        <v>4501.6865290896703</v>
      </c>
      <c r="AI259" s="9">
        <v>6537.6046856884004</v>
      </c>
      <c r="AJ259" s="9">
        <v>10121.8932306763</v>
      </c>
      <c r="AK259" s="9">
        <v>11202.1916666667</v>
      </c>
      <c r="AL259" s="9">
        <v>10640.958333333299</v>
      </c>
      <c r="AM259" s="9">
        <v>10965.666666666701</v>
      </c>
      <c r="AN259" s="9">
        <v>11038.25</v>
      </c>
      <c r="AO259" s="9">
        <v>11032.583333333299</v>
      </c>
      <c r="AP259" s="9">
        <v>11683.333333333299</v>
      </c>
      <c r="AQ259" s="9">
        <v>13268</v>
      </c>
      <c r="AR259" s="9">
        <v>13943.166666666701</v>
      </c>
      <c r="AS259" s="9">
        <v>14167.75</v>
      </c>
      <c r="AT259" s="9">
        <v>14725.166666666701</v>
      </c>
      <c r="AU259" s="9">
        <v>15279.5</v>
      </c>
      <c r="AV259" s="9">
        <v>15509.583333333299</v>
      </c>
      <c r="AW259" s="9">
        <v>15746</v>
      </c>
      <c r="AX259" s="9">
        <v>15858.916666666701</v>
      </c>
      <c r="AY259" s="9">
        <v>15994.25</v>
      </c>
      <c r="AZ259" s="9">
        <v>16105.125</v>
      </c>
      <c r="BA259" s="9">
        <v>16302.25</v>
      </c>
      <c r="BB259" s="9">
        <v>17065.083333333299</v>
      </c>
      <c r="BC259" s="9">
        <v>18612.916666666701</v>
      </c>
      <c r="BD259" s="9">
        <v>20509.75</v>
      </c>
      <c r="BE259" s="9">
        <v>20828</v>
      </c>
      <c r="BF259" s="9">
        <v>20933.416666666701</v>
      </c>
      <c r="BG259" s="9">
        <v>21148</v>
      </c>
      <c r="BH259" s="9">
        <v>21697.567500000001</v>
      </c>
      <c r="BI259" s="9">
        <v>21935.000833333299</v>
      </c>
      <c r="BJ259" s="9">
        <v>22370.086666666699</v>
      </c>
      <c r="BK259" s="9">
        <v>22602.05</v>
      </c>
      <c r="BL259" s="9">
        <v>23050.241666666701</v>
      </c>
      <c r="BM259" s="46">
        <v>23208.368333333299</v>
      </c>
      <c r="BN259" s="9">
        <v>23159.782592592601</v>
      </c>
    </row>
    <row r="260" spans="1:66" x14ac:dyDescent="0.3">
      <c r="A260" t="s">
        <v>1044</v>
      </c>
      <c r="B260" t="s">
        <v>1045</v>
      </c>
      <c r="C260" t="s">
        <v>1063</v>
      </c>
      <c r="D260" t="s">
        <v>1064</v>
      </c>
      <c r="E260">
        <v>89.765000088765007</v>
      </c>
      <c r="F260">
        <v>89.765000088765007</v>
      </c>
      <c r="G260">
        <v>89.765000088765007</v>
      </c>
      <c r="H260">
        <v>89.765000088765007</v>
      </c>
      <c r="I260">
        <v>89.765000088765007</v>
      </c>
      <c r="J260">
        <v>89.765000088765007</v>
      </c>
      <c r="K260">
        <v>89.765000088765007</v>
      </c>
      <c r="L260">
        <v>89.765000088765007</v>
      </c>
      <c r="M260">
        <v>89.765000088765007</v>
      </c>
      <c r="N260">
        <v>94.440000093440005</v>
      </c>
      <c r="O260">
        <v>100.985000099985</v>
      </c>
      <c r="P260">
        <v>100.689451223571</v>
      </c>
      <c r="Q260">
        <v>81.610909090916707</v>
      </c>
      <c r="R260">
        <v>72.044713804750003</v>
      </c>
      <c r="S260">
        <v>77.803232323333305</v>
      </c>
      <c r="T260">
        <v>69.272592592666697</v>
      </c>
      <c r="U260">
        <v>77.236228956166698</v>
      </c>
      <c r="V260">
        <v>79.411313131166693</v>
      </c>
      <c r="W260">
        <v>72.938989898916702</v>
      </c>
      <c r="X260">
        <v>68.7582491583333</v>
      </c>
      <c r="Y260">
        <v>68.292121212166705</v>
      </c>
      <c r="Z260">
        <v>87.825925925749999</v>
      </c>
      <c r="AA260">
        <v>96.207499999416697</v>
      </c>
      <c r="AB260">
        <v>99.367661994000002</v>
      </c>
      <c r="AC260">
        <v>99.2333333325833</v>
      </c>
      <c r="AD260">
        <v>106.03166666600001</v>
      </c>
      <c r="AE260">
        <v>106.075833332917</v>
      </c>
      <c r="AF260">
        <v>109.849166666667</v>
      </c>
      <c r="AG260">
        <v>104.425833333333</v>
      </c>
      <c r="AH260">
        <v>116.041666666667</v>
      </c>
      <c r="AI260">
        <v>117.06125</v>
      </c>
      <c r="AJ260">
        <v>111.675</v>
      </c>
      <c r="AK260">
        <v>113.39166666666701</v>
      </c>
      <c r="AL260">
        <v>121.580833333333</v>
      </c>
      <c r="AM260">
        <v>116.405</v>
      </c>
      <c r="AN260">
        <v>112.11166666666701</v>
      </c>
      <c r="AO260">
        <v>111.71916666666699</v>
      </c>
      <c r="AP260">
        <v>115.87333333333299</v>
      </c>
      <c r="AQ260">
        <v>127.5175</v>
      </c>
      <c r="AR260">
        <v>129.07499999999999</v>
      </c>
      <c r="AS260">
        <v>137.643333333333</v>
      </c>
      <c r="AT260">
        <v>145.3125</v>
      </c>
      <c r="AU260">
        <v>139.19833333333301</v>
      </c>
      <c r="AV260">
        <v>122.18916666666701</v>
      </c>
      <c r="AW260">
        <v>111.79</v>
      </c>
      <c r="AX260">
        <v>109.245833333333</v>
      </c>
      <c r="AY260">
        <v>110.64083333333301</v>
      </c>
      <c r="AZ260">
        <v>102.4375</v>
      </c>
      <c r="BA260">
        <v>101.334166666667</v>
      </c>
      <c r="BB260">
        <v>106.740833333333</v>
      </c>
      <c r="BC260">
        <v>96.905833333333305</v>
      </c>
      <c r="BD260">
        <v>89.469166666666695</v>
      </c>
      <c r="BE260">
        <v>92.637500000000003</v>
      </c>
      <c r="BF260">
        <v>94.542500000000004</v>
      </c>
      <c r="BG260">
        <v>97.071666666666701</v>
      </c>
      <c r="BH260">
        <v>108.989166666667</v>
      </c>
      <c r="BI260">
        <v>108.47499999999999</v>
      </c>
      <c r="BJ260">
        <v>107.820833333333</v>
      </c>
      <c r="BK260">
        <v>110.16500000000001</v>
      </c>
      <c r="BL260">
        <v>114.7325</v>
      </c>
      <c r="BM260" s="46">
        <v>115.38</v>
      </c>
      <c r="BN260">
        <v>109.4525</v>
      </c>
    </row>
    <row r="261" spans="1:66" x14ac:dyDescent="0.3">
      <c r="A261" t="s">
        <v>1046</v>
      </c>
      <c r="B261" t="s">
        <v>1047</v>
      </c>
      <c r="C261" t="s">
        <v>1063</v>
      </c>
      <c r="D261" t="s">
        <v>1064</v>
      </c>
    </row>
    <row r="262" spans="1:66" x14ac:dyDescent="0.3">
      <c r="A262" t="s">
        <v>1048</v>
      </c>
      <c r="B262" t="s">
        <v>1049</v>
      </c>
      <c r="C262" t="s">
        <v>1063</v>
      </c>
      <c r="D262" t="s">
        <v>1064</v>
      </c>
      <c r="E262">
        <v>0.71428999971428997</v>
      </c>
      <c r="F262">
        <v>0.71551499971551502</v>
      </c>
      <c r="G262">
        <v>0.71918999971918995</v>
      </c>
      <c r="H262">
        <v>0.71918999971918995</v>
      </c>
      <c r="I262">
        <v>0.71918999971918995</v>
      </c>
      <c r="J262">
        <v>0.71918999971918995</v>
      </c>
      <c r="K262">
        <v>0.71918999971918995</v>
      </c>
      <c r="L262">
        <v>0.71950333305283698</v>
      </c>
      <c r="M262">
        <v>0.72106999972107</v>
      </c>
      <c r="N262">
        <v>0.72106999972107</v>
      </c>
      <c r="O262">
        <v>0.72106999972107</v>
      </c>
      <c r="P262">
        <v>0.71895973437828298</v>
      </c>
      <c r="Q262">
        <v>0.67542999999999997</v>
      </c>
      <c r="R262">
        <v>0.61495250000000001</v>
      </c>
      <c r="S262">
        <v>0.60658000000000001</v>
      </c>
      <c r="T262">
        <v>0.63278858316666697</v>
      </c>
      <c r="U262">
        <v>0.79536549899999998</v>
      </c>
      <c r="V262">
        <v>0.78607749900000001</v>
      </c>
      <c r="W262">
        <v>0.73633283233333302</v>
      </c>
      <c r="X262">
        <v>0.82615833233333302</v>
      </c>
      <c r="Y262">
        <v>0.91930666566666697</v>
      </c>
      <c r="Z262">
        <v>1.0340849990833301</v>
      </c>
      <c r="AA262">
        <v>1.2073324990833301</v>
      </c>
      <c r="AB262">
        <v>1.54913083308333</v>
      </c>
      <c r="AC262">
        <v>1.86230583283333</v>
      </c>
      <c r="AD262">
        <v>2.2452733330833299</v>
      </c>
      <c r="AE262">
        <v>2.2357599999166702</v>
      </c>
      <c r="AF262">
        <v>2.12174833333333</v>
      </c>
      <c r="AG262">
        <v>2.08043666666667</v>
      </c>
      <c r="AH262">
        <v>2.2701916666666699</v>
      </c>
      <c r="AI262">
        <v>2.30985166666667</v>
      </c>
      <c r="AJ262">
        <v>2.3996223333333302</v>
      </c>
      <c r="AK262">
        <v>2.46630833333333</v>
      </c>
      <c r="AL262">
        <v>2.56860341666667</v>
      </c>
      <c r="AM262">
        <v>2.5350371666666698</v>
      </c>
      <c r="AN262">
        <v>2.4734041666666702</v>
      </c>
      <c r="AO262">
        <v>2.4621729166666699</v>
      </c>
      <c r="AP262">
        <v>2.5593716666666699</v>
      </c>
      <c r="AQ262">
        <v>2.9476868333333299</v>
      </c>
      <c r="AR262">
        <v>3.0131519999999998</v>
      </c>
      <c r="AS262">
        <v>3.2863615249999998</v>
      </c>
      <c r="AT262">
        <v>3.4780400715000002</v>
      </c>
      <c r="AU262">
        <v>3.3762581025</v>
      </c>
      <c r="AV262">
        <v>2.9732376583333302</v>
      </c>
      <c r="AW262">
        <v>2.7807234306666699</v>
      </c>
      <c r="AX262">
        <v>2.71033673441667</v>
      </c>
      <c r="AY262">
        <v>2.7792940446967198</v>
      </c>
      <c r="AZ262">
        <v>2.6165724724799602</v>
      </c>
      <c r="BA262">
        <v>2.64417628032353</v>
      </c>
      <c r="BB262">
        <v>2.7307785095373101</v>
      </c>
      <c r="BC262">
        <v>2.4846565845233801</v>
      </c>
      <c r="BD262">
        <v>2.3174720118126002</v>
      </c>
      <c r="BE262">
        <v>2.29231194992329</v>
      </c>
      <c r="BF262">
        <v>2.3109000348257598</v>
      </c>
      <c r="BG262">
        <v>2.3317688461830799</v>
      </c>
      <c r="BH262">
        <v>2.5608736880983001</v>
      </c>
      <c r="BI262">
        <v>2.56492967258212</v>
      </c>
      <c r="BJ262">
        <v>2.5543771164103699</v>
      </c>
      <c r="BK262">
        <v>2.5872799505726101</v>
      </c>
      <c r="BL262">
        <v>2.6488263218660499</v>
      </c>
      <c r="BM262" s="46">
        <v>2.6649608451969602</v>
      </c>
      <c r="BN262">
        <v>2.5560923420784398</v>
      </c>
    </row>
    <row r="263" spans="1:66" x14ac:dyDescent="0.3">
      <c r="A263" t="s">
        <v>1050</v>
      </c>
      <c r="B263" t="s">
        <v>1051</v>
      </c>
      <c r="C263" t="s">
        <v>1063</v>
      </c>
      <c r="D263" t="s">
        <v>1064</v>
      </c>
      <c r="AU263">
        <v>1.0575589962396501</v>
      </c>
      <c r="AV263">
        <v>0.88404792718496095</v>
      </c>
      <c r="AW263">
        <v>0.80392164774760499</v>
      </c>
      <c r="AX263">
        <v>0.80380019216141596</v>
      </c>
      <c r="AY263">
        <v>0.79643273094909595</v>
      </c>
      <c r="AZ263">
        <v>0.72967239998408795</v>
      </c>
      <c r="BA263">
        <v>0.67992268004272904</v>
      </c>
      <c r="BB263">
        <v>0.71695770201613596</v>
      </c>
      <c r="BC263">
        <v>0.75430899010597896</v>
      </c>
      <c r="BD263">
        <v>0.71841389865332195</v>
      </c>
      <c r="BE263">
        <v>0.77833812041681205</v>
      </c>
      <c r="BF263">
        <v>0.75294512270200198</v>
      </c>
      <c r="BG263">
        <v>0.75272819693259096</v>
      </c>
      <c r="BH263">
        <v>0.90129642336709603</v>
      </c>
      <c r="BI263">
        <v>0.90342143625728799</v>
      </c>
      <c r="BJ263">
        <v>0.88520550826938005</v>
      </c>
      <c r="BK263">
        <v>0.84677266710809596</v>
      </c>
      <c r="BL263">
        <v>0.89321558147922597</v>
      </c>
      <c r="BM263" s="46">
        <v>0.87747520723301198</v>
      </c>
      <c r="BN263">
        <v>0.84537656436794495</v>
      </c>
    </row>
    <row r="264" spans="1:66" x14ac:dyDescent="0.3">
      <c r="A264" t="s">
        <v>1052</v>
      </c>
      <c r="B264" t="s">
        <v>1053</v>
      </c>
      <c r="C264" t="s">
        <v>1063</v>
      </c>
      <c r="D264" t="s">
        <v>1064</v>
      </c>
      <c r="AI264">
        <v>12.0100611997629</v>
      </c>
      <c r="AJ264">
        <v>12.0100001707085</v>
      </c>
      <c r="AK264">
        <v>12.0100001707085</v>
      </c>
      <c r="AL264">
        <v>12.0100001707085</v>
      </c>
      <c r="AM264">
        <v>12.0100001707085</v>
      </c>
      <c r="AN264">
        <v>40.839166758134901</v>
      </c>
      <c r="AO264">
        <v>94.156666716535199</v>
      </c>
      <c r="AP264">
        <v>129.28083333333299</v>
      </c>
      <c r="AQ264">
        <v>135.881666666667</v>
      </c>
      <c r="AR264">
        <v>155.71833333333299</v>
      </c>
      <c r="AS264">
        <v>161.71833333333299</v>
      </c>
      <c r="AT264">
        <v>168.67166666666699</v>
      </c>
      <c r="AU264">
        <v>175.625</v>
      </c>
      <c r="AV264">
        <v>183.44833333333301</v>
      </c>
      <c r="AW264">
        <v>184.775833333333</v>
      </c>
      <c r="AX264">
        <v>191.509166666667</v>
      </c>
      <c r="AY264">
        <v>197.04916666666699</v>
      </c>
      <c r="AZ264">
        <v>198.95333333333301</v>
      </c>
      <c r="BA264">
        <v>199.76416666666699</v>
      </c>
      <c r="BB264">
        <v>202.84666666666701</v>
      </c>
      <c r="BC264">
        <v>219.59</v>
      </c>
      <c r="BD264">
        <v>213.8</v>
      </c>
      <c r="BE264">
        <v>214.349166666667</v>
      </c>
      <c r="BF264">
        <v>214.89</v>
      </c>
      <c r="BG264">
        <v>214.89</v>
      </c>
      <c r="BH264">
        <v>230.833333333333</v>
      </c>
      <c r="BI264">
        <v>283.89583333333297</v>
      </c>
      <c r="BJ264">
        <v>282.19499999999999</v>
      </c>
      <c r="BK264">
        <v>214.89</v>
      </c>
      <c r="BL264">
        <v>486.73092293906802</v>
      </c>
      <c r="BM264" s="46">
        <v>743.00596435653097</v>
      </c>
      <c r="BN264">
        <v>1035.4671855588699</v>
      </c>
    </row>
    <row r="265" spans="1:66" s="9" customFormat="1" x14ac:dyDescent="0.3">
      <c r="A265" s="9" t="s">
        <v>466</v>
      </c>
      <c r="B265" s="9" t="s">
        <v>1054</v>
      </c>
      <c r="C265" s="9" t="s">
        <v>1063</v>
      </c>
      <c r="D265" s="9" t="s">
        <v>1064</v>
      </c>
      <c r="E265" s="9">
        <v>0.71428599971428597</v>
      </c>
      <c r="F265" s="9">
        <v>0.71428599971428597</v>
      </c>
      <c r="G265" s="9">
        <v>0.71428599971428597</v>
      </c>
      <c r="H265" s="9">
        <v>0.71428599971428597</v>
      </c>
      <c r="I265" s="9">
        <v>0.71428599971428597</v>
      </c>
      <c r="J265" s="9">
        <v>0.71428599971428597</v>
      </c>
      <c r="K265" s="9">
        <v>0.71428599971428597</v>
      </c>
      <c r="L265" s="9">
        <v>0.71428599971428597</v>
      </c>
      <c r="M265" s="9">
        <v>0.71428599971428597</v>
      </c>
      <c r="N265" s="9">
        <v>0.71428599971428597</v>
      </c>
      <c r="O265" s="9">
        <v>0.71428599971428597</v>
      </c>
      <c r="P265" s="9">
        <v>0.71521691632142903</v>
      </c>
      <c r="Q265" s="9">
        <v>0.76872523719602703</v>
      </c>
      <c r="R265" s="9">
        <v>0.69395909802109201</v>
      </c>
      <c r="S265" s="9">
        <v>0.67947700357025098</v>
      </c>
      <c r="T265" s="9">
        <v>0.73950775529633594</v>
      </c>
      <c r="U265" s="9">
        <v>0.86956521814744803</v>
      </c>
      <c r="V265" s="9">
        <v>0.86956521814744803</v>
      </c>
      <c r="W265" s="9">
        <v>0.86956521814744803</v>
      </c>
      <c r="X265" s="9">
        <v>0.84202260193494305</v>
      </c>
      <c r="Y265" s="9">
        <v>0.77883373727604099</v>
      </c>
      <c r="Z265" s="9">
        <v>0.87757894275815396</v>
      </c>
      <c r="AA265" s="9">
        <v>1.0858158330833301</v>
      </c>
      <c r="AB265" s="9">
        <v>1.1140999997500001</v>
      </c>
      <c r="AC265" s="9">
        <v>1.47527749975</v>
      </c>
      <c r="AD265" s="9">
        <v>2.2286749994166701</v>
      </c>
      <c r="AE265" s="9">
        <v>2.2850316664166699</v>
      </c>
      <c r="AF265" s="9">
        <v>2.03603333333333</v>
      </c>
      <c r="AG265" s="9">
        <v>2.2734675000000002</v>
      </c>
      <c r="AH265" s="9">
        <v>2.6226775</v>
      </c>
      <c r="AI265" s="9">
        <v>2.58732083333333</v>
      </c>
      <c r="AJ265" s="9">
        <v>2.7613150000000002</v>
      </c>
      <c r="AK265" s="9">
        <v>2.8520141666666698</v>
      </c>
      <c r="AL265" s="9">
        <v>3.2677415833333301</v>
      </c>
      <c r="AM265" s="9">
        <v>3.5507983333333302</v>
      </c>
      <c r="AN265" s="9">
        <v>3.6270850000000001</v>
      </c>
      <c r="AO265" s="9">
        <v>4.2993491666666701</v>
      </c>
      <c r="AP265" s="9">
        <v>4.6079616666666698</v>
      </c>
      <c r="AQ265" s="9">
        <v>5.52828416666667</v>
      </c>
      <c r="AR265" s="9">
        <v>6.1094841666666699</v>
      </c>
      <c r="AS265" s="9">
        <v>6.9398283333333302</v>
      </c>
      <c r="AT265" s="9">
        <v>8.6091808333333297</v>
      </c>
      <c r="AU265" s="9">
        <v>10.540746666666699</v>
      </c>
      <c r="AV265" s="9">
        <v>7.5647491666666697</v>
      </c>
      <c r="AW265" s="9">
        <v>6.4596925000000001</v>
      </c>
      <c r="AX265" s="9">
        <v>6.3593283333333304</v>
      </c>
      <c r="AY265" s="9">
        <v>6.7715491666666701</v>
      </c>
      <c r="AZ265" s="9">
        <v>7.0453650000000003</v>
      </c>
      <c r="BA265" s="9">
        <v>8.26122333333333</v>
      </c>
      <c r="BB265" s="9">
        <v>8.4736741582488797</v>
      </c>
      <c r="BC265" s="9">
        <v>7.3212219611528804</v>
      </c>
      <c r="BD265" s="9">
        <v>7.2611321323273499</v>
      </c>
      <c r="BE265" s="9">
        <v>8.2099686265933105</v>
      </c>
      <c r="BF265" s="9">
        <v>9.6550560691352594</v>
      </c>
      <c r="BG265" s="9">
        <v>10.852655568783099</v>
      </c>
      <c r="BH265" s="9">
        <v>12.7589308811644</v>
      </c>
      <c r="BI265" s="9">
        <v>14.7096108855267</v>
      </c>
      <c r="BJ265" s="9">
        <v>13.3238014244992</v>
      </c>
      <c r="BK265" s="9">
        <v>13.233926471583301</v>
      </c>
      <c r="BL265" s="9">
        <v>14.448427054833299</v>
      </c>
      <c r="BM265" s="46">
        <v>16.459105390333299</v>
      </c>
      <c r="BN265" s="9">
        <v>14.778678213916701</v>
      </c>
    </row>
    <row r="266" spans="1:66" x14ac:dyDescent="0.3">
      <c r="A266" t="s">
        <v>1055</v>
      </c>
      <c r="B266" t="s">
        <v>1056</v>
      </c>
      <c r="C266" t="s">
        <v>1063</v>
      </c>
      <c r="D266" t="s">
        <v>1064</v>
      </c>
      <c r="E266">
        <v>0.71428599971428597</v>
      </c>
      <c r="F266">
        <v>0.71428599971428597</v>
      </c>
      <c r="G266">
        <v>0.71428599971428597</v>
      </c>
      <c r="H266">
        <v>0.71428599971428597</v>
      </c>
      <c r="I266">
        <v>0.71428599971428597</v>
      </c>
      <c r="J266">
        <v>0.71428599971428597</v>
      </c>
      <c r="K266">
        <v>0.71428599971428597</v>
      </c>
      <c r="L266">
        <v>0.71428599971428597</v>
      </c>
      <c r="M266">
        <v>0.71428599971428597</v>
      </c>
      <c r="N266">
        <v>0.71428599971428597</v>
      </c>
      <c r="O266">
        <v>0.71428599971428597</v>
      </c>
      <c r="P266">
        <v>0.71428599887889399</v>
      </c>
      <c r="Q266">
        <v>7.1431749899999997E-4</v>
      </c>
      <c r="R266">
        <v>6.5239666566666704E-4</v>
      </c>
      <c r="S266">
        <v>6.43459999E-4</v>
      </c>
      <c r="T266">
        <v>6.4322999949999995E-4</v>
      </c>
      <c r="U266">
        <v>7.0098383316666703E-4</v>
      </c>
      <c r="V266">
        <v>7.89727832416667E-4</v>
      </c>
      <c r="W266">
        <v>8.0066666666666697E-4</v>
      </c>
      <c r="X266">
        <v>7.9333333333333296E-4</v>
      </c>
      <c r="Y266">
        <v>7.8866666666666701E-4</v>
      </c>
      <c r="Z266">
        <v>8.6958333333333299E-4</v>
      </c>
      <c r="AA266">
        <v>9.2875E-4</v>
      </c>
      <c r="AB266">
        <v>1.2589999999999999E-3</v>
      </c>
      <c r="AC266">
        <v>1.8131883327499999E-3</v>
      </c>
      <c r="AD266">
        <v>3.1396416662499999E-3</v>
      </c>
      <c r="AE266">
        <v>7.7884491665833298E-3</v>
      </c>
      <c r="AF266">
        <v>9.5194749999999995E-3</v>
      </c>
      <c r="AG266">
        <v>8.2660249999999998E-3</v>
      </c>
      <c r="AH266">
        <v>1.3813695833333301E-2</v>
      </c>
      <c r="AI266">
        <v>3.0289108333333301E-2</v>
      </c>
      <c r="AJ266">
        <v>6.4639708333333296E-2</v>
      </c>
      <c r="AK266">
        <v>0.17221378333333301</v>
      </c>
      <c r="AL266">
        <v>0.45276266666666698</v>
      </c>
      <c r="AM266">
        <v>0.66937062166666705</v>
      </c>
      <c r="AN266">
        <v>0.86411916666666699</v>
      </c>
      <c r="AO266">
        <v>1.2079</v>
      </c>
      <c r="AP266">
        <v>1.3144975000000001</v>
      </c>
      <c r="AQ266">
        <v>1.86206916666667</v>
      </c>
      <c r="AR266">
        <v>2.3880191666666701</v>
      </c>
      <c r="AS266">
        <v>3.11084416666667</v>
      </c>
      <c r="AT266">
        <v>3.610935</v>
      </c>
      <c r="AU266">
        <v>4.3985950000000003</v>
      </c>
      <c r="AV266">
        <v>4.7332710464987198</v>
      </c>
      <c r="AW266">
        <v>4.7788753864357902</v>
      </c>
      <c r="AX266">
        <v>4.4649999999999999</v>
      </c>
      <c r="AY266">
        <v>3.6016666666666701</v>
      </c>
      <c r="AZ266">
        <v>4.0016666666666696</v>
      </c>
      <c r="BA266">
        <v>3.7450000000000001</v>
      </c>
      <c r="BB266">
        <v>5.0449999999999999</v>
      </c>
      <c r="BC266">
        <v>4.7975000000000003</v>
      </c>
      <c r="BD266">
        <v>4.8616666666666699</v>
      </c>
      <c r="BE266">
        <v>5.1475</v>
      </c>
      <c r="BF266">
        <v>5.3964833333333297</v>
      </c>
      <c r="BG266">
        <v>6.1541666666666703</v>
      </c>
      <c r="BH266">
        <v>8.6316666666666695</v>
      </c>
      <c r="BI266">
        <v>10.307499999999999</v>
      </c>
      <c r="BJ266">
        <v>9.5175000000000001</v>
      </c>
      <c r="BK266">
        <v>10.4583333333333</v>
      </c>
      <c r="BL266">
        <v>12.89</v>
      </c>
      <c r="BM266" s="46">
        <v>18.344092645337899</v>
      </c>
      <c r="BN266">
        <v>20.018486585968802</v>
      </c>
    </row>
    <row r="267" spans="1:66" x14ac:dyDescent="0.3">
      <c r="A267" t="s">
        <v>1057</v>
      </c>
      <c r="B267" t="s">
        <v>1058</v>
      </c>
      <c r="C267" t="s">
        <v>1063</v>
      </c>
      <c r="D267" t="s">
        <v>1064</v>
      </c>
      <c r="E267">
        <v>7.1428600071428601E-4</v>
      </c>
      <c r="F267">
        <v>7.1428600071428601E-4</v>
      </c>
      <c r="G267">
        <v>7.1428600071428601E-4</v>
      </c>
      <c r="H267">
        <v>7.1428600071428601E-4</v>
      </c>
      <c r="I267">
        <v>7.1428600071428601E-4</v>
      </c>
      <c r="J267">
        <v>7.1428600071428601E-4</v>
      </c>
      <c r="K267">
        <v>7.1428600071428601E-4</v>
      </c>
      <c r="L267">
        <v>7.1428600071428601E-4</v>
      </c>
      <c r="M267">
        <v>7.1428600071428601E-4</v>
      </c>
      <c r="N267">
        <v>7.1428600071428601E-4</v>
      </c>
      <c r="O267">
        <v>7.1428600071428601E-4</v>
      </c>
      <c r="P267">
        <v>7.1219542995242695E-4</v>
      </c>
      <c r="Q267">
        <v>6.5783174204698505E-4</v>
      </c>
      <c r="R267">
        <v>5.8571488122451999E-4</v>
      </c>
      <c r="S267">
        <v>5.8357882281972399E-4</v>
      </c>
      <c r="T267">
        <v>5.7076428281416605E-4</v>
      </c>
      <c r="U267">
        <v>6.2607704338503499E-4</v>
      </c>
      <c r="V267">
        <v>6.2906376559987204E-4</v>
      </c>
      <c r="W267">
        <v>6.7482402076295101E-4</v>
      </c>
      <c r="X267">
        <v>6.8049712441124505E-4</v>
      </c>
      <c r="Y267">
        <v>6.4529051059388995E-4</v>
      </c>
      <c r="Z267">
        <v>6.9097568056162499E-4</v>
      </c>
      <c r="AA267">
        <v>7.5994560388581401E-4</v>
      </c>
      <c r="AB267">
        <v>1.01423413220455E-3</v>
      </c>
      <c r="AC267">
        <v>1.25893678408442E-3</v>
      </c>
      <c r="AD267">
        <v>1.6155163771118799E-3</v>
      </c>
      <c r="AE267">
        <v>1.6684764684788899E-3</v>
      </c>
      <c r="AF267">
        <v>1.6634624460731601E-3</v>
      </c>
      <c r="AG267">
        <v>1.80773447752897E-3</v>
      </c>
      <c r="AH267">
        <v>2.12134031008689E-3</v>
      </c>
      <c r="AI267">
        <v>2.45451835023142E-3</v>
      </c>
      <c r="AJ267">
        <v>3.6254886572367698E-3</v>
      </c>
      <c r="AK267">
        <v>5.1042665511594996E-3</v>
      </c>
      <c r="AL267">
        <v>6.4904940995879198E-3</v>
      </c>
      <c r="AM267">
        <v>8.1607990595128806E-3</v>
      </c>
      <c r="AN267">
        <v>8.6752193293132395E-3</v>
      </c>
      <c r="AO267">
        <v>1.00137132167889E-2</v>
      </c>
      <c r="AP267">
        <v>1.21250465891802E-2</v>
      </c>
      <c r="AQ267">
        <v>2.3706012838122799E-2</v>
      </c>
      <c r="AR267">
        <v>3.8344710205420497E-2</v>
      </c>
      <c r="AS267">
        <v>4.4468376417429997E-2</v>
      </c>
      <c r="AT267">
        <v>5.5114659712586597E-2</v>
      </c>
      <c r="AU267">
        <v>5.5098290581033799E-2</v>
      </c>
      <c r="AV267">
        <v>0.69821607130572305</v>
      </c>
      <c r="AW267">
        <v>5.0744194146319499</v>
      </c>
      <c r="AX267">
        <v>22.389039604825498</v>
      </c>
      <c r="AY267">
        <v>164.547356500646</v>
      </c>
      <c r="AZ267">
        <v>9686.7716695417494</v>
      </c>
      <c r="BA267">
        <v>6723052073.3381004</v>
      </c>
      <c r="BM267" s="46">
        <v>51.329013122628702</v>
      </c>
      <c r="BN267">
        <v>88.552447259743602</v>
      </c>
    </row>
    <row r="270" spans="1:66" x14ac:dyDescent="0.3">
      <c r="A270" t="s">
        <v>1059</v>
      </c>
      <c r="B270" t="s">
        <v>1060</v>
      </c>
    </row>
    <row r="271" spans="1:66" x14ac:dyDescent="0.3">
      <c r="A271" t="s">
        <v>1061</v>
      </c>
      <c r="B271" s="47">
        <v>44820</v>
      </c>
    </row>
    <row r="273" spans="1:1" x14ac:dyDescent="0.3">
      <c r="A273" s="5" t="s">
        <v>1065</v>
      </c>
    </row>
  </sheetData>
  <hyperlinks>
    <hyperlink ref="A273" r:id="rId1" xr:uid="{0CE954A9-75BF-4522-86CC-19F857EABDA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1413-3FD5-4164-B85B-071803830397}">
  <dimension ref="A1:BN267"/>
  <sheetViews>
    <sheetView workbookViewId="0">
      <pane xSplit="2" ySplit="9" topLeftCell="BE130" activePane="bottomRight" state="frozen"/>
      <selection pane="topRight" activeCell="C1" sqref="C1"/>
      <selection pane="bottomLeft" activeCell="A10" sqref="A10"/>
      <selection pane="bottomRight" activeCell="A131" sqref="A131:XFD131"/>
    </sheetView>
  </sheetViews>
  <sheetFormatPr defaultRowHeight="14.4" x14ac:dyDescent="0.3"/>
  <cols>
    <col min="1" max="1" width="44.109375" bestFit="1" customWidth="1"/>
    <col min="2" max="2" width="25.6640625" bestFit="1" customWidth="1"/>
    <col min="3" max="3" width="58.6640625" bestFit="1" customWidth="1"/>
    <col min="4" max="4" width="14.21875" bestFit="1" customWidth="1"/>
    <col min="5" max="34" width="5" bestFit="1" customWidth="1"/>
    <col min="35" max="64" width="11.44140625" bestFit="1" customWidth="1"/>
    <col min="65" max="65" width="11.44140625" style="9" bestFit="1" customWidth="1"/>
    <col min="66" max="66" width="11.44140625" bestFit="1" customWidth="1"/>
    <col min="257" max="257" width="44.109375" bestFit="1" customWidth="1"/>
    <col min="258" max="258" width="25.6640625" bestFit="1" customWidth="1"/>
    <col min="259" max="259" width="58.6640625" bestFit="1" customWidth="1"/>
    <col min="260" max="260" width="14.21875" bestFit="1" customWidth="1"/>
    <col min="261" max="290" width="5" bestFit="1" customWidth="1"/>
    <col min="291" max="322" width="11.44140625" bestFit="1" customWidth="1"/>
    <col min="513" max="513" width="44.109375" bestFit="1" customWidth="1"/>
    <col min="514" max="514" width="25.6640625" bestFit="1" customWidth="1"/>
    <col min="515" max="515" width="58.6640625" bestFit="1" customWidth="1"/>
    <col min="516" max="516" width="14.21875" bestFit="1" customWidth="1"/>
    <col min="517" max="546" width="5" bestFit="1" customWidth="1"/>
    <col min="547" max="578" width="11.44140625" bestFit="1" customWidth="1"/>
    <col min="769" max="769" width="44.109375" bestFit="1" customWidth="1"/>
    <col min="770" max="770" width="25.6640625" bestFit="1" customWidth="1"/>
    <col min="771" max="771" width="58.6640625" bestFit="1" customWidth="1"/>
    <col min="772" max="772" width="14.21875" bestFit="1" customWidth="1"/>
    <col min="773" max="802" width="5" bestFit="1" customWidth="1"/>
    <col min="803" max="834" width="11.44140625" bestFit="1" customWidth="1"/>
    <col min="1025" max="1025" width="44.109375" bestFit="1" customWidth="1"/>
    <col min="1026" max="1026" width="25.6640625" bestFit="1" customWidth="1"/>
    <col min="1027" max="1027" width="58.6640625" bestFit="1" customWidth="1"/>
    <col min="1028" max="1028" width="14.21875" bestFit="1" customWidth="1"/>
    <col min="1029" max="1058" width="5" bestFit="1" customWidth="1"/>
    <col min="1059" max="1090" width="11.44140625" bestFit="1" customWidth="1"/>
    <col min="1281" max="1281" width="44.109375" bestFit="1" customWidth="1"/>
    <col min="1282" max="1282" width="25.6640625" bestFit="1" customWidth="1"/>
    <col min="1283" max="1283" width="58.6640625" bestFit="1" customWidth="1"/>
    <col min="1284" max="1284" width="14.21875" bestFit="1" customWidth="1"/>
    <col min="1285" max="1314" width="5" bestFit="1" customWidth="1"/>
    <col min="1315" max="1346" width="11.44140625" bestFit="1" customWidth="1"/>
    <col min="1537" max="1537" width="44.109375" bestFit="1" customWidth="1"/>
    <col min="1538" max="1538" width="25.6640625" bestFit="1" customWidth="1"/>
    <col min="1539" max="1539" width="58.6640625" bestFit="1" customWidth="1"/>
    <col min="1540" max="1540" width="14.21875" bestFit="1" customWidth="1"/>
    <col min="1541" max="1570" width="5" bestFit="1" customWidth="1"/>
    <col min="1571" max="1602" width="11.44140625" bestFit="1" customWidth="1"/>
    <col min="1793" max="1793" width="44.109375" bestFit="1" customWidth="1"/>
    <col min="1794" max="1794" width="25.6640625" bestFit="1" customWidth="1"/>
    <col min="1795" max="1795" width="58.6640625" bestFit="1" customWidth="1"/>
    <col min="1796" max="1796" width="14.21875" bestFit="1" customWidth="1"/>
    <col min="1797" max="1826" width="5" bestFit="1" customWidth="1"/>
    <col min="1827" max="1858" width="11.44140625" bestFit="1" customWidth="1"/>
    <col min="2049" max="2049" width="44.109375" bestFit="1" customWidth="1"/>
    <col min="2050" max="2050" width="25.6640625" bestFit="1" customWidth="1"/>
    <col min="2051" max="2051" width="58.6640625" bestFit="1" customWidth="1"/>
    <col min="2052" max="2052" width="14.21875" bestFit="1" customWidth="1"/>
    <col min="2053" max="2082" width="5" bestFit="1" customWidth="1"/>
    <col min="2083" max="2114" width="11.44140625" bestFit="1" customWidth="1"/>
    <col min="2305" max="2305" width="44.109375" bestFit="1" customWidth="1"/>
    <col min="2306" max="2306" width="25.6640625" bestFit="1" customWidth="1"/>
    <col min="2307" max="2307" width="58.6640625" bestFit="1" customWidth="1"/>
    <col min="2308" max="2308" width="14.21875" bestFit="1" customWidth="1"/>
    <col min="2309" max="2338" width="5" bestFit="1" customWidth="1"/>
    <col min="2339" max="2370" width="11.44140625" bestFit="1" customWidth="1"/>
    <col min="2561" max="2561" width="44.109375" bestFit="1" customWidth="1"/>
    <col min="2562" max="2562" width="25.6640625" bestFit="1" customWidth="1"/>
    <col min="2563" max="2563" width="58.6640625" bestFit="1" customWidth="1"/>
    <col min="2564" max="2564" width="14.21875" bestFit="1" customWidth="1"/>
    <col min="2565" max="2594" width="5" bestFit="1" customWidth="1"/>
    <col min="2595" max="2626" width="11.44140625" bestFit="1" customWidth="1"/>
    <col min="2817" max="2817" width="44.109375" bestFit="1" customWidth="1"/>
    <col min="2818" max="2818" width="25.6640625" bestFit="1" customWidth="1"/>
    <col min="2819" max="2819" width="58.6640625" bestFit="1" customWidth="1"/>
    <col min="2820" max="2820" width="14.21875" bestFit="1" customWidth="1"/>
    <col min="2821" max="2850" width="5" bestFit="1" customWidth="1"/>
    <col min="2851" max="2882" width="11.44140625" bestFit="1" customWidth="1"/>
    <col min="3073" max="3073" width="44.109375" bestFit="1" customWidth="1"/>
    <col min="3074" max="3074" width="25.6640625" bestFit="1" customWidth="1"/>
    <col min="3075" max="3075" width="58.6640625" bestFit="1" customWidth="1"/>
    <col min="3076" max="3076" width="14.21875" bestFit="1" customWidth="1"/>
    <col min="3077" max="3106" width="5" bestFit="1" customWidth="1"/>
    <col min="3107" max="3138" width="11.44140625" bestFit="1" customWidth="1"/>
    <col min="3329" max="3329" width="44.109375" bestFit="1" customWidth="1"/>
    <col min="3330" max="3330" width="25.6640625" bestFit="1" customWidth="1"/>
    <col min="3331" max="3331" width="58.6640625" bestFit="1" customWidth="1"/>
    <col min="3332" max="3332" width="14.21875" bestFit="1" customWidth="1"/>
    <col min="3333" max="3362" width="5" bestFit="1" customWidth="1"/>
    <col min="3363" max="3394" width="11.44140625" bestFit="1" customWidth="1"/>
    <col min="3585" max="3585" width="44.109375" bestFit="1" customWidth="1"/>
    <col min="3586" max="3586" width="25.6640625" bestFit="1" customWidth="1"/>
    <col min="3587" max="3587" width="58.6640625" bestFit="1" customWidth="1"/>
    <col min="3588" max="3588" width="14.21875" bestFit="1" customWidth="1"/>
    <col min="3589" max="3618" width="5" bestFit="1" customWidth="1"/>
    <col min="3619" max="3650" width="11.44140625" bestFit="1" customWidth="1"/>
    <col min="3841" max="3841" width="44.109375" bestFit="1" customWidth="1"/>
    <col min="3842" max="3842" width="25.6640625" bestFit="1" customWidth="1"/>
    <col min="3843" max="3843" width="58.6640625" bestFit="1" customWidth="1"/>
    <col min="3844" max="3844" width="14.21875" bestFit="1" customWidth="1"/>
    <col min="3845" max="3874" width="5" bestFit="1" customWidth="1"/>
    <col min="3875" max="3906" width="11.44140625" bestFit="1" customWidth="1"/>
    <col min="4097" max="4097" width="44.109375" bestFit="1" customWidth="1"/>
    <col min="4098" max="4098" width="25.6640625" bestFit="1" customWidth="1"/>
    <col min="4099" max="4099" width="58.6640625" bestFit="1" customWidth="1"/>
    <col min="4100" max="4100" width="14.21875" bestFit="1" customWidth="1"/>
    <col min="4101" max="4130" width="5" bestFit="1" customWidth="1"/>
    <col min="4131" max="4162" width="11.44140625" bestFit="1" customWidth="1"/>
    <col min="4353" max="4353" width="44.109375" bestFit="1" customWidth="1"/>
    <col min="4354" max="4354" width="25.6640625" bestFit="1" customWidth="1"/>
    <col min="4355" max="4355" width="58.6640625" bestFit="1" customWidth="1"/>
    <col min="4356" max="4356" width="14.21875" bestFit="1" customWidth="1"/>
    <col min="4357" max="4386" width="5" bestFit="1" customWidth="1"/>
    <col min="4387" max="4418" width="11.44140625" bestFit="1" customWidth="1"/>
    <col min="4609" max="4609" width="44.109375" bestFit="1" customWidth="1"/>
    <col min="4610" max="4610" width="25.6640625" bestFit="1" customWidth="1"/>
    <col min="4611" max="4611" width="58.6640625" bestFit="1" customWidth="1"/>
    <col min="4612" max="4612" width="14.21875" bestFit="1" customWidth="1"/>
    <col min="4613" max="4642" width="5" bestFit="1" customWidth="1"/>
    <col min="4643" max="4674" width="11.44140625" bestFit="1" customWidth="1"/>
    <col min="4865" max="4865" width="44.109375" bestFit="1" customWidth="1"/>
    <col min="4866" max="4866" width="25.6640625" bestFit="1" customWidth="1"/>
    <col min="4867" max="4867" width="58.6640625" bestFit="1" customWidth="1"/>
    <col min="4868" max="4868" width="14.21875" bestFit="1" customWidth="1"/>
    <col min="4869" max="4898" width="5" bestFit="1" customWidth="1"/>
    <col min="4899" max="4930" width="11.44140625" bestFit="1" customWidth="1"/>
    <col min="5121" max="5121" width="44.109375" bestFit="1" customWidth="1"/>
    <col min="5122" max="5122" width="25.6640625" bestFit="1" customWidth="1"/>
    <col min="5123" max="5123" width="58.6640625" bestFit="1" customWidth="1"/>
    <col min="5124" max="5124" width="14.21875" bestFit="1" customWidth="1"/>
    <col min="5125" max="5154" width="5" bestFit="1" customWidth="1"/>
    <col min="5155" max="5186" width="11.44140625" bestFit="1" customWidth="1"/>
    <col min="5377" max="5377" width="44.109375" bestFit="1" customWidth="1"/>
    <col min="5378" max="5378" width="25.6640625" bestFit="1" customWidth="1"/>
    <col min="5379" max="5379" width="58.6640625" bestFit="1" customWidth="1"/>
    <col min="5380" max="5380" width="14.21875" bestFit="1" customWidth="1"/>
    <col min="5381" max="5410" width="5" bestFit="1" customWidth="1"/>
    <col min="5411" max="5442" width="11.44140625" bestFit="1" customWidth="1"/>
    <col min="5633" max="5633" width="44.109375" bestFit="1" customWidth="1"/>
    <col min="5634" max="5634" width="25.6640625" bestFit="1" customWidth="1"/>
    <col min="5635" max="5635" width="58.6640625" bestFit="1" customWidth="1"/>
    <col min="5636" max="5636" width="14.21875" bestFit="1" customWidth="1"/>
    <col min="5637" max="5666" width="5" bestFit="1" customWidth="1"/>
    <col min="5667" max="5698" width="11.44140625" bestFit="1" customWidth="1"/>
    <col min="5889" max="5889" width="44.109375" bestFit="1" customWidth="1"/>
    <col min="5890" max="5890" width="25.6640625" bestFit="1" customWidth="1"/>
    <col min="5891" max="5891" width="58.6640625" bestFit="1" customWidth="1"/>
    <col min="5892" max="5892" width="14.21875" bestFit="1" customWidth="1"/>
    <col min="5893" max="5922" width="5" bestFit="1" customWidth="1"/>
    <col min="5923" max="5954" width="11.44140625" bestFit="1" customWidth="1"/>
    <col min="6145" max="6145" width="44.109375" bestFit="1" customWidth="1"/>
    <col min="6146" max="6146" width="25.6640625" bestFit="1" customWidth="1"/>
    <col min="6147" max="6147" width="58.6640625" bestFit="1" customWidth="1"/>
    <col min="6148" max="6148" width="14.21875" bestFit="1" customWidth="1"/>
    <col min="6149" max="6178" width="5" bestFit="1" customWidth="1"/>
    <col min="6179" max="6210" width="11.44140625" bestFit="1" customWidth="1"/>
    <col min="6401" max="6401" width="44.109375" bestFit="1" customWidth="1"/>
    <col min="6402" max="6402" width="25.6640625" bestFit="1" customWidth="1"/>
    <col min="6403" max="6403" width="58.6640625" bestFit="1" customWidth="1"/>
    <col min="6404" max="6404" width="14.21875" bestFit="1" customWidth="1"/>
    <col min="6405" max="6434" width="5" bestFit="1" customWidth="1"/>
    <col min="6435" max="6466" width="11.44140625" bestFit="1" customWidth="1"/>
    <col min="6657" max="6657" width="44.109375" bestFit="1" customWidth="1"/>
    <col min="6658" max="6658" width="25.6640625" bestFit="1" customWidth="1"/>
    <col min="6659" max="6659" width="58.6640625" bestFit="1" customWidth="1"/>
    <col min="6660" max="6660" width="14.21875" bestFit="1" customWidth="1"/>
    <col min="6661" max="6690" width="5" bestFit="1" customWidth="1"/>
    <col min="6691" max="6722" width="11.44140625" bestFit="1" customWidth="1"/>
    <col min="6913" max="6913" width="44.109375" bestFit="1" customWidth="1"/>
    <col min="6914" max="6914" width="25.6640625" bestFit="1" customWidth="1"/>
    <col min="6915" max="6915" width="58.6640625" bestFit="1" customWidth="1"/>
    <col min="6916" max="6916" width="14.21875" bestFit="1" customWidth="1"/>
    <col min="6917" max="6946" width="5" bestFit="1" customWidth="1"/>
    <col min="6947" max="6978" width="11.44140625" bestFit="1" customWidth="1"/>
    <col min="7169" max="7169" width="44.109375" bestFit="1" customWidth="1"/>
    <col min="7170" max="7170" width="25.6640625" bestFit="1" customWidth="1"/>
    <col min="7171" max="7171" width="58.6640625" bestFit="1" customWidth="1"/>
    <col min="7172" max="7172" width="14.21875" bestFit="1" customWidth="1"/>
    <col min="7173" max="7202" width="5" bestFit="1" customWidth="1"/>
    <col min="7203" max="7234" width="11.44140625" bestFit="1" customWidth="1"/>
    <col min="7425" max="7425" width="44.109375" bestFit="1" customWidth="1"/>
    <col min="7426" max="7426" width="25.6640625" bestFit="1" customWidth="1"/>
    <col min="7427" max="7427" width="58.6640625" bestFit="1" customWidth="1"/>
    <col min="7428" max="7428" width="14.21875" bestFit="1" customWidth="1"/>
    <col min="7429" max="7458" width="5" bestFit="1" customWidth="1"/>
    <col min="7459" max="7490" width="11.44140625" bestFit="1" customWidth="1"/>
    <col min="7681" max="7681" width="44.109375" bestFit="1" customWidth="1"/>
    <col min="7682" max="7682" width="25.6640625" bestFit="1" customWidth="1"/>
    <col min="7683" max="7683" width="58.6640625" bestFit="1" customWidth="1"/>
    <col min="7684" max="7684" width="14.21875" bestFit="1" customWidth="1"/>
    <col min="7685" max="7714" width="5" bestFit="1" customWidth="1"/>
    <col min="7715" max="7746" width="11.44140625" bestFit="1" customWidth="1"/>
    <col min="7937" max="7937" width="44.109375" bestFit="1" customWidth="1"/>
    <col min="7938" max="7938" width="25.6640625" bestFit="1" customWidth="1"/>
    <col min="7939" max="7939" width="58.6640625" bestFit="1" customWidth="1"/>
    <col min="7940" max="7940" width="14.21875" bestFit="1" customWidth="1"/>
    <col min="7941" max="7970" width="5" bestFit="1" customWidth="1"/>
    <col min="7971" max="8002" width="11.44140625" bestFit="1" customWidth="1"/>
    <col min="8193" max="8193" width="44.109375" bestFit="1" customWidth="1"/>
    <col min="8194" max="8194" width="25.6640625" bestFit="1" customWidth="1"/>
    <col min="8195" max="8195" width="58.6640625" bestFit="1" customWidth="1"/>
    <col min="8196" max="8196" width="14.21875" bestFit="1" customWidth="1"/>
    <col min="8197" max="8226" width="5" bestFit="1" customWidth="1"/>
    <col min="8227" max="8258" width="11.44140625" bestFit="1" customWidth="1"/>
    <col min="8449" max="8449" width="44.109375" bestFit="1" customWidth="1"/>
    <col min="8450" max="8450" width="25.6640625" bestFit="1" customWidth="1"/>
    <col min="8451" max="8451" width="58.6640625" bestFit="1" customWidth="1"/>
    <col min="8452" max="8452" width="14.21875" bestFit="1" customWidth="1"/>
    <col min="8453" max="8482" width="5" bestFit="1" customWidth="1"/>
    <col min="8483" max="8514" width="11.44140625" bestFit="1" customWidth="1"/>
    <col min="8705" max="8705" width="44.109375" bestFit="1" customWidth="1"/>
    <col min="8706" max="8706" width="25.6640625" bestFit="1" customWidth="1"/>
    <col min="8707" max="8707" width="58.6640625" bestFit="1" customWidth="1"/>
    <col min="8708" max="8708" width="14.21875" bestFit="1" customWidth="1"/>
    <col min="8709" max="8738" width="5" bestFit="1" customWidth="1"/>
    <col min="8739" max="8770" width="11.44140625" bestFit="1" customWidth="1"/>
    <col min="8961" max="8961" width="44.109375" bestFit="1" customWidth="1"/>
    <col min="8962" max="8962" width="25.6640625" bestFit="1" customWidth="1"/>
    <col min="8963" max="8963" width="58.6640625" bestFit="1" customWidth="1"/>
    <col min="8964" max="8964" width="14.21875" bestFit="1" customWidth="1"/>
    <col min="8965" max="8994" width="5" bestFit="1" customWidth="1"/>
    <col min="8995" max="9026" width="11.44140625" bestFit="1" customWidth="1"/>
    <col min="9217" max="9217" width="44.109375" bestFit="1" customWidth="1"/>
    <col min="9218" max="9218" width="25.6640625" bestFit="1" customWidth="1"/>
    <col min="9219" max="9219" width="58.6640625" bestFit="1" customWidth="1"/>
    <col min="9220" max="9220" width="14.21875" bestFit="1" customWidth="1"/>
    <col min="9221" max="9250" width="5" bestFit="1" customWidth="1"/>
    <col min="9251" max="9282" width="11.44140625" bestFit="1" customWidth="1"/>
    <col min="9473" max="9473" width="44.109375" bestFit="1" customWidth="1"/>
    <col min="9474" max="9474" width="25.6640625" bestFit="1" customWidth="1"/>
    <col min="9475" max="9475" width="58.6640625" bestFit="1" customWidth="1"/>
    <col min="9476" max="9476" width="14.21875" bestFit="1" customWidth="1"/>
    <col min="9477" max="9506" width="5" bestFit="1" customWidth="1"/>
    <col min="9507" max="9538" width="11.44140625" bestFit="1" customWidth="1"/>
    <col min="9729" max="9729" width="44.109375" bestFit="1" customWidth="1"/>
    <col min="9730" max="9730" width="25.6640625" bestFit="1" customWidth="1"/>
    <col min="9731" max="9731" width="58.6640625" bestFit="1" customWidth="1"/>
    <col min="9732" max="9732" width="14.21875" bestFit="1" customWidth="1"/>
    <col min="9733" max="9762" width="5" bestFit="1" customWidth="1"/>
    <col min="9763" max="9794" width="11.44140625" bestFit="1" customWidth="1"/>
    <col min="9985" max="9985" width="44.109375" bestFit="1" customWidth="1"/>
    <col min="9986" max="9986" width="25.6640625" bestFit="1" customWidth="1"/>
    <col min="9987" max="9987" width="58.6640625" bestFit="1" customWidth="1"/>
    <col min="9988" max="9988" width="14.21875" bestFit="1" customWidth="1"/>
    <col min="9989" max="10018" width="5" bestFit="1" customWidth="1"/>
    <col min="10019" max="10050" width="11.44140625" bestFit="1" customWidth="1"/>
    <col min="10241" max="10241" width="44.109375" bestFit="1" customWidth="1"/>
    <col min="10242" max="10242" width="25.6640625" bestFit="1" customWidth="1"/>
    <col min="10243" max="10243" width="58.6640625" bestFit="1" customWidth="1"/>
    <col min="10244" max="10244" width="14.21875" bestFit="1" customWidth="1"/>
    <col min="10245" max="10274" width="5" bestFit="1" customWidth="1"/>
    <col min="10275" max="10306" width="11.44140625" bestFit="1" customWidth="1"/>
    <col min="10497" max="10497" width="44.109375" bestFit="1" customWidth="1"/>
    <col min="10498" max="10498" width="25.6640625" bestFit="1" customWidth="1"/>
    <col min="10499" max="10499" width="58.6640625" bestFit="1" customWidth="1"/>
    <col min="10500" max="10500" width="14.21875" bestFit="1" customWidth="1"/>
    <col min="10501" max="10530" width="5" bestFit="1" customWidth="1"/>
    <col min="10531" max="10562" width="11.44140625" bestFit="1" customWidth="1"/>
    <col min="10753" max="10753" width="44.109375" bestFit="1" customWidth="1"/>
    <col min="10754" max="10754" width="25.6640625" bestFit="1" customWidth="1"/>
    <col min="10755" max="10755" width="58.6640625" bestFit="1" customWidth="1"/>
    <col min="10756" max="10756" width="14.21875" bestFit="1" customWidth="1"/>
    <col min="10757" max="10786" width="5" bestFit="1" customWidth="1"/>
    <col min="10787" max="10818" width="11.44140625" bestFit="1" customWidth="1"/>
    <col min="11009" max="11009" width="44.109375" bestFit="1" customWidth="1"/>
    <col min="11010" max="11010" width="25.6640625" bestFit="1" customWidth="1"/>
    <col min="11011" max="11011" width="58.6640625" bestFit="1" customWidth="1"/>
    <col min="11012" max="11012" width="14.21875" bestFit="1" customWidth="1"/>
    <col min="11013" max="11042" width="5" bestFit="1" customWidth="1"/>
    <col min="11043" max="11074" width="11.44140625" bestFit="1" customWidth="1"/>
    <col min="11265" max="11265" width="44.109375" bestFit="1" customWidth="1"/>
    <col min="11266" max="11266" width="25.6640625" bestFit="1" customWidth="1"/>
    <col min="11267" max="11267" width="58.6640625" bestFit="1" customWidth="1"/>
    <col min="11268" max="11268" width="14.21875" bestFit="1" customWidth="1"/>
    <col min="11269" max="11298" width="5" bestFit="1" customWidth="1"/>
    <col min="11299" max="11330" width="11.44140625" bestFit="1" customWidth="1"/>
    <col min="11521" max="11521" width="44.109375" bestFit="1" customWidth="1"/>
    <col min="11522" max="11522" width="25.6640625" bestFit="1" customWidth="1"/>
    <col min="11523" max="11523" width="58.6640625" bestFit="1" customWidth="1"/>
    <col min="11524" max="11524" width="14.21875" bestFit="1" customWidth="1"/>
    <col min="11525" max="11554" width="5" bestFit="1" customWidth="1"/>
    <col min="11555" max="11586" width="11.44140625" bestFit="1" customWidth="1"/>
    <col min="11777" max="11777" width="44.109375" bestFit="1" customWidth="1"/>
    <col min="11778" max="11778" width="25.6640625" bestFit="1" customWidth="1"/>
    <col min="11779" max="11779" width="58.6640625" bestFit="1" customWidth="1"/>
    <col min="11780" max="11780" width="14.21875" bestFit="1" customWidth="1"/>
    <col min="11781" max="11810" width="5" bestFit="1" customWidth="1"/>
    <col min="11811" max="11842" width="11.44140625" bestFit="1" customWidth="1"/>
    <col min="12033" max="12033" width="44.109375" bestFit="1" customWidth="1"/>
    <col min="12034" max="12034" width="25.6640625" bestFit="1" customWidth="1"/>
    <col min="12035" max="12035" width="58.6640625" bestFit="1" customWidth="1"/>
    <col min="12036" max="12036" width="14.21875" bestFit="1" customWidth="1"/>
    <col min="12037" max="12066" width="5" bestFit="1" customWidth="1"/>
    <col min="12067" max="12098" width="11.44140625" bestFit="1" customWidth="1"/>
    <col min="12289" max="12289" width="44.109375" bestFit="1" customWidth="1"/>
    <col min="12290" max="12290" width="25.6640625" bestFit="1" customWidth="1"/>
    <col min="12291" max="12291" width="58.6640625" bestFit="1" customWidth="1"/>
    <col min="12292" max="12292" width="14.21875" bestFit="1" customWidth="1"/>
    <col min="12293" max="12322" width="5" bestFit="1" customWidth="1"/>
    <col min="12323" max="12354" width="11.44140625" bestFit="1" customWidth="1"/>
    <col min="12545" max="12545" width="44.109375" bestFit="1" customWidth="1"/>
    <col min="12546" max="12546" width="25.6640625" bestFit="1" customWidth="1"/>
    <col min="12547" max="12547" width="58.6640625" bestFit="1" customWidth="1"/>
    <col min="12548" max="12548" width="14.21875" bestFit="1" customWidth="1"/>
    <col min="12549" max="12578" width="5" bestFit="1" customWidth="1"/>
    <col min="12579" max="12610" width="11.44140625" bestFit="1" customWidth="1"/>
    <col min="12801" max="12801" width="44.109375" bestFit="1" customWidth="1"/>
    <col min="12802" max="12802" width="25.6640625" bestFit="1" customWidth="1"/>
    <col min="12803" max="12803" width="58.6640625" bestFit="1" customWidth="1"/>
    <col min="12804" max="12804" width="14.21875" bestFit="1" customWidth="1"/>
    <col min="12805" max="12834" width="5" bestFit="1" customWidth="1"/>
    <col min="12835" max="12866" width="11.44140625" bestFit="1" customWidth="1"/>
    <col min="13057" max="13057" width="44.109375" bestFit="1" customWidth="1"/>
    <col min="13058" max="13058" width="25.6640625" bestFit="1" customWidth="1"/>
    <col min="13059" max="13059" width="58.6640625" bestFit="1" customWidth="1"/>
    <col min="13060" max="13060" width="14.21875" bestFit="1" customWidth="1"/>
    <col min="13061" max="13090" width="5" bestFit="1" customWidth="1"/>
    <col min="13091" max="13122" width="11.44140625" bestFit="1" customWidth="1"/>
    <col min="13313" max="13313" width="44.109375" bestFit="1" customWidth="1"/>
    <col min="13314" max="13314" width="25.6640625" bestFit="1" customWidth="1"/>
    <col min="13315" max="13315" width="58.6640625" bestFit="1" customWidth="1"/>
    <col min="13316" max="13316" width="14.21875" bestFit="1" customWidth="1"/>
    <col min="13317" max="13346" width="5" bestFit="1" customWidth="1"/>
    <col min="13347" max="13378" width="11.44140625" bestFit="1" customWidth="1"/>
    <col min="13569" max="13569" width="44.109375" bestFit="1" customWidth="1"/>
    <col min="13570" max="13570" width="25.6640625" bestFit="1" customWidth="1"/>
    <col min="13571" max="13571" width="58.6640625" bestFit="1" customWidth="1"/>
    <col min="13572" max="13572" width="14.21875" bestFit="1" customWidth="1"/>
    <col min="13573" max="13602" width="5" bestFit="1" customWidth="1"/>
    <col min="13603" max="13634" width="11.44140625" bestFit="1" customWidth="1"/>
    <col min="13825" max="13825" width="44.109375" bestFit="1" customWidth="1"/>
    <col min="13826" max="13826" width="25.6640625" bestFit="1" customWidth="1"/>
    <col min="13827" max="13827" width="58.6640625" bestFit="1" customWidth="1"/>
    <col min="13828" max="13828" width="14.21875" bestFit="1" customWidth="1"/>
    <col min="13829" max="13858" width="5" bestFit="1" customWidth="1"/>
    <col min="13859" max="13890" width="11.44140625" bestFit="1" customWidth="1"/>
    <col min="14081" max="14081" width="44.109375" bestFit="1" customWidth="1"/>
    <col min="14082" max="14082" width="25.6640625" bestFit="1" customWidth="1"/>
    <col min="14083" max="14083" width="58.6640625" bestFit="1" customWidth="1"/>
    <col min="14084" max="14084" width="14.21875" bestFit="1" customWidth="1"/>
    <col min="14085" max="14114" width="5" bestFit="1" customWidth="1"/>
    <col min="14115" max="14146" width="11.44140625" bestFit="1" customWidth="1"/>
    <col min="14337" max="14337" width="44.109375" bestFit="1" customWidth="1"/>
    <col min="14338" max="14338" width="25.6640625" bestFit="1" customWidth="1"/>
    <col min="14339" max="14339" width="58.6640625" bestFit="1" customWidth="1"/>
    <col min="14340" max="14340" width="14.21875" bestFit="1" customWidth="1"/>
    <col min="14341" max="14370" width="5" bestFit="1" customWidth="1"/>
    <col min="14371" max="14402" width="11.44140625" bestFit="1" customWidth="1"/>
    <col min="14593" max="14593" width="44.109375" bestFit="1" customWidth="1"/>
    <col min="14594" max="14594" width="25.6640625" bestFit="1" customWidth="1"/>
    <col min="14595" max="14595" width="58.6640625" bestFit="1" customWidth="1"/>
    <col min="14596" max="14596" width="14.21875" bestFit="1" customWidth="1"/>
    <col min="14597" max="14626" width="5" bestFit="1" customWidth="1"/>
    <col min="14627" max="14658" width="11.44140625" bestFit="1" customWidth="1"/>
    <col min="14849" max="14849" width="44.109375" bestFit="1" customWidth="1"/>
    <col min="14850" max="14850" width="25.6640625" bestFit="1" customWidth="1"/>
    <col min="14851" max="14851" width="58.6640625" bestFit="1" customWidth="1"/>
    <col min="14852" max="14852" width="14.21875" bestFit="1" customWidth="1"/>
    <col min="14853" max="14882" width="5" bestFit="1" customWidth="1"/>
    <col min="14883" max="14914" width="11.44140625" bestFit="1" customWidth="1"/>
    <col min="15105" max="15105" width="44.109375" bestFit="1" customWidth="1"/>
    <col min="15106" max="15106" width="25.6640625" bestFit="1" customWidth="1"/>
    <col min="15107" max="15107" width="58.6640625" bestFit="1" customWidth="1"/>
    <col min="15108" max="15108" width="14.21875" bestFit="1" customWidth="1"/>
    <col min="15109" max="15138" width="5" bestFit="1" customWidth="1"/>
    <col min="15139" max="15170" width="11.44140625" bestFit="1" customWidth="1"/>
    <col min="15361" max="15361" width="44.109375" bestFit="1" customWidth="1"/>
    <col min="15362" max="15362" width="25.6640625" bestFit="1" customWidth="1"/>
    <col min="15363" max="15363" width="58.6640625" bestFit="1" customWidth="1"/>
    <col min="15364" max="15364" width="14.21875" bestFit="1" customWidth="1"/>
    <col min="15365" max="15394" width="5" bestFit="1" customWidth="1"/>
    <col min="15395" max="15426" width="11.44140625" bestFit="1" customWidth="1"/>
    <col min="15617" max="15617" width="44.109375" bestFit="1" customWidth="1"/>
    <col min="15618" max="15618" width="25.6640625" bestFit="1" customWidth="1"/>
    <col min="15619" max="15619" width="58.6640625" bestFit="1" customWidth="1"/>
    <col min="15620" max="15620" width="14.21875" bestFit="1" customWidth="1"/>
    <col min="15621" max="15650" width="5" bestFit="1" customWidth="1"/>
    <col min="15651" max="15682" width="11.44140625" bestFit="1" customWidth="1"/>
    <col min="15873" max="15873" width="44.109375" bestFit="1" customWidth="1"/>
    <col min="15874" max="15874" width="25.6640625" bestFit="1" customWidth="1"/>
    <col min="15875" max="15875" width="58.6640625" bestFit="1" customWidth="1"/>
    <col min="15876" max="15876" width="14.21875" bestFit="1" customWidth="1"/>
    <col min="15877" max="15906" width="5" bestFit="1" customWidth="1"/>
    <col min="15907" max="15938" width="11.44140625" bestFit="1" customWidth="1"/>
    <col min="16129" max="16129" width="44.109375" bestFit="1" customWidth="1"/>
    <col min="16130" max="16130" width="25.6640625" bestFit="1" customWidth="1"/>
    <col min="16131" max="16131" width="58.6640625" bestFit="1" customWidth="1"/>
    <col min="16132" max="16132" width="14.21875" bestFit="1" customWidth="1"/>
    <col min="16133" max="16162" width="5" bestFit="1" customWidth="1"/>
    <col min="16163" max="16194" width="11.44140625" bestFit="1" customWidth="1"/>
  </cols>
  <sheetData>
    <row r="1" spans="1:66" x14ac:dyDescent="0.3">
      <c r="A1" t="s">
        <v>487</v>
      </c>
      <c r="B1" t="s">
        <v>488</v>
      </c>
      <c r="C1" t="s">
        <v>489</v>
      </c>
      <c r="D1" t="s">
        <v>490</v>
      </c>
      <c r="E1" t="s">
        <v>491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  <c r="M1" t="s">
        <v>499</v>
      </c>
      <c r="N1" t="s">
        <v>500</v>
      </c>
      <c r="O1" t="s">
        <v>501</v>
      </c>
      <c r="P1" t="s">
        <v>502</v>
      </c>
      <c r="Q1" t="s">
        <v>503</v>
      </c>
      <c r="R1" t="s">
        <v>504</v>
      </c>
      <c r="S1" t="s">
        <v>505</v>
      </c>
      <c r="T1" t="s">
        <v>506</v>
      </c>
      <c r="U1" t="s">
        <v>507</v>
      </c>
      <c r="V1" t="s">
        <v>508</v>
      </c>
      <c r="W1" t="s">
        <v>509</v>
      </c>
      <c r="X1" t="s">
        <v>510</v>
      </c>
      <c r="Y1" t="s">
        <v>511</v>
      </c>
      <c r="Z1" t="s">
        <v>512</v>
      </c>
      <c r="AA1" t="s">
        <v>513</v>
      </c>
      <c r="AB1" t="s">
        <v>514</v>
      </c>
      <c r="AC1" t="s">
        <v>515</v>
      </c>
      <c r="AD1" t="s">
        <v>516</v>
      </c>
      <c r="AE1" t="s">
        <v>517</v>
      </c>
      <c r="AF1" t="s">
        <v>518</v>
      </c>
      <c r="AG1" t="s">
        <v>519</v>
      </c>
      <c r="AH1" t="s">
        <v>520</v>
      </c>
      <c r="AI1" t="s">
        <v>521</v>
      </c>
      <c r="AJ1" t="s">
        <v>522</v>
      </c>
      <c r="AK1" t="s">
        <v>523</v>
      </c>
      <c r="AL1" t="s">
        <v>524</v>
      </c>
      <c r="AM1" t="s">
        <v>525</v>
      </c>
      <c r="AN1" t="s">
        <v>526</v>
      </c>
      <c r="AO1" t="s">
        <v>527</v>
      </c>
      <c r="AP1" t="s">
        <v>528</v>
      </c>
      <c r="AQ1" t="s">
        <v>529</v>
      </c>
      <c r="AR1" t="s">
        <v>530</v>
      </c>
      <c r="AS1" t="s">
        <v>531</v>
      </c>
      <c r="AT1" t="s">
        <v>532</v>
      </c>
      <c r="AU1" t="s">
        <v>533</v>
      </c>
      <c r="AV1" t="s">
        <v>534</v>
      </c>
      <c r="AW1" t="s">
        <v>535</v>
      </c>
      <c r="AX1" t="s">
        <v>536</v>
      </c>
      <c r="AY1" t="s">
        <v>537</v>
      </c>
      <c r="AZ1" t="s">
        <v>538</v>
      </c>
      <c r="BA1" t="s">
        <v>539</v>
      </c>
      <c r="BB1" t="s">
        <v>540</v>
      </c>
      <c r="BC1" t="s">
        <v>541</v>
      </c>
      <c r="BD1" t="s">
        <v>542</v>
      </c>
      <c r="BE1" t="s">
        <v>543</v>
      </c>
      <c r="BF1" t="s">
        <v>544</v>
      </c>
      <c r="BG1" t="s">
        <v>545</v>
      </c>
      <c r="BH1" t="s">
        <v>546</v>
      </c>
      <c r="BI1" t="s">
        <v>547</v>
      </c>
      <c r="BJ1" t="s">
        <v>548</v>
      </c>
      <c r="BK1" t="s">
        <v>549</v>
      </c>
      <c r="BL1" t="s">
        <v>550</v>
      </c>
      <c r="BM1" s="9" t="s">
        <v>551</v>
      </c>
      <c r="BN1" t="s">
        <v>552</v>
      </c>
    </row>
    <row r="2" spans="1:66" x14ac:dyDescent="0.3">
      <c r="A2" t="s">
        <v>553</v>
      </c>
      <c r="B2" t="s">
        <v>554</v>
      </c>
      <c r="C2" t="s">
        <v>1068</v>
      </c>
      <c r="D2" t="s">
        <v>1069</v>
      </c>
      <c r="AI2">
        <v>0.51592400076853906</v>
      </c>
      <c r="AJ2">
        <v>0.52706821606236709</v>
      </c>
      <c r="AK2">
        <v>0.53502186627028603</v>
      </c>
      <c r="AL2">
        <v>0.55033490425659437</v>
      </c>
      <c r="AM2">
        <v>0.57271003330317316</v>
      </c>
      <c r="AN2">
        <v>0.5798841961110055</v>
      </c>
      <c r="AO2">
        <v>0.58801900570417309</v>
      </c>
      <c r="AP2">
        <v>0.59946330061386599</v>
      </c>
      <c r="AQ2">
        <v>0.63187366325113969</v>
      </c>
      <c r="AR2">
        <v>0.63673894431821787</v>
      </c>
      <c r="AS2">
        <v>0.6290309715006257</v>
      </c>
      <c r="AT2">
        <v>0.64979980718927377</v>
      </c>
      <c r="AU2">
        <v>0.66827849969279329</v>
      </c>
      <c r="AV2">
        <v>0.67520679765346359</v>
      </c>
      <c r="AW2">
        <v>0.67608006804522336</v>
      </c>
      <c r="AX2">
        <v>0.68870983375056427</v>
      </c>
      <c r="AY2">
        <v>0.69137983307611728</v>
      </c>
      <c r="AZ2">
        <v>0.70790932891572067</v>
      </c>
      <c r="BA2">
        <v>0.72420525963722349</v>
      </c>
      <c r="BB2">
        <v>0.73185369180947479</v>
      </c>
      <c r="BC2">
        <v>0.7143644794140559</v>
      </c>
      <c r="BD2">
        <v>0.72789978048654747</v>
      </c>
      <c r="BE2">
        <v>0.73620187503665357</v>
      </c>
      <c r="BF2">
        <v>0.71795586101169828</v>
      </c>
      <c r="BG2">
        <v>0.73119708279657547</v>
      </c>
      <c r="BH2">
        <v>0.76107146353694966</v>
      </c>
      <c r="BI2">
        <v>0.75700815829484924</v>
      </c>
      <c r="BJ2">
        <v>0.75457522323011739</v>
      </c>
      <c r="BK2">
        <v>0.7536485572538435</v>
      </c>
      <c r="BL2">
        <v>0.78163652521743576</v>
      </c>
      <c r="BM2" s="9">
        <v>0.74990935332669273</v>
      </c>
    </row>
    <row r="3" spans="1:66" x14ac:dyDescent="0.3">
      <c r="A3" t="s">
        <v>557</v>
      </c>
      <c r="B3" t="s">
        <v>558</v>
      </c>
      <c r="C3" t="s">
        <v>1068</v>
      </c>
      <c r="D3" t="s">
        <v>1069</v>
      </c>
    </row>
    <row r="4" spans="1:66" x14ac:dyDescent="0.3">
      <c r="A4" t="s">
        <v>559</v>
      </c>
      <c r="B4" t="s">
        <v>560</v>
      </c>
      <c r="C4" t="s">
        <v>1068</v>
      </c>
      <c r="D4" t="s">
        <v>1069</v>
      </c>
      <c r="AU4">
        <v>0.20474828188942831</v>
      </c>
      <c r="AV4">
        <v>0.20543583963716591</v>
      </c>
      <c r="AW4">
        <v>0.22834731466749247</v>
      </c>
      <c r="AX4">
        <v>0.23646273385496044</v>
      </c>
      <c r="AY4">
        <v>0.24444508315291633</v>
      </c>
      <c r="AZ4">
        <v>0.2923847809187668</v>
      </c>
      <c r="BA4">
        <v>0.28628285824392219</v>
      </c>
      <c r="BB4">
        <v>0.28780731269789994</v>
      </c>
      <c r="BC4">
        <v>0.31758142369337572</v>
      </c>
      <c r="BD4">
        <v>0.34786358707734105</v>
      </c>
      <c r="BE4">
        <v>0.33364030188974669</v>
      </c>
      <c r="BF4">
        <v>0.3097548389884639</v>
      </c>
      <c r="BG4">
        <v>0.29680883952611298</v>
      </c>
      <c r="BH4">
        <v>0.26637560625031842</v>
      </c>
      <c r="BI4">
        <v>0.25844637241395085</v>
      </c>
      <c r="BJ4">
        <v>0.2510103996889454</v>
      </c>
      <c r="BK4">
        <v>0.23322619982544524</v>
      </c>
      <c r="BL4">
        <v>0.22961694558950291</v>
      </c>
      <c r="BM4" s="9">
        <v>0.24861826867825784</v>
      </c>
    </row>
    <row r="5" spans="1:66" x14ac:dyDescent="0.3">
      <c r="A5" t="s">
        <v>561</v>
      </c>
      <c r="B5" t="s">
        <v>562</v>
      </c>
      <c r="C5" t="s">
        <v>1068</v>
      </c>
      <c r="D5" t="s">
        <v>1069</v>
      </c>
    </row>
    <row r="6" spans="1:66" x14ac:dyDescent="0.3">
      <c r="A6" t="s">
        <v>563</v>
      </c>
      <c r="B6" t="s">
        <v>564</v>
      </c>
      <c r="C6" t="s">
        <v>1068</v>
      </c>
      <c r="D6" t="s">
        <v>1069</v>
      </c>
      <c r="AI6">
        <v>0.35569008531634694</v>
      </c>
      <c r="AJ6">
        <v>0.3217158939942758</v>
      </c>
      <c r="AK6">
        <v>0.26172050952212678</v>
      </c>
      <c r="AL6">
        <v>0.23353294541726555</v>
      </c>
      <c r="AM6">
        <v>0.17359324012371596</v>
      </c>
      <c r="AN6">
        <v>0.18450808621089246</v>
      </c>
      <c r="AO6">
        <v>0.216844398775622</v>
      </c>
      <c r="AP6">
        <v>0.20193270622625459</v>
      </c>
      <c r="AQ6">
        <v>0.16225420510742081</v>
      </c>
      <c r="AR6">
        <v>0.14808065430332235</v>
      </c>
      <c r="AS6">
        <v>0.20848341845296195</v>
      </c>
      <c r="AT6">
        <v>0.19151275205058185</v>
      </c>
      <c r="AU6">
        <v>0.23170077453157345</v>
      </c>
      <c r="AV6">
        <v>0.25709415689640552</v>
      </c>
      <c r="AW6">
        <v>0.29837277165739146</v>
      </c>
      <c r="AX6">
        <v>0.39479360073375125</v>
      </c>
      <c r="AY6">
        <v>0.4864253483128182</v>
      </c>
      <c r="AZ6">
        <v>0.51761670947521776</v>
      </c>
      <c r="BA6">
        <v>0.61974463169008598</v>
      </c>
      <c r="BB6">
        <v>0.4848260607229623</v>
      </c>
      <c r="BC6">
        <v>0.53089422448057011</v>
      </c>
      <c r="BD6">
        <v>0.6732947676308908</v>
      </c>
      <c r="BE6">
        <v>0.67158458191075254</v>
      </c>
      <c r="BF6">
        <v>0.667456361594992</v>
      </c>
      <c r="BG6">
        <v>0.62280558017887822</v>
      </c>
      <c r="BH6">
        <v>0.42628426576306605</v>
      </c>
      <c r="BI6">
        <v>0.24327308375862378</v>
      </c>
      <c r="BJ6">
        <v>0.31640723782459429</v>
      </c>
      <c r="BK6">
        <v>0.35319150332268467</v>
      </c>
      <c r="BL6">
        <v>0.31132318797531661</v>
      </c>
      <c r="BM6" s="9">
        <v>0.2518289653964334</v>
      </c>
      <c r="BN6">
        <v>0.32485879689947378</v>
      </c>
    </row>
    <row r="7" spans="1:66" x14ac:dyDescent="0.3">
      <c r="A7" t="s">
        <v>565</v>
      </c>
      <c r="B7" t="s">
        <v>566</v>
      </c>
      <c r="C7" t="s">
        <v>1068</v>
      </c>
      <c r="D7" t="s">
        <v>1069</v>
      </c>
      <c r="AI7">
        <v>0.29221950803711627</v>
      </c>
      <c r="AJ7">
        <v>0.21280299123775695</v>
      </c>
      <c r="AK7">
        <v>0.13296242778667883</v>
      </c>
      <c r="AL7">
        <v>0.21546409628830276</v>
      </c>
      <c r="AM7">
        <v>0.30910228503996373</v>
      </c>
      <c r="AN7">
        <v>0.33945007209711586</v>
      </c>
      <c r="AO7">
        <v>0.33887594837718671</v>
      </c>
      <c r="AP7">
        <v>0.26397127654149083</v>
      </c>
      <c r="AQ7">
        <v>0.26937378243257282</v>
      </c>
      <c r="AR7">
        <v>0.29762191071122451</v>
      </c>
      <c r="AS7">
        <v>0.29182604377616173</v>
      </c>
      <c r="AT7">
        <v>0.29809186334489562</v>
      </c>
      <c r="AU7">
        <v>0.30572862113582705</v>
      </c>
      <c r="AV7">
        <v>0.36922037899314436</v>
      </c>
      <c r="AW7">
        <v>0.43730622698836091</v>
      </c>
      <c r="AX7">
        <v>0.45586512478820829</v>
      </c>
      <c r="AY7">
        <v>0.4527084373977171</v>
      </c>
      <c r="AZ7">
        <v>0.49359727194667025</v>
      </c>
      <c r="BA7">
        <v>0.53115642446566758</v>
      </c>
      <c r="BB7">
        <v>0.46682414003738026</v>
      </c>
      <c r="BC7">
        <v>0.42522241290149193</v>
      </c>
      <c r="BD7">
        <v>0.43468295887625458</v>
      </c>
      <c r="BE7">
        <v>0.40352702450934702</v>
      </c>
      <c r="BF7">
        <v>0.41747016797464348</v>
      </c>
      <c r="BG7">
        <v>0.4066546249587713</v>
      </c>
      <c r="BH7">
        <v>0.33903718769089813</v>
      </c>
      <c r="BI7">
        <v>0.34142801122305816</v>
      </c>
      <c r="BJ7">
        <v>0.35479070104049371</v>
      </c>
      <c r="BK7">
        <v>0.39173281744405553</v>
      </c>
      <c r="BL7">
        <v>0.38545985002963834</v>
      </c>
      <c r="BM7" s="9">
        <v>0.39114491723251815</v>
      </c>
      <c r="BN7">
        <v>0.4150817127444455</v>
      </c>
    </row>
    <row r="8" spans="1:66" x14ac:dyDescent="0.3">
      <c r="A8" t="s">
        <v>567</v>
      </c>
      <c r="B8" t="s">
        <v>568</v>
      </c>
      <c r="C8" t="s">
        <v>1068</v>
      </c>
      <c r="D8" t="s">
        <v>1069</v>
      </c>
    </row>
    <row r="9" spans="1:66" x14ac:dyDescent="0.3">
      <c r="A9" t="s">
        <v>569</v>
      </c>
      <c r="B9" t="s">
        <v>570</v>
      </c>
      <c r="C9" t="s">
        <v>1068</v>
      </c>
      <c r="D9" t="s">
        <v>1069</v>
      </c>
    </row>
    <row r="10" spans="1:66" x14ac:dyDescent="0.3">
      <c r="A10" t="s">
        <v>571</v>
      </c>
      <c r="B10" t="s">
        <v>572</v>
      </c>
      <c r="C10" t="s">
        <v>1068</v>
      </c>
      <c r="D10" t="s">
        <v>1069</v>
      </c>
      <c r="AI10">
        <v>0.31824694138561432</v>
      </c>
      <c r="AJ10">
        <v>0.31033272969794884</v>
      </c>
      <c r="AK10">
        <v>0.30890034076640427</v>
      </c>
      <c r="AL10">
        <v>0.30560433863428221</v>
      </c>
      <c r="AM10">
        <v>0.29842947021829747</v>
      </c>
      <c r="AN10">
        <v>0.3037217967782076</v>
      </c>
      <c r="AO10">
        <v>0.31547946187934622</v>
      </c>
      <c r="AP10">
        <v>0.30717807384228007</v>
      </c>
      <c r="AQ10">
        <v>0.29071710702245607</v>
      </c>
      <c r="AR10">
        <v>0.3108823931756079</v>
      </c>
      <c r="AS10">
        <v>0.3388316790948836</v>
      </c>
      <c r="AT10">
        <v>0.32358134687666984</v>
      </c>
      <c r="AU10">
        <v>0.33063010628898298</v>
      </c>
      <c r="AV10">
        <v>0.33743509252636622</v>
      </c>
      <c r="AW10">
        <v>0.35655060091536284</v>
      </c>
      <c r="AX10">
        <v>0.402842805930821</v>
      </c>
      <c r="AY10">
        <v>0.43753107944126346</v>
      </c>
      <c r="AZ10">
        <v>0.47941474208215384</v>
      </c>
      <c r="BA10">
        <v>0.55757250206559295</v>
      </c>
      <c r="BB10">
        <v>0.46990450606754802</v>
      </c>
      <c r="BC10">
        <v>0.52231921702867257</v>
      </c>
      <c r="BD10">
        <v>0.57906286500602322</v>
      </c>
      <c r="BE10">
        <v>0.59298151118808984</v>
      </c>
      <c r="BF10">
        <v>0.60267282879376993</v>
      </c>
      <c r="BG10">
        <v>0.59430010063945271</v>
      </c>
      <c r="BH10">
        <v>0.59572080919903336</v>
      </c>
      <c r="BI10">
        <v>0.59625652876737645</v>
      </c>
      <c r="BJ10">
        <v>0.60498079854343367</v>
      </c>
      <c r="BK10">
        <v>0.63935452413334237</v>
      </c>
      <c r="BL10">
        <v>0.60020540469079109</v>
      </c>
      <c r="BM10" s="9">
        <v>0.54345813637327978</v>
      </c>
    </row>
    <row r="11" spans="1:66" x14ac:dyDescent="0.3">
      <c r="A11" t="s">
        <v>573</v>
      </c>
      <c r="B11" t="s">
        <v>574</v>
      </c>
      <c r="C11" t="s">
        <v>1068</v>
      </c>
      <c r="D11" t="s">
        <v>1069</v>
      </c>
      <c r="AI11">
        <v>0.60289676379936674</v>
      </c>
      <c r="AJ11">
        <v>0.71722014642923126</v>
      </c>
      <c r="AK11">
        <v>0.78345887582667562</v>
      </c>
      <c r="AL11">
        <v>0.73185857298247348</v>
      </c>
      <c r="AM11">
        <v>0.73623721421430999</v>
      </c>
      <c r="AN11">
        <v>0.74394034007758303</v>
      </c>
      <c r="AO11">
        <v>0.73018131241369899</v>
      </c>
      <c r="AP11">
        <v>0.71447330403945297</v>
      </c>
      <c r="AQ11">
        <v>0.69447301270914596</v>
      </c>
      <c r="AR11">
        <v>0.672245111990598</v>
      </c>
      <c r="AS11">
        <v>0.66417111069619605</v>
      </c>
      <c r="AT11">
        <v>0.64241992325638597</v>
      </c>
      <c r="AU11">
        <v>0.25818847011162416</v>
      </c>
      <c r="AV11">
        <v>0.30372283991232529</v>
      </c>
      <c r="AW11">
        <v>0.35011035252510014</v>
      </c>
      <c r="AX11">
        <v>0.3764060873791894</v>
      </c>
      <c r="AY11">
        <v>0.39545434485643194</v>
      </c>
      <c r="AZ11">
        <v>0.43672924208159375</v>
      </c>
      <c r="BA11">
        <v>0.51782555437912381</v>
      </c>
      <c r="BB11">
        <v>0.50366312693778226</v>
      </c>
      <c r="BC11">
        <v>0.57495647037521025</v>
      </c>
      <c r="BD11">
        <v>0.66497842690268361</v>
      </c>
      <c r="BE11">
        <v>0.6660775566870889</v>
      </c>
      <c r="BF11">
        <v>0.64973486844591866</v>
      </c>
      <c r="BG11">
        <v>0.62664811171234913</v>
      </c>
      <c r="BH11">
        <v>0.68584550843712921</v>
      </c>
      <c r="BI11">
        <v>0.62981703351482898</v>
      </c>
      <c r="BJ11">
        <v>0.61927231866696253</v>
      </c>
      <c r="BK11">
        <v>0.50643268228830041</v>
      </c>
      <c r="BL11">
        <v>0.43815208906044084</v>
      </c>
      <c r="BM11" s="9">
        <v>0.41338925117794362</v>
      </c>
      <c r="BN11">
        <v>0.45410138943065059</v>
      </c>
    </row>
    <row r="12" spans="1:66" x14ac:dyDescent="0.3">
      <c r="A12" t="s">
        <v>575</v>
      </c>
      <c r="B12" t="s">
        <v>576</v>
      </c>
      <c r="C12" t="s">
        <v>1068</v>
      </c>
      <c r="D12" t="s">
        <v>1069</v>
      </c>
      <c r="AI12">
        <v>0.23019899664490515</v>
      </c>
      <c r="AJ12">
        <v>0.23128173354492937</v>
      </c>
      <c r="AK12">
        <v>0.23892491687740008</v>
      </c>
      <c r="AL12">
        <v>0.24153290624200199</v>
      </c>
      <c r="AM12">
        <v>0.24562994785101055</v>
      </c>
      <c r="AN12">
        <v>0.25126550636299877</v>
      </c>
      <c r="AO12">
        <v>0.2534985449306178</v>
      </c>
      <c r="AP12">
        <v>0.24761343950628617</v>
      </c>
      <c r="AQ12">
        <v>0.26358548393808917</v>
      </c>
      <c r="AR12">
        <v>0.24520893045723657</v>
      </c>
      <c r="AS12">
        <v>0.23452540131819044</v>
      </c>
      <c r="AT12">
        <v>0.23191914439491948</v>
      </c>
      <c r="AU12">
        <v>0.2262869684147292</v>
      </c>
      <c r="AV12">
        <v>0.22993819742878865</v>
      </c>
      <c r="AW12">
        <v>0.25820503794641109</v>
      </c>
      <c r="AX12">
        <v>0.30115976686195084</v>
      </c>
      <c r="AY12">
        <v>0.33623155044518277</v>
      </c>
      <c r="AZ12">
        <v>0.41520108000696626</v>
      </c>
      <c r="BA12">
        <v>0.48274692093859062</v>
      </c>
      <c r="BB12">
        <v>0.41408505057169986</v>
      </c>
      <c r="BC12">
        <v>0.42870870344556616</v>
      </c>
      <c r="BD12">
        <v>0.43932782217512228</v>
      </c>
      <c r="BE12">
        <v>0.3931756868955954</v>
      </c>
      <c r="BF12">
        <v>0.39022478290184426</v>
      </c>
      <c r="BG12">
        <v>0.39715805265137177</v>
      </c>
      <c r="BH12">
        <v>0.36182653593557518</v>
      </c>
      <c r="BI12">
        <v>0.3355522192552034</v>
      </c>
      <c r="BJ12">
        <v>0.32311042907388271</v>
      </c>
      <c r="BK12">
        <v>0.32418627188088145</v>
      </c>
      <c r="BL12">
        <v>0.32358689476369723</v>
      </c>
      <c r="BM12" s="9">
        <v>0.32048749582332553</v>
      </c>
      <c r="BN12">
        <v>0.31920238149901942</v>
      </c>
    </row>
    <row r="13" spans="1:66" x14ac:dyDescent="0.3">
      <c r="A13" t="s">
        <v>577</v>
      </c>
      <c r="B13" t="s">
        <v>578</v>
      </c>
      <c r="C13" t="s">
        <v>1068</v>
      </c>
      <c r="D13" t="s">
        <v>1069</v>
      </c>
    </row>
    <row r="14" spans="1:66" x14ac:dyDescent="0.3">
      <c r="A14" t="s">
        <v>579</v>
      </c>
      <c r="B14" t="s">
        <v>580</v>
      </c>
      <c r="C14" t="s">
        <v>1068</v>
      </c>
      <c r="D14" t="s">
        <v>1069</v>
      </c>
      <c r="AI14">
        <v>0.65207960389527031</v>
      </c>
      <c r="AJ14">
        <v>0.64718902860110739</v>
      </c>
      <c r="AK14">
        <v>0.64834312962617779</v>
      </c>
      <c r="AL14">
        <v>0.64481480639881472</v>
      </c>
      <c r="AM14">
        <v>0.65181732843945173</v>
      </c>
      <c r="AN14">
        <v>0.65377387912463691</v>
      </c>
      <c r="AO14">
        <v>0.66113280393690366</v>
      </c>
      <c r="AP14">
        <v>0.66180129885789618</v>
      </c>
      <c r="AQ14">
        <v>0.66824339034296287</v>
      </c>
      <c r="AR14">
        <v>0.66886928372060739</v>
      </c>
      <c r="AS14">
        <v>0.64623767824609257</v>
      </c>
      <c r="AT14">
        <v>0.6413689849611518</v>
      </c>
      <c r="AU14">
        <v>0.63595851437315543</v>
      </c>
      <c r="AV14">
        <v>0.61825632457897028</v>
      </c>
      <c r="AW14">
        <v>0.61136300880253336</v>
      </c>
      <c r="AX14">
        <v>0.61922212466568149</v>
      </c>
      <c r="AY14">
        <v>0.60313627228934441</v>
      </c>
      <c r="AZ14">
        <v>0.60919452196461477</v>
      </c>
      <c r="BA14">
        <v>0.62391503529844061</v>
      </c>
      <c r="BB14">
        <v>0.63132942130354808</v>
      </c>
      <c r="BC14">
        <v>0.63302353589434812</v>
      </c>
      <c r="BD14">
        <v>0.62643580966525558</v>
      </c>
      <c r="BE14">
        <v>0.67724863688151105</v>
      </c>
      <c r="BF14">
        <v>0.68682025980066297</v>
      </c>
      <c r="BG14">
        <v>0.7091537228337037</v>
      </c>
      <c r="BH14">
        <v>0.75538564611364434</v>
      </c>
      <c r="BI14">
        <v>0.76297892464531858</v>
      </c>
      <c r="BJ14">
        <v>0.77537077444571112</v>
      </c>
      <c r="BK14">
        <v>0.77509668047978886</v>
      </c>
      <c r="BL14">
        <v>0.76306049684881483</v>
      </c>
      <c r="BM14" s="9">
        <v>0.76713008003479244</v>
      </c>
      <c r="BN14">
        <v>0.75113722118444448</v>
      </c>
    </row>
    <row r="15" spans="1:66" x14ac:dyDescent="0.3">
      <c r="A15" t="s">
        <v>581</v>
      </c>
      <c r="B15" t="s">
        <v>582</v>
      </c>
      <c r="C15" t="s">
        <v>1068</v>
      </c>
      <c r="D15" t="s">
        <v>1069</v>
      </c>
      <c r="AI15">
        <v>1.0504609465178913</v>
      </c>
      <c r="AJ15">
        <v>1.0579766109410564</v>
      </c>
      <c r="AK15">
        <v>1.0213889102514804</v>
      </c>
      <c r="AL15">
        <v>0.92211003372681277</v>
      </c>
      <c r="AM15">
        <v>0.89973780698720163</v>
      </c>
      <c r="AN15">
        <v>0.97298633798633805</v>
      </c>
      <c r="AO15">
        <v>0.99524658573596358</v>
      </c>
      <c r="AP15">
        <v>1.0233729848176554</v>
      </c>
      <c r="AQ15">
        <v>0.88167740622668389</v>
      </c>
      <c r="AR15">
        <v>0.81272715879182855</v>
      </c>
      <c r="AS15">
        <v>0.8236588582553539</v>
      </c>
      <c r="AT15">
        <v>0.71164162283997001</v>
      </c>
      <c r="AU15">
        <v>0.69929363750523232</v>
      </c>
      <c r="AV15">
        <v>0.78813977868375074</v>
      </c>
      <c r="AW15">
        <v>0.97155071845212704</v>
      </c>
      <c r="AX15">
        <v>1.0437197413922716</v>
      </c>
      <c r="AY15">
        <v>1.0508550464210842</v>
      </c>
      <c r="AZ15">
        <v>1.1202543770118552</v>
      </c>
      <c r="BA15">
        <v>1.3241477170993734</v>
      </c>
      <c r="BB15">
        <v>1.0621005742895007</v>
      </c>
      <c r="BC15">
        <v>1.3241583722364134</v>
      </c>
      <c r="BD15">
        <v>1.4897485950902101</v>
      </c>
      <c r="BE15">
        <v>1.5880748607960404</v>
      </c>
      <c r="BF15">
        <v>1.4846855442700317</v>
      </c>
      <c r="BG15">
        <v>1.3334150371798403</v>
      </c>
      <c r="BH15">
        <v>1.2261344537815126</v>
      </c>
      <c r="BI15">
        <v>1.0555801426699667</v>
      </c>
      <c r="BJ15">
        <v>1.114377404027453</v>
      </c>
      <c r="BK15">
        <v>1.1397589334160141</v>
      </c>
      <c r="BL15">
        <v>1.0604248319267628</v>
      </c>
      <c r="BM15" s="9">
        <v>0.96930486660410253</v>
      </c>
      <c r="BN15">
        <v>1.0739450705276512</v>
      </c>
    </row>
    <row r="16" spans="1:66" x14ac:dyDescent="0.3">
      <c r="A16" t="s">
        <v>583</v>
      </c>
      <c r="B16" t="s">
        <v>584</v>
      </c>
      <c r="C16" t="s">
        <v>1068</v>
      </c>
      <c r="D16" t="s">
        <v>1069</v>
      </c>
      <c r="AI16">
        <v>1.1140167009560691</v>
      </c>
      <c r="AJ16">
        <v>1.0875992928697702</v>
      </c>
      <c r="AK16">
        <v>1.1691172051089407</v>
      </c>
      <c r="AL16">
        <v>1.1086998698686856</v>
      </c>
      <c r="AM16">
        <v>1.1333068305023493</v>
      </c>
      <c r="AN16">
        <v>1.2804026204449297</v>
      </c>
      <c r="AO16">
        <v>1.214029113595009</v>
      </c>
      <c r="AP16">
        <v>1.0502920284135753</v>
      </c>
      <c r="AQ16">
        <v>1.0257481102712318</v>
      </c>
      <c r="AR16">
        <v>0.98467725485173963</v>
      </c>
      <c r="AS16">
        <v>0.83828922174117826</v>
      </c>
      <c r="AT16">
        <v>0.82681651969763881</v>
      </c>
      <c r="AU16">
        <v>0.85082440147490346</v>
      </c>
      <c r="AV16">
        <v>1.0046604631811744</v>
      </c>
      <c r="AW16">
        <v>1.0922432583575319</v>
      </c>
      <c r="AX16">
        <v>1.0972117307268479</v>
      </c>
      <c r="AY16">
        <v>1.0798451226070573</v>
      </c>
      <c r="AZ16">
        <v>1.1898202536082392</v>
      </c>
      <c r="BA16">
        <v>1.2566487706312497</v>
      </c>
      <c r="BB16">
        <v>1.1768211675910147</v>
      </c>
      <c r="BC16">
        <v>1.1165053195000021</v>
      </c>
      <c r="BD16">
        <v>1.157235406439691</v>
      </c>
      <c r="BE16">
        <v>1.0453657332937503</v>
      </c>
      <c r="BF16">
        <v>1.0586176548160815</v>
      </c>
      <c r="BG16">
        <v>1.0612024410074472</v>
      </c>
      <c r="BH16">
        <v>0.88629332069882771</v>
      </c>
      <c r="BI16">
        <v>0.85998734236225893</v>
      </c>
      <c r="BJ16">
        <v>0.87551307889529562</v>
      </c>
      <c r="BK16">
        <v>0.90390612466745024</v>
      </c>
      <c r="BL16">
        <v>0.86290550532548882</v>
      </c>
      <c r="BM16" s="9">
        <v>0.87254759374474944</v>
      </c>
      <c r="BN16">
        <v>0.9116928959573497</v>
      </c>
    </row>
    <row r="17" spans="1:66" x14ac:dyDescent="0.3">
      <c r="A17" t="s">
        <v>585</v>
      </c>
      <c r="B17" t="s">
        <v>586</v>
      </c>
      <c r="C17" t="s">
        <v>1068</v>
      </c>
      <c r="D17" t="s">
        <v>1069</v>
      </c>
      <c r="AI17">
        <v>0.2349944676738609</v>
      </c>
      <c r="AJ17">
        <v>0.22721355633109466</v>
      </c>
      <c r="AK17">
        <v>1.4569133811305831E-2</v>
      </c>
      <c r="AL17">
        <v>6.5102939878571492E-2</v>
      </c>
      <c r="AM17">
        <v>6.033413069739299E-2</v>
      </c>
      <c r="AN17">
        <v>0.13572768777907782</v>
      </c>
      <c r="AO17">
        <v>0.17288793740963737</v>
      </c>
      <c r="AP17">
        <v>0.20038637284146027</v>
      </c>
      <c r="AQ17">
        <v>0.20215270871247218</v>
      </c>
      <c r="AR17">
        <v>0.1912465328150631</v>
      </c>
      <c r="AS17">
        <v>0.19372696905033973</v>
      </c>
      <c r="AT17">
        <v>0.18661135198450016</v>
      </c>
      <c r="AU17">
        <v>0.18343546653891382</v>
      </c>
      <c r="AV17">
        <v>0.1904683462948325</v>
      </c>
      <c r="AW17">
        <v>0.20252671554558765</v>
      </c>
      <c r="AX17">
        <v>0.23416959757191347</v>
      </c>
      <c r="AY17">
        <v>0.26754827160342176</v>
      </c>
      <c r="AZ17">
        <v>0.32826130581867613</v>
      </c>
      <c r="BA17">
        <v>0.42983404061973585</v>
      </c>
      <c r="BB17">
        <v>0.35428600542496025</v>
      </c>
      <c r="BC17">
        <v>0.39809413729305504</v>
      </c>
      <c r="BD17">
        <v>0.48563984416475248</v>
      </c>
      <c r="BE17">
        <v>0.46975978947948321</v>
      </c>
      <c r="BF17">
        <v>0.45818732451906313</v>
      </c>
      <c r="BG17">
        <v>0.4523829524346526</v>
      </c>
      <c r="BH17">
        <v>0.36819940336556123</v>
      </c>
      <c r="BI17">
        <v>0.2700391475842201</v>
      </c>
      <c r="BJ17">
        <v>0.29367397559013242</v>
      </c>
      <c r="BK17">
        <v>0.32578332154817591</v>
      </c>
      <c r="BL17">
        <v>0.31928606127611353</v>
      </c>
      <c r="BM17" s="9">
        <v>0.29215067205822354</v>
      </c>
      <c r="BN17">
        <v>0.33983920641598181</v>
      </c>
    </row>
    <row r="18" spans="1:66" x14ac:dyDescent="0.3">
      <c r="A18" t="s">
        <v>587</v>
      </c>
      <c r="B18" t="s">
        <v>588</v>
      </c>
      <c r="C18" t="s">
        <v>1068</v>
      </c>
      <c r="D18" t="s">
        <v>1069</v>
      </c>
      <c r="AI18">
        <v>0.41590997978470234</v>
      </c>
      <c r="AJ18">
        <v>0.39510547834573118</v>
      </c>
      <c r="AK18">
        <v>0.35480279690804689</v>
      </c>
      <c r="AL18">
        <v>0.32036670075927798</v>
      </c>
      <c r="AM18">
        <v>0.32143400033004277</v>
      </c>
      <c r="AN18">
        <v>0.36978037480647907</v>
      </c>
      <c r="AO18">
        <v>0.34286791490822133</v>
      </c>
      <c r="AP18">
        <v>0.38343538162437063</v>
      </c>
      <c r="AQ18">
        <v>0.33253468939022363</v>
      </c>
      <c r="AR18">
        <v>0.29949862752207396</v>
      </c>
      <c r="AS18">
        <v>0.25919965967040259</v>
      </c>
      <c r="AT18">
        <v>0.25018251426741495</v>
      </c>
      <c r="AU18">
        <v>0.22202925757250933</v>
      </c>
      <c r="AV18">
        <v>0.20954952892503007</v>
      </c>
      <c r="AW18">
        <v>0.22706292652540713</v>
      </c>
      <c r="AX18">
        <v>0.26631733285392295</v>
      </c>
      <c r="AY18">
        <v>0.2793593461093965</v>
      </c>
      <c r="AZ18">
        <v>0.28003389214058588</v>
      </c>
      <c r="BA18">
        <v>0.31141557540129516</v>
      </c>
      <c r="BB18">
        <v>0.32943440462770868</v>
      </c>
      <c r="BC18">
        <v>0.35322867485082532</v>
      </c>
      <c r="BD18">
        <v>0.36596534456471241</v>
      </c>
      <c r="BE18">
        <v>0.36537326337979209</v>
      </c>
      <c r="BF18">
        <v>0.34680360541738531</v>
      </c>
      <c r="BG18">
        <v>0.35372361408099001</v>
      </c>
      <c r="BH18">
        <v>0.36303819315304559</v>
      </c>
      <c r="BI18">
        <v>0.31577055715428753</v>
      </c>
      <c r="BJ18">
        <v>0.32384099044411813</v>
      </c>
      <c r="BK18">
        <v>0.30528293997474032</v>
      </c>
      <c r="BL18">
        <v>0.2858464610223157</v>
      </c>
      <c r="BM18" s="9">
        <v>0.30325137480919662</v>
      </c>
      <c r="BN18">
        <v>0.29851807594708429</v>
      </c>
    </row>
    <row r="19" spans="1:66" x14ac:dyDescent="0.3">
      <c r="A19" t="s">
        <v>589</v>
      </c>
      <c r="B19" t="s">
        <v>590</v>
      </c>
      <c r="C19" t="s">
        <v>1068</v>
      </c>
      <c r="D19" t="s">
        <v>1069</v>
      </c>
      <c r="AI19">
        <v>1.1029212940608402</v>
      </c>
      <c r="AJ19">
        <v>1.074063792085056</v>
      </c>
      <c r="AK19">
        <v>1.1535495608531994</v>
      </c>
      <c r="AL19">
        <v>1.0890321828358207</v>
      </c>
      <c r="AM19">
        <v>1.1256064625030142</v>
      </c>
      <c r="AN19">
        <v>1.2665120415982485</v>
      </c>
      <c r="AO19">
        <v>1.2089459283387622</v>
      </c>
      <c r="AP19">
        <v>1.045872801082544</v>
      </c>
      <c r="AQ19">
        <v>1.0397855078906422</v>
      </c>
      <c r="AR19">
        <v>0.99260876317683611</v>
      </c>
      <c r="AS19">
        <v>0.83135658594823703</v>
      </c>
      <c r="AT19">
        <v>0.79946578518504041</v>
      </c>
      <c r="AU19">
        <v>0.82576953447058965</v>
      </c>
      <c r="AV19">
        <v>0.99102432465372348</v>
      </c>
      <c r="AW19">
        <v>1.1049907692980723</v>
      </c>
      <c r="AX19">
        <v>1.1094647758194547</v>
      </c>
      <c r="AY19">
        <v>1.0977311278482338</v>
      </c>
      <c r="AZ19">
        <v>1.2046131935635334</v>
      </c>
      <c r="BA19">
        <v>1.2750567460781248</v>
      </c>
      <c r="BB19">
        <v>1.1857184846601554</v>
      </c>
      <c r="BC19">
        <v>1.1090574432666689</v>
      </c>
      <c r="BD19">
        <v>1.157982886410508</v>
      </c>
      <c r="BE19">
        <v>1.0562723043292972</v>
      </c>
      <c r="BF19">
        <v>1.070683607202356</v>
      </c>
      <c r="BG19">
        <v>1.0630849266188198</v>
      </c>
      <c r="BH19">
        <v>0.88760809347421832</v>
      </c>
      <c r="BI19">
        <v>0.864503507062648</v>
      </c>
      <c r="BJ19">
        <v>0.87621912963058979</v>
      </c>
      <c r="BK19">
        <v>0.90509180299529346</v>
      </c>
      <c r="BL19">
        <v>0.85852052367058684</v>
      </c>
      <c r="BM19" s="9">
        <v>0.8515014882412475</v>
      </c>
      <c r="BN19">
        <v>0.87844843132169137</v>
      </c>
    </row>
    <row r="20" spans="1:66" x14ac:dyDescent="0.3">
      <c r="A20" t="s">
        <v>591</v>
      </c>
      <c r="B20" t="s">
        <v>592</v>
      </c>
      <c r="C20" t="s">
        <v>1068</v>
      </c>
      <c r="D20" t="s">
        <v>1069</v>
      </c>
      <c r="AI20">
        <v>0.31647679670073331</v>
      </c>
      <c r="AJ20">
        <v>0.29767977251574845</v>
      </c>
      <c r="AK20">
        <v>0.2412569615360842</v>
      </c>
      <c r="AL20">
        <v>0.29875700866656862</v>
      </c>
      <c r="AM20">
        <v>0.19916758938079054</v>
      </c>
      <c r="AN20">
        <v>0.24974845732487572</v>
      </c>
      <c r="AO20">
        <v>0.25584081807679332</v>
      </c>
      <c r="AP20">
        <v>0.22851274625981591</v>
      </c>
      <c r="AQ20">
        <v>0.23525897121147016</v>
      </c>
      <c r="AR20">
        <v>0.32986917216715655</v>
      </c>
      <c r="AS20">
        <v>0.29166966702286373</v>
      </c>
      <c r="AT20">
        <v>0.28205099321683696</v>
      </c>
      <c r="AU20">
        <v>0.30363092895215626</v>
      </c>
      <c r="AV20">
        <v>0.3670999925074695</v>
      </c>
      <c r="AW20">
        <v>0.39616123666800807</v>
      </c>
      <c r="AX20">
        <v>0.40066916575607137</v>
      </c>
      <c r="AY20">
        <v>0.40048717802640221</v>
      </c>
      <c r="AZ20">
        <v>0.42728710091959893</v>
      </c>
      <c r="BA20">
        <v>0.47887106387389239</v>
      </c>
      <c r="BB20">
        <v>0.46270248379416123</v>
      </c>
      <c r="BC20">
        <v>0.43839613047030251</v>
      </c>
      <c r="BD20">
        <v>0.46776495143160318</v>
      </c>
      <c r="BE20">
        <v>0.4583318160347683</v>
      </c>
      <c r="BF20">
        <v>0.468672618135204</v>
      </c>
      <c r="BG20">
        <v>0.45577905426308024</v>
      </c>
      <c r="BH20">
        <v>0.37300326645036286</v>
      </c>
      <c r="BI20">
        <v>0.36184921034867545</v>
      </c>
      <c r="BJ20">
        <v>0.37332483723032267</v>
      </c>
      <c r="BK20">
        <v>0.3837185498589567</v>
      </c>
      <c r="BL20">
        <v>0.35595389154204993</v>
      </c>
      <c r="BM20" s="9">
        <v>0.36832809568822211</v>
      </c>
      <c r="BN20">
        <v>0.37697126759222166</v>
      </c>
    </row>
    <row r="21" spans="1:66" x14ac:dyDescent="0.3">
      <c r="A21" t="s">
        <v>206</v>
      </c>
      <c r="B21" t="s">
        <v>593</v>
      </c>
      <c r="C21" t="s">
        <v>1068</v>
      </c>
      <c r="D21" t="s">
        <v>1069</v>
      </c>
      <c r="AI21">
        <v>0.59728069245141135</v>
      </c>
      <c r="AJ21">
        <v>0.53546279622492399</v>
      </c>
      <c r="AK21">
        <v>0.55924411162402843</v>
      </c>
      <c r="AL21">
        <v>0.50329713701574641</v>
      </c>
      <c r="AM21">
        <v>0.28811314098385338</v>
      </c>
      <c r="AN21">
        <v>0.33513628307348076</v>
      </c>
      <c r="AO21">
        <v>0.32224998574169528</v>
      </c>
      <c r="AP21">
        <v>0.28196634779906743</v>
      </c>
      <c r="AQ21">
        <v>0.2977628652983379</v>
      </c>
      <c r="AR21">
        <v>0.33039578942773146</v>
      </c>
      <c r="AS21">
        <v>0.27768595233632964</v>
      </c>
      <c r="AT21">
        <v>0.27377223418380342</v>
      </c>
      <c r="AU21">
        <v>0.29330363063172649</v>
      </c>
      <c r="AV21">
        <v>0.34918789706041797</v>
      </c>
      <c r="AW21">
        <v>0.37429176843624207</v>
      </c>
      <c r="AX21">
        <v>0.37653899929644741</v>
      </c>
      <c r="AY21">
        <v>0.36620383442364995</v>
      </c>
      <c r="AZ21">
        <v>0.39889113429541423</v>
      </c>
      <c r="BA21">
        <v>0.45849533852447982</v>
      </c>
      <c r="BB21">
        <v>0.44243497821064681</v>
      </c>
      <c r="BC21">
        <v>0.43123849336872716</v>
      </c>
      <c r="BD21">
        <v>0.47345671522203781</v>
      </c>
      <c r="BE21">
        <v>0.46807502513258964</v>
      </c>
      <c r="BF21">
        <v>0.46786685826510283</v>
      </c>
      <c r="BG21">
        <v>0.46850128136713121</v>
      </c>
      <c r="BH21">
        <v>0.38127784695780886</v>
      </c>
      <c r="BI21">
        <v>0.36313643642755994</v>
      </c>
      <c r="BJ21">
        <v>0.35951914814457148</v>
      </c>
      <c r="BK21">
        <v>0.37100964201109199</v>
      </c>
      <c r="BL21">
        <v>0.35112594109658812</v>
      </c>
      <c r="BM21" s="9">
        <v>0.37730710499603881</v>
      </c>
      <c r="BN21">
        <v>0.37293821983650499</v>
      </c>
    </row>
    <row r="22" spans="1:66" x14ac:dyDescent="0.3">
      <c r="A22" t="s">
        <v>190</v>
      </c>
      <c r="B22" t="s">
        <v>594</v>
      </c>
      <c r="C22" t="s">
        <v>1068</v>
      </c>
      <c r="D22" t="s">
        <v>1069</v>
      </c>
      <c r="AI22">
        <v>0.41206134076949225</v>
      </c>
      <c r="AJ22">
        <v>0.37734704632604477</v>
      </c>
      <c r="AK22">
        <v>0.35838809594560739</v>
      </c>
      <c r="AL22">
        <v>0.34970662873640479</v>
      </c>
      <c r="AM22">
        <v>0.33555764331883042</v>
      </c>
      <c r="AN22">
        <v>0.35127282798541787</v>
      </c>
      <c r="AO22">
        <v>0.35341008063250123</v>
      </c>
      <c r="AP22">
        <v>0.34541995280719673</v>
      </c>
      <c r="AQ22">
        <v>0.33647707776458369</v>
      </c>
      <c r="AR22">
        <v>0.32515271863813439</v>
      </c>
      <c r="AS22">
        <v>0.31432914633241305</v>
      </c>
      <c r="AT22">
        <v>0.29595669791454599</v>
      </c>
      <c r="AU22">
        <v>0.2844661655358558</v>
      </c>
      <c r="AV22">
        <v>0.2927882949890967</v>
      </c>
      <c r="AW22">
        <v>0.29322985306430782</v>
      </c>
      <c r="AX22">
        <v>0.28463782415547972</v>
      </c>
      <c r="AY22">
        <v>0.26770493057074152</v>
      </c>
      <c r="AZ22">
        <v>0.2698930802066522</v>
      </c>
      <c r="BA22">
        <v>0.28750447133398921</v>
      </c>
      <c r="BB22">
        <v>0.30414449923612835</v>
      </c>
      <c r="BC22">
        <v>0.32023192236346776</v>
      </c>
      <c r="BD22">
        <v>0.32881221439329694</v>
      </c>
      <c r="BE22">
        <v>0.30062243745215161</v>
      </c>
      <c r="BF22">
        <v>0.31233788630682457</v>
      </c>
      <c r="BG22">
        <v>0.33220164787704787</v>
      </c>
      <c r="BH22">
        <v>0.35113246042542862</v>
      </c>
      <c r="BI22">
        <v>0.36414134880024052</v>
      </c>
      <c r="BJ22">
        <v>0.37584218257745239</v>
      </c>
      <c r="BK22">
        <v>0.3742024867959709</v>
      </c>
      <c r="BL22">
        <v>0.37242849213357498</v>
      </c>
      <c r="BM22" s="9">
        <v>0.37868110913765934</v>
      </c>
      <c r="BN22">
        <v>0.37850277567749169</v>
      </c>
    </row>
    <row r="23" spans="1:66" x14ac:dyDescent="0.3">
      <c r="A23" t="s">
        <v>595</v>
      </c>
      <c r="B23" t="s">
        <v>596</v>
      </c>
      <c r="C23" t="s">
        <v>1068</v>
      </c>
      <c r="D23" t="s">
        <v>1069</v>
      </c>
      <c r="AI23">
        <v>0.31356717241189092</v>
      </c>
      <c r="AJ23">
        <v>0.17572000197686774</v>
      </c>
      <c r="AK23">
        <v>0.17523862923486649</v>
      </c>
      <c r="AL23">
        <v>0.1817971630494529</v>
      </c>
      <c r="AM23">
        <v>0.15654000146701902</v>
      </c>
      <c r="AN23">
        <v>0.29181181627551045</v>
      </c>
      <c r="AO23">
        <v>0.21470820298051602</v>
      </c>
      <c r="AP23">
        <v>0.23674580018588623</v>
      </c>
      <c r="AQ23">
        <v>0.29467580998811915</v>
      </c>
      <c r="AR23">
        <v>0.28577344299154273</v>
      </c>
      <c r="AS23">
        <v>0.25245301733628644</v>
      </c>
      <c r="AT23">
        <v>0.25447895190296793</v>
      </c>
      <c r="AU23">
        <v>0.26879490883660806</v>
      </c>
      <c r="AV23">
        <v>0.32309646347465809</v>
      </c>
      <c r="AW23">
        <v>0.36838619010059681</v>
      </c>
      <c r="AX23">
        <v>0.37894682195038176</v>
      </c>
      <c r="AY23">
        <v>0.39647650986664595</v>
      </c>
      <c r="AZ23">
        <v>0.45936613381960184</v>
      </c>
      <c r="BA23">
        <v>0.5068275771050752</v>
      </c>
      <c r="BB23">
        <v>0.49278309701715356</v>
      </c>
      <c r="BC23">
        <v>0.45819601704969942</v>
      </c>
      <c r="BD23">
        <v>0.49845194159130679</v>
      </c>
      <c r="BE23">
        <v>0.45520190806154864</v>
      </c>
      <c r="BF23">
        <v>0.46146042336817245</v>
      </c>
      <c r="BG23">
        <v>0.44853407610868745</v>
      </c>
      <c r="BH23">
        <v>0.38466229457104678</v>
      </c>
      <c r="BI23">
        <v>0.37707207372933654</v>
      </c>
      <c r="BJ23">
        <v>0.38967463817668851</v>
      </c>
      <c r="BK23">
        <v>0.41043898024526193</v>
      </c>
      <c r="BL23">
        <v>0.40327450596672865</v>
      </c>
      <c r="BM23" s="9">
        <v>0.41031687808251993</v>
      </c>
      <c r="BN23">
        <v>0.43567795606406001</v>
      </c>
    </row>
    <row r="24" spans="1:66" x14ac:dyDescent="0.3">
      <c r="A24" t="s">
        <v>597</v>
      </c>
      <c r="B24" t="s">
        <v>598</v>
      </c>
      <c r="C24" t="s">
        <v>1068</v>
      </c>
      <c r="D24" t="s">
        <v>1069</v>
      </c>
      <c r="AI24">
        <v>0.3177002385053484</v>
      </c>
      <c r="AJ24">
        <v>0.30152267462934573</v>
      </c>
      <c r="AK24">
        <v>0.28438993536585638</v>
      </c>
      <c r="AL24">
        <v>0.26939914810793353</v>
      </c>
      <c r="AM24">
        <v>0.28310384353060108</v>
      </c>
      <c r="AN24">
        <v>0.28031366858191226</v>
      </c>
      <c r="AO24">
        <v>0.27581502259507445</v>
      </c>
      <c r="AP24">
        <v>0.27366565656295744</v>
      </c>
      <c r="AQ24">
        <v>0.2515209955341875</v>
      </c>
      <c r="AR24">
        <v>0.25461437495515188</v>
      </c>
      <c r="AS24">
        <v>0.32364416348608777</v>
      </c>
      <c r="AT24">
        <v>0.30586630854039093</v>
      </c>
      <c r="AU24">
        <v>0.31145552142247607</v>
      </c>
      <c r="AV24">
        <v>0.33170226020017285</v>
      </c>
      <c r="AW24">
        <v>0.35853538364334575</v>
      </c>
      <c r="AX24">
        <v>0.39538163089577394</v>
      </c>
      <c r="AY24">
        <v>0.41746186921031381</v>
      </c>
      <c r="AZ24">
        <v>0.44076561138316489</v>
      </c>
      <c r="BA24">
        <v>0.48162184410514625</v>
      </c>
      <c r="BB24">
        <v>0.41637143242414626</v>
      </c>
      <c r="BC24">
        <v>0.44204173465058511</v>
      </c>
      <c r="BD24">
        <v>0.47520877040447074</v>
      </c>
      <c r="BE24">
        <v>0.46678006331971278</v>
      </c>
      <c r="BF24">
        <v>0.48052392741467026</v>
      </c>
      <c r="BG24">
        <v>0.48901116911401066</v>
      </c>
      <c r="BH24">
        <v>0.49662526617658775</v>
      </c>
      <c r="BI24">
        <v>0.50500273070436963</v>
      </c>
      <c r="BJ24">
        <v>0.49765348592971276</v>
      </c>
      <c r="BK24">
        <v>0.50723361946322876</v>
      </c>
      <c r="BL24">
        <v>0.49873500090350531</v>
      </c>
      <c r="BM24" s="9">
        <v>0.46567728607748143</v>
      </c>
      <c r="BN24">
        <v>0.48957887528277921</v>
      </c>
    </row>
    <row r="25" spans="1:66" x14ac:dyDescent="0.3">
      <c r="A25" t="s">
        <v>599</v>
      </c>
      <c r="B25" t="s">
        <v>600</v>
      </c>
      <c r="C25" t="s">
        <v>1068</v>
      </c>
      <c r="D25" t="s">
        <v>1069</v>
      </c>
      <c r="AI25">
        <v>1.0278735703887101</v>
      </c>
      <c r="AJ25">
        <v>1.0196687981155901</v>
      </c>
      <c r="AK25">
        <v>1.03588572005614</v>
      </c>
      <c r="AL25">
        <v>1.0032790252370301</v>
      </c>
      <c r="AM25">
        <v>1.00374997274601</v>
      </c>
      <c r="AN25">
        <v>0.99102363486648803</v>
      </c>
      <c r="AO25">
        <v>0.98278327537079802</v>
      </c>
      <c r="AP25">
        <v>0.98474685744450696</v>
      </c>
      <c r="AQ25">
        <v>1.0034792672749999</v>
      </c>
      <c r="AR25">
        <v>0.99175011970153004</v>
      </c>
      <c r="AS25">
        <v>0.97871987648880998</v>
      </c>
      <c r="AT25">
        <v>0.96054377611904995</v>
      </c>
      <c r="AU25">
        <v>0.98326415892910002</v>
      </c>
      <c r="AV25">
        <v>0.97536592302019798</v>
      </c>
      <c r="AW25">
        <v>0.96121500423568296</v>
      </c>
      <c r="AX25">
        <v>0.97911872382460496</v>
      </c>
      <c r="AY25">
        <v>0.95767534406417298</v>
      </c>
      <c r="AZ25">
        <v>0.95995800439503598</v>
      </c>
      <c r="BA25">
        <v>0.95591286898292205</v>
      </c>
      <c r="BB25">
        <v>0.93998482575275699</v>
      </c>
      <c r="BC25">
        <v>0.92517859984334205</v>
      </c>
      <c r="BD25">
        <v>0.89856344461440996</v>
      </c>
      <c r="BE25">
        <v>0.91523545980453502</v>
      </c>
      <c r="BF25">
        <v>0.903084576129913</v>
      </c>
      <c r="BG25">
        <v>0.90426665544509899</v>
      </c>
      <c r="BH25">
        <v>0.93631327152252197</v>
      </c>
      <c r="BI25">
        <v>0.92412018775939897</v>
      </c>
      <c r="BJ25">
        <v>0.90140676498413097</v>
      </c>
      <c r="BK25">
        <v>0.892402937799746</v>
      </c>
      <c r="BL25">
        <v>0.889882776682553</v>
      </c>
      <c r="BM25" s="9">
        <v>0.84862552663109603</v>
      </c>
      <c r="BN25">
        <v>0.82794332841510199</v>
      </c>
    </row>
    <row r="26" spans="1:66" x14ac:dyDescent="0.3">
      <c r="A26" t="s">
        <v>601</v>
      </c>
      <c r="B26" t="s">
        <v>602</v>
      </c>
      <c r="C26" t="s">
        <v>1068</v>
      </c>
      <c r="D26" t="s">
        <v>1069</v>
      </c>
      <c r="AM26">
        <v>0.40719972675483207</v>
      </c>
      <c r="AN26">
        <v>0.49074019343577141</v>
      </c>
      <c r="AO26">
        <v>0.38067157599087786</v>
      </c>
      <c r="AP26">
        <v>0.36698844869641312</v>
      </c>
      <c r="AQ26">
        <v>0.35196699426494626</v>
      </c>
      <c r="AR26">
        <v>0.36044771629167699</v>
      </c>
      <c r="AS26">
        <v>0.32277642217937158</v>
      </c>
      <c r="AT26">
        <v>0.32233632407402729</v>
      </c>
      <c r="AU26">
        <v>0.34443326132011309</v>
      </c>
      <c r="AV26">
        <v>0.41359143744197285</v>
      </c>
      <c r="AW26">
        <v>0.45357261186679942</v>
      </c>
      <c r="AX26">
        <v>0.4599944783730362</v>
      </c>
      <c r="AY26">
        <v>0.46081783466768911</v>
      </c>
      <c r="AZ26">
        <v>0.51160494073807061</v>
      </c>
      <c r="BA26">
        <v>0.56385264874853502</v>
      </c>
      <c r="BB26">
        <v>0.52219350161002276</v>
      </c>
      <c r="BC26">
        <v>0.49586852838168149</v>
      </c>
      <c r="BD26">
        <v>0.51045551371585618</v>
      </c>
      <c r="BE26">
        <v>0.46361175895396928</v>
      </c>
      <c r="BF26">
        <v>0.46563246424229027</v>
      </c>
      <c r="BG26">
        <v>0.4662176413794627</v>
      </c>
      <c r="BH26">
        <v>0.39378775006302508</v>
      </c>
      <c r="BI26">
        <v>0.38210730993607295</v>
      </c>
      <c r="BJ26">
        <v>0.39220101054657386</v>
      </c>
      <c r="BK26">
        <v>0.40690143245939608</v>
      </c>
      <c r="BL26">
        <v>0.38951497440731742</v>
      </c>
      <c r="BM26" s="9">
        <v>0.38993453815811258</v>
      </c>
      <c r="BN26">
        <v>0.41055747112157204</v>
      </c>
    </row>
    <row r="27" spans="1:66" x14ac:dyDescent="0.3">
      <c r="A27" t="s">
        <v>603</v>
      </c>
      <c r="B27" t="s">
        <v>604</v>
      </c>
      <c r="C27" t="s">
        <v>1068</v>
      </c>
      <c r="D27" t="s">
        <v>1069</v>
      </c>
      <c r="AI27">
        <v>0.40656547364378648</v>
      </c>
      <c r="AJ27">
        <v>0.33093614765149598</v>
      </c>
      <c r="AK27">
        <v>0.33877492149577776</v>
      </c>
      <c r="AL27">
        <v>0.3422566814710562</v>
      </c>
      <c r="AM27">
        <v>0.34805885257984559</v>
      </c>
      <c r="AN27">
        <v>0.35603529132661649</v>
      </c>
      <c r="AO27">
        <v>0.35919805600229232</v>
      </c>
      <c r="AP27">
        <v>0.30347518915724658</v>
      </c>
      <c r="AQ27">
        <v>0.29827163327035638</v>
      </c>
      <c r="AR27">
        <v>0.22683307599570349</v>
      </c>
      <c r="AS27">
        <v>0.21998297853847848</v>
      </c>
      <c r="AT27">
        <v>0.19926716599149494</v>
      </c>
      <c r="AU27">
        <v>0.22064199000476381</v>
      </c>
      <c r="AV27">
        <v>0.24692050314658556</v>
      </c>
      <c r="AW27">
        <v>0.28010512742229582</v>
      </c>
      <c r="AX27">
        <v>0.32401485132317132</v>
      </c>
      <c r="AY27">
        <v>0.34956158046782893</v>
      </c>
      <c r="AZ27">
        <v>0.38399809340514773</v>
      </c>
      <c r="BA27">
        <v>0.45883659834587687</v>
      </c>
      <c r="BB27">
        <v>0.38095132908864304</v>
      </c>
      <c r="BC27">
        <v>0.39277127587516619</v>
      </c>
      <c r="BD27">
        <v>0.39407682778248243</v>
      </c>
      <c r="BE27">
        <v>0.38403879613831715</v>
      </c>
      <c r="BF27">
        <v>0.42108271841530287</v>
      </c>
      <c r="BG27">
        <v>0.43883485390173615</v>
      </c>
      <c r="BH27">
        <v>0.32975036535343277</v>
      </c>
      <c r="BI27">
        <v>0.28335196117727834</v>
      </c>
      <c r="BJ27">
        <v>0.31519061393917458</v>
      </c>
      <c r="BK27">
        <v>0.32736565942049323</v>
      </c>
      <c r="BL27">
        <v>0.34030550621306238</v>
      </c>
      <c r="BM27" s="9">
        <v>0.32392391630867634</v>
      </c>
      <c r="BN27">
        <v>0.33659798270869123</v>
      </c>
    </row>
    <row r="28" spans="1:66" x14ac:dyDescent="0.3">
      <c r="A28" t="s">
        <v>605</v>
      </c>
      <c r="B28" t="s">
        <v>606</v>
      </c>
      <c r="C28" t="s">
        <v>1068</v>
      </c>
      <c r="D28" t="s">
        <v>1069</v>
      </c>
      <c r="AI28">
        <v>0.66059077254777498</v>
      </c>
      <c r="AJ28">
        <v>0.61866119003933995</v>
      </c>
      <c r="AK28">
        <v>0.62941055950401503</v>
      </c>
      <c r="AL28">
        <v>0.62499138097837004</v>
      </c>
      <c r="AM28">
        <v>0.63392885641305496</v>
      </c>
      <c r="AN28">
        <v>0.65848811191976497</v>
      </c>
      <c r="AO28">
        <v>0.65936041353015995</v>
      </c>
      <c r="AP28">
        <v>0.63860102198200497</v>
      </c>
      <c r="AQ28">
        <v>0.64086003871033503</v>
      </c>
      <c r="AR28">
        <v>0.61770215910857496</v>
      </c>
      <c r="AS28">
        <v>0.60689263713200503</v>
      </c>
      <c r="AT28">
        <v>0.59205390023936999</v>
      </c>
      <c r="AU28">
        <v>0.59318860168830001</v>
      </c>
      <c r="AV28">
        <v>0.56538505066347</v>
      </c>
      <c r="AW28">
        <v>0.56167973289332496</v>
      </c>
      <c r="AX28">
        <v>0.55999574822056997</v>
      </c>
      <c r="AY28">
        <v>0.56615773218684995</v>
      </c>
      <c r="AZ28">
        <v>0.57728056809148498</v>
      </c>
      <c r="BA28">
        <v>0.58107776662161503</v>
      </c>
      <c r="BB28">
        <v>0.56203929090877003</v>
      </c>
      <c r="BC28">
        <v>0.56488457840063</v>
      </c>
      <c r="BD28">
        <v>0.575614154338835</v>
      </c>
      <c r="BE28">
        <v>0.61951076984405495</v>
      </c>
      <c r="BF28">
        <v>0.63214421272277999</v>
      </c>
      <c r="BG28">
        <v>0.65624201297759999</v>
      </c>
      <c r="BH28">
        <v>0.65926253795624001</v>
      </c>
      <c r="BI28">
        <v>0.671137154102325</v>
      </c>
      <c r="BJ28">
        <v>0.68753254413604503</v>
      </c>
      <c r="BK28">
        <v>0.67321532998718503</v>
      </c>
      <c r="BL28">
        <v>0.66849747977942997</v>
      </c>
      <c r="BM28" s="9">
        <v>0.64675540436923995</v>
      </c>
      <c r="BN28">
        <v>0.63866549983144505</v>
      </c>
    </row>
    <row r="29" spans="1:66" x14ac:dyDescent="0.3">
      <c r="A29" t="s">
        <v>607</v>
      </c>
      <c r="B29" t="s">
        <v>608</v>
      </c>
      <c r="C29" t="s">
        <v>1068</v>
      </c>
      <c r="D29" t="s">
        <v>1069</v>
      </c>
      <c r="AI29">
        <v>0.87348347143617</v>
      </c>
      <c r="AJ29">
        <v>0.899243356278835</v>
      </c>
      <c r="AK29">
        <v>0.903946856905531</v>
      </c>
      <c r="AL29">
        <v>0.92890059044544704</v>
      </c>
      <c r="AM29">
        <v>0.92730121877581595</v>
      </c>
      <c r="AN29">
        <v>0.94620713751792895</v>
      </c>
      <c r="AO29">
        <v>1.2020488735243</v>
      </c>
      <c r="AP29">
        <v>1.22922108217035</v>
      </c>
      <c r="AQ29">
        <v>1.2488644238328801</v>
      </c>
      <c r="AR29">
        <v>1.26490998941554</v>
      </c>
      <c r="AS29">
        <v>1.1844887402585</v>
      </c>
      <c r="AT29">
        <v>1.14253011176805</v>
      </c>
      <c r="AU29">
        <v>1.22152637666001</v>
      </c>
      <c r="AV29">
        <v>1.23172205687648</v>
      </c>
      <c r="AW29">
        <v>1.2558052744253601</v>
      </c>
      <c r="AX29">
        <v>1.29996298103934</v>
      </c>
      <c r="AY29">
        <v>1.32886146781967</v>
      </c>
      <c r="AZ29">
        <v>1.3789657948080101</v>
      </c>
      <c r="BA29">
        <v>1.42214027543207</v>
      </c>
      <c r="BB29">
        <v>1.42782974964483</v>
      </c>
      <c r="BC29">
        <v>1.4424242587215499</v>
      </c>
      <c r="BD29">
        <v>1.3967968225479099</v>
      </c>
      <c r="BE29">
        <v>1.4592481851577801</v>
      </c>
      <c r="BF29">
        <v>1.4417594671249401</v>
      </c>
      <c r="BG29">
        <v>1.4317272901535001</v>
      </c>
      <c r="BH29">
        <v>1.41924369335175</v>
      </c>
      <c r="BI29">
        <v>1.39972507953644</v>
      </c>
      <c r="BJ29">
        <v>1.36641585826874</v>
      </c>
      <c r="BK29">
        <v>1.35603460178108</v>
      </c>
      <c r="BL29">
        <v>1.3644359734478599</v>
      </c>
      <c r="BM29" s="9">
        <v>1.34174542071956</v>
      </c>
      <c r="BN29">
        <v>1.3014020985352699</v>
      </c>
    </row>
    <row r="30" spans="1:66" x14ac:dyDescent="0.3">
      <c r="A30" t="s">
        <v>609</v>
      </c>
      <c r="B30" t="s">
        <v>610</v>
      </c>
      <c r="C30" t="s">
        <v>1068</v>
      </c>
      <c r="D30" t="s">
        <v>1069</v>
      </c>
      <c r="AI30">
        <v>0.29892102445335039</v>
      </c>
      <c r="AJ30">
        <v>0.30152018307877171</v>
      </c>
      <c r="AK30">
        <v>0.30634387064951157</v>
      </c>
      <c r="AL30">
        <v>0.29161425185120393</v>
      </c>
      <c r="AM30">
        <v>0.28451431498023372</v>
      </c>
      <c r="AN30">
        <v>0.29888470698837988</v>
      </c>
      <c r="AO30">
        <v>0.30979724374877232</v>
      </c>
      <c r="AP30">
        <v>0.3109101763242868</v>
      </c>
      <c r="AQ30">
        <v>0.31384899387235438</v>
      </c>
      <c r="AR30">
        <v>0.30046662378760924</v>
      </c>
      <c r="AS30">
        <v>0.2905258552589019</v>
      </c>
      <c r="AT30">
        <v>0.27088956083616067</v>
      </c>
      <c r="AU30">
        <v>0.25271745164332915</v>
      </c>
      <c r="AV30">
        <v>0.24668288153047185</v>
      </c>
      <c r="AW30">
        <v>0.25032841415628276</v>
      </c>
      <c r="AX30">
        <v>0.25298915283898288</v>
      </c>
      <c r="AY30">
        <v>0.28084715231341179</v>
      </c>
      <c r="AZ30">
        <v>0.29961850512762506</v>
      </c>
      <c r="BA30">
        <v>0.3519755748230966</v>
      </c>
      <c r="BB30">
        <v>0.35188319756539604</v>
      </c>
      <c r="BC30">
        <v>0.37840218712718227</v>
      </c>
      <c r="BD30">
        <v>0.42971197493708368</v>
      </c>
      <c r="BE30">
        <v>0.44073544431871348</v>
      </c>
      <c r="BF30">
        <v>0.43898650085184227</v>
      </c>
      <c r="BG30">
        <v>0.43672293899028214</v>
      </c>
      <c r="BH30">
        <v>0.42557129811619537</v>
      </c>
      <c r="BI30">
        <v>0.41023328921901886</v>
      </c>
      <c r="BJ30">
        <v>0.39782106617597685</v>
      </c>
      <c r="BK30">
        <v>0.40041361041166573</v>
      </c>
      <c r="BL30">
        <v>0.39065109428778433</v>
      </c>
      <c r="BM30" s="9">
        <v>0.37884098941040667</v>
      </c>
      <c r="BN30">
        <v>0.37815573030571059</v>
      </c>
    </row>
    <row r="31" spans="1:66" x14ac:dyDescent="0.3">
      <c r="A31" t="s">
        <v>224</v>
      </c>
      <c r="B31" t="s">
        <v>611</v>
      </c>
      <c r="C31" t="s">
        <v>1068</v>
      </c>
      <c r="D31" t="s">
        <v>1069</v>
      </c>
      <c r="AI31">
        <v>0.39175715154358481</v>
      </c>
      <c r="AJ31">
        <v>0.32888222332843281</v>
      </c>
      <c r="AK31">
        <v>0.30970427614908985</v>
      </c>
      <c r="AL31">
        <v>0.32357091683498551</v>
      </c>
      <c r="AM31">
        <v>0.42693214207411162</v>
      </c>
      <c r="AN31">
        <v>0.58752833695577888</v>
      </c>
      <c r="AO31">
        <v>0.62399712258485418</v>
      </c>
      <c r="AP31">
        <v>0.61614639055096421</v>
      </c>
      <c r="AQ31">
        <v>0.59383178781830503</v>
      </c>
      <c r="AR31">
        <v>0.40465238239112111</v>
      </c>
      <c r="AS31">
        <v>0.41433217102170078</v>
      </c>
      <c r="AT31">
        <v>0.34144058480316192</v>
      </c>
      <c r="AU31">
        <v>0.29700007387268695</v>
      </c>
      <c r="AV31">
        <v>0.31532802237744689</v>
      </c>
      <c r="AW31">
        <v>0.34812450329393979</v>
      </c>
      <c r="AX31">
        <v>0.43572153050635298</v>
      </c>
      <c r="AY31">
        <v>0.50506048916624535</v>
      </c>
      <c r="AZ31">
        <v>0.58480183824307097</v>
      </c>
      <c r="BA31">
        <v>0.66272947652108716</v>
      </c>
      <c r="BB31">
        <v>0.64811801876811304</v>
      </c>
      <c r="BC31">
        <v>0.78917381453049662</v>
      </c>
      <c r="BD31">
        <v>0.88067377475669817</v>
      </c>
      <c r="BE31">
        <v>0.82214440273098299</v>
      </c>
      <c r="BF31">
        <v>0.78905656628895737</v>
      </c>
      <c r="BG31">
        <v>0.77060692206999004</v>
      </c>
      <c r="BH31">
        <v>0.5977971972402939</v>
      </c>
      <c r="BI31">
        <v>0.61096825663914778</v>
      </c>
      <c r="BJ31">
        <v>0.68357590848336314</v>
      </c>
      <c r="BK31">
        <v>0.60933319496040717</v>
      </c>
      <c r="BL31">
        <v>0.57794036443668939</v>
      </c>
      <c r="BM31" s="9">
        <v>0.45940317139851672</v>
      </c>
      <c r="BN31">
        <v>0.46828766254487647</v>
      </c>
    </row>
    <row r="32" spans="1:66" x14ac:dyDescent="0.3">
      <c r="A32" t="s">
        <v>612</v>
      </c>
      <c r="B32" t="s">
        <v>613</v>
      </c>
      <c r="C32" t="s">
        <v>1068</v>
      </c>
      <c r="D32" t="s">
        <v>1069</v>
      </c>
      <c r="AI32">
        <v>0.80567725826329251</v>
      </c>
      <c r="AJ32">
        <v>0.81435518001504004</v>
      </c>
      <c r="AK32">
        <v>0.81770304345514</v>
      </c>
      <c r="AL32">
        <v>0.83554765166246714</v>
      </c>
      <c r="AM32">
        <v>0.83615645684422024</v>
      </c>
      <c r="AN32">
        <v>0.82730528354469746</v>
      </c>
      <c r="AO32">
        <v>0.83305280746509724</v>
      </c>
      <c r="AP32">
        <v>0.82643967165451204</v>
      </c>
      <c r="AQ32">
        <v>0.88836795778137534</v>
      </c>
      <c r="AR32">
        <v>0.91486055708194203</v>
      </c>
      <c r="AS32">
        <v>0.88774668422660996</v>
      </c>
      <c r="AT32">
        <v>0.88776784101195505</v>
      </c>
      <c r="AU32">
        <v>0.88208000300044997</v>
      </c>
      <c r="AV32">
        <v>0.87466059276267005</v>
      </c>
      <c r="AW32">
        <v>0.90143877777005998</v>
      </c>
      <c r="AX32">
        <v>0.93230867278607998</v>
      </c>
      <c r="AY32">
        <v>0.94110457603296505</v>
      </c>
      <c r="AZ32">
        <v>0.99486803601247498</v>
      </c>
      <c r="BA32">
        <v>0.99295498181893005</v>
      </c>
      <c r="BB32">
        <v>0.96944367560565003</v>
      </c>
      <c r="BC32">
        <v>0.99525763496103503</v>
      </c>
      <c r="BD32">
        <v>1.0094435214996349</v>
      </c>
      <c r="BE32">
        <v>1.0613685846328751</v>
      </c>
      <c r="BF32">
        <v>1.07280492782593</v>
      </c>
      <c r="BG32">
        <v>1.08655905723572</v>
      </c>
      <c r="BH32">
        <v>1.065389752388</v>
      </c>
      <c r="BI32">
        <v>1.059434056282045</v>
      </c>
      <c r="BJ32">
        <v>1.1015025377273551</v>
      </c>
      <c r="BK32">
        <v>1.112210292428875</v>
      </c>
      <c r="BL32">
        <v>1.1439946436744399</v>
      </c>
      <c r="BM32" s="9">
        <v>1.1618262875600449</v>
      </c>
      <c r="BN32">
        <v>1.149631831364645</v>
      </c>
    </row>
    <row r="33" spans="1:66" x14ac:dyDescent="0.3">
      <c r="A33" t="s">
        <v>614</v>
      </c>
      <c r="B33" t="s">
        <v>615</v>
      </c>
      <c r="C33" t="s">
        <v>1068</v>
      </c>
      <c r="D33" t="s">
        <v>1069</v>
      </c>
      <c r="AI33">
        <v>0.24363494930830787</v>
      </c>
      <c r="AJ33">
        <v>0.24023160343506658</v>
      </c>
      <c r="AK33">
        <v>0.25339723027652056</v>
      </c>
      <c r="AL33">
        <v>0.24218657988854378</v>
      </c>
      <c r="AM33">
        <v>0.22886348727068351</v>
      </c>
      <c r="AN33">
        <v>0.24849960617288624</v>
      </c>
      <c r="AO33">
        <v>0.25632366660946954</v>
      </c>
      <c r="AP33">
        <v>0.2598267369847872</v>
      </c>
      <c r="AQ33">
        <v>0.20139694223534296</v>
      </c>
      <c r="AR33">
        <v>0.21882558262173332</v>
      </c>
      <c r="AS33">
        <v>0.27142120856109281</v>
      </c>
      <c r="AT33">
        <v>0.2411288405131897</v>
      </c>
      <c r="AU33">
        <v>0.23846332621859881</v>
      </c>
      <c r="AV33">
        <v>0.25501673273441455</v>
      </c>
      <c r="AW33">
        <v>0.29665773414746482</v>
      </c>
      <c r="AX33">
        <v>0.34691239671340901</v>
      </c>
      <c r="AY33">
        <v>0.38793957466245266</v>
      </c>
      <c r="AZ33">
        <v>0.4026951846870081</v>
      </c>
      <c r="BA33">
        <v>0.47351381612191429</v>
      </c>
      <c r="BB33">
        <v>0.35713365301604288</v>
      </c>
      <c r="BC33">
        <v>0.43929702773061019</v>
      </c>
      <c r="BD33">
        <v>0.56062231610467439</v>
      </c>
      <c r="BE33">
        <v>0.54098293662223829</v>
      </c>
      <c r="BF33">
        <v>0.53397367906082638</v>
      </c>
      <c r="BG33">
        <v>0.51278402792156041</v>
      </c>
      <c r="BH33">
        <v>0.49830068284029966</v>
      </c>
      <c r="BI33">
        <v>0.48241107493006807</v>
      </c>
      <c r="BJ33">
        <v>0.46842901424750816</v>
      </c>
      <c r="BK33">
        <v>0.51152369507947071</v>
      </c>
      <c r="BL33">
        <v>0.48032328036806915</v>
      </c>
      <c r="BM33" s="9">
        <v>0.4182908395851519</v>
      </c>
      <c r="BN33">
        <v>0.47617414577969108</v>
      </c>
    </row>
    <row r="34" spans="1:66" x14ac:dyDescent="0.3">
      <c r="A34" t="s">
        <v>616</v>
      </c>
      <c r="B34" t="s">
        <v>617</v>
      </c>
      <c r="C34" t="s">
        <v>1068</v>
      </c>
      <c r="D34" t="s">
        <v>1069</v>
      </c>
      <c r="AI34">
        <v>0.34788161525183892</v>
      </c>
      <c r="AJ34">
        <v>0.28227715187808666</v>
      </c>
      <c r="AK34">
        <v>0.26373383224502123</v>
      </c>
      <c r="AL34">
        <v>0.23765822474108561</v>
      </c>
      <c r="AM34">
        <v>0.25407306750769715</v>
      </c>
      <c r="AN34">
        <v>0.26066304699098486</v>
      </c>
      <c r="AO34">
        <v>0.25330970897502819</v>
      </c>
      <c r="AP34">
        <v>0.27434171897230403</v>
      </c>
      <c r="AQ34">
        <v>0.26427801305114396</v>
      </c>
      <c r="AR34">
        <v>0.26511946238120065</v>
      </c>
      <c r="AS34">
        <v>0.26665888675214733</v>
      </c>
      <c r="AT34">
        <v>0.26165799723125449</v>
      </c>
      <c r="AU34">
        <v>0.26200985612972022</v>
      </c>
      <c r="AV34">
        <v>0.2763580139532632</v>
      </c>
      <c r="AW34">
        <v>0.28686436809305166</v>
      </c>
      <c r="AX34">
        <v>0.30270926803442855</v>
      </c>
      <c r="AY34">
        <v>0.30131691263171029</v>
      </c>
      <c r="AZ34">
        <v>0.33097012630863271</v>
      </c>
      <c r="BA34">
        <v>0.32565094074507411</v>
      </c>
      <c r="BB34">
        <v>0.30465333408945716</v>
      </c>
      <c r="BC34">
        <v>0.33733226978143627</v>
      </c>
      <c r="BD34">
        <v>0.3513312437100588</v>
      </c>
      <c r="BE34">
        <v>0.32089270776434214</v>
      </c>
      <c r="BF34">
        <v>0.309489480482943</v>
      </c>
      <c r="BG34">
        <v>0.30603348573519035</v>
      </c>
      <c r="BH34">
        <v>0.2897306989512361</v>
      </c>
      <c r="BI34">
        <v>0.28024351492002414</v>
      </c>
      <c r="BJ34">
        <v>0.29496111414894749</v>
      </c>
      <c r="BK34">
        <v>0.27913949793972176</v>
      </c>
      <c r="BL34">
        <v>0.26872019805661013</v>
      </c>
      <c r="BM34" s="9">
        <v>0.26962843182648893</v>
      </c>
    </row>
    <row r="35" spans="1:66" x14ac:dyDescent="0.3">
      <c r="A35" t="s">
        <v>618</v>
      </c>
      <c r="B35" t="s">
        <v>619</v>
      </c>
      <c r="C35" t="s">
        <v>1068</v>
      </c>
      <c r="D35" t="s">
        <v>1069</v>
      </c>
      <c r="AI35">
        <v>0.51901466578845468</v>
      </c>
      <c r="AJ35">
        <v>0.48595254183140635</v>
      </c>
      <c r="AK35">
        <v>0.48551147501974679</v>
      </c>
      <c r="AL35">
        <v>0.46687622313561972</v>
      </c>
      <c r="AM35">
        <v>0.45163506495959921</v>
      </c>
      <c r="AN35">
        <v>0.45903283966085418</v>
      </c>
      <c r="AO35">
        <v>0.43649486174892005</v>
      </c>
      <c r="AP35">
        <v>0.41020733430792433</v>
      </c>
      <c r="AQ35">
        <v>0.38536730873837527</v>
      </c>
      <c r="AR35">
        <v>0.39669906310105746</v>
      </c>
      <c r="AS35">
        <v>0.40143891373257284</v>
      </c>
      <c r="AT35">
        <v>0.37140252209931351</v>
      </c>
      <c r="AU35">
        <v>0.34158915979777016</v>
      </c>
      <c r="AV35">
        <v>0.44218185791789927</v>
      </c>
      <c r="AW35">
        <v>0.49998293683128553</v>
      </c>
      <c r="AX35">
        <v>0.51341974909093169</v>
      </c>
      <c r="AY35">
        <v>0.46975735929692464</v>
      </c>
      <c r="AZ35">
        <v>0.45581608983015576</v>
      </c>
      <c r="BA35">
        <v>0.42117984052252994</v>
      </c>
      <c r="BB35">
        <v>0.42510618790591748</v>
      </c>
      <c r="BC35">
        <v>0.48187300912866821</v>
      </c>
      <c r="BD35">
        <v>0.53444738076501719</v>
      </c>
      <c r="BE35">
        <v>0.51878631508917483</v>
      </c>
      <c r="BF35">
        <v>0.49123685803840506</v>
      </c>
      <c r="BG35">
        <v>0.47731526500049021</v>
      </c>
      <c r="BH35">
        <v>0.43737044491176125</v>
      </c>
      <c r="BI35">
        <v>0.41968379900599206</v>
      </c>
      <c r="BJ35">
        <v>0.45749169119311711</v>
      </c>
      <c r="BK35">
        <v>0.45176974813701665</v>
      </c>
      <c r="BL35">
        <v>0.42390591557275353</v>
      </c>
      <c r="BM35" s="9">
        <v>0.41036735901917037</v>
      </c>
      <c r="BN35">
        <v>0.41738618678929762</v>
      </c>
    </row>
    <row r="36" spans="1:66" x14ac:dyDescent="0.3">
      <c r="A36" t="s">
        <v>620</v>
      </c>
      <c r="B36" t="s">
        <v>621</v>
      </c>
      <c r="C36" t="s">
        <v>1068</v>
      </c>
      <c r="D36" t="s">
        <v>1069</v>
      </c>
      <c r="AI36">
        <v>0.80868683977086286</v>
      </c>
      <c r="AJ36">
        <v>0.75200024121268572</v>
      </c>
      <c r="AK36">
        <v>0.80542463121709851</v>
      </c>
      <c r="AL36">
        <v>0.71020546052457145</v>
      </c>
      <c r="AM36">
        <v>0.44121943075506748</v>
      </c>
      <c r="AN36">
        <v>0.52826910852608566</v>
      </c>
      <c r="AO36">
        <v>0.48825696244624406</v>
      </c>
      <c r="AP36">
        <v>0.42413843798187295</v>
      </c>
      <c r="AQ36">
        <v>0.41323283226428664</v>
      </c>
      <c r="AR36">
        <v>0.40639868512463634</v>
      </c>
      <c r="AS36">
        <v>0.37381960826232369</v>
      </c>
      <c r="AT36">
        <v>0.356016970018523</v>
      </c>
      <c r="AU36">
        <v>0.36132349233794403</v>
      </c>
      <c r="AV36">
        <v>0.42953919210785063</v>
      </c>
      <c r="AW36">
        <v>0.4395795629830927</v>
      </c>
      <c r="AX36">
        <v>0.44413304861187891</v>
      </c>
      <c r="AY36">
        <v>0.44932191339250194</v>
      </c>
      <c r="AZ36">
        <v>0.48630473925786483</v>
      </c>
      <c r="BA36">
        <v>0.54830570915365873</v>
      </c>
      <c r="BB36">
        <v>0.52034769063049247</v>
      </c>
      <c r="BC36">
        <v>0.50928923957091665</v>
      </c>
      <c r="BD36">
        <v>0.54485329513777447</v>
      </c>
      <c r="BE36">
        <v>0.51341839832890901</v>
      </c>
      <c r="BF36">
        <v>0.51497744219667518</v>
      </c>
      <c r="BG36">
        <v>0.58924743177926897</v>
      </c>
      <c r="BH36">
        <v>0.47956382235970813</v>
      </c>
      <c r="BI36">
        <v>0.47257027359738751</v>
      </c>
      <c r="BJ36">
        <v>0.49397369926594897</v>
      </c>
      <c r="BK36">
        <v>0.4981712299852587</v>
      </c>
      <c r="BL36">
        <v>0.47477012839752974</v>
      </c>
      <c r="BM36" s="9">
        <v>0.48699673324391135</v>
      </c>
      <c r="BN36">
        <v>0.50119365372429703</v>
      </c>
    </row>
    <row r="37" spans="1:66" x14ac:dyDescent="0.3">
      <c r="A37" t="s">
        <v>622</v>
      </c>
      <c r="B37" t="s">
        <v>623</v>
      </c>
      <c r="C37" t="s">
        <v>1068</v>
      </c>
      <c r="D37" t="s">
        <v>1069</v>
      </c>
      <c r="AI37">
        <v>1.0640692492286596</v>
      </c>
      <c r="AJ37">
        <v>1.0802042419481539</v>
      </c>
      <c r="AK37">
        <v>1.0157144039050219</v>
      </c>
      <c r="AL37">
        <v>0.94154639175257726</v>
      </c>
      <c r="AM37">
        <v>0.88356693028705335</v>
      </c>
      <c r="AN37">
        <v>0.88052244243660738</v>
      </c>
      <c r="AO37">
        <v>0.88552255225522558</v>
      </c>
      <c r="AP37">
        <v>0.86708435649284998</v>
      </c>
      <c r="AQ37">
        <v>0.79881631277384557</v>
      </c>
      <c r="AR37">
        <v>0.80151443763882335</v>
      </c>
      <c r="AS37">
        <v>0.82661032927075617</v>
      </c>
      <c r="AT37">
        <v>0.7880061983471075</v>
      </c>
      <c r="AU37">
        <v>0.78336392021920609</v>
      </c>
      <c r="AV37">
        <v>0.87482263935479265</v>
      </c>
      <c r="AW37">
        <v>0.94747271329746352</v>
      </c>
      <c r="AX37">
        <v>1.0015217032513615</v>
      </c>
      <c r="AY37">
        <v>1.0625572990126939</v>
      </c>
      <c r="AZ37">
        <v>1.1284787263755702</v>
      </c>
      <c r="BA37">
        <v>1.1568791002811623</v>
      </c>
      <c r="BB37">
        <v>1.0517400052488848</v>
      </c>
      <c r="BC37">
        <v>1.1861031887847395</v>
      </c>
      <c r="BD37">
        <v>1.253367474582304</v>
      </c>
      <c r="BE37">
        <v>1.2453981471521522</v>
      </c>
      <c r="BF37">
        <v>1.1881910540239577</v>
      </c>
      <c r="BG37">
        <v>1.1137010126024598</v>
      </c>
      <c r="BH37">
        <v>0.97595829268537959</v>
      </c>
      <c r="BI37">
        <v>0.91055461117920455</v>
      </c>
      <c r="BJ37">
        <v>0.93402459243735569</v>
      </c>
      <c r="BK37">
        <v>0.93110755021011349</v>
      </c>
      <c r="BL37">
        <v>0.93974467697077291</v>
      </c>
      <c r="BM37" s="9">
        <v>0.92884428879702441</v>
      </c>
      <c r="BN37">
        <v>0.99935328410195257</v>
      </c>
    </row>
    <row r="38" spans="1:66" x14ac:dyDescent="0.3">
      <c r="A38" t="s">
        <v>624</v>
      </c>
      <c r="B38" t="s">
        <v>625</v>
      </c>
      <c r="C38" t="s">
        <v>1068</v>
      </c>
      <c r="D38" t="s">
        <v>1069</v>
      </c>
    </row>
    <row r="39" spans="1:66" x14ac:dyDescent="0.3">
      <c r="A39" t="s">
        <v>626</v>
      </c>
      <c r="B39" t="s">
        <v>627</v>
      </c>
      <c r="C39" t="s">
        <v>1068</v>
      </c>
      <c r="D39" t="s">
        <v>1069</v>
      </c>
      <c r="AI39">
        <v>1.3911949323351569</v>
      </c>
      <c r="AJ39">
        <v>1.3741617852161785</v>
      </c>
      <c r="AK39">
        <v>1.3992149054188594</v>
      </c>
      <c r="AL39">
        <v>1.3309738765565782</v>
      </c>
      <c r="AM39">
        <v>1.4245331578562552</v>
      </c>
      <c r="AN39">
        <v>1.625706553911205</v>
      </c>
      <c r="AO39">
        <v>1.5267467637540453</v>
      </c>
      <c r="AP39">
        <v>1.2703720802039551</v>
      </c>
      <c r="AQ39">
        <v>1.2605800800110361</v>
      </c>
      <c r="AR39">
        <v>1.2001304753028892</v>
      </c>
      <c r="AS39">
        <v>1.0592651586925625</v>
      </c>
      <c r="AT39">
        <v>1.0483195069921782</v>
      </c>
      <c r="AU39">
        <v>1.0969844732452201</v>
      </c>
      <c r="AV39">
        <v>1.2736682260340091</v>
      </c>
      <c r="AW39">
        <v>1.3605195014073179</v>
      </c>
      <c r="AX39">
        <v>1.3544394474783166</v>
      </c>
      <c r="AY39">
        <v>1.2752017865688308</v>
      </c>
      <c r="AZ39">
        <v>1.2763512162612465</v>
      </c>
      <c r="BA39">
        <v>1.3784959837503463</v>
      </c>
      <c r="BB39">
        <v>1.351035750390589</v>
      </c>
      <c r="BC39">
        <v>1.4057474959480694</v>
      </c>
      <c r="BD39">
        <v>1.5736845279676628</v>
      </c>
      <c r="BE39">
        <v>1.4440593055093094</v>
      </c>
      <c r="BF39">
        <v>1.4159801234704774</v>
      </c>
      <c r="BG39">
        <v>1.3990716965291041</v>
      </c>
      <c r="BH39">
        <v>1.2840939075185476</v>
      </c>
      <c r="BI39">
        <v>1.2197796202414326</v>
      </c>
      <c r="BJ39">
        <v>1.2061907703765136</v>
      </c>
      <c r="BK39">
        <v>1.2055282668348306</v>
      </c>
      <c r="BL39">
        <v>1.1846434051973536</v>
      </c>
      <c r="BM39" s="9">
        <v>1.2140225987697602</v>
      </c>
      <c r="BN39">
        <v>1.2086458784532406</v>
      </c>
    </row>
    <row r="40" spans="1:66" x14ac:dyDescent="0.3">
      <c r="A40" t="s">
        <v>628</v>
      </c>
      <c r="B40" t="s">
        <v>629</v>
      </c>
      <c r="C40" t="s">
        <v>1068</v>
      </c>
      <c r="D40" t="s">
        <v>1069</v>
      </c>
    </row>
    <row r="41" spans="1:66" x14ac:dyDescent="0.3">
      <c r="A41" t="s">
        <v>630</v>
      </c>
      <c r="B41" t="s">
        <v>631</v>
      </c>
      <c r="C41" t="s">
        <v>1068</v>
      </c>
      <c r="D41" t="s">
        <v>1069</v>
      </c>
      <c r="AI41">
        <v>0.55384527386028215</v>
      </c>
      <c r="AJ41">
        <v>0.56698552202050279</v>
      </c>
      <c r="AK41">
        <v>0.59677590876496223</v>
      </c>
      <c r="AL41">
        <v>0.57861336813717001</v>
      </c>
      <c r="AM41">
        <v>0.61359465943167213</v>
      </c>
      <c r="AN41">
        <v>0.6957907830733171</v>
      </c>
      <c r="AO41">
        <v>0.66881363669439942</v>
      </c>
      <c r="AP41">
        <v>0.66622894755670037</v>
      </c>
      <c r="AQ41">
        <v>0.6064158356688174</v>
      </c>
      <c r="AR41">
        <v>0.5533283855497465</v>
      </c>
      <c r="AS41">
        <v>0.53206778809616495</v>
      </c>
      <c r="AT41">
        <v>0.45919180709988339</v>
      </c>
      <c r="AU41">
        <v>0.43084039829302989</v>
      </c>
      <c r="AV41">
        <v>0.44027504194388195</v>
      </c>
      <c r="AW41">
        <v>0.5245321838137581</v>
      </c>
      <c r="AX41">
        <v>0.59612249728681987</v>
      </c>
      <c r="AY41">
        <v>0.60077265946914338</v>
      </c>
      <c r="AZ41">
        <v>0.61990651608282443</v>
      </c>
      <c r="BA41">
        <v>0.65153347905393888</v>
      </c>
      <c r="BB41">
        <v>0.63175471271880912</v>
      </c>
      <c r="BC41">
        <v>0.70521819534454933</v>
      </c>
      <c r="BD41">
        <v>0.71953738260271771</v>
      </c>
      <c r="BE41">
        <v>0.71376976812403936</v>
      </c>
      <c r="BF41">
        <v>0.70603607829138249</v>
      </c>
      <c r="BG41">
        <v>0.64384161640205051</v>
      </c>
      <c r="BH41">
        <v>0.59801933761498771</v>
      </c>
      <c r="BI41">
        <v>0.58681761504448504</v>
      </c>
      <c r="BJ41">
        <v>0.61292953757957735</v>
      </c>
      <c r="BK41">
        <v>0.6178757956002775</v>
      </c>
      <c r="BL41">
        <v>0.58048534963993326</v>
      </c>
      <c r="BM41" s="9">
        <v>0.52694624203635243</v>
      </c>
      <c r="BN41">
        <v>0.56702878061082373</v>
      </c>
    </row>
    <row r="42" spans="1:66" x14ac:dyDescent="0.3">
      <c r="A42" t="s">
        <v>211</v>
      </c>
      <c r="B42" t="s">
        <v>632</v>
      </c>
      <c r="C42" t="s">
        <v>1068</v>
      </c>
      <c r="D42" t="s">
        <v>1069</v>
      </c>
      <c r="AI42">
        <v>0.32390304840177819</v>
      </c>
      <c r="AJ42">
        <v>0.30463828945654181</v>
      </c>
      <c r="AK42">
        <v>0.2903750337300251</v>
      </c>
      <c r="AL42">
        <v>0.2594651227697144</v>
      </c>
      <c r="AM42">
        <v>0.28517672092463014</v>
      </c>
      <c r="AN42">
        <v>0.32767990684395204</v>
      </c>
      <c r="AO42">
        <v>0.34423054786541701</v>
      </c>
      <c r="AP42">
        <v>0.34487767181156603</v>
      </c>
      <c r="AQ42">
        <v>0.33840574730542211</v>
      </c>
      <c r="AR42">
        <v>0.32952006838618197</v>
      </c>
      <c r="AS42">
        <v>0.32886277841284434</v>
      </c>
      <c r="AT42">
        <v>0.32825210700569518</v>
      </c>
      <c r="AU42">
        <v>0.32516470562471433</v>
      </c>
      <c r="AV42">
        <v>0.32717225147140028</v>
      </c>
      <c r="AW42">
        <v>0.34077783033990555</v>
      </c>
      <c r="AX42">
        <v>0.34677165395979276</v>
      </c>
      <c r="AY42">
        <v>0.35928614883497001</v>
      </c>
      <c r="AZ42">
        <v>0.39507263855683994</v>
      </c>
      <c r="BA42">
        <v>0.45747225071329606</v>
      </c>
      <c r="BB42">
        <v>0.46139502550685363</v>
      </c>
      <c r="BC42">
        <v>0.49168681511006895</v>
      </c>
      <c r="BD42">
        <v>0.54545658232303651</v>
      </c>
      <c r="BE42">
        <v>0.56413160372775217</v>
      </c>
      <c r="BF42">
        <v>0.5913110156314616</v>
      </c>
      <c r="BG42">
        <v>0.61185172042153702</v>
      </c>
      <c r="BH42">
        <v>0.62154913848301085</v>
      </c>
      <c r="BI42">
        <v>0.60032165582458574</v>
      </c>
      <c r="BJ42">
        <v>0.61901686508613063</v>
      </c>
      <c r="BK42">
        <v>0.63923791104834193</v>
      </c>
      <c r="BL42">
        <v>0.60916274380018964</v>
      </c>
      <c r="BM42" s="9">
        <v>0.60553255689937691</v>
      </c>
      <c r="BN42">
        <v>0.64930091678171031</v>
      </c>
    </row>
    <row r="43" spans="1:66" x14ac:dyDescent="0.3">
      <c r="A43" t="s">
        <v>633</v>
      </c>
      <c r="B43" t="s">
        <v>634</v>
      </c>
      <c r="C43" t="s">
        <v>1068</v>
      </c>
      <c r="D43" t="s">
        <v>1069</v>
      </c>
      <c r="AI43">
        <v>0.48913778738842478</v>
      </c>
      <c r="AJ43">
        <v>0.45966036231411916</v>
      </c>
      <c r="AK43">
        <v>0.47887332753405282</v>
      </c>
      <c r="AL43">
        <v>0.46418196062979716</v>
      </c>
      <c r="AM43">
        <v>0.33930821223450919</v>
      </c>
      <c r="AN43">
        <v>0.41048712346374144</v>
      </c>
      <c r="AO43">
        <v>0.41293201213052078</v>
      </c>
      <c r="AP43">
        <v>0.36972752368901468</v>
      </c>
      <c r="AQ43">
        <v>0.38120613701499001</v>
      </c>
      <c r="AR43">
        <v>0.35739421190845333</v>
      </c>
      <c r="AS43">
        <v>0.30782166386724874</v>
      </c>
      <c r="AT43">
        <v>0.31199093654869475</v>
      </c>
      <c r="AU43">
        <v>0.33919550818735028</v>
      </c>
      <c r="AV43">
        <v>0.41095991912332597</v>
      </c>
      <c r="AW43">
        <v>0.42908834400130852</v>
      </c>
      <c r="AX43">
        <v>0.42151960239143271</v>
      </c>
      <c r="AY43">
        <v>0.41829582070557031</v>
      </c>
      <c r="AZ43">
        <v>0.45828326987795054</v>
      </c>
      <c r="BA43">
        <v>0.50848820272357176</v>
      </c>
      <c r="BB43">
        <v>0.48493776190349897</v>
      </c>
      <c r="BC43">
        <v>0.4623569903381789</v>
      </c>
      <c r="BD43">
        <v>0.50272952215899214</v>
      </c>
      <c r="BE43">
        <v>0.47343530538672618</v>
      </c>
      <c r="BF43">
        <v>0.50059082385573095</v>
      </c>
      <c r="BG43">
        <v>0.4992722798948836</v>
      </c>
      <c r="BH43">
        <v>0.42393992647457079</v>
      </c>
      <c r="BI43">
        <v>0.42593392238736694</v>
      </c>
      <c r="BJ43">
        <v>0.43699763641537248</v>
      </c>
      <c r="BK43">
        <v>0.44900515257260959</v>
      </c>
      <c r="BL43">
        <v>0.41901746808182139</v>
      </c>
      <c r="BM43" s="9">
        <v>0.42556165311479954</v>
      </c>
      <c r="BN43">
        <v>0.43415198866893934</v>
      </c>
    </row>
    <row r="44" spans="1:66" x14ac:dyDescent="0.3">
      <c r="A44" t="s">
        <v>348</v>
      </c>
      <c r="B44" t="s">
        <v>635</v>
      </c>
      <c r="C44" t="s">
        <v>1068</v>
      </c>
      <c r="D44" t="s">
        <v>1069</v>
      </c>
      <c r="AI44">
        <v>0.60416293170027124</v>
      </c>
      <c r="AJ44">
        <v>0.58413942340595348</v>
      </c>
      <c r="AK44">
        <v>0.60092329349938689</v>
      </c>
      <c r="AL44">
        <v>0.76710954380986396</v>
      </c>
      <c r="AM44">
        <v>0.41990257277949739</v>
      </c>
      <c r="AN44">
        <v>0.4803069952854061</v>
      </c>
      <c r="AO44">
        <v>0.46212342372525866</v>
      </c>
      <c r="AP44">
        <v>0.42270016110519071</v>
      </c>
      <c r="AQ44">
        <v>0.41795209089963276</v>
      </c>
      <c r="AR44">
        <v>0.39063018738688421</v>
      </c>
      <c r="AS44">
        <v>0.33609432743370393</v>
      </c>
      <c r="AT44">
        <v>0.32660131846102464</v>
      </c>
      <c r="AU44">
        <v>0.34894250737728644</v>
      </c>
      <c r="AV44">
        <v>0.41734438099450183</v>
      </c>
      <c r="AW44">
        <v>0.447566452643062</v>
      </c>
      <c r="AX44">
        <v>0.43991411792813728</v>
      </c>
      <c r="AY44">
        <v>0.44059876936691078</v>
      </c>
      <c r="AZ44">
        <v>0.47055374580759152</v>
      </c>
      <c r="BA44">
        <v>0.51996046574088783</v>
      </c>
      <c r="BB44">
        <v>0.50761686392481797</v>
      </c>
      <c r="BC44">
        <v>0.48003240741513992</v>
      </c>
      <c r="BD44">
        <v>0.50654172134700659</v>
      </c>
      <c r="BE44">
        <v>0.47437266853385807</v>
      </c>
      <c r="BF44">
        <v>0.48812148827919682</v>
      </c>
      <c r="BG44">
        <v>0.48428517206582672</v>
      </c>
      <c r="BH44">
        <v>0.40714395065577019</v>
      </c>
      <c r="BI44">
        <v>0.40067754355260227</v>
      </c>
      <c r="BJ44">
        <v>0.40092776265487512</v>
      </c>
      <c r="BK44">
        <v>0.417110720470598</v>
      </c>
      <c r="BL44">
        <v>0.39301857039263988</v>
      </c>
      <c r="BM44" s="9">
        <v>0.39747846106409296</v>
      </c>
      <c r="BN44">
        <v>0.40883642265871484</v>
      </c>
    </row>
    <row r="45" spans="1:66" x14ac:dyDescent="0.3">
      <c r="A45" t="s">
        <v>636</v>
      </c>
      <c r="B45" t="s">
        <v>637</v>
      </c>
      <c r="C45" t="s">
        <v>1068</v>
      </c>
      <c r="D45" t="s">
        <v>1069</v>
      </c>
      <c r="AI45">
        <v>0.306339498590599</v>
      </c>
      <c r="AJ45">
        <v>0.33339984006356455</v>
      </c>
      <c r="AK45">
        <v>0.31103248957574836</v>
      </c>
      <c r="AL45">
        <v>0.45692537252517884</v>
      </c>
      <c r="AM45">
        <v>0.25308112173588088</v>
      </c>
      <c r="AN45">
        <v>0.23867673268526401</v>
      </c>
      <c r="AO45">
        <v>0.24217991877009859</v>
      </c>
      <c r="AP45">
        <v>0.26620194023586857</v>
      </c>
      <c r="AQ45">
        <v>0.27316299698092333</v>
      </c>
      <c r="AR45">
        <v>0.21320470512897091</v>
      </c>
      <c r="AS45">
        <v>0.90738833648173189</v>
      </c>
      <c r="AT45">
        <v>0.35321663380703</v>
      </c>
      <c r="AU45">
        <v>0.39642154644423411</v>
      </c>
      <c r="AV45">
        <v>0.37705044851502006</v>
      </c>
      <c r="AW45">
        <v>0.39635666547127651</v>
      </c>
      <c r="AX45">
        <v>0.42070751893705316</v>
      </c>
      <c r="AY45">
        <v>0.46805671199525156</v>
      </c>
      <c r="AZ45">
        <v>0.49671140304421013</v>
      </c>
      <c r="BA45">
        <v>0.54244644992044599</v>
      </c>
      <c r="BB45">
        <v>0.49383762499124334</v>
      </c>
      <c r="BC45">
        <v>0.52686235389511582</v>
      </c>
      <c r="BD45">
        <v>0.57864975506276561</v>
      </c>
      <c r="BE45">
        <v>0.63414130792643153</v>
      </c>
      <c r="BF45">
        <v>0.60779397780076216</v>
      </c>
      <c r="BG45">
        <v>0.57285189489334232</v>
      </c>
      <c r="BH45">
        <v>0.54924811959106357</v>
      </c>
      <c r="BI45">
        <v>0.4890877358593631</v>
      </c>
      <c r="BJ45">
        <v>0.44071474677060696</v>
      </c>
      <c r="BK45">
        <v>0.50891466144812936</v>
      </c>
      <c r="BL45">
        <v>0.52133809335802705</v>
      </c>
      <c r="BM45" s="9">
        <v>0.47642813536574785</v>
      </c>
      <c r="BN45">
        <v>0.47925966874824105</v>
      </c>
    </row>
    <row r="46" spans="1:66" x14ac:dyDescent="0.3">
      <c r="A46" t="s">
        <v>638</v>
      </c>
      <c r="B46" t="s">
        <v>639</v>
      </c>
      <c r="C46" t="s">
        <v>1068</v>
      </c>
      <c r="D46" t="s">
        <v>1069</v>
      </c>
      <c r="AI46">
        <v>0.37361269098852162</v>
      </c>
      <c r="AJ46">
        <v>0.34361890408496121</v>
      </c>
      <c r="AK46">
        <v>0.35244788001706184</v>
      </c>
      <c r="AL46">
        <v>0.31818982053347927</v>
      </c>
      <c r="AM46">
        <v>0.21728458898564995</v>
      </c>
      <c r="AN46">
        <v>0.24476157127565401</v>
      </c>
      <c r="AO46">
        <v>0.27672933378104336</v>
      </c>
      <c r="AP46">
        <v>0.25026244837540701</v>
      </c>
      <c r="AQ46">
        <v>0.20022636664568139</v>
      </c>
      <c r="AR46">
        <v>0.24481351954504266</v>
      </c>
      <c r="AS46">
        <v>0.30504611249926106</v>
      </c>
      <c r="AT46">
        <v>0.24900278106667723</v>
      </c>
      <c r="AU46">
        <v>0.25435265677217311</v>
      </c>
      <c r="AV46">
        <v>0.28569927279071866</v>
      </c>
      <c r="AW46">
        <v>0.35738512621631863</v>
      </c>
      <c r="AX46">
        <v>0.42049318012714937</v>
      </c>
      <c r="AY46">
        <v>0.45853070319660333</v>
      </c>
      <c r="AZ46">
        <v>0.52015903834229349</v>
      </c>
      <c r="BA46">
        <v>0.6368228388902788</v>
      </c>
      <c r="BB46">
        <v>0.47307245718709107</v>
      </c>
      <c r="BC46">
        <v>0.57501256685674274</v>
      </c>
      <c r="BD46">
        <v>0.65623786109456195</v>
      </c>
      <c r="BE46">
        <v>0.61916058956873965</v>
      </c>
      <c r="BF46">
        <v>0.64011370172351278</v>
      </c>
      <c r="BG46">
        <v>0.63757045248930966</v>
      </c>
      <c r="BH46">
        <v>0.52772814715898131</v>
      </c>
      <c r="BI46">
        <v>0.53429340966425165</v>
      </c>
      <c r="BJ46">
        <v>0.51265051327514199</v>
      </c>
      <c r="BK46">
        <v>0.64804450494969557</v>
      </c>
      <c r="BL46">
        <v>0.59433964933612293</v>
      </c>
      <c r="BM46" s="9">
        <v>0.51496901612477042</v>
      </c>
      <c r="BN46">
        <v>0.61209947398059283</v>
      </c>
    </row>
    <row r="47" spans="1:66" x14ac:dyDescent="0.3">
      <c r="A47" t="s">
        <v>640</v>
      </c>
      <c r="B47" t="s">
        <v>641</v>
      </c>
      <c r="C47" t="s">
        <v>1068</v>
      </c>
      <c r="D47" t="s">
        <v>1069</v>
      </c>
      <c r="AI47">
        <v>0.34717136081813404</v>
      </c>
      <c r="AJ47">
        <v>0.33838726371248401</v>
      </c>
      <c r="AK47">
        <v>0.37775623398064406</v>
      </c>
      <c r="AL47">
        <v>0.3982695456191232</v>
      </c>
      <c r="AM47">
        <v>0.4531285419125467</v>
      </c>
      <c r="AN47">
        <v>0.47765936845398699</v>
      </c>
      <c r="AO47">
        <v>0.48273922644796474</v>
      </c>
      <c r="AP47">
        <v>0.50367586885586824</v>
      </c>
      <c r="AQ47">
        <v>0.45710011416305496</v>
      </c>
      <c r="AR47">
        <v>0.41194188010464655</v>
      </c>
      <c r="AS47">
        <v>0.37716099900241168</v>
      </c>
      <c r="AT47">
        <v>0.35668157542554346</v>
      </c>
      <c r="AU47">
        <v>0.34176074617319308</v>
      </c>
      <c r="AV47">
        <v>0.31157419344917947</v>
      </c>
      <c r="AW47">
        <v>0.35636884832534643</v>
      </c>
      <c r="AX47">
        <v>0.4099585914703851</v>
      </c>
      <c r="AY47">
        <v>0.41360107792913919</v>
      </c>
      <c r="AZ47">
        <v>0.48132650148329992</v>
      </c>
      <c r="BA47">
        <v>0.53710451504243029</v>
      </c>
      <c r="BB47">
        <v>0.50634200171171551</v>
      </c>
      <c r="BC47">
        <v>0.59040476716524382</v>
      </c>
      <c r="BD47">
        <v>0.63211843153192171</v>
      </c>
      <c r="BE47">
        <v>0.6698135407165936</v>
      </c>
      <c r="BF47">
        <v>0.64570235925359643</v>
      </c>
      <c r="BG47">
        <v>0.60976065803636359</v>
      </c>
      <c r="BH47">
        <v>0.46554880269131671</v>
      </c>
      <c r="BI47">
        <v>0.42504612864641245</v>
      </c>
      <c r="BJ47">
        <v>0.44997265535501074</v>
      </c>
      <c r="BK47">
        <v>0.44732508498821261</v>
      </c>
      <c r="BL47">
        <v>0.4095308582738596</v>
      </c>
      <c r="BM47" s="9">
        <v>0.35727943899056797</v>
      </c>
      <c r="BN47">
        <v>0.36292720907427484</v>
      </c>
    </row>
    <row r="48" spans="1:66" x14ac:dyDescent="0.3">
      <c r="A48" t="s">
        <v>642</v>
      </c>
      <c r="B48" t="s">
        <v>643</v>
      </c>
      <c r="C48" t="s">
        <v>1068</v>
      </c>
      <c r="D48" t="s">
        <v>1069</v>
      </c>
      <c r="AI48">
        <v>0.60823040966334696</v>
      </c>
      <c r="AJ48">
        <v>0.61390851213502795</v>
      </c>
      <c r="AK48">
        <v>0.59644701110424059</v>
      </c>
      <c r="AL48">
        <v>0.56005947790948385</v>
      </c>
      <c r="AM48">
        <v>0.4080045253900948</v>
      </c>
      <c r="AN48">
        <v>0.48149122284052315</v>
      </c>
      <c r="AO48">
        <v>0.47612642216313661</v>
      </c>
      <c r="AP48">
        <v>0.41401520322787289</v>
      </c>
      <c r="AQ48">
        <v>0.41050204233792392</v>
      </c>
      <c r="AR48">
        <v>0.4104052613675741</v>
      </c>
      <c r="AS48">
        <v>0.35983084431135109</v>
      </c>
      <c r="AT48">
        <v>0.37068995324355819</v>
      </c>
      <c r="AU48">
        <v>0.40142723632119059</v>
      </c>
      <c r="AV48">
        <v>0.49499342185848949</v>
      </c>
      <c r="AW48">
        <v>0.54806077573074075</v>
      </c>
      <c r="AX48">
        <v>0.53315616184963321</v>
      </c>
      <c r="AY48">
        <v>0.53821966614329764</v>
      </c>
      <c r="AZ48">
        <v>0.59228180251644613</v>
      </c>
      <c r="BA48">
        <v>0.64326721457658598</v>
      </c>
      <c r="BB48">
        <v>0.6121303735579231</v>
      </c>
      <c r="BC48">
        <v>0.58454082426829523</v>
      </c>
      <c r="BD48">
        <v>0.61956697975129049</v>
      </c>
      <c r="BE48">
        <v>0.55877241129318256</v>
      </c>
      <c r="BF48">
        <v>0.57096632734690211</v>
      </c>
      <c r="BG48">
        <v>0.55720518346626147</v>
      </c>
      <c r="BH48">
        <v>0.4585927025286643</v>
      </c>
      <c r="BI48">
        <v>0.44452399513971291</v>
      </c>
      <c r="BJ48">
        <v>0.43657664968028159</v>
      </c>
      <c r="BK48">
        <v>0.4539253450790211</v>
      </c>
      <c r="BL48">
        <v>0.44052590235346495</v>
      </c>
      <c r="BM48" s="9">
        <v>0.44710082143530305</v>
      </c>
      <c r="BN48">
        <v>0.45508677819222138</v>
      </c>
    </row>
    <row r="49" spans="1:66" x14ac:dyDescent="0.3">
      <c r="A49" t="s">
        <v>644</v>
      </c>
      <c r="B49" t="s">
        <v>645</v>
      </c>
      <c r="C49" t="s">
        <v>1068</v>
      </c>
      <c r="D49" t="s">
        <v>1069</v>
      </c>
      <c r="AI49">
        <v>0.80383267903555544</v>
      </c>
      <c r="AJ49">
        <v>0.79909224198743278</v>
      </c>
      <c r="AK49">
        <v>0.78646731655058366</v>
      </c>
      <c r="AL49">
        <v>0.97038848544488154</v>
      </c>
      <c r="AM49">
        <v>0.66090201924588532</v>
      </c>
      <c r="AN49">
        <v>0.67909302178676823</v>
      </c>
      <c r="AO49">
        <v>0.65633359561522187</v>
      </c>
      <c r="AP49">
        <v>0.56749610134803741</v>
      </c>
      <c r="AQ49">
        <v>0.53057121908940985</v>
      </c>
      <c r="AR49">
        <v>0.53395439869127936</v>
      </c>
      <c r="AS49">
        <v>0.44609677317490187</v>
      </c>
      <c r="AT49">
        <v>0.44557743198533445</v>
      </c>
      <c r="AU49">
        <v>0.45975627672038599</v>
      </c>
      <c r="AV49">
        <v>0.56728642036533683</v>
      </c>
      <c r="AW49">
        <v>0.56930416423725116</v>
      </c>
      <c r="AX49">
        <v>0.54292631229684907</v>
      </c>
      <c r="AY49">
        <v>0.55593700496360554</v>
      </c>
      <c r="AZ49">
        <v>0.59864184295976286</v>
      </c>
      <c r="BA49">
        <v>0.65093541165376967</v>
      </c>
      <c r="BB49">
        <v>0.62673206512444268</v>
      </c>
      <c r="BC49">
        <v>0.59339903321405552</v>
      </c>
      <c r="BD49">
        <v>0.62685929032534571</v>
      </c>
      <c r="BE49">
        <v>0.59246271425737551</v>
      </c>
      <c r="BF49">
        <v>0.62421640109519383</v>
      </c>
      <c r="BG49">
        <v>0.62431550132035241</v>
      </c>
      <c r="BH49">
        <v>0.50764509805365265</v>
      </c>
      <c r="BI49">
        <v>0.4951859185959207</v>
      </c>
      <c r="BJ49">
        <v>0.49564117741381536</v>
      </c>
      <c r="BK49">
        <v>0.51456637060442156</v>
      </c>
      <c r="BL49">
        <v>0.48214197833389649</v>
      </c>
      <c r="BM49" s="9">
        <v>0.48058557447380723</v>
      </c>
      <c r="BN49">
        <v>0.49028650660562273</v>
      </c>
    </row>
    <row r="50" spans="1:66" x14ac:dyDescent="0.3">
      <c r="A50" t="s">
        <v>646</v>
      </c>
      <c r="B50" t="s">
        <v>647</v>
      </c>
      <c r="C50" t="s">
        <v>1068</v>
      </c>
      <c r="D50" t="s">
        <v>1069</v>
      </c>
      <c r="AI50">
        <v>0.36446308983020642</v>
      </c>
      <c r="AJ50">
        <v>0.43433334999791551</v>
      </c>
      <c r="AK50">
        <v>0.46278697882501629</v>
      </c>
      <c r="AL50">
        <v>0.47232990401209102</v>
      </c>
      <c r="AM50">
        <v>0.48419534793919722</v>
      </c>
      <c r="AN50">
        <v>0.50274270256356957</v>
      </c>
      <c r="AO50">
        <v>0.49132470691476582</v>
      </c>
      <c r="AP50">
        <v>0.49462755571327172</v>
      </c>
      <c r="AQ50">
        <v>0.49516668155270815</v>
      </c>
      <c r="AR50">
        <v>0.4880748514899258</v>
      </c>
      <c r="AS50">
        <v>0.48394372359758914</v>
      </c>
      <c r="AT50">
        <v>0.48663439498202626</v>
      </c>
      <c r="AU50">
        <v>0.48081257376013004</v>
      </c>
      <c r="AV50">
        <v>0.47088537599268543</v>
      </c>
      <c r="AW50">
        <v>0.4731856087852967</v>
      </c>
      <c r="AX50">
        <v>0.47515738246215788</v>
      </c>
      <c r="AY50">
        <v>0.4867917660882719</v>
      </c>
      <c r="AZ50">
        <v>0.51838954149382666</v>
      </c>
      <c r="BA50">
        <v>0.55637901516300692</v>
      </c>
      <c r="BB50">
        <v>0.55669236310490544</v>
      </c>
      <c r="BC50">
        <v>0.63948398279015717</v>
      </c>
      <c r="BD50">
        <v>0.68137317316079127</v>
      </c>
      <c r="BE50">
        <v>0.7034871829204804</v>
      </c>
      <c r="BF50">
        <v>0.71599018782360091</v>
      </c>
      <c r="BG50">
        <v>0.67510713654935428</v>
      </c>
      <c r="BH50">
        <v>0.68123086012341794</v>
      </c>
      <c r="BI50">
        <v>0.62968387636363365</v>
      </c>
      <c r="BJ50">
        <v>0.60085288251495861</v>
      </c>
      <c r="BK50">
        <v>0.58564651868156625</v>
      </c>
      <c r="BL50">
        <v>0.56388691808165781</v>
      </c>
      <c r="BM50" s="9">
        <v>0.54855397726349886</v>
      </c>
      <c r="BN50">
        <v>0.53485034022262468</v>
      </c>
    </row>
    <row r="51" spans="1:66" x14ac:dyDescent="0.3">
      <c r="A51" t="s">
        <v>648</v>
      </c>
      <c r="B51" t="s">
        <v>649</v>
      </c>
      <c r="C51" t="s">
        <v>1068</v>
      </c>
      <c r="D51" t="s">
        <v>1069</v>
      </c>
    </row>
    <row r="52" spans="1:66" x14ac:dyDescent="0.3">
      <c r="A52" t="s">
        <v>650</v>
      </c>
      <c r="B52" t="s">
        <v>651</v>
      </c>
      <c r="C52" t="s">
        <v>1068</v>
      </c>
      <c r="D52" t="s">
        <v>1069</v>
      </c>
    </row>
    <row r="53" spans="1:66" x14ac:dyDescent="0.3">
      <c r="A53" t="s">
        <v>652</v>
      </c>
      <c r="B53" t="s">
        <v>653</v>
      </c>
      <c r="C53" t="s">
        <v>1068</v>
      </c>
      <c r="D53" t="s">
        <v>1069</v>
      </c>
      <c r="BD53">
        <v>0.74001211027859226</v>
      </c>
      <c r="BE53">
        <v>0.78651418899024572</v>
      </c>
      <c r="BF53">
        <v>0.7894214305131787</v>
      </c>
      <c r="BG53">
        <v>0.79821001883991616</v>
      </c>
      <c r="BH53">
        <v>0.79518383441690499</v>
      </c>
      <c r="BI53">
        <v>0.78825571017558094</v>
      </c>
      <c r="BJ53">
        <v>0.76377458412554178</v>
      </c>
      <c r="BK53">
        <v>0.76523508015392738</v>
      </c>
      <c r="BL53">
        <v>0.77152893050011173</v>
      </c>
      <c r="BM53" s="9">
        <v>0.77895996549297197</v>
      </c>
    </row>
    <row r="54" spans="1:66" x14ac:dyDescent="0.3">
      <c r="A54" t="s">
        <v>654</v>
      </c>
      <c r="B54" t="s">
        <v>655</v>
      </c>
      <c r="C54" t="s">
        <v>1068</v>
      </c>
      <c r="D54" t="s">
        <v>1069</v>
      </c>
      <c r="AY54">
        <v>1.1583458582377497</v>
      </c>
      <c r="AZ54">
        <v>1.1625225685187988</v>
      </c>
      <c r="BA54">
        <v>1.1754095187872098</v>
      </c>
      <c r="BB54">
        <v>1.1750524122277595</v>
      </c>
      <c r="BC54">
        <v>1.1587018740825321</v>
      </c>
      <c r="BD54">
        <v>1.1298906956201955</v>
      </c>
      <c r="BE54">
        <v>1.1589474056028284</v>
      </c>
      <c r="BF54">
        <v>1.1773648331263447</v>
      </c>
      <c r="BG54">
        <v>1.1890518640994048</v>
      </c>
      <c r="BH54">
        <v>1.1876069897150749</v>
      </c>
      <c r="BI54">
        <v>1.1775533820806563</v>
      </c>
      <c r="BJ54">
        <v>1.168595733125285</v>
      </c>
      <c r="BK54">
        <v>1.1717205976293508</v>
      </c>
      <c r="BL54">
        <v>1.1910100526624203</v>
      </c>
      <c r="BM54" s="9">
        <v>1.1775050790914712</v>
      </c>
    </row>
    <row r="55" spans="1:66" x14ac:dyDescent="0.3">
      <c r="A55" t="s">
        <v>656</v>
      </c>
      <c r="B55" t="s">
        <v>657</v>
      </c>
      <c r="C55" t="s">
        <v>1068</v>
      </c>
      <c r="D55" t="s">
        <v>1069</v>
      </c>
      <c r="AI55">
        <v>0.72269591036463376</v>
      </c>
      <c r="AJ55">
        <v>0.71614824619123729</v>
      </c>
      <c r="AK55">
        <v>0.76669395339067148</v>
      </c>
      <c r="AL55">
        <v>0.70910383402153832</v>
      </c>
      <c r="AM55">
        <v>0.73870411520698576</v>
      </c>
      <c r="AN55">
        <v>0.89315677852757824</v>
      </c>
      <c r="AO55">
        <v>0.87434812111249305</v>
      </c>
      <c r="AP55">
        <v>0.80054535744119604</v>
      </c>
      <c r="AQ55">
        <v>0.80457754194145592</v>
      </c>
      <c r="AR55">
        <v>0.77750807709470005</v>
      </c>
      <c r="AS55">
        <v>0.67587389526612918</v>
      </c>
      <c r="AT55">
        <v>0.64830378174718117</v>
      </c>
      <c r="AU55">
        <v>0.68317776600909141</v>
      </c>
      <c r="AV55">
        <v>0.83412306059703623</v>
      </c>
      <c r="AW55">
        <v>0.91704587230913748</v>
      </c>
      <c r="AX55">
        <v>0.89900662955906097</v>
      </c>
      <c r="AY55">
        <v>0.89051989401045906</v>
      </c>
      <c r="AZ55">
        <v>0.9502268050095305</v>
      </c>
      <c r="BA55">
        <v>1.0162826201117887</v>
      </c>
      <c r="BB55">
        <v>0.94759794255163798</v>
      </c>
      <c r="BC55">
        <v>0.92819834623265274</v>
      </c>
      <c r="BD55">
        <v>0.97246795314667167</v>
      </c>
      <c r="BE55">
        <v>0.90820149202491451</v>
      </c>
      <c r="BF55">
        <v>0.91289249564349706</v>
      </c>
      <c r="BG55">
        <v>0.90302942575744116</v>
      </c>
      <c r="BH55">
        <v>0.73575782033799508</v>
      </c>
      <c r="BI55">
        <v>0.68887194509485172</v>
      </c>
      <c r="BJ55">
        <v>0.69496700003461021</v>
      </c>
      <c r="BK55">
        <v>0.72324321275175962</v>
      </c>
      <c r="BL55">
        <v>0.68981694464218746</v>
      </c>
      <c r="BM55" s="9">
        <v>0.69914555838180703</v>
      </c>
      <c r="BN55">
        <v>0.72371456188628858</v>
      </c>
    </row>
    <row r="56" spans="1:66" x14ac:dyDescent="0.3">
      <c r="A56" t="s">
        <v>658</v>
      </c>
      <c r="B56" t="s">
        <v>659</v>
      </c>
      <c r="C56" t="s">
        <v>1068</v>
      </c>
      <c r="D56" t="s">
        <v>1069</v>
      </c>
      <c r="AI56">
        <v>0.30991605859744892</v>
      </c>
      <c r="AJ56">
        <v>0.24866044712826949</v>
      </c>
      <c r="AK56">
        <v>0.28482575168022639</v>
      </c>
      <c r="AL56">
        <v>0.3264860563235345</v>
      </c>
      <c r="AM56">
        <v>0.36370335244050722</v>
      </c>
      <c r="AN56">
        <v>0.42044890730972118</v>
      </c>
      <c r="AO56">
        <v>0.444843618761328</v>
      </c>
      <c r="AP56">
        <v>0.40705747256976649</v>
      </c>
      <c r="AQ56">
        <v>0.43329042910424648</v>
      </c>
      <c r="AR56">
        <v>0.41161930273191161</v>
      </c>
      <c r="AS56">
        <v>0.37134953556761796</v>
      </c>
      <c r="AT56">
        <v>0.37665406447101019</v>
      </c>
      <c r="AU56">
        <v>0.44162917779013156</v>
      </c>
      <c r="AV56">
        <v>0.50253521925626576</v>
      </c>
      <c r="AW56">
        <v>0.5613323449987937</v>
      </c>
      <c r="AX56">
        <v>0.6078494744838755</v>
      </c>
      <c r="AY56">
        <v>0.6379362353732585</v>
      </c>
      <c r="AZ56">
        <v>0.70262096118499828</v>
      </c>
      <c r="BA56">
        <v>0.81519198439522722</v>
      </c>
      <c r="BB56">
        <v>0.71544011960342024</v>
      </c>
      <c r="BC56">
        <v>0.71587731860248971</v>
      </c>
      <c r="BD56">
        <v>0.75414601296909212</v>
      </c>
      <c r="BE56">
        <v>0.67923376324862716</v>
      </c>
      <c r="BF56">
        <v>0.65329023577052403</v>
      </c>
      <c r="BG56">
        <v>0.61198169336384445</v>
      </c>
      <c r="BH56">
        <v>0.52596087199552821</v>
      </c>
      <c r="BI56">
        <v>0.51458207372501874</v>
      </c>
      <c r="BJ56">
        <v>0.53151988478375645</v>
      </c>
      <c r="BK56">
        <v>0.56933158970543596</v>
      </c>
      <c r="BL56">
        <v>0.55220076529777939</v>
      </c>
      <c r="BM56" s="9">
        <v>0.55117971585829539</v>
      </c>
      <c r="BN56">
        <v>0.59597807317654383</v>
      </c>
    </row>
    <row r="57" spans="1:66" x14ac:dyDescent="0.3">
      <c r="A57" t="s">
        <v>660</v>
      </c>
      <c r="B57" t="s">
        <v>661</v>
      </c>
      <c r="C57" t="s">
        <v>1068</v>
      </c>
      <c r="D57" t="s">
        <v>1069</v>
      </c>
      <c r="AI57">
        <v>1.1465815276600897</v>
      </c>
      <c r="AJ57">
        <v>1.1131090159104302</v>
      </c>
      <c r="AK57">
        <v>1.2178184095178459</v>
      </c>
      <c r="AL57">
        <v>1.1673997397373712</v>
      </c>
      <c r="AM57">
        <v>1.188374111124503</v>
      </c>
      <c r="AN57">
        <v>1.3441749692916609</v>
      </c>
      <c r="AO57">
        <v>1.2664504808942034</v>
      </c>
      <c r="AP57">
        <v>1.0973178434468758</v>
      </c>
      <c r="AQ57">
        <v>1.0767011225964209</v>
      </c>
      <c r="AR57">
        <v>1.0168775586714309</v>
      </c>
      <c r="AS57">
        <v>0.87116151597333524</v>
      </c>
      <c r="AT57">
        <v>0.83290590485551286</v>
      </c>
      <c r="AU57">
        <v>0.86355182382000151</v>
      </c>
      <c r="AV57">
        <v>1.013448448267841</v>
      </c>
      <c r="AW57">
        <v>1.0884928928729758</v>
      </c>
      <c r="AX57">
        <v>1.0857437065961084</v>
      </c>
      <c r="AY57">
        <v>1.0642129172541162</v>
      </c>
      <c r="AZ57">
        <v>1.1475053736694154</v>
      </c>
      <c r="BA57">
        <v>1.2066092573179685</v>
      </c>
      <c r="BB57">
        <v>1.1313163910773429</v>
      </c>
      <c r="BC57">
        <v>1.0672549453333353</v>
      </c>
      <c r="BD57">
        <v>1.0978893942315195</v>
      </c>
      <c r="BE57">
        <v>1.0114447427789064</v>
      </c>
      <c r="BF57">
        <v>1.0290046068956893</v>
      </c>
      <c r="BG57">
        <v>1.0215334075878395</v>
      </c>
      <c r="BH57">
        <v>0.86333638947890579</v>
      </c>
      <c r="BI57">
        <v>0.8330641379486402</v>
      </c>
      <c r="BJ57">
        <v>0.84136733565529553</v>
      </c>
      <c r="BK57">
        <v>0.86853063232627392</v>
      </c>
      <c r="BL57">
        <v>0.84083506536470454</v>
      </c>
      <c r="BM57" s="9">
        <v>0.84334163923891281</v>
      </c>
      <c r="BN57">
        <v>0.8769877470387456</v>
      </c>
    </row>
    <row r="58" spans="1:66" x14ac:dyDescent="0.3">
      <c r="A58" t="s">
        <v>662</v>
      </c>
      <c r="B58" t="s">
        <v>663</v>
      </c>
      <c r="C58" t="s">
        <v>1068</v>
      </c>
      <c r="D58" t="s">
        <v>1069</v>
      </c>
      <c r="BD58">
        <v>0.52650965907302572</v>
      </c>
      <c r="BE58">
        <v>0.55294305279148948</v>
      </c>
      <c r="BF58">
        <v>0.56353656976296562</v>
      </c>
      <c r="BG58">
        <v>0.57455705911253596</v>
      </c>
      <c r="BH58">
        <v>0.58126098908245505</v>
      </c>
      <c r="BI58">
        <v>0.59715203726264765</v>
      </c>
      <c r="BJ58">
        <v>0.59656824504771522</v>
      </c>
      <c r="BK58">
        <v>0.5864709740008327</v>
      </c>
      <c r="BL58">
        <v>0.57875659638594756</v>
      </c>
      <c r="BM58" s="9">
        <v>0.58194218575487977</v>
      </c>
      <c r="BN58">
        <v>0.56763892102277724</v>
      </c>
    </row>
    <row r="59" spans="1:66" x14ac:dyDescent="0.3">
      <c r="A59" t="s">
        <v>664</v>
      </c>
      <c r="B59" t="s">
        <v>665</v>
      </c>
      <c r="C59" t="s">
        <v>1068</v>
      </c>
      <c r="D59" t="s">
        <v>1069</v>
      </c>
      <c r="AI59">
        <v>0.65033232182763323</v>
      </c>
      <c r="AJ59">
        <v>0.67718664258112216</v>
      </c>
      <c r="AK59">
        <v>0.69114344555838136</v>
      </c>
      <c r="AL59">
        <v>0.69323213331226297</v>
      </c>
      <c r="AM59">
        <v>0.73059058490814066</v>
      </c>
      <c r="AN59">
        <v>0.72119518520485182</v>
      </c>
      <c r="AO59">
        <v>0.73135103118304068</v>
      </c>
      <c r="AP59">
        <v>0.72934110331861102</v>
      </c>
      <c r="AQ59">
        <v>0.73954338538062958</v>
      </c>
      <c r="AR59">
        <v>0.74776336294646661</v>
      </c>
      <c r="AS59">
        <v>0.73557904040759992</v>
      </c>
      <c r="AT59">
        <v>0.73436612906039622</v>
      </c>
      <c r="AU59">
        <v>0.72881316218496295</v>
      </c>
      <c r="AV59">
        <v>0.69241401192785546</v>
      </c>
      <c r="AW59">
        <v>0.69988268917304075</v>
      </c>
      <c r="AX59">
        <v>0.66877518013935922</v>
      </c>
      <c r="AY59">
        <v>0.66411384360592585</v>
      </c>
      <c r="AZ59">
        <v>0.65649982062767032</v>
      </c>
      <c r="BA59">
        <v>0.65386169124623705</v>
      </c>
      <c r="BB59">
        <v>0.70169864718479624</v>
      </c>
      <c r="BC59">
        <v>0.69542492140123691</v>
      </c>
      <c r="BD59">
        <v>0.6927516725328221</v>
      </c>
      <c r="BE59">
        <v>0.68860689798990737</v>
      </c>
      <c r="BF59">
        <v>0.69154699643452955</v>
      </c>
      <c r="BG59">
        <v>0.67075199551052589</v>
      </c>
      <c r="BH59">
        <v>0.68190932273864813</v>
      </c>
      <c r="BI59">
        <v>0.67625805183693322</v>
      </c>
      <c r="BJ59">
        <v>0.64353236445674067</v>
      </c>
      <c r="BK59">
        <v>0.64564358414348522</v>
      </c>
      <c r="BL59">
        <v>0.66273518776873708</v>
      </c>
      <c r="BM59" s="9">
        <v>0.64742492805261853</v>
      </c>
      <c r="BN59">
        <v>0.6313728443190777</v>
      </c>
    </row>
    <row r="60" spans="1:66" x14ac:dyDescent="0.3">
      <c r="A60" t="s">
        <v>666</v>
      </c>
      <c r="B60" t="s">
        <v>667</v>
      </c>
      <c r="C60" t="s">
        <v>1068</v>
      </c>
      <c r="D60" t="s">
        <v>1069</v>
      </c>
      <c r="AI60">
        <v>1.4748012474549981</v>
      </c>
      <c r="AJ60">
        <v>1.4168978347533807</v>
      </c>
      <c r="AK60">
        <v>1.4923511870247343</v>
      </c>
      <c r="AL60">
        <v>1.3649863508073843</v>
      </c>
      <c r="AM60">
        <v>1.3836821997924726</v>
      </c>
      <c r="AN60">
        <v>1.5584099671569327</v>
      </c>
      <c r="AO60">
        <v>1.5020420094159037</v>
      </c>
      <c r="AP60">
        <v>1.3172099326216973</v>
      </c>
      <c r="AQ60">
        <v>1.292634461556829</v>
      </c>
      <c r="AR60">
        <v>1.2546340414552335</v>
      </c>
      <c r="AS60">
        <v>1.0727689871460206</v>
      </c>
      <c r="AT60">
        <v>1.0446489162301149</v>
      </c>
      <c r="AU60">
        <v>1.0844751542173863</v>
      </c>
      <c r="AV60">
        <v>1.3127276591223038</v>
      </c>
      <c r="AW60">
        <v>1.4120657308340705</v>
      </c>
      <c r="AX60">
        <v>1.4289779719521754</v>
      </c>
      <c r="AY60">
        <v>1.3935408959440372</v>
      </c>
      <c r="AZ60">
        <v>1.4994296158862539</v>
      </c>
      <c r="BA60">
        <v>1.5582526823718641</v>
      </c>
      <c r="BB60">
        <v>1.4421335969706579</v>
      </c>
      <c r="BC60">
        <v>1.3497040846717014</v>
      </c>
      <c r="BD60">
        <v>1.390741884938693</v>
      </c>
      <c r="BE60">
        <v>1.3058554933261624</v>
      </c>
      <c r="BF60">
        <v>1.3095508958491286</v>
      </c>
      <c r="BG60">
        <v>1.3057848598952326</v>
      </c>
      <c r="BH60">
        <v>1.0858290971000917</v>
      </c>
      <c r="BI60">
        <v>1.0517160299124027</v>
      </c>
      <c r="BJ60">
        <v>1.0407072347578705</v>
      </c>
      <c r="BK60">
        <v>1.0714814668284356</v>
      </c>
      <c r="BL60">
        <v>1.0183090730084507</v>
      </c>
      <c r="BM60" s="9">
        <v>1.0138370054698018</v>
      </c>
      <c r="BN60">
        <v>1.0487512970544697</v>
      </c>
    </row>
    <row r="61" spans="1:66" x14ac:dyDescent="0.3">
      <c r="A61" t="s">
        <v>668</v>
      </c>
      <c r="B61" t="s">
        <v>669</v>
      </c>
      <c r="C61" t="s">
        <v>1068</v>
      </c>
      <c r="D61" t="s">
        <v>1069</v>
      </c>
      <c r="AI61">
        <v>0.35342953794081849</v>
      </c>
      <c r="AJ61">
        <v>0.3667488128125645</v>
      </c>
      <c r="AK61">
        <v>0.38084229510037604</v>
      </c>
      <c r="AL61">
        <v>0.39056485923478879</v>
      </c>
      <c r="AM61">
        <v>0.41725963506875674</v>
      </c>
      <c r="AN61">
        <v>0.43932161674721831</v>
      </c>
      <c r="AO61">
        <v>0.44634237217531769</v>
      </c>
      <c r="AP61">
        <v>0.44219925562008011</v>
      </c>
      <c r="AQ61">
        <v>0.44363731870033396</v>
      </c>
      <c r="AR61">
        <v>0.42179177306074428</v>
      </c>
      <c r="AS61">
        <v>0.43269096175097488</v>
      </c>
      <c r="AT61">
        <v>0.43502191183457434</v>
      </c>
      <c r="AU61">
        <v>0.43450906556219349</v>
      </c>
      <c r="AV61">
        <v>0.34064591356364998</v>
      </c>
      <c r="AW61">
        <v>0.33731875924824767</v>
      </c>
      <c r="AX61">
        <v>0.47903979724341206</v>
      </c>
      <c r="AY61">
        <v>0.45066171414713518</v>
      </c>
      <c r="AZ61">
        <v>0.46560960643021049</v>
      </c>
      <c r="BA61">
        <v>0.48449468028705972</v>
      </c>
      <c r="BB61">
        <v>0.4782692860825728</v>
      </c>
      <c r="BC61">
        <v>0.48681954571465696</v>
      </c>
      <c r="BD61">
        <v>0.49821933782434169</v>
      </c>
      <c r="BE61">
        <v>0.51345525609979825</v>
      </c>
      <c r="BF61">
        <v>0.49976376760765889</v>
      </c>
      <c r="BG61">
        <v>0.49045046560802485</v>
      </c>
      <c r="BH61">
        <v>0.46954764862099435</v>
      </c>
      <c r="BI61">
        <v>0.45195190716946715</v>
      </c>
      <c r="BJ61">
        <v>0.4546870377653679</v>
      </c>
      <c r="BK61">
        <v>0.44393019844345188</v>
      </c>
      <c r="BL61">
        <v>0.43158485129647978</v>
      </c>
      <c r="BM61" s="9">
        <v>0.40527035742852391</v>
      </c>
      <c r="BN61">
        <v>0.41425754727108705</v>
      </c>
    </row>
    <row r="62" spans="1:66" x14ac:dyDescent="0.3">
      <c r="A62" t="s">
        <v>670</v>
      </c>
      <c r="B62" t="s">
        <v>671</v>
      </c>
      <c r="C62" t="s">
        <v>1068</v>
      </c>
      <c r="D62" t="s">
        <v>1069</v>
      </c>
      <c r="AI62">
        <v>0.34865599386429696</v>
      </c>
      <c r="AJ62">
        <v>0.25149485248326198</v>
      </c>
      <c r="AK62">
        <v>0.25362948915099265</v>
      </c>
      <c r="AL62">
        <v>0.26331224455972735</v>
      </c>
      <c r="AM62">
        <v>0.2215918024895098</v>
      </c>
      <c r="AN62">
        <v>0.20526704795571463</v>
      </c>
      <c r="AO62">
        <v>0.21764114516414759</v>
      </c>
      <c r="AP62">
        <v>0.21719614854859784</v>
      </c>
      <c r="AQ62">
        <v>0.20439954323700441</v>
      </c>
      <c r="AR62">
        <v>0.19714487647137693</v>
      </c>
      <c r="AS62">
        <v>0.20920102374436153</v>
      </c>
      <c r="AT62">
        <v>0.1984670858093803</v>
      </c>
      <c r="AU62">
        <v>0.1918717737346135</v>
      </c>
      <c r="AV62">
        <v>0.2098561990551315</v>
      </c>
      <c r="AW62">
        <v>0.24638230679038201</v>
      </c>
      <c r="AX62">
        <v>0.2728106707909419</v>
      </c>
      <c r="AY62">
        <v>0.29509201678923719</v>
      </c>
      <c r="AZ62">
        <v>0.32050043101552117</v>
      </c>
      <c r="BA62">
        <v>0.38905939308596094</v>
      </c>
      <c r="BB62">
        <v>0.30530829491351785</v>
      </c>
      <c r="BC62">
        <v>0.34212611708497842</v>
      </c>
      <c r="BD62">
        <v>0.40412305945995153</v>
      </c>
      <c r="BE62">
        <v>0.42036250756390064</v>
      </c>
      <c r="BF62">
        <v>0.42120475457016904</v>
      </c>
      <c r="BG62">
        <v>0.42243666561224513</v>
      </c>
      <c r="BH62">
        <v>0.34770427191932085</v>
      </c>
      <c r="BI62">
        <v>0.33949903254388353</v>
      </c>
      <c r="BJ62">
        <v>0.35013697960402712</v>
      </c>
      <c r="BK62">
        <v>0.34781924491719024</v>
      </c>
      <c r="BL62">
        <v>0.33224352833831067</v>
      </c>
      <c r="BM62" s="9">
        <v>0.29203983290396901</v>
      </c>
      <c r="BN62">
        <v>0.31277594966151329</v>
      </c>
    </row>
    <row r="63" spans="1:66" x14ac:dyDescent="0.3">
      <c r="A63" t="s">
        <v>672</v>
      </c>
      <c r="B63" t="s">
        <v>673</v>
      </c>
      <c r="C63" t="s">
        <v>1068</v>
      </c>
      <c r="D63" t="s">
        <v>1069</v>
      </c>
    </row>
    <row r="64" spans="1:66" x14ac:dyDescent="0.3">
      <c r="A64" t="s">
        <v>674</v>
      </c>
      <c r="B64" t="s">
        <v>675</v>
      </c>
      <c r="C64" t="s">
        <v>1068</v>
      </c>
      <c r="D64" t="s">
        <v>1069</v>
      </c>
    </row>
    <row r="65" spans="1:66" x14ac:dyDescent="0.3">
      <c r="A65" t="s">
        <v>676</v>
      </c>
      <c r="B65" t="s">
        <v>677</v>
      </c>
      <c r="C65" t="s">
        <v>1068</v>
      </c>
      <c r="D65" t="s">
        <v>1069</v>
      </c>
    </row>
    <row r="66" spans="1:66" x14ac:dyDescent="0.3">
      <c r="A66" t="s">
        <v>678</v>
      </c>
      <c r="B66" t="s">
        <v>679</v>
      </c>
      <c r="C66" t="s">
        <v>1068</v>
      </c>
      <c r="D66" t="s">
        <v>1069</v>
      </c>
    </row>
    <row r="67" spans="1:66" x14ac:dyDescent="0.3">
      <c r="A67" t="s">
        <v>680</v>
      </c>
      <c r="B67" t="s">
        <v>681</v>
      </c>
      <c r="C67" t="s">
        <v>1068</v>
      </c>
      <c r="D67" t="s">
        <v>1069</v>
      </c>
    </row>
    <row r="68" spans="1:66" x14ac:dyDescent="0.3">
      <c r="A68" t="s">
        <v>195</v>
      </c>
      <c r="B68" t="s">
        <v>682</v>
      </c>
      <c r="C68" t="s">
        <v>1068</v>
      </c>
      <c r="D68" t="s">
        <v>1069</v>
      </c>
      <c r="AI68">
        <v>0.30873536827654008</v>
      </c>
      <c r="AJ68">
        <v>0.31921680059797397</v>
      </c>
      <c r="AK68">
        <v>0.3255347860603211</v>
      </c>
      <c r="AL68">
        <v>0.32639792991323358</v>
      </c>
      <c r="AM68">
        <v>0.36753759423894844</v>
      </c>
      <c r="AN68">
        <v>0.37878959887403196</v>
      </c>
      <c r="AO68">
        <v>0.37752184660831012</v>
      </c>
      <c r="AP68">
        <v>0.39712355747301553</v>
      </c>
      <c r="AQ68">
        <v>0.37784883342163184</v>
      </c>
      <c r="AR68">
        <v>0.27460479657146575</v>
      </c>
      <c r="AS68">
        <v>0.24780740435112356</v>
      </c>
      <c r="AT68">
        <v>0.31105310201582997</v>
      </c>
      <c r="AU68">
        <v>0.34329437243848998</v>
      </c>
      <c r="AV68">
        <v>0.372311899019029</v>
      </c>
      <c r="AW68">
        <v>0.37803135362464502</v>
      </c>
      <c r="AX68">
        <v>0.394880662870567</v>
      </c>
      <c r="AY68">
        <v>0.41370936694599397</v>
      </c>
      <c r="AZ68">
        <v>0.42961271989958699</v>
      </c>
      <c r="BA68">
        <v>0.47989843295088003</v>
      </c>
      <c r="BB68">
        <v>0.479967970005786</v>
      </c>
      <c r="BC68">
        <v>0.50967275826971703</v>
      </c>
      <c r="BD68">
        <v>0.52757233381271396</v>
      </c>
      <c r="BE68">
        <v>0.551044821739197</v>
      </c>
      <c r="BF68">
        <v>0.54298925399780296</v>
      </c>
      <c r="BG68">
        <v>0.54443764686584495</v>
      </c>
      <c r="BH68">
        <v>0.55373710393905595</v>
      </c>
      <c r="BI68">
        <v>0.54920655488967896</v>
      </c>
      <c r="BJ68">
        <v>0.53482097387313798</v>
      </c>
      <c r="BK68">
        <v>0.53184290625539898</v>
      </c>
      <c r="BL68">
        <v>0.52508563392017904</v>
      </c>
      <c r="BM68" s="9">
        <v>0.516761828058526</v>
      </c>
      <c r="BN68">
        <v>0.50894238780337797</v>
      </c>
    </row>
    <row r="69" spans="1:66" x14ac:dyDescent="0.3">
      <c r="A69" t="s">
        <v>683</v>
      </c>
      <c r="B69" t="s">
        <v>684</v>
      </c>
      <c r="C69" t="s">
        <v>1068</v>
      </c>
      <c r="D69" t="s">
        <v>1069</v>
      </c>
      <c r="AI69">
        <v>0.20640585797304262</v>
      </c>
      <c r="AJ69">
        <v>0.17174840506959321</v>
      </c>
      <c r="AK69">
        <v>0.17994110680982969</v>
      </c>
      <c r="AL69">
        <v>0.19009323997753422</v>
      </c>
      <c r="AM69">
        <v>0.19944940369369071</v>
      </c>
      <c r="AN69">
        <v>0.21640343130983308</v>
      </c>
      <c r="AO69">
        <v>0.2275499679999779</v>
      </c>
      <c r="AP69">
        <v>0.24593004586323186</v>
      </c>
      <c r="AQ69">
        <v>0.24912215567996163</v>
      </c>
      <c r="AR69">
        <v>0.24769958583820526</v>
      </c>
      <c r="AS69">
        <v>0.25062042050719713</v>
      </c>
      <c r="AT69">
        <v>0.22925118102970701</v>
      </c>
      <c r="AU69">
        <v>0.1941529029747292</v>
      </c>
      <c r="AV69">
        <v>0.17397727715194422</v>
      </c>
      <c r="AW69">
        <v>0.15971540861447045</v>
      </c>
      <c r="AX69">
        <v>0.1685854477725208</v>
      </c>
      <c r="AY69">
        <v>0.18351484138973914</v>
      </c>
      <c r="AZ69">
        <v>0.20260201494005253</v>
      </c>
      <c r="BA69">
        <v>0.23156603065021636</v>
      </c>
      <c r="BB69">
        <v>0.25536390589185481</v>
      </c>
      <c r="BC69">
        <v>0.27783420199790199</v>
      </c>
      <c r="BD69">
        <v>0.28823017048138211</v>
      </c>
      <c r="BE69">
        <v>0.29115301370620666</v>
      </c>
      <c r="BF69">
        <v>0.2907536750616031</v>
      </c>
      <c r="BG69">
        <v>0.31016663123066429</v>
      </c>
      <c r="BH69">
        <v>0.30948646627667792</v>
      </c>
      <c r="BI69">
        <v>0.31448855721877422</v>
      </c>
      <c r="BJ69">
        <v>0.22191596419914877</v>
      </c>
      <c r="BK69">
        <v>0.21800581453992121</v>
      </c>
      <c r="BL69">
        <v>0.24626118122198978</v>
      </c>
      <c r="BM69" s="9">
        <v>0.28313610271826511</v>
      </c>
      <c r="BN69">
        <v>0.29110005079996176</v>
      </c>
    </row>
    <row r="70" spans="1:66" x14ac:dyDescent="0.3">
      <c r="A70" t="s">
        <v>685</v>
      </c>
      <c r="B70" t="s">
        <v>686</v>
      </c>
      <c r="C70" t="s">
        <v>1068</v>
      </c>
      <c r="D70" t="s">
        <v>1069</v>
      </c>
    </row>
    <row r="71" spans="1:66" x14ac:dyDescent="0.3">
      <c r="A71" t="s">
        <v>687</v>
      </c>
      <c r="B71" t="s">
        <v>688</v>
      </c>
      <c r="C71" t="s">
        <v>1068</v>
      </c>
      <c r="D71" t="s">
        <v>1069</v>
      </c>
      <c r="AK71">
        <v>0.23183928038266094</v>
      </c>
      <c r="AL71">
        <v>0.19575233175846973</v>
      </c>
      <c r="AM71">
        <v>0.19873692266507306</v>
      </c>
      <c r="AN71">
        <v>0.20852681236874998</v>
      </c>
      <c r="AO71">
        <v>0.22488208303669671</v>
      </c>
      <c r="AP71">
        <v>0.20278623780030833</v>
      </c>
      <c r="AQ71">
        <v>0.21398112589492929</v>
      </c>
      <c r="AR71">
        <v>0.1949602963985097</v>
      </c>
      <c r="AS71">
        <v>0.20181079189666909</v>
      </c>
      <c r="AT71">
        <v>0.1932926821533861</v>
      </c>
      <c r="AU71">
        <v>0.17911304608074682</v>
      </c>
      <c r="AV71">
        <v>0.21530398692677999</v>
      </c>
      <c r="AW71">
        <v>0.2633891592930212</v>
      </c>
      <c r="AX71">
        <v>0.24658532578865883</v>
      </c>
      <c r="AY71">
        <v>0.26633639260386599</v>
      </c>
      <c r="AZ71">
        <v>0.27822834852969752</v>
      </c>
      <c r="BA71">
        <v>0.31687941540048908</v>
      </c>
      <c r="BB71">
        <v>0.40775957088192716</v>
      </c>
      <c r="BC71">
        <v>0.33753111278058801</v>
      </c>
      <c r="BD71">
        <v>0.39526621096493009</v>
      </c>
      <c r="BE71">
        <v>0.41564717113437788</v>
      </c>
      <c r="BF71">
        <v>0.3961107347343733</v>
      </c>
      <c r="BG71">
        <v>0.39491296803521886</v>
      </c>
      <c r="BH71">
        <v>0.37896904058040198</v>
      </c>
      <c r="BI71">
        <v>0.37846153532588667</v>
      </c>
      <c r="BJ71">
        <v>0.36284605961445976</v>
      </c>
    </row>
    <row r="72" spans="1:66" x14ac:dyDescent="0.3">
      <c r="A72" t="s">
        <v>689</v>
      </c>
      <c r="B72" t="s">
        <v>690</v>
      </c>
      <c r="C72" t="s">
        <v>1068</v>
      </c>
      <c r="D72" t="s">
        <v>1069</v>
      </c>
      <c r="AI72">
        <v>1.0092556317335943</v>
      </c>
      <c r="AJ72">
        <v>1.0240528422738189</v>
      </c>
      <c r="AK72">
        <v>1.0844011051519586</v>
      </c>
      <c r="AL72">
        <v>0.89077787946136744</v>
      </c>
      <c r="AM72">
        <v>0.86075394360948942</v>
      </c>
      <c r="AN72">
        <v>0.9504190018681612</v>
      </c>
      <c r="AO72">
        <v>0.94898200446604497</v>
      </c>
      <c r="AP72">
        <v>0.8223636363636363</v>
      </c>
      <c r="AQ72">
        <v>0.80612985855885955</v>
      </c>
      <c r="AR72">
        <v>0.78783260803475075</v>
      </c>
      <c r="AS72">
        <v>0.68335414025568764</v>
      </c>
      <c r="AT72">
        <v>0.66969712730748121</v>
      </c>
      <c r="AU72">
        <v>0.70191072331607962</v>
      </c>
      <c r="AV72">
        <v>0.85884936399058653</v>
      </c>
      <c r="AW72">
        <v>0.95269856477413373</v>
      </c>
      <c r="AX72">
        <v>0.95733741731361821</v>
      </c>
      <c r="AY72">
        <v>0.92411696732117521</v>
      </c>
      <c r="AZ72">
        <v>1.003751820701964</v>
      </c>
      <c r="BA72">
        <v>1.0675655060578122</v>
      </c>
      <c r="BB72">
        <v>1.0024036257355462</v>
      </c>
      <c r="BC72">
        <v>0.9636952622000019</v>
      </c>
      <c r="BD72">
        <v>0.99403561281128605</v>
      </c>
      <c r="BE72">
        <v>0.89289729202500023</v>
      </c>
      <c r="BF72">
        <v>0.89621405286274758</v>
      </c>
      <c r="BG72">
        <v>0.87994445099725183</v>
      </c>
      <c r="BH72">
        <v>0.73753759891406212</v>
      </c>
      <c r="BI72">
        <v>0.71134464404825082</v>
      </c>
      <c r="BJ72">
        <v>0.71264694368353065</v>
      </c>
      <c r="BK72">
        <v>0.74612469738509746</v>
      </c>
      <c r="BL72">
        <v>0.70882327274509693</v>
      </c>
      <c r="BM72" s="9">
        <v>0.71660584338210309</v>
      </c>
      <c r="BN72">
        <v>0.73857756225192606</v>
      </c>
    </row>
    <row r="73" spans="1:66" x14ac:dyDescent="0.3">
      <c r="A73" t="s">
        <v>691</v>
      </c>
      <c r="B73" t="s">
        <v>692</v>
      </c>
      <c r="C73" t="s">
        <v>1068</v>
      </c>
      <c r="D73" t="s">
        <v>1069</v>
      </c>
      <c r="AL73">
        <v>0.46223604128076207</v>
      </c>
      <c r="AM73">
        <v>0.47273105086087475</v>
      </c>
      <c r="AN73">
        <v>0.48397639653815894</v>
      </c>
      <c r="AO73">
        <v>0.49071400702301987</v>
      </c>
      <c r="AP73">
        <v>0.46155883678990084</v>
      </c>
      <c r="AQ73">
        <v>0.48439203470908881</v>
      </c>
      <c r="AR73">
        <v>0.49226149914821127</v>
      </c>
      <c r="AS73">
        <v>0.43206486685709022</v>
      </c>
      <c r="AT73">
        <v>0.43685704055142777</v>
      </c>
      <c r="AU73">
        <v>0.45798719035509083</v>
      </c>
      <c r="AV73">
        <v>0.54852303523035228</v>
      </c>
      <c r="AW73">
        <v>0.61322857142857135</v>
      </c>
      <c r="AX73">
        <v>0.62595199602039542</v>
      </c>
      <c r="AY73">
        <v>0.65335716974030855</v>
      </c>
      <c r="AZ73">
        <v>0.75442376129208855</v>
      </c>
      <c r="BA73">
        <v>0.79838142668814993</v>
      </c>
      <c r="BB73">
        <v>0.71842178382884136</v>
      </c>
      <c r="BC73">
        <v>0.67823379078348467</v>
      </c>
      <c r="BD73">
        <v>0.71212430739299759</v>
      </c>
      <c r="BE73">
        <v>0.66945583973320333</v>
      </c>
      <c r="BF73">
        <v>0.69384073851921768</v>
      </c>
      <c r="BG73">
        <v>0.69997377824705631</v>
      </c>
      <c r="BH73">
        <v>0.59645193974218713</v>
      </c>
      <c r="BI73">
        <v>0.58427770120972911</v>
      </c>
      <c r="BJ73">
        <v>0.60427549874353048</v>
      </c>
      <c r="BK73">
        <v>0.63624750883843095</v>
      </c>
      <c r="BL73">
        <v>0.61815255429803828</v>
      </c>
      <c r="BM73" s="9">
        <v>0.61241128773541031</v>
      </c>
      <c r="BN73">
        <v>0.64659111737595854</v>
      </c>
    </row>
    <row r="74" spans="1:66" x14ac:dyDescent="0.3">
      <c r="A74" t="s">
        <v>254</v>
      </c>
      <c r="B74" t="s">
        <v>693</v>
      </c>
      <c r="C74" t="s">
        <v>1068</v>
      </c>
      <c r="D74" t="s">
        <v>1069</v>
      </c>
      <c r="AI74">
        <v>0.62857625807601936</v>
      </c>
      <c r="AJ74">
        <v>0.72404993222588887</v>
      </c>
      <c r="AK74">
        <v>0.60410202377302402</v>
      </c>
      <c r="AL74">
        <v>0.43894030788072197</v>
      </c>
      <c r="AM74">
        <v>0.32673873959290028</v>
      </c>
      <c r="AN74">
        <v>0.3335876251794378</v>
      </c>
      <c r="AO74">
        <v>0.32498959700551572</v>
      </c>
      <c r="AP74">
        <v>0.31126806002237473</v>
      </c>
      <c r="AQ74">
        <v>0.29021037698554492</v>
      </c>
      <c r="AR74">
        <v>0.26804368148633589</v>
      </c>
      <c r="AS74">
        <v>0.2580376677058161</v>
      </c>
      <c r="AT74">
        <v>0.23269662734296453</v>
      </c>
      <c r="AU74">
        <v>0.21527285343623562</v>
      </c>
      <c r="AV74">
        <v>0.23701174778618844</v>
      </c>
      <c r="AW74">
        <v>0.2387585484682696</v>
      </c>
      <c r="AX74">
        <v>0.25341711384160498</v>
      </c>
      <c r="AY74">
        <v>0.27330552475012498</v>
      </c>
      <c r="AZ74">
        <v>0.30792818289145552</v>
      </c>
      <c r="BA74">
        <v>0.37454903060338385</v>
      </c>
      <c r="BB74">
        <v>0.40992274094041464</v>
      </c>
      <c r="BC74">
        <v>0.33211007908002094</v>
      </c>
      <c r="BD74">
        <v>0.31237611108027358</v>
      </c>
      <c r="BE74">
        <v>0.38487098072619069</v>
      </c>
      <c r="BF74">
        <v>0.3891734422957393</v>
      </c>
      <c r="BG74">
        <v>0.37452942511915788</v>
      </c>
      <c r="BH74">
        <v>0.38648684333897421</v>
      </c>
      <c r="BI74">
        <v>0.3816904562653623</v>
      </c>
      <c r="BJ74">
        <v>0.38016279998175984</v>
      </c>
      <c r="BK74">
        <v>0.35822079211126312</v>
      </c>
      <c r="BL74">
        <v>0.36963387995397479</v>
      </c>
      <c r="BM74" s="9">
        <v>0.38653489564586724</v>
      </c>
      <c r="BN74">
        <v>0.36310057029105014</v>
      </c>
    </row>
    <row r="75" spans="1:66" x14ac:dyDescent="0.3">
      <c r="A75" t="s">
        <v>694</v>
      </c>
      <c r="B75" t="s">
        <v>695</v>
      </c>
      <c r="C75" t="s">
        <v>1068</v>
      </c>
      <c r="D75" t="s">
        <v>1069</v>
      </c>
    </row>
    <row r="76" spans="1:66" x14ac:dyDescent="0.3">
      <c r="A76" t="s">
        <v>696</v>
      </c>
      <c r="B76" t="s">
        <v>697</v>
      </c>
      <c r="C76" t="s">
        <v>1068</v>
      </c>
      <c r="D76" t="s">
        <v>1069</v>
      </c>
    </row>
    <row r="77" spans="1:66" x14ac:dyDescent="0.3">
      <c r="A77" t="s">
        <v>698</v>
      </c>
      <c r="B77" t="s">
        <v>699</v>
      </c>
      <c r="C77" t="s">
        <v>1068</v>
      </c>
      <c r="D77" t="s">
        <v>1069</v>
      </c>
      <c r="AI77">
        <v>1.5639620587777951</v>
      </c>
      <c r="AJ77">
        <v>1.4521261579179532</v>
      </c>
      <c r="AK77">
        <v>1.2930169896469339</v>
      </c>
      <c r="AL77">
        <v>1.0080222754241701</v>
      </c>
      <c r="AM77">
        <v>1.099211155378486</v>
      </c>
      <c r="AN77">
        <v>1.341992102396514</v>
      </c>
      <c r="AO77">
        <v>1.2838868754853741</v>
      </c>
      <c r="AP77">
        <v>1.1329412438437751</v>
      </c>
      <c r="AQ77">
        <v>1.103165331553182</v>
      </c>
      <c r="AR77">
        <v>1.05728967002201</v>
      </c>
      <c r="AS77">
        <v>0.90894835257882545</v>
      </c>
      <c r="AT77">
        <v>0.89826178274055224</v>
      </c>
      <c r="AU77">
        <v>0.94380833934470765</v>
      </c>
      <c r="AV77">
        <v>1.1334249752619585</v>
      </c>
      <c r="AW77">
        <v>1.2105794174428604</v>
      </c>
      <c r="AX77">
        <v>1.2184918709291823</v>
      </c>
      <c r="AY77">
        <v>1.1964149173835279</v>
      </c>
      <c r="AZ77">
        <v>1.2811447987074551</v>
      </c>
      <c r="BA77">
        <v>1.3415128319335934</v>
      </c>
      <c r="BB77">
        <v>1.2504252307757804</v>
      </c>
      <c r="BC77">
        <v>1.1937760411333358</v>
      </c>
      <c r="BD77">
        <v>1.2500704700778233</v>
      </c>
      <c r="BE77">
        <v>1.1672240844550785</v>
      </c>
      <c r="BF77">
        <v>1.2024209636301995</v>
      </c>
      <c r="BG77">
        <v>1.2052291965372506</v>
      </c>
      <c r="BH77">
        <v>1.0071581074390621</v>
      </c>
      <c r="BI77">
        <v>0.9750654175856055</v>
      </c>
      <c r="BJ77">
        <v>0.97565705582706053</v>
      </c>
      <c r="BK77">
        <v>1.0082351889270582</v>
      </c>
      <c r="BL77">
        <v>0.96635838372548866</v>
      </c>
      <c r="BM77" s="9">
        <v>0.96512715715953579</v>
      </c>
      <c r="BN77">
        <v>0.98138350324804624</v>
      </c>
    </row>
    <row r="78" spans="1:66" x14ac:dyDescent="0.3">
      <c r="A78" t="s">
        <v>700</v>
      </c>
      <c r="B78" t="s">
        <v>701</v>
      </c>
      <c r="C78" t="s">
        <v>1068</v>
      </c>
      <c r="D78" t="s">
        <v>1069</v>
      </c>
      <c r="AI78">
        <v>0.43732570732033355</v>
      </c>
      <c r="AJ78">
        <v>0.44998277504930134</v>
      </c>
      <c r="AK78">
        <v>0.45917685128380509</v>
      </c>
      <c r="AL78">
        <v>0.46890280873562784</v>
      </c>
      <c r="AM78">
        <v>0.48746681581960594</v>
      </c>
      <c r="AN78">
        <v>0.50269787479117611</v>
      </c>
      <c r="AO78">
        <v>0.50890508767562603</v>
      </c>
      <c r="AP78">
        <v>0.50227736084122054</v>
      </c>
      <c r="AQ78">
        <v>0.38779636377207422</v>
      </c>
      <c r="AR78">
        <v>0.41171460218835498</v>
      </c>
      <c r="AS78">
        <v>0.35493859259700034</v>
      </c>
      <c r="AT78">
        <v>0.33508530938292624</v>
      </c>
      <c r="AU78">
        <v>0.35469577877486025</v>
      </c>
      <c r="AV78">
        <v>0.43214708485649117</v>
      </c>
      <c r="AW78">
        <v>0.47048575089337275</v>
      </c>
      <c r="AX78">
        <v>0.4985780366014636</v>
      </c>
      <c r="AY78">
        <v>0.49012416309638979</v>
      </c>
      <c r="AZ78">
        <v>0.52857396517724398</v>
      </c>
      <c r="BA78">
        <v>0.5353382421190086</v>
      </c>
      <c r="BB78">
        <v>0.43949704299743259</v>
      </c>
      <c r="BC78">
        <v>0.4614719490363598</v>
      </c>
      <c r="BD78">
        <v>0.52903586271057557</v>
      </c>
      <c r="BE78">
        <v>0.51943761249169051</v>
      </c>
      <c r="BF78">
        <v>0.50760922945191811</v>
      </c>
      <c r="BG78">
        <v>0.49401920604998889</v>
      </c>
      <c r="BH78">
        <v>0.43430244145186075</v>
      </c>
      <c r="BI78">
        <v>0.44738062072176971</v>
      </c>
      <c r="BJ78">
        <v>0.45430689662258017</v>
      </c>
      <c r="BK78">
        <v>0.44561300705449747</v>
      </c>
      <c r="BL78">
        <v>0.43303629014305589</v>
      </c>
      <c r="BM78" s="9">
        <v>0.41970240273655246</v>
      </c>
      <c r="BN78">
        <v>0.42173022553254702</v>
      </c>
    </row>
    <row r="79" spans="1:66" x14ac:dyDescent="0.3">
      <c r="A79" t="s">
        <v>702</v>
      </c>
      <c r="B79" t="s">
        <v>703</v>
      </c>
      <c r="C79" t="s">
        <v>1068</v>
      </c>
      <c r="D79" t="s">
        <v>1069</v>
      </c>
      <c r="AI79">
        <v>1.2353330923985062</v>
      </c>
      <c r="AJ79">
        <v>1.1826194628531568</v>
      </c>
      <c r="AK79">
        <v>1.2565910780669145</v>
      </c>
      <c r="AL79">
        <v>1.1659381514940934</v>
      </c>
      <c r="AM79">
        <v>1.1752599243856332</v>
      </c>
      <c r="AN79">
        <v>1.2948718622683664</v>
      </c>
      <c r="AO79">
        <v>1.2584639056289268</v>
      </c>
      <c r="AP79">
        <v>1.0892481456507079</v>
      </c>
      <c r="AQ79">
        <v>1.0691294196130754</v>
      </c>
      <c r="AR79">
        <v>1.0153876031972995</v>
      </c>
      <c r="AS79">
        <v>0.85930048361882538</v>
      </c>
      <c r="AT79">
        <v>0.81676755639842613</v>
      </c>
      <c r="AU79">
        <v>0.85165745192706033</v>
      </c>
      <c r="AV79">
        <v>1.0518581305439194</v>
      </c>
      <c r="AW79">
        <v>1.1632066416173776</v>
      </c>
      <c r="AX79">
        <v>1.1401564828389099</v>
      </c>
      <c r="AY79">
        <v>1.1233692002258808</v>
      </c>
      <c r="AZ79">
        <v>1.2180411373917686</v>
      </c>
      <c r="BA79">
        <v>1.2970210082484372</v>
      </c>
      <c r="BB79">
        <v>1.2036498074757804</v>
      </c>
      <c r="BC79">
        <v>1.1329998862666688</v>
      </c>
      <c r="BD79">
        <v>1.1711368635505861</v>
      </c>
      <c r="BE79">
        <v>1.0847483604527346</v>
      </c>
      <c r="BF79">
        <v>1.0779577097031403</v>
      </c>
      <c r="BG79">
        <v>1.07285073588431</v>
      </c>
      <c r="BH79">
        <v>0.89725641757109331</v>
      </c>
      <c r="BI79">
        <v>0.86343313175253122</v>
      </c>
      <c r="BJ79">
        <v>0.86997764113058973</v>
      </c>
      <c r="BK79">
        <v>0.89299764786039149</v>
      </c>
      <c r="BL79">
        <v>0.82691439983529269</v>
      </c>
      <c r="BM79" s="9">
        <v>0.83073293639222012</v>
      </c>
      <c r="BN79">
        <v>0.85786874992634288</v>
      </c>
    </row>
    <row r="80" spans="1:66" x14ac:dyDescent="0.3">
      <c r="A80" t="s">
        <v>704</v>
      </c>
      <c r="B80" t="s">
        <v>705</v>
      </c>
      <c r="C80" t="s">
        <v>1068</v>
      </c>
      <c r="D80" t="s">
        <v>1069</v>
      </c>
    </row>
    <row r="81" spans="1:66" x14ac:dyDescent="0.3">
      <c r="A81" t="s">
        <v>706</v>
      </c>
      <c r="B81" t="s">
        <v>707</v>
      </c>
      <c r="C81" t="s">
        <v>1068</v>
      </c>
      <c r="D81" t="s">
        <v>1069</v>
      </c>
      <c r="AI81">
        <v>0.86413676021480701</v>
      </c>
      <c r="AJ81">
        <v>0.878510455350064</v>
      </c>
      <c r="AK81">
        <v>0.88496670149947698</v>
      </c>
      <c r="AL81">
        <v>0.89051561289021797</v>
      </c>
      <c r="AM81">
        <v>0.89469729679290899</v>
      </c>
      <c r="AN81">
        <v>0.89601937527944897</v>
      </c>
      <c r="AO81">
        <v>0.89635934148475005</v>
      </c>
      <c r="AP81">
        <v>0.88690243875994501</v>
      </c>
      <c r="AQ81">
        <v>0.90326532949917204</v>
      </c>
      <c r="AR81">
        <v>0.88372459509119206</v>
      </c>
      <c r="AS81">
        <v>0.87347026929289096</v>
      </c>
      <c r="AT81">
        <v>0.86369703406212694</v>
      </c>
      <c r="AU81">
        <v>0.85124359033089003</v>
      </c>
      <c r="AV81">
        <v>0.83172899873606598</v>
      </c>
      <c r="AW81">
        <v>0.81803131531694495</v>
      </c>
      <c r="AX81">
        <v>0.80979174401570098</v>
      </c>
      <c r="AY81">
        <v>0.79643047973769898</v>
      </c>
      <c r="AZ81">
        <v>0.80009019610625598</v>
      </c>
      <c r="BA81">
        <v>0.82432454440856495</v>
      </c>
      <c r="BB81">
        <v>0.86299031360363399</v>
      </c>
      <c r="BC81">
        <v>0.88346629749572003</v>
      </c>
      <c r="BD81">
        <v>0.87929396015344896</v>
      </c>
      <c r="BE81">
        <v>0.92462567485937097</v>
      </c>
      <c r="BF81">
        <v>0.91450254827225697</v>
      </c>
      <c r="BG81">
        <v>0.92486221928634205</v>
      </c>
      <c r="BH81">
        <v>0.86762270811173503</v>
      </c>
      <c r="BI81">
        <v>0.89378483927915098</v>
      </c>
      <c r="BJ81">
        <v>0.94266984499072604</v>
      </c>
      <c r="BK81">
        <v>1.0070924924864699</v>
      </c>
      <c r="BL81">
        <v>1.0035679433927001</v>
      </c>
      <c r="BM81" s="9">
        <v>0.99729036214493805</v>
      </c>
      <c r="BN81">
        <v>0.9809341238682</v>
      </c>
    </row>
    <row r="82" spans="1:66" x14ac:dyDescent="0.3">
      <c r="A82" t="s">
        <v>708</v>
      </c>
      <c r="B82" t="s">
        <v>709</v>
      </c>
      <c r="C82" t="s">
        <v>1068</v>
      </c>
      <c r="D82" t="s">
        <v>1069</v>
      </c>
      <c r="AI82">
        <v>0.53915380066830998</v>
      </c>
      <c r="AJ82">
        <v>0.44611452008360308</v>
      </c>
      <c r="AK82">
        <v>0.46586631382566446</v>
      </c>
      <c r="AL82">
        <v>0.34278301278597312</v>
      </c>
      <c r="AM82">
        <v>0.30972047672535197</v>
      </c>
      <c r="AN82">
        <v>0.34194630895166245</v>
      </c>
      <c r="AO82">
        <v>0.37209447882976016</v>
      </c>
      <c r="AP82">
        <v>0.32362538563441906</v>
      </c>
      <c r="AQ82">
        <v>0.26030098369979376</v>
      </c>
      <c r="AR82">
        <v>0.29315075129093576</v>
      </c>
      <c r="AS82">
        <v>0.31831537925594899</v>
      </c>
      <c r="AT82">
        <v>0.28299555621102168</v>
      </c>
      <c r="AU82">
        <v>0.2967092799684235</v>
      </c>
      <c r="AV82">
        <v>0.34731873511711381</v>
      </c>
      <c r="AW82">
        <v>0.40083409583960955</v>
      </c>
      <c r="AX82">
        <v>0.4668138085205053</v>
      </c>
      <c r="AY82">
        <v>0.50213047688360224</v>
      </c>
      <c r="AZ82">
        <v>0.55623081115968231</v>
      </c>
      <c r="BA82">
        <v>0.70564140526591035</v>
      </c>
      <c r="BB82">
        <v>0.54474618487705539</v>
      </c>
      <c r="BC82">
        <v>0.5963700537613833</v>
      </c>
      <c r="BD82">
        <v>0.69121169579137853</v>
      </c>
      <c r="BE82">
        <v>0.63905673983472144</v>
      </c>
      <c r="BF82">
        <v>0.64068676411853343</v>
      </c>
      <c r="BG82">
        <v>0.62868025709917397</v>
      </c>
      <c r="BH82">
        <v>0.50237644779396962</v>
      </c>
      <c r="BI82">
        <v>0.48889310981491568</v>
      </c>
      <c r="BJ82">
        <v>0.48180915944435665</v>
      </c>
      <c r="BK82">
        <v>0.52722879309077653</v>
      </c>
      <c r="BL82">
        <v>0.49863096144501473</v>
      </c>
      <c r="BM82" s="9">
        <v>0.45558775461421058</v>
      </c>
      <c r="BN82">
        <v>0.51399132296748395</v>
      </c>
    </row>
    <row r="83" spans="1:66" x14ac:dyDescent="0.3">
      <c r="A83" t="s">
        <v>710</v>
      </c>
      <c r="B83" t="s">
        <v>711</v>
      </c>
      <c r="C83" t="s">
        <v>1068</v>
      </c>
      <c r="D83" t="s">
        <v>1069</v>
      </c>
      <c r="AI83">
        <v>1.1177006392045454</v>
      </c>
      <c r="AJ83">
        <v>1.1428271604938272</v>
      </c>
      <c r="AK83">
        <v>1.1487978237978238</v>
      </c>
      <c r="AL83">
        <v>0.98515896820635884</v>
      </c>
      <c r="AM83">
        <v>0.99806091215182124</v>
      </c>
      <c r="AN83">
        <v>1.1255799274104465</v>
      </c>
      <c r="AO83">
        <v>1.1124134165366615</v>
      </c>
      <c r="AP83">
        <v>1.1602357563850687</v>
      </c>
      <c r="AQ83">
        <v>1.1936286849950315</v>
      </c>
      <c r="AR83">
        <v>1.1742743892574017</v>
      </c>
      <c r="AS83">
        <v>1.0661401119685276</v>
      </c>
      <c r="AT83">
        <v>0.99997408953505118</v>
      </c>
      <c r="AU83">
        <v>1.033988309352518</v>
      </c>
      <c r="AV83">
        <v>1.1361273469387754</v>
      </c>
      <c r="AW83">
        <v>1.2593170999633834</v>
      </c>
      <c r="AX83">
        <v>1.2865799999999998</v>
      </c>
      <c r="AY83">
        <v>1.2814848206071756</v>
      </c>
      <c r="AZ83">
        <v>1.4190456182472988</v>
      </c>
      <c r="BA83">
        <v>1.2898731617647057</v>
      </c>
      <c r="BB83">
        <v>1.1062065742327465</v>
      </c>
      <c r="BC83">
        <v>1.085082527459486</v>
      </c>
      <c r="BD83">
        <v>1.1312382711865405</v>
      </c>
      <c r="BE83">
        <v>1.1083442656705074</v>
      </c>
      <c r="BF83">
        <v>1.0869014354361421</v>
      </c>
      <c r="BG83">
        <v>1.1492676498062475</v>
      </c>
      <c r="BH83">
        <v>1.0580639883581806</v>
      </c>
      <c r="BI83">
        <v>0.92974744459317438</v>
      </c>
      <c r="BJ83">
        <v>0.88107942194784772</v>
      </c>
      <c r="BK83">
        <v>0.91746377639815757</v>
      </c>
      <c r="BL83">
        <v>0.87824659469700872</v>
      </c>
      <c r="BM83" s="9">
        <v>0.88331842809128902</v>
      </c>
      <c r="BN83">
        <v>0.95287498738780518</v>
      </c>
    </row>
    <row r="84" spans="1:66" x14ac:dyDescent="0.3">
      <c r="A84" t="s">
        <v>712</v>
      </c>
      <c r="B84" t="s">
        <v>713</v>
      </c>
      <c r="C84" t="s">
        <v>1068</v>
      </c>
      <c r="D84" t="s">
        <v>1069</v>
      </c>
      <c r="AI84">
        <v>0.28205288578104309</v>
      </c>
      <c r="AJ84">
        <v>0.28353456499274771</v>
      </c>
      <c r="AK84">
        <v>0.29203782864699729</v>
      </c>
      <c r="AL84">
        <v>0.295348128181188</v>
      </c>
      <c r="AM84">
        <v>0.3003817537215826</v>
      </c>
      <c r="AN84">
        <v>0.30725318951122826</v>
      </c>
      <c r="AO84">
        <v>0.31175886396239538</v>
      </c>
      <c r="AP84">
        <v>0.31452891590095339</v>
      </c>
      <c r="AQ84">
        <v>0.31051458622009281</v>
      </c>
      <c r="AR84">
        <v>0.23064898587144675</v>
      </c>
      <c r="AS84">
        <v>0.24182887436739137</v>
      </c>
      <c r="AT84">
        <v>0.23761418065359721</v>
      </c>
      <c r="AU84">
        <v>0.23396839516110399</v>
      </c>
      <c r="AV84">
        <v>0.24282679196747819</v>
      </c>
      <c r="AW84">
        <v>0.28703913310760071</v>
      </c>
      <c r="AX84">
        <v>0.31765181555230432</v>
      </c>
      <c r="AY84">
        <v>0.34024152211942771</v>
      </c>
      <c r="AZ84">
        <v>0.3864999743170362</v>
      </c>
      <c r="BA84">
        <v>0.46571369643371352</v>
      </c>
      <c r="BB84">
        <v>0.40414767246679495</v>
      </c>
      <c r="BC84">
        <v>0.42740806259085673</v>
      </c>
      <c r="BD84">
        <v>0.48105267152353687</v>
      </c>
      <c r="BE84">
        <v>0.45000961762038272</v>
      </c>
      <c r="BF84">
        <v>0.43571844573374652</v>
      </c>
      <c r="BG84">
        <v>0.40941376266699836</v>
      </c>
      <c r="BH84">
        <v>0.33204811759178515</v>
      </c>
      <c r="BI84">
        <v>0.3159136082497761</v>
      </c>
      <c r="BJ84">
        <v>0.32061035679593503</v>
      </c>
      <c r="BK84">
        <v>0.32356220767690591</v>
      </c>
      <c r="BL84">
        <v>0.30061378607959277</v>
      </c>
      <c r="BM84" s="9">
        <v>0.28889315340193394</v>
      </c>
      <c r="BN84">
        <v>0.29666066620214754</v>
      </c>
    </row>
    <row r="85" spans="1:66" x14ac:dyDescent="0.3">
      <c r="A85" t="s">
        <v>714</v>
      </c>
      <c r="B85" t="s">
        <v>715</v>
      </c>
      <c r="C85" t="s">
        <v>1068</v>
      </c>
      <c r="D85" t="s">
        <v>1069</v>
      </c>
      <c r="AI85">
        <v>0.51687189830045555</v>
      </c>
      <c r="AJ85">
        <v>0.53192174371238854</v>
      </c>
      <c r="AK85">
        <v>0.48678571344264066</v>
      </c>
      <c r="AL85">
        <v>0.42186628418679967</v>
      </c>
      <c r="AM85">
        <v>0.36488757562350943</v>
      </c>
      <c r="AN85">
        <v>0.40762321692167136</v>
      </c>
      <c r="AO85">
        <v>0.41049216454976456</v>
      </c>
      <c r="AP85">
        <v>0.38484270136870458</v>
      </c>
      <c r="AQ85">
        <v>0.39457564623615704</v>
      </c>
      <c r="AR85">
        <v>0.38457004404669914</v>
      </c>
      <c r="AS85">
        <v>0.23408811066838867</v>
      </c>
      <c r="AT85">
        <v>0.23478646492711153</v>
      </c>
      <c r="AU85">
        <v>0.25666769930098182</v>
      </c>
      <c r="AV85">
        <v>0.29614366848314833</v>
      </c>
      <c r="AW85">
        <v>0.31779892657863368</v>
      </c>
      <c r="AX85">
        <v>0.35201430103688247</v>
      </c>
      <c r="AY85">
        <v>0.38098143019785596</v>
      </c>
      <c r="AZ85">
        <v>0.4317999868251941</v>
      </c>
      <c r="BA85">
        <v>0.4483627690876385</v>
      </c>
      <c r="BB85">
        <v>0.38594542106422702</v>
      </c>
      <c r="BC85">
        <v>0.43687813209473358</v>
      </c>
      <c r="BD85">
        <v>0.45849083599786472</v>
      </c>
      <c r="BE85">
        <v>0.41978249086589786</v>
      </c>
      <c r="BF85">
        <v>0.44592456619325832</v>
      </c>
      <c r="BG85">
        <v>0.3613827184592695</v>
      </c>
      <c r="BH85">
        <v>0.34077313337458137</v>
      </c>
      <c r="BI85">
        <v>0.39496564018713493</v>
      </c>
      <c r="BJ85">
        <v>0.40545905818748418</v>
      </c>
      <c r="BK85">
        <v>0.41542862327932301</v>
      </c>
      <c r="BL85">
        <v>0.38910281790192247</v>
      </c>
      <c r="BM85" s="9">
        <v>0.39205026003237309</v>
      </c>
      <c r="BN85">
        <v>0.39578794494050173</v>
      </c>
    </row>
    <row r="86" spans="1:66" x14ac:dyDescent="0.3">
      <c r="A86" t="s">
        <v>716</v>
      </c>
      <c r="B86" t="s">
        <v>717</v>
      </c>
      <c r="C86" t="s">
        <v>1068</v>
      </c>
      <c r="D86" t="s">
        <v>1069</v>
      </c>
    </row>
    <row r="87" spans="1:66" x14ac:dyDescent="0.3">
      <c r="A87" t="s">
        <v>449</v>
      </c>
      <c r="B87" t="s">
        <v>718</v>
      </c>
      <c r="C87" t="s">
        <v>1068</v>
      </c>
      <c r="D87" t="s">
        <v>1069</v>
      </c>
      <c r="AI87">
        <v>0.69407267974472364</v>
      </c>
      <c r="AJ87">
        <v>0.73972470331541973</v>
      </c>
      <c r="AK87">
        <v>0.76294878002891453</v>
      </c>
      <c r="AL87">
        <v>0.70830188444083531</v>
      </c>
      <c r="AM87">
        <v>0.68816605597379643</v>
      </c>
      <c r="AN87">
        <v>0.70350322001581078</v>
      </c>
      <c r="AO87">
        <v>0.69272675539409212</v>
      </c>
      <c r="AP87">
        <v>0.63316730409018229</v>
      </c>
      <c r="AQ87">
        <v>0.57292017333217748</v>
      </c>
      <c r="AR87">
        <v>0.5249382447803026</v>
      </c>
      <c r="AS87">
        <v>0.43336533864089766</v>
      </c>
      <c r="AT87">
        <v>0.38621106884511375</v>
      </c>
      <c r="AU87">
        <v>0.37704230577440229</v>
      </c>
      <c r="AV87">
        <v>0.42661191231663687</v>
      </c>
      <c r="AW87">
        <v>0.42822377455720367</v>
      </c>
      <c r="AX87">
        <v>0.32567987216774325</v>
      </c>
      <c r="AY87">
        <v>0.30766446313337803</v>
      </c>
      <c r="AZ87">
        <v>0.41747619413730491</v>
      </c>
      <c r="BA87">
        <v>0.43608423596846252</v>
      </c>
      <c r="BB87">
        <v>0.42266669160683989</v>
      </c>
      <c r="BC87">
        <v>0.40656910184045053</v>
      </c>
      <c r="BD87">
        <v>0.37336875825534949</v>
      </c>
      <c r="BE87">
        <v>0.39937141743485277</v>
      </c>
      <c r="BF87">
        <v>0.42455107456405461</v>
      </c>
      <c r="BG87">
        <v>0.43625363380687676</v>
      </c>
      <c r="BH87">
        <v>0.42281598192814129</v>
      </c>
      <c r="BI87">
        <v>0.35229340264534259</v>
      </c>
      <c r="BJ87">
        <v>0.35386464044418553</v>
      </c>
      <c r="BK87">
        <v>0.37317408310341665</v>
      </c>
      <c r="BL87">
        <v>0.393544779861004</v>
      </c>
      <c r="BM87" s="9">
        <v>0.3917160924532892</v>
      </c>
      <c r="BN87">
        <v>0.40796074713880098</v>
      </c>
    </row>
    <row r="88" spans="1:66" x14ac:dyDescent="0.3">
      <c r="A88" t="s">
        <v>719</v>
      </c>
      <c r="B88" t="s">
        <v>720</v>
      </c>
      <c r="C88" t="s">
        <v>1068</v>
      </c>
      <c r="D88" t="s">
        <v>1069</v>
      </c>
      <c r="AI88">
        <v>0.29984073089759611</v>
      </c>
      <c r="AJ88">
        <v>0.28327138903908461</v>
      </c>
      <c r="AK88">
        <v>0.29125640764859428</v>
      </c>
      <c r="AL88">
        <v>0.29196510889077282</v>
      </c>
      <c r="AM88">
        <v>0.28218785197767438</v>
      </c>
      <c r="AN88">
        <v>0.28847529384733817</v>
      </c>
      <c r="AO88">
        <v>0.28401132937863777</v>
      </c>
      <c r="AP88">
        <v>0.27847640253897077</v>
      </c>
      <c r="AQ88">
        <v>0.27056175352212702</v>
      </c>
      <c r="AR88">
        <v>0.26001168843743544</v>
      </c>
      <c r="AS88">
        <v>0.23158780019194142</v>
      </c>
      <c r="AT88">
        <v>0.21254787305884668</v>
      </c>
      <c r="AU88">
        <v>0.19137761680230547</v>
      </c>
      <c r="AV88">
        <v>0.16690701956185836</v>
      </c>
      <c r="AW88">
        <v>0.29988160020618942</v>
      </c>
      <c r="AX88">
        <v>0.31813617600769545</v>
      </c>
      <c r="AY88">
        <v>0.31831327179714419</v>
      </c>
      <c r="AZ88">
        <v>0.36515437463433947</v>
      </c>
      <c r="BA88">
        <v>0.41150801183898089</v>
      </c>
      <c r="BB88">
        <v>0.35593726315299273</v>
      </c>
      <c r="BC88">
        <v>0.35342175535160142</v>
      </c>
      <c r="BD88">
        <v>0.34424491584389116</v>
      </c>
      <c r="BE88">
        <v>0.33766030614900039</v>
      </c>
      <c r="BF88">
        <v>0.33020007797833006</v>
      </c>
      <c r="BG88">
        <v>0.29966404049937939</v>
      </c>
      <c r="BH88">
        <v>0.3196751479459608</v>
      </c>
      <c r="BI88">
        <v>0.33391237574988525</v>
      </c>
      <c r="BJ88">
        <v>0.32796473617787592</v>
      </c>
      <c r="BK88">
        <v>0.33160271749791492</v>
      </c>
      <c r="BL88">
        <v>0.33293265743103123</v>
      </c>
      <c r="BM88" s="9">
        <v>0.33268744689864604</v>
      </c>
      <c r="BN88">
        <v>0.34331524387638002</v>
      </c>
    </row>
    <row r="89" spans="1:66" x14ac:dyDescent="0.3">
      <c r="A89" t="s">
        <v>721</v>
      </c>
      <c r="B89" t="s">
        <v>722</v>
      </c>
      <c r="C89" t="s">
        <v>1068</v>
      </c>
      <c r="D89" t="s">
        <v>1069</v>
      </c>
      <c r="AI89">
        <v>0.43322690306442374</v>
      </c>
      <c r="AJ89">
        <v>0.4202751940955099</v>
      </c>
      <c r="AK89">
        <v>0.35770062775003558</v>
      </c>
      <c r="AL89">
        <v>0.35821136765565337</v>
      </c>
      <c r="AM89">
        <v>0.33803806152959504</v>
      </c>
      <c r="AN89">
        <v>0.34183574128951572</v>
      </c>
      <c r="AO89">
        <v>0.32028359995704442</v>
      </c>
      <c r="AP89">
        <v>0.29359465153677405</v>
      </c>
      <c r="AQ89">
        <v>0.31042900259989881</v>
      </c>
      <c r="AR89">
        <v>0.32940942415664237</v>
      </c>
      <c r="AS89">
        <v>0.28835325109267851</v>
      </c>
      <c r="AT89">
        <v>0.29196681666297836</v>
      </c>
      <c r="AU89">
        <v>0.30897140212552826</v>
      </c>
      <c r="AV89">
        <v>0.34429353813591512</v>
      </c>
      <c r="AW89">
        <v>0.3635981188317759</v>
      </c>
      <c r="AX89">
        <v>0.37304872233170111</v>
      </c>
      <c r="AY89">
        <v>0.35692959914874384</v>
      </c>
      <c r="AZ89">
        <v>0.3959535059464806</v>
      </c>
      <c r="BA89">
        <v>0.46894164207125333</v>
      </c>
      <c r="BB89">
        <v>0.43102353000097382</v>
      </c>
      <c r="BC89">
        <v>0.41681955647879532</v>
      </c>
      <c r="BD89">
        <v>0.48889645382326863</v>
      </c>
      <c r="BE89">
        <v>0.45478454625743525</v>
      </c>
      <c r="BF89">
        <v>0.46516392796046396</v>
      </c>
      <c r="BG89">
        <v>0.45225374666296175</v>
      </c>
      <c r="BH89">
        <v>0.37778473224427056</v>
      </c>
      <c r="BI89">
        <v>0.37867857383904407</v>
      </c>
      <c r="BJ89">
        <v>0.38361493276942638</v>
      </c>
      <c r="BK89">
        <v>0.41223175780173971</v>
      </c>
      <c r="BL89">
        <v>0.37080809413940174</v>
      </c>
      <c r="BM89" s="9">
        <v>0.3733470020630818</v>
      </c>
      <c r="BN89">
        <v>0.39519827530571527</v>
      </c>
    </row>
    <row r="90" spans="1:66" x14ac:dyDescent="0.3">
      <c r="A90" t="s">
        <v>723</v>
      </c>
      <c r="B90" t="s">
        <v>724</v>
      </c>
      <c r="C90" t="s">
        <v>1068</v>
      </c>
      <c r="D90" t="s">
        <v>1069</v>
      </c>
      <c r="AI90">
        <v>0.51431269491699994</v>
      </c>
      <c r="AJ90">
        <v>0.49718734705456691</v>
      </c>
      <c r="AK90">
        <v>0.43818335479917775</v>
      </c>
      <c r="AL90">
        <v>0.38934078148569051</v>
      </c>
      <c r="AM90">
        <v>0.24210151440861544</v>
      </c>
      <c r="AN90">
        <v>0.28401861730730782</v>
      </c>
      <c r="AO90">
        <v>0.27438372045649478</v>
      </c>
      <c r="AP90">
        <v>0.20532424139874048</v>
      </c>
      <c r="AQ90">
        <v>0.13746820519243824</v>
      </c>
      <c r="AR90">
        <v>0.18075061659045302</v>
      </c>
      <c r="AS90">
        <v>0.22401342324265569</v>
      </c>
      <c r="AT90">
        <v>0.187309629593432</v>
      </c>
      <c r="AU90">
        <v>0.19090427728147188</v>
      </c>
      <c r="AV90">
        <v>0.22593277726289371</v>
      </c>
      <c r="AW90">
        <v>0.28302938206369371</v>
      </c>
      <c r="AX90">
        <v>0.39187255978788094</v>
      </c>
      <c r="AY90">
        <v>0.43323179701950565</v>
      </c>
      <c r="AZ90">
        <v>0.47420729608467349</v>
      </c>
      <c r="BA90">
        <v>0.59677096096375593</v>
      </c>
      <c r="BB90">
        <v>0.44521333013301528</v>
      </c>
      <c r="BC90">
        <v>0.52438928660097139</v>
      </c>
      <c r="BD90">
        <v>0.631321750275326</v>
      </c>
      <c r="BE90">
        <v>0.57787559354833928</v>
      </c>
      <c r="BF90">
        <v>0.5865130450593784</v>
      </c>
      <c r="BG90">
        <v>0.57555666059899269</v>
      </c>
      <c r="BH90">
        <v>0.46931338133483996</v>
      </c>
      <c r="BI90">
        <v>0.45214413389268177</v>
      </c>
      <c r="BJ90">
        <v>0.42871158256356767</v>
      </c>
      <c r="BK90">
        <v>0.47935600278509266</v>
      </c>
      <c r="BL90">
        <v>0.43232201583949614</v>
      </c>
      <c r="BM90" s="9">
        <v>0.39643841187784451</v>
      </c>
      <c r="BN90">
        <v>0.46682844781372962</v>
      </c>
    </row>
    <row r="91" spans="1:66" x14ac:dyDescent="0.3">
      <c r="A91" t="s">
        <v>725</v>
      </c>
      <c r="B91" t="s">
        <v>726</v>
      </c>
      <c r="C91" t="s">
        <v>1068</v>
      </c>
      <c r="D91" t="s">
        <v>1069</v>
      </c>
      <c r="AI91">
        <v>0.72157566638005155</v>
      </c>
      <c r="AJ91">
        <v>0.72713778276313323</v>
      </c>
      <c r="AK91">
        <v>0.78040221666070786</v>
      </c>
      <c r="AL91">
        <v>0.72529726516052329</v>
      </c>
      <c r="AM91">
        <v>0.74607022471910112</v>
      </c>
      <c r="AN91">
        <v>0.8401794381526696</v>
      </c>
      <c r="AO91">
        <v>0.85157842582106447</v>
      </c>
      <c r="AP91">
        <v>0.78269312367402966</v>
      </c>
      <c r="AQ91">
        <v>0.74704946385333804</v>
      </c>
      <c r="AR91">
        <v>0.7175659668262564</v>
      </c>
      <c r="AS91">
        <v>0.61861074779451108</v>
      </c>
      <c r="AT91">
        <v>0.59886268360236294</v>
      </c>
      <c r="AU91">
        <v>0.62688417606705993</v>
      </c>
      <c r="AV91">
        <v>0.77493762377960618</v>
      </c>
      <c r="AW91">
        <v>0.8639075735127435</v>
      </c>
      <c r="AX91">
        <v>0.88203014494630316</v>
      </c>
      <c r="AY91">
        <v>0.86944568334705763</v>
      </c>
      <c r="AZ91">
        <v>0.98443767369529722</v>
      </c>
      <c r="BA91">
        <v>1.0412228048570311</v>
      </c>
      <c r="BB91">
        <v>0.98252937100624926</v>
      </c>
      <c r="BC91">
        <v>0.95713694185000187</v>
      </c>
      <c r="BD91">
        <v>0.99269098403696687</v>
      </c>
      <c r="BE91">
        <v>0.87964726645195335</v>
      </c>
      <c r="BF91">
        <v>0.83842232450431609</v>
      </c>
      <c r="BG91">
        <v>0.81189332682156579</v>
      </c>
      <c r="BH91">
        <v>0.67577101629296843</v>
      </c>
      <c r="BI91">
        <v>0.65150103415564364</v>
      </c>
      <c r="BJ91">
        <v>0.64961299339882472</v>
      </c>
      <c r="BK91">
        <v>0.66707042154431329</v>
      </c>
      <c r="BL91">
        <v>0.63030668905097942</v>
      </c>
      <c r="BM91" s="9">
        <v>0.63141628879221967</v>
      </c>
      <c r="BN91">
        <v>0.64791342104262528</v>
      </c>
    </row>
    <row r="92" spans="1:66" x14ac:dyDescent="0.3">
      <c r="A92" t="s">
        <v>727</v>
      </c>
      <c r="B92" t="s">
        <v>728</v>
      </c>
      <c r="C92" t="s">
        <v>1068</v>
      </c>
      <c r="D92" t="s">
        <v>1069</v>
      </c>
      <c r="AI92">
        <v>0.6121437714788629</v>
      </c>
      <c r="AJ92">
        <v>0.63161354377422585</v>
      </c>
      <c r="AK92">
        <v>0.64231348150077405</v>
      </c>
      <c r="AL92">
        <v>0.63925837857310364</v>
      </c>
      <c r="AM92">
        <v>0.64586367188319993</v>
      </c>
      <c r="AN92">
        <v>0.65191289638845551</v>
      </c>
      <c r="AO92">
        <v>0.65730405303248884</v>
      </c>
      <c r="AP92">
        <v>0.6576935327069815</v>
      </c>
      <c r="AQ92">
        <v>0.66167602873652953</v>
      </c>
      <c r="AR92">
        <v>0.65979855741395177</v>
      </c>
      <c r="AS92">
        <v>0.66255256321200739</v>
      </c>
      <c r="AT92">
        <v>0.66184774805671098</v>
      </c>
      <c r="AU92">
        <v>0.65411618630112955</v>
      </c>
      <c r="AV92">
        <v>0.64096202312700368</v>
      </c>
      <c r="AW92">
        <v>0.63688433618690732</v>
      </c>
      <c r="AX92">
        <v>0.63289464975029253</v>
      </c>
      <c r="AY92">
        <v>0.64239249720957403</v>
      </c>
      <c r="AZ92">
        <v>0.63999635807286293</v>
      </c>
      <c r="BA92">
        <v>0.67723266933169257</v>
      </c>
      <c r="BB92">
        <v>0.67285294188744804</v>
      </c>
      <c r="BC92">
        <v>0.66805207204680372</v>
      </c>
      <c r="BD92">
        <v>0.65592399349918884</v>
      </c>
      <c r="BE92">
        <v>0.66680510838826668</v>
      </c>
      <c r="BF92">
        <v>0.65528710683186664</v>
      </c>
      <c r="BG92">
        <v>0.64177310025250367</v>
      </c>
      <c r="BH92">
        <v>0.64277856438248138</v>
      </c>
      <c r="BI92">
        <v>0.64078675376044436</v>
      </c>
      <c r="BJ92">
        <v>0.62604180088749628</v>
      </c>
      <c r="BK92">
        <v>0.60713669513559254</v>
      </c>
      <c r="BL92">
        <v>0.61631557525120362</v>
      </c>
      <c r="BM92" s="9">
        <v>0.60714144040897777</v>
      </c>
      <c r="BN92">
        <v>0.59522629924870374</v>
      </c>
    </row>
    <row r="93" spans="1:66" x14ac:dyDescent="0.3">
      <c r="A93" t="s">
        <v>729</v>
      </c>
      <c r="B93" t="s">
        <v>730</v>
      </c>
      <c r="C93" t="s">
        <v>1068</v>
      </c>
      <c r="D93" t="s">
        <v>1069</v>
      </c>
    </row>
    <row r="94" spans="1:66" x14ac:dyDescent="0.3">
      <c r="A94" t="s">
        <v>731</v>
      </c>
      <c r="B94" t="s">
        <v>732</v>
      </c>
      <c r="C94" t="s">
        <v>1068</v>
      </c>
      <c r="D94" t="s">
        <v>1069</v>
      </c>
      <c r="AI94">
        <v>0.22336968072455526</v>
      </c>
      <c r="AJ94">
        <v>0.25628156733361168</v>
      </c>
      <c r="AK94">
        <v>0.26529996426645069</v>
      </c>
      <c r="AL94">
        <v>0.27227090421920186</v>
      </c>
      <c r="AM94">
        <v>0.29183064760528932</v>
      </c>
      <c r="AN94">
        <v>0.30743745662621758</v>
      </c>
      <c r="AO94">
        <v>0.3136338469695561</v>
      </c>
      <c r="AP94">
        <v>0.33528965751988721</v>
      </c>
      <c r="AQ94">
        <v>0.34428731130943324</v>
      </c>
      <c r="AR94">
        <v>0.30877087830461591</v>
      </c>
      <c r="AS94">
        <v>0.30685135538473696</v>
      </c>
      <c r="AT94">
        <v>0.3189549250396928</v>
      </c>
      <c r="AU94">
        <v>0.33595477554774028</v>
      </c>
      <c r="AV94">
        <v>0.33901680392452371</v>
      </c>
      <c r="AW94">
        <v>0.349795459078724</v>
      </c>
      <c r="AX94">
        <v>0.37306054759008239</v>
      </c>
      <c r="AY94">
        <v>0.3814852935612304</v>
      </c>
      <c r="AZ94">
        <v>0.39421064666970534</v>
      </c>
      <c r="BA94">
        <v>0.42952177597172492</v>
      </c>
      <c r="BB94">
        <v>0.40955989036722701</v>
      </c>
      <c r="BC94">
        <v>0.43096895519733425</v>
      </c>
      <c r="BD94">
        <v>0.46709642986740818</v>
      </c>
      <c r="BE94">
        <v>0.46567123967642843</v>
      </c>
      <c r="BF94">
        <v>0.47307219115430965</v>
      </c>
      <c r="BG94">
        <v>0.48716190804155218</v>
      </c>
      <c r="BH94">
        <v>0.4874813386612426</v>
      </c>
      <c r="BI94">
        <v>0.50759308902754252</v>
      </c>
      <c r="BJ94">
        <v>0.5351997252137114</v>
      </c>
      <c r="BK94">
        <v>0.51688040650004263</v>
      </c>
      <c r="BL94">
        <v>0.51434561531067469</v>
      </c>
      <c r="BM94" s="9">
        <v>0.51997817867044605</v>
      </c>
      <c r="BN94">
        <v>0.51442860293468162</v>
      </c>
    </row>
    <row r="95" spans="1:66" x14ac:dyDescent="0.3">
      <c r="A95" t="s">
        <v>733</v>
      </c>
      <c r="B95" t="s">
        <v>734</v>
      </c>
      <c r="C95" t="s">
        <v>1068</v>
      </c>
      <c r="D95" t="s">
        <v>1069</v>
      </c>
    </row>
    <row r="96" spans="1:66" x14ac:dyDescent="0.3">
      <c r="A96" t="s">
        <v>735</v>
      </c>
      <c r="B96" t="s">
        <v>736</v>
      </c>
      <c r="C96" t="s">
        <v>1068</v>
      </c>
      <c r="D96" t="s">
        <v>1069</v>
      </c>
      <c r="AI96">
        <v>0.43691837493665825</v>
      </c>
      <c r="AJ96">
        <v>0.35020652394128532</v>
      </c>
      <c r="AK96">
        <v>0.34058122233560673</v>
      </c>
      <c r="AL96">
        <v>0.37384915900305843</v>
      </c>
      <c r="AM96">
        <v>0.40170250956302384</v>
      </c>
      <c r="AN96">
        <v>0.43053206660941057</v>
      </c>
      <c r="AO96">
        <v>0.44441654498002064</v>
      </c>
      <c r="AP96">
        <v>0.43696050746347354</v>
      </c>
      <c r="AQ96">
        <v>0.42093417030401015</v>
      </c>
      <c r="AR96">
        <v>0.39035406594185557</v>
      </c>
      <c r="AS96">
        <v>0.39696166232451402</v>
      </c>
      <c r="AT96">
        <v>0.37929666316747845</v>
      </c>
      <c r="AU96">
        <v>0.37653414310436634</v>
      </c>
      <c r="AV96">
        <v>0.38026125616377804</v>
      </c>
      <c r="AW96">
        <v>0.38657893531904236</v>
      </c>
      <c r="AX96">
        <v>0.40026945185020235</v>
      </c>
      <c r="AY96">
        <v>0.40949675371531402</v>
      </c>
      <c r="AZ96">
        <v>0.44453637111658006</v>
      </c>
      <c r="BA96">
        <v>0.47552414892591244</v>
      </c>
      <c r="BB96">
        <v>0.47598444218839425</v>
      </c>
      <c r="BC96">
        <v>0.49146945057577301</v>
      </c>
      <c r="BD96">
        <v>0.49147485002435576</v>
      </c>
      <c r="BE96">
        <v>0.51325618144976737</v>
      </c>
      <c r="BF96">
        <v>0.49796120436060998</v>
      </c>
      <c r="BG96">
        <v>0.4937225574822281</v>
      </c>
      <c r="BH96">
        <v>0.49800641888856173</v>
      </c>
      <c r="BI96">
        <v>0.51443004839068274</v>
      </c>
      <c r="BJ96">
        <v>0.51018300645288139</v>
      </c>
      <c r="BK96">
        <v>0.48105646154918258</v>
      </c>
      <c r="BL96">
        <v>0.48477051482419181</v>
      </c>
      <c r="BM96" s="9">
        <v>0.35304005724244697</v>
      </c>
      <c r="BN96">
        <v>0.38274328437617267</v>
      </c>
    </row>
    <row r="97" spans="1:66" x14ac:dyDescent="0.3">
      <c r="A97" t="s">
        <v>737</v>
      </c>
      <c r="B97" t="s">
        <v>738</v>
      </c>
      <c r="C97" t="s">
        <v>1068</v>
      </c>
      <c r="D97" t="s">
        <v>1069</v>
      </c>
    </row>
    <row r="98" spans="1:66" x14ac:dyDescent="0.3">
      <c r="A98" t="s">
        <v>739</v>
      </c>
      <c r="B98" t="s">
        <v>740</v>
      </c>
      <c r="C98" t="s">
        <v>1068</v>
      </c>
      <c r="D98" t="s">
        <v>1069</v>
      </c>
      <c r="AI98">
        <v>0.7389296262305477</v>
      </c>
      <c r="AJ98">
        <v>0.78195734906292458</v>
      </c>
      <c r="AK98">
        <v>0.8435408676174172</v>
      </c>
      <c r="AL98">
        <v>0.89555947055945373</v>
      </c>
      <c r="AM98">
        <v>0.93313115787042988</v>
      </c>
      <c r="AN98">
        <v>0.9508894681287261</v>
      </c>
      <c r="AO98">
        <v>0.9889241751145843</v>
      </c>
      <c r="AP98">
        <v>1.0271220353872903</v>
      </c>
      <c r="AQ98">
        <v>1.0276555507671787</v>
      </c>
      <c r="AR98">
        <v>0.97034048441380338</v>
      </c>
      <c r="AS98">
        <v>0.91267325260819776</v>
      </c>
      <c r="AT98">
        <v>0.8758753218193619</v>
      </c>
      <c r="AU98">
        <v>0.83308538894632445</v>
      </c>
      <c r="AV98">
        <v>0.76907405719322441</v>
      </c>
      <c r="AW98">
        <v>0.72196321381592188</v>
      </c>
      <c r="AX98">
        <v>0.69992333245351979</v>
      </c>
      <c r="AY98">
        <v>0.67616762464282421</v>
      </c>
      <c r="AZ98">
        <v>0.67610676619152199</v>
      </c>
      <c r="BA98">
        <v>0.67314465736127804</v>
      </c>
      <c r="BB98">
        <v>0.66935535166962901</v>
      </c>
      <c r="BC98">
        <v>0.66171148611238095</v>
      </c>
      <c r="BD98">
        <v>0.67223012753650302</v>
      </c>
      <c r="BE98">
        <v>0.70319064570508483</v>
      </c>
      <c r="BF98">
        <v>0.7152628689589362</v>
      </c>
      <c r="BG98">
        <v>0.73592685964087523</v>
      </c>
      <c r="BH98">
        <v>0.75221925965434222</v>
      </c>
      <c r="BI98">
        <v>0.7642437323390181</v>
      </c>
      <c r="BJ98">
        <v>0.77136902999310164</v>
      </c>
      <c r="BK98">
        <v>0.77642770612675893</v>
      </c>
      <c r="BL98">
        <v>0.77863777360914377</v>
      </c>
      <c r="BM98" s="9">
        <v>0.78163728780862807</v>
      </c>
      <c r="BN98">
        <v>0.75274683130873643</v>
      </c>
    </row>
    <row r="99" spans="1:66" x14ac:dyDescent="0.3">
      <c r="A99" t="s">
        <v>741</v>
      </c>
      <c r="B99" t="s">
        <v>742</v>
      </c>
      <c r="C99" t="s">
        <v>1068</v>
      </c>
      <c r="D99" t="s">
        <v>1069</v>
      </c>
      <c r="AI99">
        <v>0.47910794133959872</v>
      </c>
      <c r="AJ99">
        <v>0.45263443451744129</v>
      </c>
      <c r="AK99">
        <v>0.4436877113327507</v>
      </c>
      <c r="AL99">
        <v>0.40558102783548905</v>
      </c>
      <c r="AM99">
        <v>0.37338309574023049</v>
      </c>
      <c r="AN99">
        <v>0.3967128320475965</v>
      </c>
      <c r="AO99">
        <v>0.37295562437579644</v>
      </c>
      <c r="AP99">
        <v>0.38415241623744179</v>
      </c>
      <c r="AQ99">
        <v>0.40693157425239956</v>
      </c>
      <c r="AR99">
        <v>0.40730988092127735</v>
      </c>
      <c r="AS99">
        <v>0.42231236608795264</v>
      </c>
      <c r="AT99">
        <v>0.42804659248523141</v>
      </c>
      <c r="AU99">
        <v>0.41722015821000419</v>
      </c>
      <c r="AV99">
        <v>0.40988408574164648</v>
      </c>
      <c r="AW99">
        <v>0.40492032273722628</v>
      </c>
      <c r="AX99">
        <v>0.40726289074088079</v>
      </c>
      <c r="AY99">
        <v>0.41481820639315697</v>
      </c>
      <c r="AZ99">
        <v>0.43066550746024901</v>
      </c>
      <c r="BA99">
        <v>0.45527112350795923</v>
      </c>
      <c r="BB99">
        <v>0.48721917039354384</v>
      </c>
      <c r="BC99">
        <v>0.50394537641238046</v>
      </c>
      <c r="BD99">
        <v>0.53161221699053762</v>
      </c>
      <c r="BE99">
        <v>0.5317543378663433</v>
      </c>
      <c r="BF99">
        <v>0.50759811917894937</v>
      </c>
      <c r="BG99">
        <v>0.495454419301741</v>
      </c>
      <c r="BH99">
        <v>0.47729954153645449</v>
      </c>
      <c r="BI99">
        <v>0.4551143074077425</v>
      </c>
      <c r="BJ99">
        <v>0.44115956904788584</v>
      </c>
      <c r="BK99">
        <v>0.43161861485918324</v>
      </c>
      <c r="BL99">
        <v>0.43061866929880649</v>
      </c>
      <c r="BM99" s="9">
        <v>0.44387917005680605</v>
      </c>
      <c r="BN99">
        <v>0.45277916321238143</v>
      </c>
    </row>
    <row r="100" spans="1:66" x14ac:dyDescent="0.3">
      <c r="A100" t="s">
        <v>743</v>
      </c>
      <c r="B100" t="s">
        <v>744</v>
      </c>
      <c r="C100" t="s">
        <v>1068</v>
      </c>
      <c r="D100" t="s">
        <v>1069</v>
      </c>
    </row>
    <row r="101" spans="1:66" x14ac:dyDescent="0.3">
      <c r="A101" t="s">
        <v>745</v>
      </c>
      <c r="B101" t="s">
        <v>746</v>
      </c>
      <c r="C101" t="s">
        <v>1068</v>
      </c>
      <c r="D101" t="s">
        <v>1069</v>
      </c>
      <c r="AN101">
        <v>0.60886819096936462</v>
      </c>
      <c r="AO101">
        <v>0.59846845919456704</v>
      </c>
      <c r="AP101">
        <v>0.55577213294231376</v>
      </c>
      <c r="AQ101">
        <v>0.57425785934161133</v>
      </c>
      <c r="AR101">
        <v>0.52678289518506904</v>
      </c>
      <c r="AS101">
        <v>0.45749673382949746</v>
      </c>
      <c r="AT101">
        <v>0.46440377722680382</v>
      </c>
      <c r="AU101">
        <v>0.49282192964465599</v>
      </c>
      <c r="AV101">
        <v>0.59419105572267661</v>
      </c>
      <c r="AW101">
        <v>0.66420900268711358</v>
      </c>
      <c r="AX101">
        <v>0.68807100644843444</v>
      </c>
      <c r="AY101">
        <v>0.67047267904105035</v>
      </c>
      <c r="AZ101">
        <v>0.72057391984130359</v>
      </c>
      <c r="BA101">
        <v>0.78467389933784026</v>
      </c>
      <c r="BB101">
        <v>0.72721589111653828</v>
      </c>
      <c r="BC101">
        <v>0.70453110321612855</v>
      </c>
      <c r="BD101">
        <v>0.70223001473875934</v>
      </c>
      <c r="BE101">
        <v>0.62631919154622018</v>
      </c>
      <c r="BF101">
        <v>0.62667770288996738</v>
      </c>
      <c r="BG101">
        <v>0.61645355655453404</v>
      </c>
      <c r="BH101">
        <v>0.5121341417059182</v>
      </c>
      <c r="BI101">
        <v>0.49691596215423461</v>
      </c>
      <c r="BJ101">
        <v>0.50192410276112875</v>
      </c>
      <c r="BK101">
        <v>0.52732051267905788</v>
      </c>
      <c r="BL101">
        <v>0.50130304194490982</v>
      </c>
      <c r="BM101" s="9">
        <v>0.49104694325258536</v>
      </c>
      <c r="BN101">
        <v>0.51474799123896964</v>
      </c>
    </row>
    <row r="102" spans="1:66" x14ac:dyDescent="0.3">
      <c r="A102" t="s">
        <v>256</v>
      </c>
      <c r="B102" t="s">
        <v>747</v>
      </c>
      <c r="C102" t="s">
        <v>1068</v>
      </c>
      <c r="D102" t="s">
        <v>1069</v>
      </c>
      <c r="AI102">
        <v>0.35351056631203803</v>
      </c>
      <c r="AJ102">
        <v>0.37652861818038508</v>
      </c>
      <c r="AK102">
        <v>0.25263299119715898</v>
      </c>
      <c r="AL102">
        <v>0.21714191220379347</v>
      </c>
      <c r="AM102">
        <v>0.27865052698342063</v>
      </c>
      <c r="AN102">
        <v>0.32233302553331034</v>
      </c>
      <c r="AO102">
        <v>0.31412892733653042</v>
      </c>
      <c r="AP102">
        <v>0.34528590757667699</v>
      </c>
      <c r="AQ102">
        <v>0.37267900954612493</v>
      </c>
      <c r="AR102">
        <v>0.39910162717341285</v>
      </c>
      <c r="AS102">
        <v>0.36827556420637719</v>
      </c>
      <c r="AT102">
        <v>0.33585452561880302</v>
      </c>
      <c r="AU102">
        <v>0.31310592912687379</v>
      </c>
      <c r="AV102">
        <v>0.23641048128944572</v>
      </c>
      <c r="AW102">
        <v>0.29179655280232797</v>
      </c>
      <c r="AX102">
        <v>0.32664884019598805</v>
      </c>
      <c r="AY102">
        <v>0.32584199949572246</v>
      </c>
      <c r="AZ102">
        <v>0.38380144225363771</v>
      </c>
      <c r="BA102">
        <v>0.40390371316314488</v>
      </c>
      <c r="BB102">
        <v>0.41919398070022496</v>
      </c>
      <c r="BC102">
        <v>0.44895755669454668</v>
      </c>
      <c r="BD102">
        <v>0.45904484457126438</v>
      </c>
      <c r="BE102">
        <v>0.48411397614082136</v>
      </c>
      <c r="BF102">
        <v>0.48532863735943399</v>
      </c>
      <c r="BG102">
        <v>0.48394760317784452</v>
      </c>
      <c r="BH102">
        <v>0.47845249144640228</v>
      </c>
      <c r="BI102">
        <v>0.41840672878017493</v>
      </c>
      <c r="BJ102">
        <v>0.43416864851383785</v>
      </c>
      <c r="BK102">
        <v>0.45645799033103057</v>
      </c>
      <c r="BL102">
        <v>0.40985175449358363</v>
      </c>
      <c r="BM102" s="9">
        <v>0.41111211382099272</v>
      </c>
      <c r="BN102">
        <v>0.58024717440512685</v>
      </c>
    </row>
    <row r="103" spans="1:66" x14ac:dyDescent="0.3">
      <c r="A103" t="s">
        <v>748</v>
      </c>
      <c r="B103" t="s">
        <v>749</v>
      </c>
      <c r="C103" t="s">
        <v>1068</v>
      </c>
      <c r="D103" t="s">
        <v>1069</v>
      </c>
      <c r="AJ103">
        <v>0.40263493677661066</v>
      </c>
      <c r="AK103">
        <v>0.45258039481796675</v>
      </c>
      <c r="AL103">
        <v>0.46067103428321554</v>
      </c>
      <c r="AM103">
        <v>0.47134038928213678</v>
      </c>
      <c r="AN103">
        <v>0.4892270875707046</v>
      </c>
      <c r="AO103">
        <v>0.48397654191017553</v>
      </c>
      <c r="AP103">
        <v>0.46781242705681064</v>
      </c>
      <c r="AQ103">
        <v>0.45625751568201189</v>
      </c>
      <c r="AR103">
        <v>0.44085066233515413</v>
      </c>
      <c r="AS103">
        <v>0.39013009463489867</v>
      </c>
      <c r="AT103">
        <v>0.39945974257166544</v>
      </c>
      <c r="AU103">
        <v>0.45815469669394604</v>
      </c>
      <c r="AV103">
        <v>0.54395253463226911</v>
      </c>
      <c r="AW103">
        <v>0.63321659930809904</v>
      </c>
      <c r="AX103">
        <v>0.65601916500695201</v>
      </c>
      <c r="AY103">
        <v>0.62498471885545892</v>
      </c>
      <c r="AZ103">
        <v>0.73010886269794328</v>
      </c>
      <c r="BA103">
        <v>0.76115765022226634</v>
      </c>
      <c r="BB103">
        <v>0.63106266281246026</v>
      </c>
      <c r="BC103">
        <v>0.60790658389872188</v>
      </c>
      <c r="BD103">
        <v>0.61809870930839816</v>
      </c>
      <c r="BE103">
        <v>0.55806878149005013</v>
      </c>
      <c r="BF103">
        <v>0.55870462907083307</v>
      </c>
      <c r="BG103">
        <v>0.55638025236276534</v>
      </c>
      <c r="BH103">
        <v>0.47453665434562753</v>
      </c>
      <c r="BI103">
        <v>0.46899770415714553</v>
      </c>
      <c r="BJ103">
        <v>0.49569970363172655</v>
      </c>
      <c r="BK103">
        <v>0.5147536844572459</v>
      </c>
      <c r="BL103">
        <v>0.49934921213789302</v>
      </c>
      <c r="BM103" s="9">
        <v>0.48313413781534381</v>
      </c>
      <c r="BN103">
        <v>0.51078608017725591</v>
      </c>
    </row>
    <row r="104" spans="1:66" x14ac:dyDescent="0.3">
      <c r="A104" t="s">
        <v>750</v>
      </c>
      <c r="B104" t="s">
        <v>751</v>
      </c>
      <c r="C104" t="s">
        <v>1068</v>
      </c>
      <c r="D104" t="s">
        <v>1069</v>
      </c>
    </row>
    <row r="105" spans="1:66" x14ac:dyDescent="0.3">
      <c r="A105" t="s">
        <v>752</v>
      </c>
      <c r="B105" t="s">
        <v>753</v>
      </c>
      <c r="C105" t="s">
        <v>1068</v>
      </c>
      <c r="D105" t="s">
        <v>1069</v>
      </c>
    </row>
    <row r="106" spans="1:66" x14ac:dyDescent="0.3">
      <c r="A106" t="s">
        <v>754</v>
      </c>
      <c r="B106" t="s">
        <v>755</v>
      </c>
      <c r="C106" t="s">
        <v>1068</v>
      </c>
      <c r="D106" t="s">
        <v>1069</v>
      </c>
    </row>
    <row r="107" spans="1:66" x14ac:dyDescent="0.3">
      <c r="A107" t="s">
        <v>756</v>
      </c>
      <c r="B107" t="s">
        <v>757</v>
      </c>
      <c r="C107" t="s">
        <v>1068</v>
      </c>
      <c r="D107" t="s">
        <v>1069</v>
      </c>
    </row>
    <row r="108" spans="1:66" x14ac:dyDescent="0.3">
      <c r="A108" t="s">
        <v>242</v>
      </c>
      <c r="B108" t="s">
        <v>758</v>
      </c>
      <c r="C108" t="s">
        <v>1068</v>
      </c>
      <c r="D108" t="s">
        <v>1069</v>
      </c>
      <c r="AI108">
        <v>0.18979875791592662</v>
      </c>
      <c r="AJ108">
        <v>0.18891869834278982</v>
      </c>
      <c r="AK108">
        <v>0.19040151396371532</v>
      </c>
      <c r="AL108">
        <v>0.21554370373004247</v>
      </c>
      <c r="AM108">
        <v>0.21969596102675321</v>
      </c>
      <c r="AN108">
        <v>0.22721057667500857</v>
      </c>
      <c r="AO108">
        <v>0.23278450130578149</v>
      </c>
      <c r="AP108">
        <v>0.2073952718732569</v>
      </c>
      <c r="AQ108">
        <v>0.10443804224376017</v>
      </c>
      <c r="AR108">
        <v>0.14987716853988362</v>
      </c>
      <c r="AS108">
        <v>0.16464729045680912</v>
      </c>
      <c r="AT108">
        <v>0.15105288186453977</v>
      </c>
      <c r="AU108">
        <v>0.17356831168526726</v>
      </c>
      <c r="AV108">
        <v>0.19491556372060487</v>
      </c>
      <c r="AW108">
        <v>0.19771301331664873</v>
      </c>
      <c r="AX108">
        <v>0.20187863213774562</v>
      </c>
      <c r="AY108">
        <v>0.23672880351850922</v>
      </c>
      <c r="AZ108">
        <v>0.25696433437901323</v>
      </c>
      <c r="BA108">
        <v>0.28075240323584405</v>
      </c>
      <c r="BB108">
        <v>0.28196050447391718</v>
      </c>
      <c r="BC108">
        <v>0.36704830391384646</v>
      </c>
      <c r="BD108">
        <v>0.40052227593475909</v>
      </c>
      <c r="BE108">
        <v>0.38031677847943546</v>
      </c>
      <c r="BF108">
        <v>0.35996419879478914</v>
      </c>
      <c r="BG108">
        <v>0.33971368535199453</v>
      </c>
      <c r="BH108">
        <v>0.32513204133375406</v>
      </c>
      <c r="BI108">
        <v>0.33949451886816079</v>
      </c>
      <c r="BJ108">
        <v>0.35092421940954294</v>
      </c>
      <c r="BK108">
        <v>0.33442641109687921</v>
      </c>
      <c r="BL108">
        <v>0.33590760403542524</v>
      </c>
      <c r="BM108" s="9">
        <v>0.32061104728449785</v>
      </c>
      <c r="BN108">
        <v>0.33258688130418523</v>
      </c>
    </row>
    <row r="109" spans="1:66" x14ac:dyDescent="0.3">
      <c r="A109" t="s">
        <v>759</v>
      </c>
      <c r="B109" t="s">
        <v>760</v>
      </c>
      <c r="C109" t="s">
        <v>1068</v>
      </c>
      <c r="D109" t="s">
        <v>1069</v>
      </c>
    </row>
    <row r="110" spans="1:66" x14ac:dyDescent="0.3">
      <c r="A110" t="s">
        <v>761</v>
      </c>
      <c r="B110" t="s">
        <v>762</v>
      </c>
      <c r="C110" t="s">
        <v>1068</v>
      </c>
      <c r="D110" t="s">
        <v>1069</v>
      </c>
    </row>
    <row r="111" spans="1:66" x14ac:dyDescent="0.3">
      <c r="A111" t="s">
        <v>198</v>
      </c>
      <c r="B111" t="s">
        <v>763</v>
      </c>
      <c r="C111" t="s">
        <v>1068</v>
      </c>
      <c r="D111" t="s">
        <v>1069</v>
      </c>
      <c r="AI111">
        <v>0.30620900241982174</v>
      </c>
      <c r="AJ111">
        <v>0.24664076991577824</v>
      </c>
      <c r="AK111">
        <v>0.24393397660845584</v>
      </c>
      <c r="AL111">
        <v>0.22044435051454678</v>
      </c>
      <c r="AM111">
        <v>0.23712330215312585</v>
      </c>
      <c r="AN111">
        <v>0.23767378054906996</v>
      </c>
      <c r="AO111">
        <v>0.23666235512641437</v>
      </c>
      <c r="AP111">
        <v>0.23666773179941658</v>
      </c>
      <c r="AQ111">
        <v>0.22330925196751006</v>
      </c>
      <c r="AR111">
        <v>0.22030072981844914</v>
      </c>
      <c r="AS111">
        <v>0.21178110953121299</v>
      </c>
      <c r="AT111">
        <v>0.20477411102181758</v>
      </c>
      <c r="AU111">
        <v>0.20604547599941123</v>
      </c>
      <c r="AV111">
        <v>0.22107885657853435</v>
      </c>
      <c r="AW111">
        <v>0.23279702383132436</v>
      </c>
      <c r="AX111">
        <v>0.24195291007603176</v>
      </c>
      <c r="AY111">
        <v>0.24894133384367562</v>
      </c>
      <c r="AZ111">
        <v>0.29134426256578005</v>
      </c>
      <c r="BA111">
        <v>0.27323632478632459</v>
      </c>
      <c r="BB111">
        <v>0.28172807188094728</v>
      </c>
      <c r="BC111">
        <v>0.32039103917797207</v>
      </c>
      <c r="BD111">
        <v>0.32447959898549084</v>
      </c>
      <c r="BE111">
        <v>0.29702449160367106</v>
      </c>
      <c r="BF111">
        <v>0.28664100153170891</v>
      </c>
      <c r="BG111">
        <v>0.3007109328853993</v>
      </c>
      <c r="BH111">
        <v>0.29380545632938276</v>
      </c>
      <c r="BI111">
        <v>0.29667711439933503</v>
      </c>
      <c r="BJ111">
        <v>0.3203448118942408</v>
      </c>
      <c r="BK111">
        <v>0.29960601084974736</v>
      </c>
      <c r="BL111">
        <v>0.29723721319829327</v>
      </c>
      <c r="BM111" s="9">
        <v>0.29624126624574743</v>
      </c>
      <c r="BN111">
        <v>0.31055193345267057</v>
      </c>
    </row>
    <row r="112" spans="1:66" x14ac:dyDescent="0.3">
      <c r="A112" t="s">
        <v>764</v>
      </c>
      <c r="B112" t="s">
        <v>765</v>
      </c>
      <c r="C112" t="s">
        <v>1068</v>
      </c>
      <c r="D112" t="s">
        <v>1069</v>
      </c>
    </row>
    <row r="113" spans="1:66" x14ac:dyDescent="0.3">
      <c r="A113" t="s">
        <v>766</v>
      </c>
      <c r="B113" t="s">
        <v>767</v>
      </c>
      <c r="C113" t="s">
        <v>1068</v>
      </c>
      <c r="D113" t="s">
        <v>1069</v>
      </c>
      <c r="AI113">
        <v>1.0215188224566887</v>
      </c>
      <c r="AJ113">
        <v>0.97887184687539608</v>
      </c>
      <c r="AK113">
        <v>1.0401420340345706</v>
      </c>
      <c r="AL113">
        <v>0.92746947319455753</v>
      </c>
      <c r="AM113">
        <v>0.93532155477031809</v>
      </c>
      <c r="AN113">
        <v>1.0118396464646464</v>
      </c>
      <c r="AO113">
        <v>1.0176033266129032</v>
      </c>
      <c r="AP113">
        <v>0.99623806112702962</v>
      </c>
      <c r="AQ113">
        <v>0.96821128182124028</v>
      </c>
      <c r="AR113">
        <v>0.97399391173822603</v>
      </c>
      <c r="AS113">
        <v>0.87184221842196263</v>
      </c>
      <c r="AT113">
        <v>0.8684301544366152</v>
      </c>
      <c r="AU113">
        <v>0.92855056171019779</v>
      </c>
      <c r="AV113">
        <v>1.1356115082999976</v>
      </c>
      <c r="AW113">
        <v>1.2328962689050225</v>
      </c>
      <c r="AX113">
        <v>1.2586548371922173</v>
      </c>
      <c r="AY113">
        <v>1.2282669483388218</v>
      </c>
      <c r="AZ113">
        <v>1.3126329021364747</v>
      </c>
      <c r="BA113">
        <v>1.3890505901945309</v>
      </c>
      <c r="BB113">
        <v>1.2570950803171865</v>
      </c>
      <c r="BC113">
        <v>1.1262002854833355</v>
      </c>
      <c r="BD113">
        <v>1.1574288882198465</v>
      </c>
      <c r="BE113">
        <v>1.0574735817375003</v>
      </c>
      <c r="BF113">
        <v>1.0774065407168658</v>
      </c>
      <c r="BG113">
        <v>1.0880966108850942</v>
      </c>
      <c r="BH113">
        <v>0.89835705435859325</v>
      </c>
      <c r="BI113">
        <v>0.87920096659494384</v>
      </c>
      <c r="BJ113">
        <v>0.8974243749941192</v>
      </c>
      <c r="BK113">
        <v>0.93556869602980319</v>
      </c>
      <c r="BL113">
        <v>0.92569123320784164</v>
      </c>
      <c r="BM113" s="9">
        <v>0.91507726586148108</v>
      </c>
      <c r="BN113">
        <v>0.93139261856200062</v>
      </c>
    </row>
    <row r="114" spans="1:66" x14ac:dyDescent="0.3">
      <c r="A114" t="s">
        <v>768</v>
      </c>
      <c r="B114" t="s">
        <v>769</v>
      </c>
      <c r="C114" t="s">
        <v>1068</v>
      </c>
      <c r="D114" t="s">
        <v>1069</v>
      </c>
      <c r="AI114">
        <v>0.31767287564857222</v>
      </c>
      <c r="AL114">
        <v>0.13065016824893752</v>
      </c>
      <c r="AM114">
        <v>0.14665973637475785</v>
      </c>
      <c r="AN114">
        <v>0.18827056999211678</v>
      </c>
      <c r="AO114">
        <v>0.21709006725176269</v>
      </c>
      <c r="AP114">
        <v>0.19922568843510882</v>
      </c>
      <c r="AQ114">
        <v>0.18682354790849001</v>
      </c>
      <c r="AR114">
        <v>0.18645970280546476</v>
      </c>
      <c r="AS114">
        <v>0.16581877398287803</v>
      </c>
      <c r="AT114">
        <v>0.1833590214325623</v>
      </c>
      <c r="AU114">
        <v>0.16935117274367176</v>
      </c>
      <c r="AV114">
        <v>0.18248056673651181</v>
      </c>
      <c r="AW114">
        <v>0.21081089688781016</v>
      </c>
      <c r="AX114">
        <v>0.23603167136938011</v>
      </c>
      <c r="AY114">
        <v>0.25643474230467728</v>
      </c>
      <c r="AZ114">
        <v>0.30331769196853459</v>
      </c>
      <c r="BA114">
        <v>0.34985603766585077</v>
      </c>
      <c r="BB114">
        <v>0.34755030897973477</v>
      </c>
      <c r="BC114">
        <v>0.3794914694908712</v>
      </c>
      <c r="BD114">
        <v>0.43208903556122541</v>
      </c>
      <c r="BE114">
        <v>0.49704043536429227</v>
      </c>
      <c r="BF114">
        <v>0.39402808896774855</v>
      </c>
      <c r="BG114">
        <v>0.36660770323871039</v>
      </c>
      <c r="BH114">
        <v>0.36091831848859063</v>
      </c>
      <c r="BI114">
        <v>0.3749354403331977</v>
      </c>
      <c r="BJ114">
        <v>0.37977179373330439</v>
      </c>
      <c r="BK114">
        <v>0.25809982343984372</v>
      </c>
      <c r="BL114">
        <v>0.22623778958429144</v>
      </c>
      <c r="BM114" s="9">
        <v>0.1745755259795474</v>
      </c>
    </row>
    <row r="115" spans="1:66" x14ac:dyDescent="0.3">
      <c r="A115" t="s">
        <v>454</v>
      </c>
      <c r="B115" t="s">
        <v>770</v>
      </c>
      <c r="C115" t="s">
        <v>1068</v>
      </c>
      <c r="D115" t="s">
        <v>1069</v>
      </c>
      <c r="AJ115">
        <v>8.5203833411861777E-3</v>
      </c>
      <c r="AK115">
        <v>8.5302983876957197E-3</v>
      </c>
      <c r="AL115">
        <v>1.1920199841741025E-2</v>
      </c>
      <c r="AM115">
        <v>4.3465524037496622E-2</v>
      </c>
      <c r="AN115">
        <v>0.13467605977479424</v>
      </c>
      <c r="AO115">
        <v>9.6395297753188711E-2</v>
      </c>
      <c r="AP115">
        <v>0.15555454389755524</v>
      </c>
      <c r="AQ115">
        <v>0.11325389167294998</v>
      </c>
      <c r="AR115">
        <v>0.16990633848395634</v>
      </c>
      <c r="AS115">
        <v>0.18633735754256434</v>
      </c>
      <c r="AT115">
        <v>0.13394974893257269</v>
      </c>
      <c r="AU115">
        <v>0.13077394130426226</v>
      </c>
      <c r="AV115">
        <v>0.13478545639036174</v>
      </c>
      <c r="AW115">
        <v>0.14298981770288768</v>
      </c>
      <c r="AX115">
        <v>0.18597760200820651</v>
      </c>
      <c r="AY115">
        <v>0.2226789452295464</v>
      </c>
      <c r="AZ115">
        <v>0.29022228528135008</v>
      </c>
      <c r="BA115">
        <v>0.3898068380165049</v>
      </c>
      <c r="BB115">
        <v>0.31785263771271322</v>
      </c>
      <c r="BC115">
        <v>0.36618412439437009</v>
      </c>
      <c r="BD115">
        <v>0.44729932475293843</v>
      </c>
      <c r="BE115">
        <v>0.45082873712120491</v>
      </c>
      <c r="BF115">
        <v>0.45551301357472129</v>
      </c>
      <c r="BG115">
        <v>0.47794123497467322</v>
      </c>
      <c r="BH115">
        <v>0.4801683808106425</v>
      </c>
      <c r="BI115">
        <v>0.48264381163414799</v>
      </c>
      <c r="BJ115">
        <v>0.47361554326237842</v>
      </c>
      <c r="BK115">
        <v>0.54734794139929999</v>
      </c>
      <c r="BL115">
        <v>0.52368031158675721</v>
      </c>
      <c r="BM115" s="9">
        <v>0.46047704519503602</v>
      </c>
      <c r="BN115">
        <v>0.48500480666333246</v>
      </c>
    </row>
    <row r="116" spans="1:66" x14ac:dyDescent="0.3">
      <c r="A116" t="s">
        <v>771</v>
      </c>
      <c r="B116" t="s">
        <v>772</v>
      </c>
      <c r="C116" t="s">
        <v>1068</v>
      </c>
      <c r="D116" t="s">
        <v>1069</v>
      </c>
      <c r="AI116">
        <v>1.1552452310933741</v>
      </c>
      <c r="AJ116">
        <v>1.1963100397821558</v>
      </c>
      <c r="AK116">
        <v>1.240496525382347</v>
      </c>
      <c r="AL116">
        <v>1.050393842303323</v>
      </c>
      <c r="AM116">
        <v>1.0198862382120655</v>
      </c>
      <c r="AN116">
        <v>1.1124244686721789</v>
      </c>
      <c r="AO116">
        <v>1.1149006616541355</v>
      </c>
      <c r="AP116">
        <v>1.0389277942240454</v>
      </c>
      <c r="AQ116">
        <v>1.0803917089332749</v>
      </c>
      <c r="AR116">
        <v>1.0955452731930329</v>
      </c>
      <c r="AS116">
        <v>1.0778156354940469</v>
      </c>
      <c r="AT116">
        <v>0.90655726582403207</v>
      </c>
      <c r="AU116">
        <v>0.99393108572064448</v>
      </c>
      <c r="AV116">
        <v>1.2072664615625286</v>
      </c>
      <c r="AW116">
        <v>1.329028075969096</v>
      </c>
      <c r="AX116">
        <v>1.5217224209571989</v>
      </c>
      <c r="AY116">
        <v>1.4481727272727272</v>
      </c>
      <c r="AZ116">
        <v>1.6760729685426585</v>
      </c>
      <c r="BA116">
        <v>1.3022141858986966</v>
      </c>
      <c r="BB116">
        <v>0.98655378102595959</v>
      </c>
      <c r="BC116">
        <v>1.0870333128243561</v>
      </c>
      <c r="BD116">
        <v>1.1655652901535256</v>
      </c>
      <c r="BE116">
        <v>1.0950161350731873</v>
      </c>
      <c r="BF116">
        <v>1.1214896253886921</v>
      </c>
      <c r="BG116">
        <v>1.1865291626939485</v>
      </c>
      <c r="BH116">
        <v>1.0762304125634687</v>
      </c>
      <c r="BI116">
        <v>1.1590775239829139</v>
      </c>
      <c r="BJ116">
        <v>1.2942505514892975</v>
      </c>
      <c r="BK116">
        <v>1.3016624977680225</v>
      </c>
      <c r="BL116">
        <v>1.1827302745184098</v>
      </c>
      <c r="BM116" s="9">
        <v>1.1053282091859109</v>
      </c>
      <c r="BN116">
        <v>1.18626234425084</v>
      </c>
    </row>
    <row r="117" spans="1:66" x14ac:dyDescent="0.3">
      <c r="A117" t="s">
        <v>773</v>
      </c>
      <c r="B117" t="s">
        <v>774</v>
      </c>
      <c r="C117" t="s">
        <v>1068</v>
      </c>
      <c r="D117" t="s">
        <v>1069</v>
      </c>
      <c r="AI117">
        <v>0.84333796250371984</v>
      </c>
      <c r="AJ117">
        <v>0.86691895923829576</v>
      </c>
      <c r="AK117">
        <v>0.88028425033548863</v>
      </c>
      <c r="AL117">
        <v>0.83004028126214624</v>
      </c>
      <c r="AM117">
        <v>0.85960379927601216</v>
      </c>
      <c r="AN117">
        <v>0.91824627237405787</v>
      </c>
      <c r="AO117">
        <v>0.93142870570542335</v>
      </c>
      <c r="AP117">
        <v>0.91763379138400891</v>
      </c>
      <c r="AQ117">
        <v>0.88031604431462329</v>
      </c>
      <c r="AR117">
        <v>0.84659298983018083</v>
      </c>
      <c r="AS117">
        <v>0.84410639393716425</v>
      </c>
      <c r="AT117">
        <v>0.81445371757376894</v>
      </c>
      <c r="AU117">
        <v>0.7308615813246655</v>
      </c>
      <c r="AV117">
        <v>0.79644078961814624</v>
      </c>
      <c r="AW117">
        <v>0.78888643462739838</v>
      </c>
      <c r="AX117">
        <v>0.82824988301357039</v>
      </c>
      <c r="AY117">
        <v>0.85028569504914941</v>
      </c>
      <c r="AZ117">
        <v>0.90693191499720049</v>
      </c>
      <c r="BA117">
        <v>1.0778163322185061</v>
      </c>
      <c r="BB117">
        <v>1.0116016072018919</v>
      </c>
      <c r="BC117">
        <v>1.0672668311502485</v>
      </c>
      <c r="BD117">
        <v>1.1024651884834225</v>
      </c>
      <c r="BE117">
        <v>1.0257879124904059</v>
      </c>
      <c r="BF117">
        <v>1.0633683136737215</v>
      </c>
      <c r="BG117">
        <v>1.1013050860484779</v>
      </c>
      <c r="BH117">
        <v>1.0095429012478032</v>
      </c>
      <c r="BI117">
        <v>0.98644583698586075</v>
      </c>
      <c r="BJ117">
        <v>1.0422489526382599</v>
      </c>
      <c r="BK117">
        <v>1.0540600837642586</v>
      </c>
      <c r="BL117">
        <v>1.0986704881710252</v>
      </c>
      <c r="BM117" s="9">
        <v>1.1187231156303281</v>
      </c>
      <c r="BN117">
        <v>1.1763076506852073</v>
      </c>
    </row>
    <row r="118" spans="1:66" x14ac:dyDescent="0.3">
      <c r="A118" t="s">
        <v>775</v>
      </c>
      <c r="B118" t="s">
        <v>776</v>
      </c>
      <c r="C118" t="s">
        <v>1068</v>
      </c>
      <c r="D118" t="s">
        <v>1069</v>
      </c>
      <c r="AI118">
        <v>1.1180042016806722</v>
      </c>
      <c r="AJ118">
        <v>1.1236522553457156</v>
      </c>
      <c r="AK118">
        <v>1.1541712490180676</v>
      </c>
      <c r="AL118">
        <v>0.91732004429678848</v>
      </c>
      <c r="AM118">
        <v>0.90751200768491835</v>
      </c>
      <c r="AN118">
        <v>0.92322952573398309</v>
      </c>
      <c r="AO118">
        <v>1.0012573723177312</v>
      </c>
      <c r="AP118">
        <v>0.91428603910868567</v>
      </c>
      <c r="AQ118">
        <v>0.89197390431582468</v>
      </c>
      <c r="AR118">
        <v>0.85949221906061968</v>
      </c>
      <c r="AS118">
        <v>0.74384152609098197</v>
      </c>
      <c r="AT118">
        <v>0.73129583932441034</v>
      </c>
      <c r="AU118">
        <v>0.77866956163019752</v>
      </c>
      <c r="AV118">
        <v>0.94278146508862548</v>
      </c>
      <c r="AW118">
        <v>1.0596356030301186</v>
      </c>
      <c r="AX118">
        <v>1.0638701114272369</v>
      </c>
      <c r="AY118">
        <v>1.0331594471505867</v>
      </c>
      <c r="AZ118">
        <v>1.109238885858435</v>
      </c>
      <c r="BA118">
        <v>1.1526222363265621</v>
      </c>
      <c r="BB118">
        <v>1.0758277619878898</v>
      </c>
      <c r="BC118">
        <v>1.0249500007833352</v>
      </c>
      <c r="BD118">
        <v>1.0560583549708191</v>
      </c>
      <c r="BE118">
        <v>0.96067631840976586</v>
      </c>
      <c r="BF118">
        <v>0.97922010219568911</v>
      </c>
      <c r="BG118">
        <v>0.98261763411293768</v>
      </c>
      <c r="BH118">
        <v>0.81959051522734327</v>
      </c>
      <c r="BI118">
        <v>0.77543433428171393</v>
      </c>
      <c r="BJ118">
        <v>0.77936139524117787</v>
      </c>
      <c r="BK118">
        <v>0.80448865021411708</v>
      </c>
      <c r="BL118">
        <v>0.75881900435293992</v>
      </c>
      <c r="BM118" s="9">
        <v>0.75819548810116943</v>
      </c>
      <c r="BN118">
        <v>0.77393085286045271</v>
      </c>
    </row>
    <row r="119" spans="1:66" x14ac:dyDescent="0.3">
      <c r="A119" t="s">
        <v>777</v>
      </c>
      <c r="B119" t="s">
        <v>778</v>
      </c>
      <c r="C119" t="s">
        <v>1068</v>
      </c>
      <c r="D119" t="s">
        <v>1069</v>
      </c>
      <c r="AI119">
        <v>0.38218550609132518</v>
      </c>
      <c r="AJ119">
        <v>0.33566421283962733</v>
      </c>
      <c r="AK119">
        <v>0.27714945968198978</v>
      </c>
      <c r="AL119">
        <v>0.38072624345194561</v>
      </c>
      <c r="AM119">
        <v>0.36852448052380621</v>
      </c>
      <c r="AN119">
        <v>0.42542964219054358</v>
      </c>
      <c r="AO119">
        <v>0.47016712715004477</v>
      </c>
      <c r="AP119">
        <v>0.53114957265137774</v>
      </c>
      <c r="AQ119">
        <v>0.55117320030142003</v>
      </c>
      <c r="AR119">
        <v>0.54399158787751611</v>
      </c>
      <c r="AS119">
        <v>0.5343083562984644</v>
      </c>
      <c r="AT119">
        <v>0.52646034564532584</v>
      </c>
      <c r="AU119">
        <v>0.53721062345959281</v>
      </c>
      <c r="AV119">
        <v>0.49308194425766833</v>
      </c>
      <c r="AW119">
        <v>0.51132997158665594</v>
      </c>
      <c r="AX119">
        <v>0.54302882155392118</v>
      </c>
      <c r="AY119">
        <v>0.54318053024300661</v>
      </c>
      <c r="AZ119">
        <v>0.55941969234115263</v>
      </c>
      <c r="BA119">
        <v>0.59271949275634239</v>
      </c>
      <c r="BB119">
        <v>0.54433815419617471</v>
      </c>
      <c r="BC119">
        <v>0.59536878304036189</v>
      </c>
      <c r="BD119">
        <v>0.62641465185857015</v>
      </c>
      <c r="BE119">
        <v>0.6363424967450857</v>
      </c>
      <c r="BF119">
        <v>0.59099179691157278</v>
      </c>
      <c r="BG119">
        <v>0.56573737050133999</v>
      </c>
      <c r="BH119">
        <v>0.55822288677407927</v>
      </c>
      <c r="BI119">
        <v>0.5268291630587314</v>
      </c>
      <c r="BJ119">
        <v>0.52812960246894025</v>
      </c>
      <c r="BK119">
        <v>0.53775087611788175</v>
      </c>
      <c r="BL119">
        <v>0.52695662105479402</v>
      </c>
      <c r="BM119" s="9">
        <v>0.50477439216742859</v>
      </c>
      <c r="BN119">
        <v>0.4574799584562157</v>
      </c>
    </row>
    <row r="120" spans="1:66" x14ac:dyDescent="0.3">
      <c r="A120" t="s">
        <v>779</v>
      </c>
      <c r="B120" t="s">
        <v>780</v>
      </c>
      <c r="C120" t="s">
        <v>1068</v>
      </c>
      <c r="D120" t="s">
        <v>1069</v>
      </c>
      <c r="AI120">
        <v>0.26610080138524939</v>
      </c>
      <c r="AJ120">
        <v>0.26454111602791897</v>
      </c>
      <c r="AK120">
        <v>0.27654138764851133</v>
      </c>
      <c r="AL120">
        <v>0.27287351627938811</v>
      </c>
      <c r="AM120">
        <v>0.28320446811566624</v>
      </c>
      <c r="AN120">
        <v>0.28169716470127143</v>
      </c>
      <c r="AO120">
        <v>0.27906939659918195</v>
      </c>
      <c r="AP120">
        <v>0.27773475025619465</v>
      </c>
      <c r="AQ120">
        <v>0.29112229653203953</v>
      </c>
      <c r="AR120">
        <v>0.28597438221832022</v>
      </c>
      <c r="AS120">
        <v>0.27849779391540763</v>
      </c>
      <c r="AT120">
        <v>0.27448406949756138</v>
      </c>
      <c r="AU120">
        <v>0.27276610170421439</v>
      </c>
      <c r="AV120">
        <v>0.27323316028387168</v>
      </c>
      <c r="AW120">
        <v>0.27431742204711707</v>
      </c>
      <c r="AX120">
        <v>0.27131394813357262</v>
      </c>
      <c r="AY120">
        <v>0.29122822134544996</v>
      </c>
      <c r="AZ120">
        <v>0.29788540359293092</v>
      </c>
      <c r="BA120">
        <v>0.36093009801872056</v>
      </c>
      <c r="BB120">
        <v>0.36981358632267752</v>
      </c>
      <c r="BC120">
        <v>0.39493877527247884</v>
      </c>
      <c r="BD120">
        <v>0.40976787117165636</v>
      </c>
      <c r="BE120">
        <v>0.42553774907555358</v>
      </c>
      <c r="BF120">
        <v>0.43384420200132962</v>
      </c>
      <c r="BG120">
        <v>0.44999743851137891</v>
      </c>
      <c r="BH120">
        <v>0.43996287063813522</v>
      </c>
      <c r="BI120">
        <v>0.44202766787837894</v>
      </c>
      <c r="BJ120">
        <v>0.42300060601301553</v>
      </c>
      <c r="BK120">
        <v>0.42020006280720851</v>
      </c>
      <c r="BL120">
        <v>0.41971256946288454</v>
      </c>
      <c r="BM120" s="9">
        <v>0.41362738832910423</v>
      </c>
      <c r="BN120">
        <v>0.40228589809520282</v>
      </c>
    </row>
    <row r="121" spans="1:66" x14ac:dyDescent="0.3">
      <c r="A121" t="s">
        <v>781</v>
      </c>
      <c r="B121" t="s">
        <v>782</v>
      </c>
      <c r="C121" t="s">
        <v>1068</v>
      </c>
      <c r="D121" t="s">
        <v>1069</v>
      </c>
      <c r="AI121">
        <v>1.2702949185903967</v>
      </c>
      <c r="AJ121">
        <v>1.3594097992156291</v>
      </c>
      <c r="AK121">
        <v>1.4372168860485441</v>
      </c>
      <c r="AL121">
        <v>1.6081370224950495</v>
      </c>
      <c r="AM121">
        <v>1.7496710427188531</v>
      </c>
      <c r="AN121">
        <v>1.8524454813756386</v>
      </c>
      <c r="AO121">
        <v>1.5659681409388384</v>
      </c>
      <c r="AP121">
        <v>1.3910279946673676</v>
      </c>
      <c r="AQ121">
        <v>1.271026390833679</v>
      </c>
      <c r="AR121">
        <v>1.4225291202983492</v>
      </c>
      <c r="AS121">
        <v>1.4354444140286085</v>
      </c>
      <c r="AT121">
        <v>1.2313275936834778</v>
      </c>
      <c r="AU121">
        <v>1.146634486553737</v>
      </c>
      <c r="AV121">
        <v>1.2039581397956587</v>
      </c>
      <c r="AW121">
        <v>1.242236854509996</v>
      </c>
      <c r="AX121">
        <v>1.1754134525876851</v>
      </c>
      <c r="AY121">
        <v>1.0700740331197178</v>
      </c>
      <c r="AZ121">
        <v>1.0217911314737991</v>
      </c>
      <c r="BA121">
        <v>1.1304796753080268</v>
      </c>
      <c r="BB121">
        <v>1.2313663766523708</v>
      </c>
      <c r="BC121">
        <v>1.2726101854212026</v>
      </c>
      <c r="BD121">
        <v>1.3464264324860757</v>
      </c>
      <c r="BE121">
        <v>1.3068476856666129</v>
      </c>
      <c r="BF121">
        <v>1.0379833979070652</v>
      </c>
      <c r="BG121">
        <v>0.97269610635094916</v>
      </c>
      <c r="BH121">
        <v>0.8548082932247314</v>
      </c>
      <c r="BI121">
        <v>0.96991165742043051</v>
      </c>
      <c r="BJ121">
        <v>0.9370198527493715</v>
      </c>
      <c r="BK121">
        <v>0.94326785935305357</v>
      </c>
      <c r="BL121">
        <v>0.95684865317227097</v>
      </c>
      <c r="BM121" s="9">
        <v>0.94816919771379038</v>
      </c>
      <c r="BN121">
        <v>0.91487639381673569</v>
      </c>
    </row>
    <row r="122" spans="1:66" x14ac:dyDescent="0.3">
      <c r="A122" t="s">
        <v>783</v>
      </c>
      <c r="B122" t="s">
        <v>784</v>
      </c>
      <c r="C122" t="s">
        <v>1068</v>
      </c>
      <c r="D122" t="s">
        <v>1069</v>
      </c>
      <c r="AI122">
        <v>0.19941033729309657</v>
      </c>
      <c r="AJ122">
        <v>0.20055570873539233</v>
      </c>
      <c r="AK122">
        <v>0.20701377516045558</v>
      </c>
      <c r="AL122">
        <v>0.20923050741193894</v>
      </c>
      <c r="AM122">
        <v>0.21277696883438316</v>
      </c>
      <c r="AN122">
        <v>0.21765918182136451</v>
      </c>
      <c r="AO122">
        <v>0.21958285381628689</v>
      </c>
      <c r="AP122">
        <v>0.22365987615192706</v>
      </c>
      <c r="AQ122">
        <v>0.22514213337749753</v>
      </c>
      <c r="AR122">
        <v>0.16476332568388674</v>
      </c>
      <c r="AS122">
        <v>0.15909396054460356</v>
      </c>
      <c r="AT122">
        <v>0.16601504808244202</v>
      </c>
      <c r="AU122">
        <v>0.16557044063306567</v>
      </c>
      <c r="AV122">
        <v>0.18591733243194891</v>
      </c>
      <c r="AW122">
        <v>0.23119400027814607</v>
      </c>
      <c r="AX122">
        <v>0.27050738575474564</v>
      </c>
      <c r="AY122">
        <v>0.33614240770985748</v>
      </c>
      <c r="AZ122">
        <v>0.38902402151477061</v>
      </c>
      <c r="BA122">
        <v>0.47027165707507285</v>
      </c>
      <c r="BB122">
        <v>0.39899200503078169</v>
      </c>
      <c r="BC122">
        <v>0.47175332920946561</v>
      </c>
      <c r="BD122">
        <v>0.55988028656247613</v>
      </c>
      <c r="BE122">
        <v>0.56220956495855678</v>
      </c>
      <c r="BF122">
        <v>0.5668542563406066</v>
      </c>
      <c r="BG122">
        <v>0.51795744404879129</v>
      </c>
      <c r="BH122">
        <v>0.45258002749248971</v>
      </c>
      <c r="BI122">
        <v>0.32389682950832943</v>
      </c>
      <c r="BJ122">
        <v>0.37194199939606631</v>
      </c>
      <c r="BK122">
        <v>0.37517781364555514</v>
      </c>
      <c r="BL122">
        <v>0.35728976021169057</v>
      </c>
      <c r="BM122" s="9">
        <v>0.34099009268412672</v>
      </c>
      <c r="BN122">
        <v>0.35110121667173272</v>
      </c>
    </row>
    <row r="123" spans="1:66" x14ac:dyDescent="0.3">
      <c r="A123" t="s">
        <v>785</v>
      </c>
      <c r="B123" t="s">
        <v>786</v>
      </c>
      <c r="C123" t="s">
        <v>1068</v>
      </c>
      <c r="D123" t="s">
        <v>1069</v>
      </c>
      <c r="AI123">
        <v>0.36942248310789888</v>
      </c>
      <c r="AJ123">
        <v>0.33497568823793167</v>
      </c>
      <c r="AK123">
        <v>0.33248647469924081</v>
      </c>
      <c r="AL123">
        <v>0.22676423081431965</v>
      </c>
      <c r="AM123">
        <v>0.26884527359352439</v>
      </c>
      <c r="AN123">
        <v>0.3191849089109699</v>
      </c>
      <c r="AO123">
        <v>0.30797630325466036</v>
      </c>
      <c r="AP123">
        <v>0.32808819263084738</v>
      </c>
      <c r="AQ123">
        <v>0.33752886305814955</v>
      </c>
      <c r="AR123">
        <v>0.2976844576732427</v>
      </c>
      <c r="AS123">
        <v>0.28507658035329342</v>
      </c>
      <c r="AT123">
        <v>0.27457511870695273</v>
      </c>
      <c r="AU123">
        <v>0.27223994419733305</v>
      </c>
      <c r="AV123">
        <v>0.29402101324617996</v>
      </c>
      <c r="AW123">
        <v>0.2941951670632027</v>
      </c>
      <c r="AX123">
        <v>0.31356204059954124</v>
      </c>
      <c r="AY123">
        <v>0.34356494366855983</v>
      </c>
      <c r="AZ123">
        <v>0.38742113743645201</v>
      </c>
      <c r="BA123">
        <v>0.42596964444464142</v>
      </c>
      <c r="BB123">
        <v>0.42256424439897611</v>
      </c>
      <c r="BC123">
        <v>0.41431449980812213</v>
      </c>
      <c r="BD123">
        <v>0.39855650414994348</v>
      </c>
      <c r="BE123">
        <v>0.44929448940583772</v>
      </c>
      <c r="BF123">
        <v>0.43737326900373769</v>
      </c>
      <c r="BG123">
        <v>0.43549020667772753</v>
      </c>
      <c r="BH123">
        <v>0.3976479346566254</v>
      </c>
      <c r="BI123">
        <v>0.38801230646024509</v>
      </c>
      <c r="BJ123">
        <v>0.38859478568929873</v>
      </c>
      <c r="BK123">
        <v>0.40376064496848024</v>
      </c>
      <c r="BL123">
        <v>0.41083197628215018</v>
      </c>
      <c r="BM123" s="9">
        <v>0.40812033696139904</v>
      </c>
      <c r="BN123">
        <v>0.39948795404291404</v>
      </c>
    </row>
    <row r="124" spans="1:66" x14ac:dyDescent="0.3">
      <c r="A124" t="s">
        <v>787</v>
      </c>
      <c r="B124" t="s">
        <v>788</v>
      </c>
      <c r="C124" t="s">
        <v>1068</v>
      </c>
      <c r="D124" t="s">
        <v>1069</v>
      </c>
      <c r="AI124">
        <v>0.23949910112816061</v>
      </c>
      <c r="AJ124">
        <v>0.24172577014068197</v>
      </c>
      <c r="AK124">
        <v>0.24730053803936905</v>
      </c>
      <c r="AL124">
        <v>0.25019142364255986</v>
      </c>
      <c r="AM124">
        <v>0.25404279694004056</v>
      </c>
      <c r="AN124">
        <v>0.25996658025291047</v>
      </c>
      <c r="AO124">
        <v>0.26230750223258953</v>
      </c>
      <c r="AP124">
        <v>0.22693536222947658</v>
      </c>
      <c r="AQ124">
        <v>0.20459458983214268</v>
      </c>
      <c r="AR124">
        <v>0.14770208859652961</v>
      </c>
      <c r="AS124">
        <v>0.15020214642550528</v>
      </c>
      <c r="AT124">
        <v>0.1552973053473414</v>
      </c>
      <c r="AU124">
        <v>0.16101590978557759</v>
      </c>
      <c r="AV124">
        <v>0.17632021776634094</v>
      </c>
      <c r="AW124">
        <v>0.18489362977612195</v>
      </c>
      <c r="AX124">
        <v>0.1997838994313173</v>
      </c>
      <c r="AY124">
        <v>0.21654018983297443</v>
      </c>
      <c r="AZ124">
        <v>0.26061962734035449</v>
      </c>
      <c r="BA124">
        <v>0.31886255927270296</v>
      </c>
      <c r="BB124">
        <v>0.28098964031427531</v>
      </c>
      <c r="BC124">
        <v>0.28517192886252374</v>
      </c>
      <c r="BD124">
        <v>0.34084262488990308</v>
      </c>
      <c r="BE124">
        <v>0.32557379438721612</v>
      </c>
      <c r="BF124">
        <v>0.31720778789133347</v>
      </c>
      <c r="BG124">
        <v>0.29888425132530783</v>
      </c>
      <c r="BH124">
        <v>0.26598533410432484</v>
      </c>
      <c r="BI124">
        <v>0.23939856488287911</v>
      </c>
      <c r="BJ124">
        <v>0.24625433000619026</v>
      </c>
      <c r="BK124">
        <v>0.24889536874206242</v>
      </c>
      <c r="BL124">
        <v>0.25072233860578202</v>
      </c>
      <c r="BM124" s="9">
        <v>0.23721458164203366</v>
      </c>
      <c r="BN124">
        <v>0.24135649895757486</v>
      </c>
    </row>
    <row r="125" spans="1:66" x14ac:dyDescent="0.3">
      <c r="A125" t="s">
        <v>295</v>
      </c>
      <c r="B125" t="s">
        <v>789</v>
      </c>
      <c r="C125" t="s">
        <v>1068</v>
      </c>
      <c r="D125" t="s">
        <v>1069</v>
      </c>
      <c r="AL125">
        <v>0.22511701286651503</v>
      </c>
      <c r="AM125">
        <v>0.37248562241071387</v>
      </c>
      <c r="AN125">
        <v>0.40923109503519256</v>
      </c>
      <c r="AO125">
        <v>0.38671451579531585</v>
      </c>
      <c r="AP125">
        <v>0.3589180475730136</v>
      </c>
      <c r="AQ125">
        <v>0.30724770121304851</v>
      </c>
      <c r="AR125">
        <v>0.30300862041308968</v>
      </c>
      <c r="AS125">
        <v>0.27985192596173586</v>
      </c>
      <c r="AT125">
        <v>0.27591764491521664</v>
      </c>
      <c r="AU125">
        <v>0.27410984331071231</v>
      </c>
      <c r="AV125">
        <v>0.26937277647733854</v>
      </c>
      <c r="AW125">
        <v>0.27243106936334438</v>
      </c>
      <c r="AX125">
        <v>0.27498212460499938</v>
      </c>
      <c r="AY125">
        <v>0.27837361678675437</v>
      </c>
      <c r="AZ125">
        <v>0.29206685037041741</v>
      </c>
      <c r="BA125">
        <v>0.32184506418899844</v>
      </c>
      <c r="BB125">
        <v>0.3210596684289182</v>
      </c>
      <c r="BC125">
        <v>0.32358362235634947</v>
      </c>
      <c r="BD125">
        <v>0.3378675253326352</v>
      </c>
      <c r="BE125">
        <v>0.33146300104218446</v>
      </c>
      <c r="BF125">
        <v>0.33275004704280342</v>
      </c>
      <c r="BG125">
        <v>0.3432905923471356</v>
      </c>
      <c r="BH125">
        <v>0.3431676095987487</v>
      </c>
      <c r="BI125">
        <v>0.34546344414146857</v>
      </c>
      <c r="BJ125">
        <v>0.35262938039120323</v>
      </c>
      <c r="BK125">
        <v>0.35506730444467743</v>
      </c>
      <c r="BL125">
        <v>0.35922850197036604</v>
      </c>
      <c r="BM125" s="9">
        <v>0.34984068332383694</v>
      </c>
      <c r="BN125">
        <v>0.33972988390641351</v>
      </c>
    </row>
    <row r="126" spans="1:66" x14ac:dyDescent="0.3">
      <c r="A126" t="s">
        <v>790</v>
      </c>
      <c r="B126" t="s">
        <v>791</v>
      </c>
      <c r="C126" t="s">
        <v>1068</v>
      </c>
      <c r="D126" t="s">
        <v>1069</v>
      </c>
      <c r="AI126">
        <v>0.43873388247223638</v>
      </c>
      <c r="AJ126">
        <v>0.50652696043313672</v>
      </c>
      <c r="AK126">
        <v>0.49323607701455202</v>
      </c>
      <c r="AL126">
        <v>0.46947368835853875</v>
      </c>
      <c r="AM126">
        <v>0.52807423572251</v>
      </c>
      <c r="AN126">
        <v>0.5314291822048407</v>
      </c>
      <c r="AO126">
        <v>0.60588011841260037</v>
      </c>
      <c r="AP126">
        <v>0.59484749918469648</v>
      </c>
      <c r="AQ126">
        <v>0.53402462533074435</v>
      </c>
      <c r="AR126">
        <v>0.56509883283149609</v>
      </c>
      <c r="AS126">
        <v>0.50667944862752146</v>
      </c>
      <c r="AT126">
        <v>0.47185701249556944</v>
      </c>
      <c r="AU126">
        <v>0.51218502879622896</v>
      </c>
      <c r="AV126">
        <v>0.61539793738553539</v>
      </c>
      <c r="AW126">
        <v>0.69117223615808143</v>
      </c>
      <c r="AX126">
        <v>0.69946260798491022</v>
      </c>
      <c r="AY126">
        <v>0.66736416351440886</v>
      </c>
      <c r="AZ126">
        <v>0.76646437782180654</v>
      </c>
      <c r="BA126">
        <v>0.81656844460721278</v>
      </c>
      <c r="BB126">
        <v>0.7556976872481509</v>
      </c>
      <c r="BC126">
        <v>0.88566605403106669</v>
      </c>
      <c r="BD126">
        <v>0.99187352417939756</v>
      </c>
      <c r="BE126">
        <v>0.97204605014925149</v>
      </c>
      <c r="BF126">
        <v>0.89258411066390997</v>
      </c>
      <c r="BG126">
        <v>0.85380520527522896</v>
      </c>
      <c r="BH126">
        <v>0.73668701699946815</v>
      </c>
      <c r="BI126">
        <v>0.76825256866543268</v>
      </c>
      <c r="BJ126">
        <v>0.79678674856489895</v>
      </c>
      <c r="BK126">
        <v>0.77078334274258065</v>
      </c>
      <c r="BL126">
        <v>0.69036399165491835</v>
      </c>
      <c r="BM126" s="9">
        <v>0.69736793341017134</v>
      </c>
    </row>
    <row r="127" spans="1:66" x14ac:dyDescent="0.3">
      <c r="A127" t="s">
        <v>792</v>
      </c>
      <c r="B127" t="s">
        <v>793</v>
      </c>
      <c r="C127" t="s">
        <v>1068</v>
      </c>
      <c r="D127" t="s">
        <v>1069</v>
      </c>
      <c r="AI127">
        <v>0.55057384489297401</v>
      </c>
      <c r="AJ127">
        <v>0.55087984124579259</v>
      </c>
      <c r="AK127">
        <v>0.56713713275729993</v>
      </c>
      <c r="AL127">
        <v>0.56503474186341851</v>
      </c>
      <c r="AM127">
        <v>0.58791980651925546</v>
      </c>
      <c r="AN127">
        <v>0.58035669238147036</v>
      </c>
      <c r="AO127">
        <v>0.5736022552850889</v>
      </c>
      <c r="AP127">
        <v>0.59218624666535802</v>
      </c>
      <c r="AQ127">
        <v>0.60199290743726697</v>
      </c>
      <c r="AR127">
        <v>0.61013028206688924</v>
      </c>
      <c r="AS127">
        <v>0.60739870670314389</v>
      </c>
      <c r="AT127">
        <v>0.61739627583942835</v>
      </c>
      <c r="AU127">
        <v>0.62905310898894828</v>
      </c>
      <c r="AV127">
        <v>0.62717651346212888</v>
      </c>
      <c r="AW127">
        <v>0.63359522245081856</v>
      </c>
      <c r="AX127">
        <v>0.60435559193951482</v>
      </c>
      <c r="AY127">
        <v>0.66932995904842585</v>
      </c>
      <c r="AZ127">
        <v>0.69293417960548509</v>
      </c>
      <c r="BA127">
        <v>0.68996771879196295</v>
      </c>
      <c r="BB127">
        <v>0.70643269366597039</v>
      </c>
      <c r="BC127">
        <v>0.70174440746040001</v>
      </c>
      <c r="BD127">
        <v>0.72636811821548886</v>
      </c>
      <c r="BE127">
        <v>0.74672125003955925</v>
      </c>
      <c r="BF127">
        <v>0.75320261496084817</v>
      </c>
      <c r="BG127">
        <v>0.75369834899902222</v>
      </c>
      <c r="BH127">
        <v>0.7536715931362592</v>
      </c>
      <c r="BI127">
        <v>0.75467277456212956</v>
      </c>
      <c r="BJ127">
        <v>0.75546829788773329</v>
      </c>
      <c r="BK127">
        <v>0.73076083035334438</v>
      </c>
      <c r="BL127">
        <v>0.73987047646391113</v>
      </c>
      <c r="BM127" s="9">
        <v>0.71924339284528149</v>
      </c>
      <c r="BN127">
        <v>0.69431471594065552</v>
      </c>
    </row>
    <row r="128" spans="1:66" x14ac:dyDescent="0.3">
      <c r="A128" t="s">
        <v>794</v>
      </c>
      <c r="B128" t="s">
        <v>795</v>
      </c>
      <c r="C128" t="s">
        <v>1068</v>
      </c>
      <c r="D128" t="s">
        <v>1069</v>
      </c>
      <c r="AI128">
        <v>0.79111588815417655</v>
      </c>
      <c r="AJ128">
        <v>0.80604438126406219</v>
      </c>
      <c r="AK128">
        <v>0.79791708960481644</v>
      </c>
      <c r="AL128">
        <v>0.80547188259184965</v>
      </c>
      <c r="AM128">
        <v>0.85214727985562255</v>
      </c>
      <c r="AN128">
        <v>0.93054627951301105</v>
      </c>
      <c r="AO128">
        <v>0.91213841009385277</v>
      </c>
      <c r="AP128">
        <v>0.78862181353740712</v>
      </c>
      <c r="AQ128">
        <v>0.5530476295810024</v>
      </c>
      <c r="AR128">
        <v>0.63499349775407554</v>
      </c>
      <c r="AS128">
        <v>0.66115229008983523</v>
      </c>
      <c r="AT128">
        <v>0.58613864863399401</v>
      </c>
      <c r="AU128">
        <v>0.61528090704905325</v>
      </c>
      <c r="AV128">
        <v>0.66405427446899579</v>
      </c>
      <c r="AW128">
        <v>0.69387730241329937</v>
      </c>
      <c r="AX128">
        <v>0.77034202742714764</v>
      </c>
      <c r="AY128">
        <v>0.80878073357453817</v>
      </c>
      <c r="AZ128">
        <v>0.82871076288558609</v>
      </c>
      <c r="BA128">
        <v>0.712962423461728</v>
      </c>
      <c r="BB128">
        <v>0.64875979732639999</v>
      </c>
      <c r="BC128">
        <v>0.72746308542542315</v>
      </c>
      <c r="BD128">
        <v>0.7710834742934648</v>
      </c>
      <c r="BE128">
        <v>0.75890761482676683</v>
      </c>
      <c r="BF128">
        <v>0.79378829977981513</v>
      </c>
      <c r="BG128">
        <v>0.82802522752983776</v>
      </c>
      <c r="BH128">
        <v>0.75805834908047731</v>
      </c>
      <c r="BI128">
        <v>0.74007667049224901</v>
      </c>
      <c r="BJ128">
        <v>0.77194425085936735</v>
      </c>
      <c r="BK128">
        <v>0.77680272330758748</v>
      </c>
      <c r="BL128">
        <v>0.74194448227260734</v>
      </c>
      <c r="BM128" s="9">
        <v>0.69866035599777609</v>
      </c>
      <c r="BN128">
        <v>0.740810953511155</v>
      </c>
    </row>
    <row r="129" spans="1:66" x14ac:dyDescent="0.3">
      <c r="A129" t="s">
        <v>796</v>
      </c>
      <c r="B129" t="s">
        <v>797</v>
      </c>
      <c r="C129" t="s">
        <v>1068</v>
      </c>
      <c r="D129" t="s">
        <v>1069</v>
      </c>
      <c r="AK129">
        <v>0.33594442731712915</v>
      </c>
      <c r="AL129">
        <v>0.295271229584602</v>
      </c>
      <c r="AM129">
        <v>0.27670760390977844</v>
      </c>
      <c r="AN129">
        <v>0.28283730857750439</v>
      </c>
      <c r="AO129">
        <v>0.31976013862358815</v>
      </c>
      <c r="AP129">
        <v>0.2956659820946716</v>
      </c>
      <c r="AQ129">
        <v>0.2410229809998071</v>
      </c>
      <c r="AR129">
        <v>0.2810360485207733</v>
      </c>
      <c r="AS129">
        <v>0.3286149069125065</v>
      </c>
      <c r="AT129">
        <v>0.29666522171975518</v>
      </c>
      <c r="AU129">
        <v>0.30998131339633267</v>
      </c>
      <c r="AV129">
        <v>0.32525439571436543</v>
      </c>
      <c r="AW129">
        <v>0.35672041373869695</v>
      </c>
      <c r="AX129">
        <v>0.42506918178224318</v>
      </c>
      <c r="AY129">
        <v>0.48201983206200544</v>
      </c>
      <c r="AZ129">
        <v>0.49988726930693878</v>
      </c>
      <c r="BA129">
        <v>0.61536301876393229</v>
      </c>
      <c r="BB129">
        <v>0.4730433435157575</v>
      </c>
      <c r="BC129">
        <v>0.52150021808413816</v>
      </c>
      <c r="BD129">
        <v>0.62206306535264844</v>
      </c>
      <c r="BE129">
        <v>0.62867519939827443</v>
      </c>
      <c r="BF129">
        <v>0.63270661449230603</v>
      </c>
      <c r="BG129">
        <v>0.62872135379493677</v>
      </c>
      <c r="BH129">
        <v>0.63241870152114321</v>
      </c>
      <c r="BI129">
        <v>0.61883965062605761</v>
      </c>
      <c r="BJ129">
        <v>0.58517636263916906</v>
      </c>
      <c r="BK129">
        <v>0.63871642502108616</v>
      </c>
      <c r="BL129">
        <v>0.62190817138977283</v>
      </c>
      <c r="BM129" s="9">
        <v>0.5245270194007805</v>
      </c>
    </row>
    <row r="130" spans="1:66" x14ac:dyDescent="0.3">
      <c r="A130" t="s">
        <v>798</v>
      </c>
      <c r="B130" t="s">
        <v>799</v>
      </c>
      <c r="C130" t="s">
        <v>1068</v>
      </c>
      <c r="D130" t="s">
        <v>1069</v>
      </c>
    </row>
    <row r="131" spans="1:66" s="9" customFormat="1" x14ac:dyDescent="0.3">
      <c r="A131" s="9" t="s">
        <v>167</v>
      </c>
      <c r="B131" s="9" t="s">
        <v>800</v>
      </c>
      <c r="C131" s="9" t="s">
        <v>1068</v>
      </c>
      <c r="D131" s="9" t="s">
        <v>1069</v>
      </c>
      <c r="AI131" s="9">
        <v>0.19836997258990038</v>
      </c>
      <c r="AJ131" s="9">
        <v>0.21852200571316943</v>
      </c>
      <c r="AK131" s="9">
        <v>0.22203159328746086</v>
      </c>
      <c r="AL131" s="9">
        <v>0.24108727361476021</v>
      </c>
      <c r="AM131" s="9">
        <v>0.25372066332242255</v>
      </c>
      <c r="AN131" s="9">
        <v>0.26526534348497555</v>
      </c>
      <c r="AO131" s="9">
        <v>0.25883138815513668</v>
      </c>
      <c r="AP131" s="9">
        <v>0.22198813024272923</v>
      </c>
      <c r="AQ131" s="9">
        <v>0.15471959814172359</v>
      </c>
      <c r="AR131" s="9">
        <v>0.16153439692505864</v>
      </c>
      <c r="AS131" s="9">
        <v>0.17770871572620081</v>
      </c>
      <c r="AT131" s="9">
        <v>0.16789364075563415</v>
      </c>
      <c r="AU131" s="9">
        <v>0.15515766031082232</v>
      </c>
      <c r="AV131" s="9">
        <v>0.16508521901086914</v>
      </c>
      <c r="AW131" s="9">
        <v>0.1767897407476666</v>
      </c>
      <c r="AX131" s="9">
        <v>0.18500590360418481</v>
      </c>
      <c r="AY131" s="9">
        <v>0.2086828472570039</v>
      </c>
      <c r="AZ131" s="9">
        <v>0.23082927367270661</v>
      </c>
      <c r="BA131" s="9">
        <v>0.27089233403264346</v>
      </c>
      <c r="BB131" s="9">
        <v>0.26829936611502642</v>
      </c>
      <c r="BC131" s="9">
        <v>0.29851490013658083</v>
      </c>
      <c r="BD131" s="9">
        <v>0.33210220021638109</v>
      </c>
      <c r="BE131" s="9">
        <v>0.3266717421795573</v>
      </c>
      <c r="BF131" s="9">
        <v>0.34633604932328427</v>
      </c>
      <c r="BG131" s="9">
        <v>0.3404909031870233</v>
      </c>
      <c r="BH131" s="9">
        <v>0.34693212443833427</v>
      </c>
      <c r="BI131" s="9">
        <v>0.33964794034606743</v>
      </c>
      <c r="BJ131" s="9">
        <v>0.33828535697213408</v>
      </c>
      <c r="BK131" s="9">
        <v>0.33046310773926868</v>
      </c>
      <c r="BL131" s="9">
        <v>0.31801722658499254</v>
      </c>
      <c r="BM131" s="9">
        <v>0.31668198742545095</v>
      </c>
      <c r="BN131" s="9">
        <v>0.29413375267440867</v>
      </c>
    </row>
    <row r="132" spans="1:66" x14ac:dyDescent="0.3">
      <c r="A132" t="s">
        <v>801</v>
      </c>
      <c r="B132" t="s">
        <v>802</v>
      </c>
      <c r="C132" t="s">
        <v>1068</v>
      </c>
      <c r="D132" t="s">
        <v>1069</v>
      </c>
      <c r="AI132">
        <v>0.26405016522113711</v>
      </c>
      <c r="AJ132">
        <v>0.28240919520227381</v>
      </c>
      <c r="AK132">
        <v>0.29543664799643621</v>
      </c>
      <c r="AL132">
        <v>0.35409681797477088</v>
      </c>
      <c r="AM132">
        <v>0.38762761161219095</v>
      </c>
      <c r="AN132">
        <v>0.43542399497192791</v>
      </c>
      <c r="AO132">
        <v>0.44886895623952011</v>
      </c>
      <c r="AP132">
        <v>0.50241007967254048</v>
      </c>
      <c r="AQ132">
        <v>0.52474505752160494</v>
      </c>
      <c r="AR132">
        <v>0.52452640569886533</v>
      </c>
      <c r="AS132">
        <v>0.50231147067992177</v>
      </c>
      <c r="AT132">
        <v>0.4837517627658342</v>
      </c>
      <c r="AU132">
        <v>0.4997690387414116</v>
      </c>
      <c r="AV132">
        <v>0.49784616068064741</v>
      </c>
      <c r="AW132">
        <v>0.4788452838399615</v>
      </c>
      <c r="AX132">
        <v>0.45935440933070781</v>
      </c>
      <c r="AY132">
        <v>0.44952951041650613</v>
      </c>
      <c r="AZ132">
        <v>0.45141336107047098</v>
      </c>
      <c r="BA132">
        <v>0.47628478813169683</v>
      </c>
      <c r="BB132">
        <v>0.52192320099585277</v>
      </c>
      <c r="BC132">
        <v>0.51870927905133735</v>
      </c>
      <c r="BD132">
        <v>0.52321844541207496</v>
      </c>
      <c r="BE132">
        <v>0.53659721529339233</v>
      </c>
      <c r="BF132">
        <v>0.52970217424758936</v>
      </c>
      <c r="BG132">
        <v>0.51151897306297112</v>
      </c>
      <c r="BH132">
        <v>0.50734424022216051</v>
      </c>
      <c r="BI132">
        <v>0.49266076663203778</v>
      </c>
      <c r="BJ132">
        <v>0.48741351902745206</v>
      </c>
      <c r="BK132">
        <v>0.50233014439764112</v>
      </c>
      <c r="BL132">
        <v>0.49833919575216218</v>
      </c>
      <c r="BM132" s="9">
        <v>0.33417083475590564</v>
      </c>
      <c r="BN132">
        <v>0.24977908288323736</v>
      </c>
    </row>
    <row r="133" spans="1:66" x14ac:dyDescent="0.3">
      <c r="A133" t="s">
        <v>803</v>
      </c>
      <c r="B133" t="s">
        <v>804</v>
      </c>
      <c r="C133" t="s">
        <v>1068</v>
      </c>
      <c r="D133" t="s">
        <v>1069</v>
      </c>
      <c r="AS133">
        <v>0.30922262359446401</v>
      </c>
      <c r="AT133">
        <v>0.304586908133198</v>
      </c>
      <c r="AU133">
        <v>0.29573570651204201</v>
      </c>
      <c r="AV133">
        <v>0.33499722286623201</v>
      </c>
      <c r="AW133">
        <v>0.38123800280509701</v>
      </c>
      <c r="AX133">
        <v>0.37145784456358699</v>
      </c>
      <c r="AY133">
        <v>0.39325584377593198</v>
      </c>
      <c r="AZ133">
        <v>0.42892415420593999</v>
      </c>
      <c r="BA133">
        <v>0.49377084151295397</v>
      </c>
      <c r="BB133">
        <v>0.477267169511564</v>
      </c>
      <c r="BC133">
        <v>0.50231010442831303</v>
      </c>
      <c r="BD133">
        <v>0.545838707946248</v>
      </c>
      <c r="BE133">
        <v>0.56039926454289701</v>
      </c>
      <c r="BF133">
        <v>0.53903488182800097</v>
      </c>
      <c r="BG133">
        <v>0.52186249940632701</v>
      </c>
      <c r="BH133">
        <v>0.54979163534734199</v>
      </c>
      <c r="BI133">
        <v>0.51819765629242898</v>
      </c>
      <c r="BJ133">
        <v>0.46099355118409702</v>
      </c>
      <c r="BK133">
        <v>0.44929240658756198</v>
      </c>
      <c r="BL133">
        <v>0.43892336203419602</v>
      </c>
      <c r="BM133" s="9">
        <v>0.409375075682888</v>
      </c>
      <c r="BN133">
        <v>0.43346595895678702</v>
      </c>
    </row>
    <row r="134" spans="1:66" x14ac:dyDescent="0.3">
      <c r="A134" t="s">
        <v>805</v>
      </c>
      <c r="B134" t="s">
        <v>806</v>
      </c>
      <c r="C134" t="s">
        <v>1068</v>
      </c>
      <c r="D134" t="s">
        <v>1069</v>
      </c>
      <c r="AR134">
        <v>0.34880608354144677</v>
      </c>
      <c r="AS134">
        <v>0.34994684768224715</v>
      </c>
      <c r="AT134">
        <v>0.31050754324790614</v>
      </c>
      <c r="AU134">
        <v>0.18536501067085512</v>
      </c>
      <c r="AV134">
        <v>0.20626125297543438</v>
      </c>
      <c r="AW134">
        <v>0.24248739054697385</v>
      </c>
      <c r="AX134">
        <v>0.3003426611270506</v>
      </c>
      <c r="AY134">
        <v>0.34730921181680113</v>
      </c>
      <c r="AZ134">
        <v>0.36041221115062017</v>
      </c>
      <c r="BA134">
        <v>0.45141689272525171</v>
      </c>
      <c r="BB134">
        <v>0.32905080938528519</v>
      </c>
      <c r="BC134">
        <v>0.38375441056333204</v>
      </c>
      <c r="BD134">
        <v>0.48372507929444131</v>
      </c>
      <c r="BE134">
        <v>0.53634426285773718</v>
      </c>
      <c r="BF134">
        <v>0.52160308038540526</v>
      </c>
      <c r="BG134">
        <v>0.45213608069458583</v>
      </c>
      <c r="BH134">
        <v>0.35498451980264412</v>
      </c>
      <c r="BI134">
        <v>0.36324576222282651</v>
      </c>
      <c r="BJ134">
        <v>0.43486169288253412</v>
      </c>
      <c r="BK134">
        <v>0.44927804711969815</v>
      </c>
      <c r="BL134">
        <v>0.44885909558950726</v>
      </c>
      <c r="BM134" s="9">
        <v>0.44048150476662801</v>
      </c>
      <c r="BN134">
        <v>0.25767637113190989</v>
      </c>
    </row>
    <row r="135" spans="1:66" x14ac:dyDescent="0.3">
      <c r="A135" t="s">
        <v>807</v>
      </c>
      <c r="B135" t="s">
        <v>808</v>
      </c>
      <c r="C135" t="s">
        <v>1068</v>
      </c>
      <c r="D135" t="s">
        <v>1069</v>
      </c>
      <c r="AI135">
        <v>0.60413819262623691</v>
      </c>
      <c r="AJ135">
        <v>0.61641335385035545</v>
      </c>
      <c r="AK135">
        <v>0.61319669688222966</v>
      </c>
      <c r="AL135">
        <v>0.60501443790585552</v>
      </c>
      <c r="AM135">
        <v>0.60764033431151854</v>
      </c>
      <c r="AN135">
        <v>0.62530614352848513</v>
      </c>
      <c r="AO135">
        <v>0.6115877593455481</v>
      </c>
      <c r="AP135">
        <v>0.61849740478169624</v>
      </c>
      <c r="AQ135">
        <v>0.62647715519405178</v>
      </c>
      <c r="AR135">
        <v>0.63218103466547038</v>
      </c>
      <c r="AS135">
        <v>0.64292729989625175</v>
      </c>
      <c r="AT135">
        <v>0.62302640996051473</v>
      </c>
      <c r="AU135">
        <v>0.61599106079388144</v>
      </c>
      <c r="AV135">
        <v>0.63562885364214816</v>
      </c>
      <c r="AW135">
        <v>0.62339548441997772</v>
      </c>
      <c r="AX135">
        <v>0.64612920026088883</v>
      </c>
      <c r="AY135">
        <v>0.65922928415546289</v>
      </c>
      <c r="AZ135">
        <v>0.66493159602560004</v>
      </c>
      <c r="BA135">
        <v>0.66894293037981101</v>
      </c>
      <c r="BB135">
        <v>0.66679920796911474</v>
      </c>
      <c r="BC135">
        <v>0.68792549463354435</v>
      </c>
      <c r="BD135">
        <v>0.67766414748297776</v>
      </c>
      <c r="BE135">
        <v>0.69469005973250741</v>
      </c>
      <c r="BF135">
        <v>0.69527029991149991</v>
      </c>
      <c r="BG135">
        <v>0.71534368726942221</v>
      </c>
      <c r="BH135">
        <v>0.7448425116362406</v>
      </c>
      <c r="BI135">
        <v>0.72504145127755548</v>
      </c>
      <c r="BJ135">
        <v>0.73917048948782593</v>
      </c>
      <c r="BK135">
        <v>0.72540887265525922</v>
      </c>
      <c r="BL135">
        <v>0.73164841108707401</v>
      </c>
      <c r="BM135" s="9">
        <v>0.69279278052361104</v>
      </c>
      <c r="BN135">
        <v>0.6811435145268222</v>
      </c>
    </row>
    <row r="136" spans="1:66" x14ac:dyDescent="0.3">
      <c r="A136" t="s">
        <v>809</v>
      </c>
      <c r="B136" t="s">
        <v>810</v>
      </c>
      <c r="C136" t="s">
        <v>1068</v>
      </c>
      <c r="D136" t="s">
        <v>1069</v>
      </c>
    </row>
    <row r="137" spans="1:66" x14ac:dyDescent="0.3">
      <c r="A137" t="s">
        <v>811</v>
      </c>
      <c r="B137" t="s">
        <v>812</v>
      </c>
      <c r="C137" t="s">
        <v>1068</v>
      </c>
      <c r="D137" t="s">
        <v>1069</v>
      </c>
    </row>
    <row r="138" spans="1:66" x14ac:dyDescent="0.3">
      <c r="A138" t="s">
        <v>813</v>
      </c>
      <c r="B138" t="s">
        <v>814</v>
      </c>
      <c r="C138" t="s">
        <v>1068</v>
      </c>
      <c r="D138" t="s">
        <v>1069</v>
      </c>
    </row>
    <row r="139" spans="1:66" x14ac:dyDescent="0.3">
      <c r="A139" t="s">
        <v>815</v>
      </c>
      <c r="B139" t="s">
        <v>816</v>
      </c>
      <c r="C139" t="s">
        <v>1068</v>
      </c>
      <c r="D139" t="s">
        <v>1069</v>
      </c>
    </row>
    <row r="140" spans="1:66" x14ac:dyDescent="0.3">
      <c r="A140" t="s">
        <v>468</v>
      </c>
      <c r="B140" t="s">
        <v>817</v>
      </c>
      <c r="C140" t="s">
        <v>1068</v>
      </c>
      <c r="D140" t="s">
        <v>1069</v>
      </c>
      <c r="AI140">
        <v>0.24891755543826211</v>
      </c>
      <c r="AJ140">
        <v>0.25792086230978006</v>
      </c>
      <c r="AK140">
        <v>0.26040328835372123</v>
      </c>
      <c r="AL140">
        <v>0.25354373511152734</v>
      </c>
      <c r="AM140">
        <v>0.26643216357952043</v>
      </c>
      <c r="AN140">
        <v>0.27505325760512389</v>
      </c>
      <c r="AO140">
        <v>0.27755528523612266</v>
      </c>
      <c r="AP140">
        <v>0.27845867362157994</v>
      </c>
      <c r="AQ140">
        <v>0.27525445125108611</v>
      </c>
      <c r="AR140">
        <v>0.25795343684817101</v>
      </c>
      <c r="AS140">
        <v>0.24821264290315412</v>
      </c>
      <c r="AT140">
        <v>0.2199670975441439</v>
      </c>
      <c r="AU140">
        <v>0.21873902458909891</v>
      </c>
      <c r="AV140">
        <v>0.23119344564445507</v>
      </c>
      <c r="AW140">
        <v>0.23366065183531279</v>
      </c>
      <c r="AX140">
        <v>0.25187804280202186</v>
      </c>
      <c r="AY140">
        <v>0.26295911526429827</v>
      </c>
      <c r="AZ140">
        <v>0.27425200604188721</v>
      </c>
      <c r="BA140">
        <v>0.31964067114572464</v>
      </c>
      <c r="BB140">
        <v>0.31693878240668305</v>
      </c>
      <c r="BC140">
        <v>0.34162190452993474</v>
      </c>
      <c r="BD140">
        <v>0.35534586853662636</v>
      </c>
      <c r="BE140">
        <v>0.32481467076788945</v>
      </c>
      <c r="BF140">
        <v>0.33268227582492549</v>
      </c>
      <c r="BG140">
        <v>0.33928243488609022</v>
      </c>
      <c r="BH140">
        <v>0.33257927563553857</v>
      </c>
      <c r="BI140">
        <v>0.31791744978298986</v>
      </c>
      <c r="BJ140">
        <v>0.32398362125146934</v>
      </c>
      <c r="BK140">
        <v>0.30827349030580942</v>
      </c>
      <c r="BL140">
        <v>0.28230178589603</v>
      </c>
      <c r="BM140" s="9">
        <v>0.27928603152419113</v>
      </c>
      <c r="BN140">
        <v>0.27002606130532408</v>
      </c>
    </row>
    <row r="141" spans="1:66" x14ac:dyDescent="0.3">
      <c r="A141" t="s">
        <v>818</v>
      </c>
      <c r="B141" t="s">
        <v>819</v>
      </c>
      <c r="C141" t="s">
        <v>1068</v>
      </c>
      <c r="D141" t="s">
        <v>1069</v>
      </c>
    </row>
    <row r="142" spans="1:66" x14ac:dyDescent="0.3">
      <c r="A142" t="s">
        <v>820</v>
      </c>
      <c r="B142" t="s">
        <v>821</v>
      </c>
      <c r="C142" t="s">
        <v>1068</v>
      </c>
      <c r="D142" t="s">
        <v>1069</v>
      </c>
    </row>
    <row r="143" spans="1:66" x14ac:dyDescent="0.3">
      <c r="A143" t="s">
        <v>822</v>
      </c>
      <c r="B143" t="s">
        <v>823</v>
      </c>
      <c r="C143" t="s">
        <v>1068</v>
      </c>
      <c r="D143" t="s">
        <v>1069</v>
      </c>
      <c r="AI143">
        <v>0.43133872092075909</v>
      </c>
      <c r="AJ143">
        <v>0.46063120253441858</v>
      </c>
      <c r="AK143">
        <v>0.49682529447374829</v>
      </c>
      <c r="AL143">
        <v>0.47143753206378497</v>
      </c>
      <c r="AM143">
        <v>0.45777076694115976</v>
      </c>
      <c r="AN143">
        <v>0.49519342713327175</v>
      </c>
      <c r="AO143">
        <v>0.43488158679486899</v>
      </c>
      <c r="AP143">
        <v>0.43484350473100264</v>
      </c>
      <c r="AQ143">
        <v>0.39398399283577229</v>
      </c>
      <c r="AR143">
        <v>0.38013534073965138</v>
      </c>
      <c r="AS143">
        <v>0.34785781878928645</v>
      </c>
      <c r="AT143">
        <v>0.30569266417693602</v>
      </c>
      <c r="AU143">
        <v>0.28076913982927038</v>
      </c>
      <c r="AV143">
        <v>0.39301027468569411</v>
      </c>
      <c r="AW143">
        <v>0.49124437881228711</v>
      </c>
      <c r="AX143">
        <v>0.51247654338392434</v>
      </c>
      <c r="AY143">
        <v>0.51034552919647347</v>
      </c>
      <c r="AZ143">
        <v>0.4456544310343345</v>
      </c>
      <c r="BA143">
        <v>0.43527904680585022</v>
      </c>
      <c r="BB143">
        <v>0.43156181968090568</v>
      </c>
      <c r="BC143">
        <v>0.52003729314969394</v>
      </c>
      <c r="BD143">
        <v>0.56209484603668092</v>
      </c>
      <c r="BE143">
        <v>0.53255696210754389</v>
      </c>
      <c r="BF143">
        <v>0.45527921843547542</v>
      </c>
      <c r="BG143">
        <v>0.4259984005355073</v>
      </c>
      <c r="BH143">
        <v>0.37241356158443595</v>
      </c>
      <c r="BI143">
        <v>0.340698399756517</v>
      </c>
      <c r="BJ143">
        <v>0.41323437087225556</v>
      </c>
      <c r="BK143">
        <v>0.44543495789736509</v>
      </c>
      <c r="BL143">
        <v>0.4166539033597001</v>
      </c>
      <c r="BM143" s="9">
        <v>0.40891145481439573</v>
      </c>
      <c r="BN143">
        <v>0.43488413092113781</v>
      </c>
    </row>
    <row r="144" spans="1:66" x14ac:dyDescent="0.3">
      <c r="A144" t="s">
        <v>824</v>
      </c>
      <c r="B144" t="s">
        <v>825</v>
      </c>
      <c r="C144" t="s">
        <v>1068</v>
      </c>
      <c r="D144" t="s">
        <v>1069</v>
      </c>
    </row>
    <row r="145" spans="1:66" x14ac:dyDescent="0.3">
      <c r="A145" t="s">
        <v>826</v>
      </c>
      <c r="B145" t="s">
        <v>827</v>
      </c>
      <c r="C145" t="s">
        <v>1068</v>
      </c>
      <c r="D145" t="s">
        <v>1069</v>
      </c>
      <c r="AN145">
        <v>0.36572833248859599</v>
      </c>
      <c r="AO145">
        <v>0.36458437634872676</v>
      </c>
      <c r="AP145">
        <v>0.40034700043159255</v>
      </c>
      <c r="AQ145">
        <v>0.40794216659473453</v>
      </c>
      <c r="AR145">
        <v>0.398068191627104</v>
      </c>
      <c r="AS145">
        <v>0.38992058696590415</v>
      </c>
      <c r="AT145">
        <v>0.37365127319810099</v>
      </c>
      <c r="AU145">
        <v>0.39516295670141827</v>
      </c>
      <c r="AV145">
        <v>0.45571573604060917</v>
      </c>
      <c r="AW145">
        <v>0.51420889220069543</v>
      </c>
      <c r="AX145">
        <v>0.54131484015424813</v>
      </c>
      <c r="AY145">
        <v>0.55998494164888934</v>
      </c>
      <c r="AZ145">
        <v>0.64339764641488773</v>
      </c>
      <c r="BA145">
        <v>0.72124835357822337</v>
      </c>
      <c r="BB145">
        <v>0.65247845426744511</v>
      </c>
      <c r="BC145">
        <v>0.59649031334238145</v>
      </c>
      <c r="BD145">
        <v>0.62823062420496545</v>
      </c>
      <c r="BE145">
        <v>0.58160185202381554</v>
      </c>
      <c r="BF145">
        <v>0.58864979765977876</v>
      </c>
      <c r="BG145">
        <v>0.5872388884227665</v>
      </c>
      <c r="BH145">
        <v>0.49468519838828096</v>
      </c>
      <c r="BI145">
        <v>0.48531060079377553</v>
      </c>
      <c r="BJ145">
        <v>0.50013245044705967</v>
      </c>
      <c r="BK145">
        <v>0.52743790316862704</v>
      </c>
      <c r="BL145">
        <v>0.50792349669019532</v>
      </c>
      <c r="BM145" s="9">
        <v>0.52037084088404817</v>
      </c>
      <c r="BN145">
        <v>0.54923739697285934</v>
      </c>
    </row>
    <row r="146" spans="1:66" x14ac:dyDescent="0.3">
      <c r="A146" t="s">
        <v>828</v>
      </c>
      <c r="B146" t="s">
        <v>829</v>
      </c>
      <c r="C146" t="s">
        <v>1068</v>
      </c>
      <c r="D146" t="s">
        <v>1069</v>
      </c>
      <c r="AI146">
        <v>1.1179997585707386</v>
      </c>
      <c r="AJ146">
        <v>1.0775959834613114</v>
      </c>
      <c r="AK146">
        <v>1.160750313676286</v>
      </c>
      <c r="AL146">
        <v>1.1166895988805969</v>
      </c>
      <c r="AM146">
        <v>1.1705642633228839</v>
      </c>
      <c r="AN146">
        <v>1.3315571975916805</v>
      </c>
      <c r="AO146">
        <v>1.2703061889250815</v>
      </c>
      <c r="AP146">
        <v>1.0978225078935497</v>
      </c>
      <c r="AQ146">
        <v>1.0717892865081129</v>
      </c>
      <c r="AR146">
        <v>1.0206194997799249</v>
      </c>
      <c r="AS146">
        <v>0.88283782581804104</v>
      </c>
      <c r="AT146">
        <v>0.86307249860275692</v>
      </c>
      <c r="AU146">
        <v>0.90491027299921722</v>
      </c>
      <c r="AV146">
        <v>1.0912473977196055</v>
      </c>
      <c r="AW146">
        <v>1.1832098347706594</v>
      </c>
      <c r="AX146">
        <v>1.1773610024342407</v>
      </c>
      <c r="AY146">
        <v>1.1509961411399985</v>
      </c>
      <c r="AZ146">
        <v>1.2627831339380431</v>
      </c>
      <c r="BA146">
        <v>1.3237461058710935</v>
      </c>
      <c r="BB146">
        <v>1.2594955008652335</v>
      </c>
      <c r="BC146">
        <v>1.2271337239000024</v>
      </c>
      <c r="BD146">
        <v>1.2598573074610919</v>
      </c>
      <c r="BE146">
        <v>1.1650335197695314</v>
      </c>
      <c r="BF146">
        <v>1.1890029870800034</v>
      </c>
      <c r="BG146">
        <v>1.1745780264415644</v>
      </c>
      <c r="BH146">
        <v>0.97777043950507758</v>
      </c>
      <c r="BI146">
        <v>0.94296412041011912</v>
      </c>
      <c r="BJ146">
        <v>0.95831983881176641</v>
      </c>
      <c r="BK146">
        <v>1.0024721309192151</v>
      </c>
      <c r="BL146">
        <v>0.96486164630588078</v>
      </c>
      <c r="BM146" s="9">
        <v>0.98735657783190933</v>
      </c>
      <c r="BN146">
        <v>1.0068940289961079</v>
      </c>
    </row>
    <row r="147" spans="1:66" x14ac:dyDescent="0.3">
      <c r="A147" t="s">
        <v>830</v>
      </c>
      <c r="B147" t="s">
        <v>831</v>
      </c>
      <c r="C147" t="s">
        <v>1068</v>
      </c>
      <c r="D147" t="s">
        <v>1069</v>
      </c>
      <c r="AN147">
        <v>0.4224329720479178</v>
      </c>
      <c r="AO147">
        <v>0.41873021949974476</v>
      </c>
      <c r="AP147">
        <v>0.41360391967094118</v>
      </c>
      <c r="AQ147">
        <v>0.42069224353628021</v>
      </c>
      <c r="AR147">
        <v>0.4255524861878453</v>
      </c>
      <c r="AS147">
        <v>0.41814020857473927</v>
      </c>
      <c r="AT147">
        <v>0.39559771658831433</v>
      </c>
      <c r="AU147">
        <v>0.41036152796725783</v>
      </c>
      <c r="AV147">
        <v>0.46516787603000859</v>
      </c>
      <c r="AW147">
        <v>0.51949525172368938</v>
      </c>
      <c r="AX147">
        <v>0.54585438705662725</v>
      </c>
      <c r="AY147">
        <v>0.61310634562327571</v>
      </c>
      <c r="AZ147">
        <v>0.77391191355491717</v>
      </c>
      <c r="BA147">
        <v>0.84131267358573303</v>
      </c>
      <c r="BB147">
        <v>0.72439532944120089</v>
      </c>
      <c r="BC147">
        <v>0.64500265675116575</v>
      </c>
      <c r="BD147">
        <v>0.69299000389431009</v>
      </c>
      <c r="BE147">
        <v>0.65040108139277963</v>
      </c>
      <c r="BF147">
        <v>0.66290236119201307</v>
      </c>
      <c r="BG147">
        <v>0.66100619324156629</v>
      </c>
      <c r="BH147">
        <v>0.55205921947539027</v>
      </c>
      <c r="BI147">
        <v>0.53633329978015698</v>
      </c>
      <c r="BJ147">
        <v>0.54737232820353032</v>
      </c>
      <c r="BK147">
        <v>0.57858622394274473</v>
      </c>
      <c r="BL147">
        <v>0.56226502834509706</v>
      </c>
      <c r="BM147" s="9">
        <v>0.56337338218988475</v>
      </c>
      <c r="BN147">
        <v>0.59886872860464158</v>
      </c>
    </row>
    <row r="148" spans="1:66" x14ac:dyDescent="0.3">
      <c r="A148" t="s">
        <v>832</v>
      </c>
      <c r="B148" t="s">
        <v>833</v>
      </c>
      <c r="C148" t="s">
        <v>1068</v>
      </c>
      <c r="D148" t="s">
        <v>1069</v>
      </c>
      <c r="AI148">
        <v>0.34692154122702407</v>
      </c>
      <c r="AJ148">
        <v>0.37545483014803416</v>
      </c>
      <c r="AK148">
        <v>0.4228849257311767</v>
      </c>
      <c r="AL148">
        <v>0.45275413247754404</v>
      </c>
      <c r="AM148">
        <v>0.47366122851838244</v>
      </c>
      <c r="AN148">
        <v>0.50142829280895351</v>
      </c>
      <c r="AO148">
        <v>0.50366272230122888</v>
      </c>
      <c r="AP148">
        <v>0.5027835847356914</v>
      </c>
      <c r="AQ148">
        <v>0.4873239289829937</v>
      </c>
      <c r="AR148">
        <v>0.47404848635081642</v>
      </c>
      <c r="AS148">
        <v>0.45352294829464235</v>
      </c>
      <c r="AT148">
        <v>0.43655734647268313</v>
      </c>
      <c r="AU148">
        <v>0.42411471187508276</v>
      </c>
      <c r="AV148">
        <v>0.41674902638883082</v>
      </c>
      <c r="AW148">
        <v>0.41365048365881801</v>
      </c>
      <c r="AX148">
        <v>0.4239921281168828</v>
      </c>
      <c r="AY148">
        <v>0.44369295179317869</v>
      </c>
      <c r="AZ148">
        <v>0.46785375304267229</v>
      </c>
      <c r="BA148">
        <v>0.5062859276122168</v>
      </c>
      <c r="BB148">
        <v>0.50997801400092679</v>
      </c>
      <c r="BC148">
        <v>0.52688131079273071</v>
      </c>
      <c r="BD148">
        <v>0.55371366528781274</v>
      </c>
      <c r="BE148">
        <v>0.57138273669094242</v>
      </c>
      <c r="BF148">
        <v>0.58126129079342237</v>
      </c>
      <c r="BG148">
        <v>0.60856405747893361</v>
      </c>
      <c r="BH148">
        <v>0.64333418271059362</v>
      </c>
      <c r="BI148">
        <v>0.64012384064579175</v>
      </c>
      <c r="BJ148">
        <v>0.64227713511942564</v>
      </c>
      <c r="BK148">
        <v>0.64577753681232952</v>
      </c>
      <c r="BL148">
        <v>0.64983974727254701</v>
      </c>
      <c r="BM148" s="9">
        <v>0.64711415019758423</v>
      </c>
      <c r="BN148">
        <v>0.61545056628837924</v>
      </c>
    </row>
    <row r="149" spans="1:66" x14ac:dyDescent="0.3">
      <c r="A149" t="s">
        <v>834</v>
      </c>
      <c r="B149" t="s">
        <v>835</v>
      </c>
      <c r="C149" t="s">
        <v>1068</v>
      </c>
      <c r="D149" t="s">
        <v>1069</v>
      </c>
    </row>
    <row r="150" spans="1:66" x14ac:dyDescent="0.3">
      <c r="A150" t="s">
        <v>836</v>
      </c>
      <c r="B150" t="s">
        <v>837</v>
      </c>
      <c r="C150" t="s">
        <v>1068</v>
      </c>
      <c r="D150" t="s">
        <v>1069</v>
      </c>
      <c r="AI150">
        <v>0.47363798093296411</v>
      </c>
      <c r="AJ150">
        <v>0.45711750226543313</v>
      </c>
      <c r="AK150">
        <v>0.47666751164656829</v>
      </c>
      <c r="AL150">
        <v>0.44050010155857083</v>
      </c>
      <c r="AM150">
        <v>0.43864508237245464</v>
      </c>
      <c r="AN150">
        <v>0.49789279295490874</v>
      </c>
      <c r="AO150">
        <v>0.48115920277180557</v>
      </c>
      <c r="AP150">
        <v>0.43581966371129427</v>
      </c>
      <c r="AQ150">
        <v>0.42916875219774059</v>
      </c>
      <c r="AR150">
        <v>0.416933033455264</v>
      </c>
      <c r="AS150">
        <v>0.37338118172075857</v>
      </c>
      <c r="AT150">
        <v>0.34552257898659733</v>
      </c>
      <c r="AU150">
        <v>0.35314244943256962</v>
      </c>
      <c r="AV150">
        <v>0.40286737583601789</v>
      </c>
      <c r="AW150">
        <v>0.42875230710252932</v>
      </c>
      <c r="AX150">
        <v>0.42080780623164238</v>
      </c>
      <c r="AY150">
        <v>0.41780211267833917</v>
      </c>
      <c r="AZ150">
        <v>0.45246829325643229</v>
      </c>
      <c r="BA150">
        <v>0.49053262140675974</v>
      </c>
      <c r="BB150">
        <v>0.46953770106149856</v>
      </c>
      <c r="BC150">
        <v>0.44844574872854398</v>
      </c>
      <c r="BD150">
        <v>0.45393342563567535</v>
      </c>
      <c r="BE150">
        <v>0.43456826089105055</v>
      </c>
      <c r="BF150">
        <v>0.45136989570587233</v>
      </c>
      <c r="BG150">
        <v>0.47986184061832077</v>
      </c>
      <c r="BH150">
        <v>0.40929154341879803</v>
      </c>
      <c r="BI150">
        <v>0.40724312137834212</v>
      </c>
      <c r="BJ150">
        <v>0.41513004137669729</v>
      </c>
      <c r="BK150">
        <v>0.42321949802675868</v>
      </c>
      <c r="BL150">
        <v>0.41130231721322852</v>
      </c>
      <c r="BM150" s="9">
        <v>0.41508165168996608</v>
      </c>
      <c r="BN150">
        <v>0.42939122164330201</v>
      </c>
    </row>
    <row r="151" spans="1:66" x14ac:dyDescent="0.3">
      <c r="A151" t="s">
        <v>838</v>
      </c>
      <c r="B151" t="s">
        <v>839</v>
      </c>
      <c r="C151" t="s">
        <v>1068</v>
      </c>
      <c r="D151" t="s">
        <v>1069</v>
      </c>
    </row>
    <row r="152" spans="1:66" x14ac:dyDescent="0.3">
      <c r="A152" t="s">
        <v>840</v>
      </c>
      <c r="B152" t="s">
        <v>841</v>
      </c>
      <c r="C152" t="s">
        <v>1068</v>
      </c>
      <c r="D152" t="s">
        <v>1069</v>
      </c>
      <c r="AN152">
        <v>0.18655441164183367</v>
      </c>
      <c r="AO152">
        <v>0.18821499944911521</v>
      </c>
      <c r="AP152">
        <v>0.20725675190165582</v>
      </c>
      <c r="AQ152">
        <v>0.19300913375418063</v>
      </c>
      <c r="AR152">
        <v>0.13574872843252883</v>
      </c>
      <c r="AS152">
        <v>0.14306456912775506</v>
      </c>
      <c r="AT152">
        <v>0.15154428299720676</v>
      </c>
      <c r="AU152">
        <v>0.15535618831088704</v>
      </c>
      <c r="AV152">
        <v>0.17035868651290792</v>
      </c>
      <c r="AW152">
        <v>0.20261527284992659</v>
      </c>
      <c r="AX152">
        <v>0.21018639499497921</v>
      </c>
      <c r="AY152">
        <v>0.22189363508649923</v>
      </c>
      <c r="AZ152">
        <v>0.2708730559707172</v>
      </c>
      <c r="BA152">
        <v>0.33917962403399443</v>
      </c>
      <c r="BB152">
        <v>0.32208947222723139</v>
      </c>
      <c r="BC152">
        <v>0.38105636225114908</v>
      </c>
      <c r="BD152">
        <v>0.42557449714289819</v>
      </c>
      <c r="BE152">
        <v>0.41364436688912293</v>
      </c>
      <c r="BF152">
        <v>0.39634694059824926</v>
      </c>
      <c r="BG152">
        <v>0.3771127129704378</v>
      </c>
      <c r="BH152">
        <v>0.29524639877354719</v>
      </c>
      <c r="BI152">
        <v>0.27147083657030235</v>
      </c>
      <c r="BJ152">
        <v>0.30122660763159836</v>
      </c>
      <c r="BK152">
        <v>0.33421224579105807</v>
      </c>
      <c r="BL152">
        <v>0.33087862538746082</v>
      </c>
      <c r="BM152" s="9">
        <v>0.34969843514581378</v>
      </c>
      <c r="BN152">
        <v>0.33986376970001303</v>
      </c>
    </row>
    <row r="153" spans="1:66" x14ac:dyDescent="0.3">
      <c r="A153" t="s">
        <v>286</v>
      </c>
      <c r="B153" t="s">
        <v>842</v>
      </c>
      <c r="C153" t="s">
        <v>1068</v>
      </c>
      <c r="D153" t="s">
        <v>1069</v>
      </c>
      <c r="AI153">
        <v>0.27974206767228982</v>
      </c>
      <c r="AJ153">
        <v>0.23909823460793084</v>
      </c>
      <c r="AK153">
        <v>0.26371452980688148</v>
      </c>
      <c r="AL153">
        <v>0.2759677361089779</v>
      </c>
      <c r="AM153">
        <v>0.23431676096000728</v>
      </c>
      <c r="AN153">
        <v>0.24595765660194158</v>
      </c>
      <c r="AO153">
        <v>0.30382161845270728</v>
      </c>
      <c r="AP153">
        <v>0.2489676077365276</v>
      </c>
      <c r="AQ153">
        <v>0.24464150848188937</v>
      </c>
      <c r="AR153">
        <v>0.22392024154499166</v>
      </c>
      <c r="AS153">
        <v>0.22683308188732559</v>
      </c>
      <c r="AT153">
        <v>0.24590143850910393</v>
      </c>
      <c r="AU153">
        <v>0.27202334713039139</v>
      </c>
      <c r="AV153">
        <v>0.28933017130306948</v>
      </c>
      <c r="AW153">
        <v>0.21275755548801145</v>
      </c>
      <c r="AX153">
        <v>0.22781596364164955</v>
      </c>
      <c r="AY153">
        <v>0.22887438095640542</v>
      </c>
      <c r="AZ153">
        <v>0.2809854324437755</v>
      </c>
      <c r="BA153">
        <v>0.32504626766831829</v>
      </c>
      <c r="BB153">
        <v>0.30160197735318289</v>
      </c>
      <c r="BC153">
        <v>0.30745339102633795</v>
      </c>
      <c r="BD153">
        <v>0.343122150146072</v>
      </c>
      <c r="BE153">
        <v>0.33845533663876315</v>
      </c>
      <c r="BF153">
        <v>0.35237383196708005</v>
      </c>
      <c r="BG153">
        <v>0.34120926104617433</v>
      </c>
      <c r="BH153">
        <v>0.30205856536821457</v>
      </c>
      <c r="BI153">
        <v>0.29623776223438797</v>
      </c>
      <c r="BJ153">
        <v>0.32522428006317489</v>
      </c>
      <c r="BK153">
        <v>0.31802030235967449</v>
      </c>
      <c r="BL153">
        <v>0.31195841239597283</v>
      </c>
      <c r="BM153" s="9">
        <v>0.3093443003498722</v>
      </c>
      <c r="BN153">
        <v>0.31484663734268903</v>
      </c>
    </row>
    <row r="154" spans="1:66" x14ac:dyDescent="0.3">
      <c r="A154" t="s">
        <v>843</v>
      </c>
      <c r="B154" t="s">
        <v>844</v>
      </c>
      <c r="C154" t="s">
        <v>1068</v>
      </c>
      <c r="D154" t="s">
        <v>1069</v>
      </c>
      <c r="AN154">
        <v>0.26107958819367461</v>
      </c>
      <c r="AO154">
        <v>0.26832339945509687</v>
      </c>
      <c r="AP154">
        <v>0.27459064261228466</v>
      </c>
      <c r="AQ154">
        <v>0.26844441712041545</v>
      </c>
      <c r="AR154">
        <v>0.27200236853073662</v>
      </c>
      <c r="AS154">
        <v>0.27138228353461341</v>
      </c>
      <c r="AT154">
        <v>0.38503018064443595</v>
      </c>
      <c r="AU154">
        <v>0.36440113801042884</v>
      </c>
      <c r="AV154">
        <v>0.3590137117626836</v>
      </c>
      <c r="AW154">
        <v>0.3844863405402375</v>
      </c>
      <c r="AX154">
        <v>0.4069374139789953</v>
      </c>
      <c r="AY154">
        <v>0.42383400145050626</v>
      </c>
      <c r="AZ154">
        <v>0.45443654710941561</v>
      </c>
      <c r="BA154">
        <v>0.49515523850515081</v>
      </c>
      <c r="BB154">
        <v>0.5475331446480719</v>
      </c>
      <c r="BC154">
        <v>0.55662154659805074</v>
      </c>
      <c r="BD154">
        <v>0.53839375916906718</v>
      </c>
      <c r="BE154">
        <v>0.53070366885355946</v>
      </c>
      <c r="BF154">
        <v>0.536643889437729</v>
      </c>
      <c r="BG154">
        <v>0.53143725122749086</v>
      </c>
      <c r="BH154">
        <v>0.53870555606868664</v>
      </c>
      <c r="BI154">
        <v>0.52893342661778786</v>
      </c>
      <c r="BJ154">
        <v>0.53036848982926688</v>
      </c>
      <c r="BK154">
        <v>0.53417709627401233</v>
      </c>
      <c r="BL154">
        <v>0.51940852304057339</v>
      </c>
      <c r="BM154" s="9">
        <v>0.51509498899942985</v>
      </c>
      <c r="BN154">
        <v>0.49333702387762851</v>
      </c>
    </row>
    <row r="155" spans="1:66" x14ac:dyDescent="0.3">
      <c r="A155" t="s">
        <v>845</v>
      </c>
      <c r="B155" t="s">
        <v>846</v>
      </c>
      <c r="C155" t="s">
        <v>1068</v>
      </c>
      <c r="D155" t="s">
        <v>1069</v>
      </c>
    </row>
    <row r="156" spans="1:66" x14ac:dyDescent="0.3">
      <c r="A156" t="s">
        <v>347</v>
      </c>
      <c r="B156" t="s">
        <v>847</v>
      </c>
      <c r="C156" t="s">
        <v>1068</v>
      </c>
      <c r="D156" t="s">
        <v>1069</v>
      </c>
      <c r="AI156">
        <v>0.47873248951148406</v>
      </c>
      <c r="AJ156">
        <v>0.53182580174927119</v>
      </c>
      <c r="AK156">
        <v>0.58020485314549741</v>
      </c>
      <c r="AL156">
        <v>0.66016176659391446</v>
      </c>
      <c r="AM156">
        <v>0.64923202275488123</v>
      </c>
      <c r="AN156">
        <v>0.4629332959466616</v>
      </c>
      <c r="AO156">
        <v>0.48595994420612154</v>
      </c>
      <c r="AP156">
        <v>0.54441055755509249</v>
      </c>
      <c r="AQ156">
        <v>0.53860453152364274</v>
      </c>
      <c r="AR156">
        <v>0.58927136939877001</v>
      </c>
      <c r="AS156">
        <v>0.64545930453910905</v>
      </c>
      <c r="AT156">
        <v>0.67749226635839133</v>
      </c>
      <c r="AU156">
        <v>0.67871758492129242</v>
      </c>
      <c r="AV156">
        <v>0.61587635554731668</v>
      </c>
      <c r="AW156">
        <v>0.61901346801346802</v>
      </c>
      <c r="AX156">
        <v>0.65396654401306675</v>
      </c>
      <c r="AY156">
        <v>0.65650900983558425</v>
      </c>
      <c r="AZ156">
        <v>0.67444437327281714</v>
      </c>
      <c r="BA156">
        <v>0.6711350710261732</v>
      </c>
      <c r="BB156">
        <v>0.55012150812150806</v>
      </c>
      <c r="BC156">
        <v>0.60776052548274773</v>
      </c>
      <c r="BD156">
        <v>0.61763082272826064</v>
      </c>
      <c r="BE156">
        <v>0.59673548730020121</v>
      </c>
      <c r="BF156">
        <v>0.61731592546194802</v>
      </c>
      <c r="BG156">
        <v>0.6052524355839759</v>
      </c>
      <c r="BH156">
        <v>0.52545667358644144</v>
      </c>
      <c r="BI156">
        <v>0.45252881199736389</v>
      </c>
      <c r="BJ156">
        <v>0.47095617256228034</v>
      </c>
      <c r="BK156">
        <v>0.48203171848287546</v>
      </c>
      <c r="BL156">
        <v>0.50095335243672001</v>
      </c>
      <c r="BM156" s="9">
        <v>0.45159609226644826</v>
      </c>
      <c r="BN156">
        <v>0.49541810540439218</v>
      </c>
    </row>
    <row r="157" spans="1:66" x14ac:dyDescent="0.3">
      <c r="A157" t="s">
        <v>848</v>
      </c>
      <c r="B157" t="s">
        <v>849</v>
      </c>
      <c r="C157" t="s">
        <v>1068</v>
      </c>
      <c r="D157" t="s">
        <v>1069</v>
      </c>
      <c r="AI157">
        <v>0.85152004925288205</v>
      </c>
      <c r="AJ157">
        <v>0.86521419281214196</v>
      </c>
      <c r="AK157">
        <v>0.87143214806743297</v>
      </c>
      <c r="AL157">
        <v>0.87707931338556699</v>
      </c>
      <c r="AM157">
        <v>0.88128060558782395</v>
      </c>
      <c r="AN157">
        <v>0.88741113754159195</v>
      </c>
      <c r="AO157">
        <v>0.89582054798806199</v>
      </c>
      <c r="AP157">
        <v>0.940014112714327</v>
      </c>
      <c r="AQ157">
        <v>0.95055507331974198</v>
      </c>
      <c r="AR157">
        <v>0.96656567087872203</v>
      </c>
      <c r="AS157">
        <v>0.94085527387956402</v>
      </c>
      <c r="AT157">
        <v>0.91715915361686695</v>
      </c>
      <c r="AU157">
        <v>0.93369376416337801</v>
      </c>
      <c r="AV157">
        <v>0.92826156450511499</v>
      </c>
      <c r="AW157">
        <v>0.90259308165270302</v>
      </c>
      <c r="AX157">
        <v>0.88162133661486597</v>
      </c>
      <c r="AY157">
        <v>0.88939281679612503</v>
      </c>
      <c r="AZ157">
        <v>0.87938248015333298</v>
      </c>
      <c r="BA157">
        <v>0.94168709345531498</v>
      </c>
      <c r="BB157">
        <v>0.89410050219389403</v>
      </c>
      <c r="BC157">
        <v>0.887076946389452</v>
      </c>
      <c r="BD157">
        <v>0.93859516440826896</v>
      </c>
      <c r="BE157">
        <v>0.98817391101065799</v>
      </c>
      <c r="BF157">
        <v>0.95644386193199404</v>
      </c>
      <c r="BG157">
        <v>0.93406207186961399</v>
      </c>
      <c r="BH157">
        <v>0.91847239759985499</v>
      </c>
      <c r="BI157">
        <v>0.98398388740878995</v>
      </c>
      <c r="BJ157">
        <v>0.98952717993413797</v>
      </c>
      <c r="BK157">
        <v>0.96977930988262295</v>
      </c>
      <c r="BL157">
        <v>0.965435174286709</v>
      </c>
      <c r="BM157" s="9">
        <v>0.99584136909370602</v>
      </c>
      <c r="BN157">
        <v>0.99748766187347404</v>
      </c>
    </row>
    <row r="158" spans="1:66" x14ac:dyDescent="0.3">
      <c r="A158" t="s">
        <v>850</v>
      </c>
      <c r="B158" t="s">
        <v>851</v>
      </c>
      <c r="C158" t="s">
        <v>1068</v>
      </c>
      <c r="D158" t="s">
        <v>1069</v>
      </c>
    </row>
    <row r="159" spans="1:66" x14ac:dyDescent="0.3">
      <c r="A159" t="s">
        <v>852</v>
      </c>
      <c r="B159" t="s">
        <v>853</v>
      </c>
      <c r="C159" t="s">
        <v>1068</v>
      </c>
      <c r="D159" t="s">
        <v>1069</v>
      </c>
      <c r="AI159">
        <v>0.42586449557576861</v>
      </c>
      <c r="AJ159">
        <v>0.46136370245054287</v>
      </c>
      <c r="AK159">
        <v>0.23820894112191709</v>
      </c>
      <c r="AL159">
        <v>0.27682289410029309</v>
      </c>
      <c r="AM159">
        <v>0.36609894610295357</v>
      </c>
      <c r="AN159">
        <v>0.47951230166142589</v>
      </c>
      <c r="AO159">
        <v>0.45894709391735344</v>
      </c>
      <c r="AP159">
        <v>0.37491226118681292</v>
      </c>
      <c r="AQ159">
        <v>0.3443084306613437</v>
      </c>
      <c r="AR159">
        <v>0.33459756792068612</v>
      </c>
      <c r="AS159">
        <v>0.30265922398448808</v>
      </c>
      <c r="AT159">
        <v>0.30133041125679672</v>
      </c>
      <c r="AU159">
        <v>0.31103435862415424</v>
      </c>
      <c r="AV159">
        <v>0.37002421576325006</v>
      </c>
      <c r="AW159">
        <v>0.38983509712247749</v>
      </c>
      <c r="AX159">
        <v>0.39147972844069134</v>
      </c>
      <c r="AY159">
        <v>0.38698236283519255</v>
      </c>
      <c r="AZ159">
        <v>0.43625624916368066</v>
      </c>
      <c r="BA159">
        <v>0.46011207077133687</v>
      </c>
      <c r="BB159">
        <v>0.41641356366302951</v>
      </c>
      <c r="BC159">
        <v>0.40292975729148933</v>
      </c>
      <c r="BD159">
        <v>0.43611109311276752</v>
      </c>
      <c r="BE159">
        <v>0.39681362935590292</v>
      </c>
      <c r="BF159">
        <v>0.41179538081294231</v>
      </c>
      <c r="BG159">
        <v>0.40906581138103798</v>
      </c>
      <c r="BH159">
        <v>0.35004684411240056</v>
      </c>
      <c r="BI159">
        <v>0.34017640997666143</v>
      </c>
      <c r="BJ159">
        <v>0.34702271381258015</v>
      </c>
      <c r="BK159">
        <v>0.36369622684158204</v>
      </c>
      <c r="BL159">
        <v>0.34596169009087085</v>
      </c>
      <c r="BM159" s="9">
        <v>0.34967549428347117</v>
      </c>
      <c r="BN159">
        <v>0.37509026554022029</v>
      </c>
    </row>
    <row r="160" spans="1:66" x14ac:dyDescent="0.3">
      <c r="A160" t="s">
        <v>854</v>
      </c>
      <c r="B160" t="s">
        <v>855</v>
      </c>
      <c r="C160" t="s">
        <v>1068</v>
      </c>
      <c r="D160" t="s">
        <v>1069</v>
      </c>
      <c r="AI160">
        <v>0.4746924139998791</v>
      </c>
      <c r="AJ160">
        <v>0.41737168782616429</v>
      </c>
      <c r="AK160">
        <v>0.43813401619962472</v>
      </c>
      <c r="AL160">
        <v>0.41301404013050586</v>
      </c>
      <c r="AM160">
        <v>0.28783223470541125</v>
      </c>
      <c r="AN160">
        <v>0.36315543360956487</v>
      </c>
      <c r="AO160">
        <v>0.34222933609155964</v>
      </c>
      <c r="AP160">
        <v>0.31131330579964217</v>
      </c>
      <c r="AQ160">
        <v>0.30986831540665866</v>
      </c>
      <c r="AR160">
        <v>0.2834753833063548</v>
      </c>
      <c r="AS160">
        <v>0.23873158990899745</v>
      </c>
      <c r="AT160">
        <v>0.23698973253860814</v>
      </c>
      <c r="AU160">
        <v>0.25502015821270885</v>
      </c>
      <c r="AV160">
        <v>0.27644859760749657</v>
      </c>
      <c r="AW160">
        <v>0.30670860586021814</v>
      </c>
      <c r="AX160">
        <v>0.3197403232148841</v>
      </c>
      <c r="AY160">
        <v>0.32758555361728631</v>
      </c>
      <c r="AZ160">
        <v>0.36400704739856937</v>
      </c>
      <c r="BA160">
        <v>0.41117967226293678</v>
      </c>
      <c r="BB160">
        <v>0.40541865556236129</v>
      </c>
      <c r="BC160">
        <v>0.39738791455618289</v>
      </c>
      <c r="BD160">
        <v>0.45854810473962193</v>
      </c>
      <c r="BE160">
        <v>0.44143748869731703</v>
      </c>
      <c r="BF160">
        <v>0.44404243817381406</v>
      </c>
      <c r="BG160">
        <v>0.44289511366941675</v>
      </c>
      <c r="BH160">
        <v>0.36970000656915131</v>
      </c>
      <c r="BI160">
        <v>0.35665655002586971</v>
      </c>
      <c r="BJ160">
        <v>0.36942424660220041</v>
      </c>
      <c r="BK160">
        <v>0.38267973793857191</v>
      </c>
      <c r="BL160">
        <v>0.3632877120186136</v>
      </c>
      <c r="BM160" s="9">
        <v>0.36734569965601621</v>
      </c>
      <c r="BN160">
        <v>0.37506801600644318</v>
      </c>
    </row>
    <row r="161" spans="1:66" x14ac:dyDescent="0.3">
      <c r="A161" t="s">
        <v>856</v>
      </c>
      <c r="B161" t="s">
        <v>857</v>
      </c>
      <c r="C161" t="s">
        <v>1068</v>
      </c>
      <c r="D161" t="s">
        <v>1069</v>
      </c>
      <c r="AI161">
        <v>0.76936218330087403</v>
      </c>
      <c r="AJ161">
        <v>0.75616023303947932</v>
      </c>
      <c r="AK161">
        <v>0.77599869908167185</v>
      </c>
      <c r="AL161">
        <v>0.6504390488649141</v>
      </c>
      <c r="AM161">
        <v>0.66716428416842666</v>
      </c>
      <c r="AN161">
        <v>0.70493500867893244</v>
      </c>
      <c r="AO161">
        <v>0.68653228156532164</v>
      </c>
      <c r="AP161">
        <v>0.63970475833284957</v>
      </c>
      <c r="AQ161">
        <v>0.64174242097885736</v>
      </c>
      <c r="AR161">
        <v>0.62780624646128713</v>
      </c>
      <c r="AS161">
        <v>0.5683489931643122</v>
      </c>
      <c r="AT161">
        <v>0.56196094364611082</v>
      </c>
      <c r="AU161">
        <v>0.57601650913674496</v>
      </c>
      <c r="AV161">
        <v>0.65312431613721522</v>
      </c>
      <c r="AW161">
        <v>0.70534958452979579</v>
      </c>
      <c r="AX161">
        <v>0.71226256042999003</v>
      </c>
      <c r="AY161">
        <v>0.71711817582010662</v>
      </c>
      <c r="AZ161">
        <v>0.77759543907040785</v>
      </c>
      <c r="BA161">
        <v>0.8371945423589644</v>
      </c>
      <c r="BB161">
        <v>0.79112909303887469</v>
      </c>
      <c r="BC161">
        <v>0.75895276548493973</v>
      </c>
      <c r="BD161">
        <v>0.79920402853524763</v>
      </c>
      <c r="BE161">
        <v>0.74486691430590513</v>
      </c>
      <c r="BF161">
        <v>0.76700500585707798</v>
      </c>
      <c r="BG161">
        <v>0.7790080209697462</v>
      </c>
      <c r="BH161">
        <v>0.66537090814509925</v>
      </c>
      <c r="BI161">
        <v>0.64535845048597851</v>
      </c>
      <c r="BJ161">
        <v>0.66247642065029266</v>
      </c>
      <c r="BK161">
        <v>0.69286814150657539</v>
      </c>
      <c r="BL161">
        <v>0.65781572822889511</v>
      </c>
      <c r="BM161" s="9">
        <v>0.66938804218584125</v>
      </c>
      <c r="BN161">
        <v>0.69700940748457973</v>
      </c>
    </row>
    <row r="162" spans="1:66" x14ac:dyDescent="0.3">
      <c r="A162" t="s">
        <v>858</v>
      </c>
      <c r="B162" t="s">
        <v>859</v>
      </c>
      <c r="C162" t="s">
        <v>1068</v>
      </c>
      <c r="D162" t="s">
        <v>1069</v>
      </c>
      <c r="AI162">
        <v>0.12313502364353955</v>
      </c>
      <c r="AJ162">
        <v>0.12369353082938739</v>
      </c>
      <c r="AK162">
        <v>0.12001484619331881</v>
      </c>
      <c r="AL162">
        <v>0.1379302557680811</v>
      </c>
      <c r="AM162">
        <v>0.1720143484791844</v>
      </c>
      <c r="AN162">
        <v>0.20065924390547354</v>
      </c>
      <c r="AO162">
        <v>0.2180261680338029</v>
      </c>
      <c r="AP162">
        <v>0.19769055386213499</v>
      </c>
      <c r="AQ162">
        <v>0.15137043447194179</v>
      </c>
      <c r="AR162">
        <v>0.16834670569831967</v>
      </c>
      <c r="AS162">
        <v>0.17771054007098261</v>
      </c>
      <c r="AT162">
        <v>0.14033665473234302</v>
      </c>
      <c r="AU162">
        <v>0.12152527258895104</v>
      </c>
      <c r="AV162">
        <v>0.13385322479412379</v>
      </c>
      <c r="AW162">
        <v>0.13884331135616437</v>
      </c>
      <c r="AX162">
        <v>0.13365648489057222</v>
      </c>
      <c r="AY162">
        <v>0.12820332707658985</v>
      </c>
      <c r="AZ162">
        <v>0.14583027580625904</v>
      </c>
      <c r="BA162">
        <v>0.19014202355368265</v>
      </c>
      <c r="BB162">
        <v>0.2190198604938916</v>
      </c>
      <c r="BC162">
        <v>0.25229818553528571</v>
      </c>
      <c r="BD162">
        <v>0.32914997466706725</v>
      </c>
      <c r="BE162">
        <v>0.31978022090275676</v>
      </c>
      <c r="BF162">
        <v>0.30882829715014032</v>
      </c>
      <c r="BG162">
        <v>0.30177280582697125</v>
      </c>
      <c r="BH162">
        <v>0.2915016048677444</v>
      </c>
      <c r="BI162">
        <v>0.2819548373879614</v>
      </c>
      <c r="BJ162">
        <v>0.27248246990220631</v>
      </c>
      <c r="BK162">
        <v>0.27328612983991818</v>
      </c>
      <c r="BL162">
        <v>0.25732315541794371</v>
      </c>
      <c r="BM162" s="9">
        <v>0.28314410173438426</v>
      </c>
      <c r="BN162">
        <v>0.27324603296462729</v>
      </c>
    </row>
    <row r="163" spans="1:66" x14ac:dyDescent="0.3">
      <c r="A163" t="s">
        <v>860</v>
      </c>
      <c r="B163" t="s">
        <v>861</v>
      </c>
      <c r="C163" t="s">
        <v>1068</v>
      </c>
      <c r="D163" t="s">
        <v>1069</v>
      </c>
    </row>
    <row r="164" spans="1:66" x14ac:dyDescent="0.3">
      <c r="A164" t="s">
        <v>862</v>
      </c>
      <c r="B164" t="s">
        <v>863</v>
      </c>
      <c r="C164" t="s">
        <v>1068</v>
      </c>
      <c r="D164" t="s">
        <v>1069</v>
      </c>
      <c r="AS164">
        <v>0.27109783535743603</v>
      </c>
      <c r="AT164">
        <v>0.2820557596283127</v>
      </c>
      <c r="AU164">
        <v>0.296695598822038</v>
      </c>
      <c r="AV164">
        <v>0.37994985414641302</v>
      </c>
      <c r="AW164">
        <v>0.43101694581549171</v>
      </c>
      <c r="AX164">
        <v>0.4419980317604042</v>
      </c>
      <c r="AY164">
        <v>0.42315658999678457</v>
      </c>
      <c r="AZ164">
        <v>0.47967265666066788</v>
      </c>
      <c r="BA164">
        <v>0.53325464601715833</v>
      </c>
      <c r="BB164">
        <v>0.51658982246774521</v>
      </c>
      <c r="BC164">
        <v>0.49050124692306912</v>
      </c>
      <c r="BD164">
        <v>0.50640455616469648</v>
      </c>
      <c r="BE164">
        <v>0.47509904836003208</v>
      </c>
      <c r="BF164">
        <v>0.4834424013440482</v>
      </c>
      <c r="BG164">
        <v>0.48063252359352121</v>
      </c>
      <c r="BH164">
        <v>0.39902345811907991</v>
      </c>
      <c r="BI164">
        <v>0.38646573870780132</v>
      </c>
      <c r="BJ164">
        <v>0.39646669231577575</v>
      </c>
      <c r="BK164">
        <v>0.41139102349621198</v>
      </c>
      <c r="BL164">
        <v>0.38616787087195109</v>
      </c>
      <c r="BM164" s="9">
        <v>0.38493081907989524</v>
      </c>
      <c r="BN164">
        <v>0.41091684709095772</v>
      </c>
    </row>
    <row r="165" spans="1:66" x14ac:dyDescent="0.3">
      <c r="A165" t="s">
        <v>864</v>
      </c>
      <c r="B165" t="s">
        <v>865</v>
      </c>
      <c r="C165" t="s">
        <v>1068</v>
      </c>
      <c r="D165" t="s">
        <v>1069</v>
      </c>
      <c r="AI165">
        <v>0.35072790608978399</v>
      </c>
      <c r="AJ165">
        <v>0.34518305655469578</v>
      </c>
      <c r="AK165">
        <v>0.20598585402274319</v>
      </c>
      <c r="AL165">
        <v>0.12118494883025378</v>
      </c>
      <c r="AM165">
        <v>0.13997073241492608</v>
      </c>
      <c r="AN165">
        <v>0.20214827987938855</v>
      </c>
      <c r="AO165">
        <v>0.17994042771880606</v>
      </c>
      <c r="AP165">
        <v>0.1494076489739731</v>
      </c>
      <c r="AQ165">
        <v>0.13613020503204282</v>
      </c>
      <c r="AR165">
        <v>0.12247561297876242</v>
      </c>
      <c r="AS165">
        <v>0.12730610945147544</v>
      </c>
      <c r="AT165">
        <v>0.13487559229831078</v>
      </c>
      <c r="AU165">
        <v>0.13966038028684602</v>
      </c>
      <c r="AV165">
        <v>0.14620635861750483</v>
      </c>
      <c r="AW165">
        <v>0.16071970755827569</v>
      </c>
      <c r="AX165">
        <v>0.18405260032086213</v>
      </c>
      <c r="AY165">
        <v>0.22251609527298061</v>
      </c>
      <c r="AZ165">
        <v>0.24377677632271016</v>
      </c>
      <c r="BA165">
        <v>0.29163777731967766</v>
      </c>
      <c r="BB165">
        <v>0.23925408593302241</v>
      </c>
      <c r="BC165">
        <v>0.34860925708597718</v>
      </c>
      <c r="BD165">
        <v>0.42158855506905801</v>
      </c>
      <c r="BE165">
        <v>0.42550726752751222</v>
      </c>
      <c r="BF165">
        <v>0.41385158386492332</v>
      </c>
      <c r="BG165">
        <v>0.3761223940359969</v>
      </c>
      <c r="BH165">
        <v>0.36393895213248767</v>
      </c>
      <c r="BI165">
        <v>0.34071199308482458</v>
      </c>
      <c r="BJ165">
        <v>0.3243886512080898</v>
      </c>
      <c r="BK165">
        <v>0.33751596367017689</v>
      </c>
      <c r="BL165">
        <v>0.33849456997577326</v>
      </c>
      <c r="BM165" s="9">
        <v>0.32839808505950041</v>
      </c>
      <c r="BN165">
        <v>0.35256221818126465</v>
      </c>
    </row>
    <row r="166" spans="1:66" x14ac:dyDescent="0.3">
      <c r="A166" t="s">
        <v>866</v>
      </c>
      <c r="B166" t="s">
        <v>867</v>
      </c>
      <c r="C166" t="s">
        <v>1068</v>
      </c>
      <c r="D166" t="s">
        <v>1069</v>
      </c>
    </row>
    <row r="167" spans="1:66" x14ac:dyDescent="0.3">
      <c r="A167" t="s">
        <v>868</v>
      </c>
      <c r="B167" t="s">
        <v>869</v>
      </c>
      <c r="C167" t="s">
        <v>1068</v>
      </c>
      <c r="D167" t="s">
        <v>1069</v>
      </c>
      <c r="AI167">
        <v>0.87784612750309432</v>
      </c>
      <c r="AJ167">
        <v>0.8857751054291112</v>
      </c>
      <c r="AK167">
        <v>0.67029874722161653</v>
      </c>
      <c r="AL167">
        <v>0.61212458920073554</v>
      </c>
      <c r="AM167">
        <v>0.57638025448939323</v>
      </c>
      <c r="AN167">
        <v>0.57247382723269169</v>
      </c>
      <c r="AO167">
        <v>0.67235988637222521</v>
      </c>
      <c r="AP167">
        <v>0.71580373216309467</v>
      </c>
      <c r="AQ167">
        <v>0.72907778733799966</v>
      </c>
      <c r="AR167">
        <v>0.73077453079625831</v>
      </c>
      <c r="AS167">
        <v>0.66844182313642686</v>
      </c>
      <c r="AT167">
        <v>0.55662902844123241</v>
      </c>
      <c r="AU167">
        <v>0.52735777764590341</v>
      </c>
      <c r="AV167">
        <v>0.53725719265742167</v>
      </c>
      <c r="AW167">
        <v>0.58695432885386578</v>
      </c>
      <c r="AX167">
        <v>0.59734521326796752</v>
      </c>
      <c r="AY167">
        <v>0.567512527459206</v>
      </c>
      <c r="AZ167">
        <v>0.5841367657399682</v>
      </c>
      <c r="BA167">
        <v>0.64165129781921026</v>
      </c>
      <c r="BB167">
        <v>0.56902775399823391</v>
      </c>
      <c r="BC167">
        <v>0.49205777732257622</v>
      </c>
      <c r="BD167">
        <v>0.58118115618740429</v>
      </c>
      <c r="BE167">
        <v>0.63508525985208319</v>
      </c>
      <c r="BF167">
        <v>0.61206169788930109</v>
      </c>
      <c r="BG167">
        <v>0.59169344787322853</v>
      </c>
      <c r="BH167">
        <v>0.45680634538389048</v>
      </c>
      <c r="BI167">
        <v>0.31453716246061875</v>
      </c>
      <c r="BJ167">
        <v>0.35945263904860258</v>
      </c>
      <c r="BK167">
        <v>0.38113120826320418</v>
      </c>
      <c r="BL167">
        <v>0.37938907096184471</v>
      </c>
      <c r="BM167" s="9">
        <v>0.34598345450753182</v>
      </c>
      <c r="BN167">
        <v>0.37282909310966467</v>
      </c>
    </row>
    <row r="168" spans="1:66" x14ac:dyDescent="0.3">
      <c r="A168" t="s">
        <v>870</v>
      </c>
      <c r="B168" t="s">
        <v>871</v>
      </c>
      <c r="C168" t="s">
        <v>1068</v>
      </c>
      <c r="D168" t="s">
        <v>1069</v>
      </c>
      <c r="AI168">
        <v>0.34836563121040209</v>
      </c>
      <c r="AJ168">
        <v>0.36697507876819491</v>
      </c>
      <c r="AK168">
        <v>0.35724940275377409</v>
      </c>
      <c r="AL168">
        <v>0.28134743891092329</v>
      </c>
      <c r="AM168">
        <v>0.29916418038422493</v>
      </c>
      <c r="AN168">
        <v>0.28696585108873529</v>
      </c>
      <c r="AO168">
        <v>0.27144719927787014</v>
      </c>
      <c r="AP168">
        <v>0.27025715847084747</v>
      </c>
      <c r="AQ168">
        <v>0.25504962019397326</v>
      </c>
      <c r="AR168">
        <v>0.23705322552541311</v>
      </c>
      <c r="AS168">
        <v>0.21618003538631483</v>
      </c>
      <c r="AT168">
        <v>0.20911370007503491</v>
      </c>
      <c r="AU168">
        <v>0.20670398109074259</v>
      </c>
      <c r="AV168">
        <v>0.21880826424314717</v>
      </c>
      <c r="AW168">
        <v>0.23434288265317468</v>
      </c>
      <c r="AX168">
        <v>0.2600962992886427</v>
      </c>
      <c r="AY168">
        <v>0.28464917550942032</v>
      </c>
      <c r="AZ168">
        <v>0.3135006156682606</v>
      </c>
      <c r="BA168">
        <v>0.36970802942864744</v>
      </c>
      <c r="BB168">
        <v>0.33232437604135256</v>
      </c>
      <c r="BC168">
        <v>0.38204872759327474</v>
      </c>
      <c r="BD168">
        <v>0.42573427307439149</v>
      </c>
      <c r="BE168">
        <v>0.40975275786227833</v>
      </c>
      <c r="BF168">
        <v>0.40048022277841194</v>
      </c>
      <c r="BG168">
        <v>0.39047471812836732</v>
      </c>
      <c r="BH168">
        <v>0.36286141856091397</v>
      </c>
      <c r="BI168">
        <v>0.32698316357242235</v>
      </c>
      <c r="BJ168">
        <v>0.31082384902160415</v>
      </c>
      <c r="BK168">
        <v>0.31401686670927337</v>
      </c>
      <c r="BL168">
        <v>0.3130063845658001</v>
      </c>
      <c r="BM168" s="9">
        <v>0.31588100678443698</v>
      </c>
      <c r="BN168">
        <v>0.30813032679064439</v>
      </c>
    </row>
    <row r="169" spans="1:66" x14ac:dyDescent="0.3">
      <c r="A169" t="s">
        <v>872</v>
      </c>
      <c r="B169" t="s">
        <v>873</v>
      </c>
      <c r="C169" t="s">
        <v>1068</v>
      </c>
      <c r="D169" t="s">
        <v>1069</v>
      </c>
      <c r="AI169">
        <v>0.50721255980076019</v>
      </c>
      <c r="AJ169">
        <v>0.50579664915838563</v>
      </c>
      <c r="AK169">
        <v>0.5239935210673351</v>
      </c>
      <c r="AL169">
        <v>0.49301282409433306</v>
      </c>
      <c r="AM169">
        <v>0.50540193348904205</v>
      </c>
      <c r="AN169">
        <v>0.53899778270532783</v>
      </c>
      <c r="AO169">
        <v>0.54864050052144575</v>
      </c>
      <c r="AP169">
        <v>0.48324450026189492</v>
      </c>
      <c r="AQ169">
        <v>0.44860652346151542</v>
      </c>
      <c r="AR169">
        <v>0.44911154596092634</v>
      </c>
      <c r="AS169">
        <v>0.43573272020051729</v>
      </c>
      <c r="AT169">
        <v>0.40793631431037825</v>
      </c>
      <c r="AU169">
        <v>0.41479983482804889</v>
      </c>
      <c r="AV169">
        <v>0.46137426302909884</v>
      </c>
      <c r="AW169">
        <v>0.48710595568431009</v>
      </c>
      <c r="AX169">
        <v>0.45769206774658427</v>
      </c>
      <c r="AY169">
        <v>0.45863052827739914</v>
      </c>
      <c r="AZ169">
        <v>0.48975566167918194</v>
      </c>
      <c r="BA169">
        <v>0.55893144261890571</v>
      </c>
      <c r="BB169">
        <v>0.49119536420763271</v>
      </c>
      <c r="BC169">
        <v>0.50957022785076533</v>
      </c>
      <c r="BD169">
        <v>0.55226639804960986</v>
      </c>
      <c r="BE169">
        <v>0.54771842258345416</v>
      </c>
      <c r="BF169">
        <v>0.53939534054324234</v>
      </c>
      <c r="BG169">
        <v>0.5492163846823942</v>
      </c>
      <c r="BH169">
        <v>0.48156664199950361</v>
      </c>
      <c r="BI169">
        <v>0.46768350114912827</v>
      </c>
      <c r="BJ169">
        <v>0.48960315266890264</v>
      </c>
      <c r="BK169">
        <v>0.49291944089151424</v>
      </c>
      <c r="BL169">
        <v>0.46558360695649992</v>
      </c>
      <c r="BM169" s="9">
        <v>0.42051842817351559</v>
      </c>
      <c r="BN169">
        <v>0.39622548452766831</v>
      </c>
    </row>
    <row r="170" spans="1:66" x14ac:dyDescent="0.3">
      <c r="A170" t="s">
        <v>874</v>
      </c>
      <c r="B170" t="s">
        <v>875</v>
      </c>
      <c r="C170" t="s">
        <v>1068</v>
      </c>
      <c r="D170" t="s">
        <v>1069</v>
      </c>
      <c r="AI170">
        <v>0.53637810345559023</v>
      </c>
      <c r="AJ170">
        <v>0.58334723123249022</v>
      </c>
      <c r="AK170">
        <v>0.5026315241659618</v>
      </c>
      <c r="AL170">
        <v>0.51504982015997314</v>
      </c>
      <c r="AM170">
        <v>0.32065045713185525</v>
      </c>
      <c r="AN170">
        <v>0.31815226675849173</v>
      </c>
      <c r="AO170">
        <v>0.47520495013227354</v>
      </c>
      <c r="AP170">
        <v>0.52549398135502368</v>
      </c>
      <c r="AQ170">
        <v>0.32876437889643961</v>
      </c>
      <c r="AR170">
        <v>0.31917774746787458</v>
      </c>
      <c r="AS170">
        <v>0.3016557290440936</v>
      </c>
      <c r="AT170">
        <v>0.30564594008275375</v>
      </c>
      <c r="AU170">
        <v>0.45949266712554626</v>
      </c>
      <c r="AV170">
        <v>0.39129128800671886</v>
      </c>
      <c r="AW170">
        <v>0.39157460613280748</v>
      </c>
      <c r="AX170">
        <v>0.3866696095053429</v>
      </c>
      <c r="AY170">
        <v>0.39178242729551849</v>
      </c>
      <c r="AZ170">
        <v>0.3859222808593778</v>
      </c>
      <c r="BA170">
        <v>0.422259383305572</v>
      </c>
      <c r="BB170">
        <v>0.4506495060165846</v>
      </c>
      <c r="BC170">
        <v>0.46837785679663252</v>
      </c>
      <c r="BD170">
        <v>0.50326828403177315</v>
      </c>
      <c r="BE170">
        <v>0.37867913828797095</v>
      </c>
      <c r="BF170">
        <v>0.31432203610310766</v>
      </c>
      <c r="BG170">
        <v>0.34409308078353329</v>
      </c>
      <c r="BH170">
        <v>0.37352425336705858</v>
      </c>
      <c r="BI170">
        <v>0.30807214701700547</v>
      </c>
      <c r="BJ170">
        <v>0.34380896721263499</v>
      </c>
      <c r="BK170">
        <v>0.35536525758134779</v>
      </c>
      <c r="BL170">
        <v>0.36943902875939</v>
      </c>
      <c r="BM170" s="9">
        <v>0.39980902827549542</v>
      </c>
      <c r="BN170">
        <v>0.38753155505675352</v>
      </c>
    </row>
    <row r="171" spans="1:66" x14ac:dyDescent="0.3">
      <c r="A171" t="s">
        <v>876</v>
      </c>
      <c r="B171" t="s">
        <v>877</v>
      </c>
      <c r="C171" t="s">
        <v>1068</v>
      </c>
      <c r="D171" t="s">
        <v>1069</v>
      </c>
      <c r="AI171">
        <v>0.35850528351451666</v>
      </c>
      <c r="AJ171">
        <v>0.35336939618950974</v>
      </c>
      <c r="AK171">
        <v>0.38202776687726192</v>
      </c>
      <c r="AL171">
        <v>0.38393003531947673</v>
      </c>
      <c r="AM171">
        <v>0.3832151362428784</v>
      </c>
      <c r="AN171">
        <v>0.4070356246784968</v>
      </c>
      <c r="AO171">
        <v>0.41314124403406866</v>
      </c>
      <c r="AP171">
        <v>0.3752368755938959</v>
      </c>
      <c r="AQ171">
        <v>0.28904265358411896</v>
      </c>
      <c r="AR171">
        <v>0.29452063435482106</v>
      </c>
      <c r="AS171">
        <v>0.31349861463827633</v>
      </c>
      <c r="AT171">
        <v>0.30174137247090266</v>
      </c>
      <c r="AU171">
        <v>0.30640705740939472</v>
      </c>
      <c r="AV171">
        <v>0.3103893779210421</v>
      </c>
      <c r="AW171">
        <v>0.32043964524162366</v>
      </c>
      <c r="AX171">
        <v>0.33938463096492832</v>
      </c>
      <c r="AY171">
        <v>0.35342861689789268</v>
      </c>
      <c r="AZ171">
        <v>0.38513803277579706</v>
      </c>
      <c r="BA171">
        <v>0.42987931120641526</v>
      </c>
      <c r="BB171">
        <v>0.38004775185112211</v>
      </c>
      <c r="BC171">
        <v>0.4407667087229642</v>
      </c>
      <c r="BD171">
        <v>0.47912889835881373</v>
      </c>
      <c r="BE171">
        <v>0.47061363670746242</v>
      </c>
      <c r="BF171">
        <v>0.46725055060552545</v>
      </c>
      <c r="BG171">
        <v>0.45998107611544808</v>
      </c>
      <c r="BH171">
        <v>0.40139051302342338</v>
      </c>
      <c r="BI171">
        <v>0.38431603047063861</v>
      </c>
      <c r="BJ171">
        <v>0.38479837791585436</v>
      </c>
      <c r="BK171">
        <v>0.40303143919353673</v>
      </c>
      <c r="BL171">
        <v>0.38597057064801205</v>
      </c>
      <c r="BM171" s="9">
        <v>0.37291624284792674</v>
      </c>
      <c r="BN171">
        <v>0.38393439862961165</v>
      </c>
    </row>
    <row r="172" spans="1:66" x14ac:dyDescent="0.3">
      <c r="A172" t="s">
        <v>878</v>
      </c>
      <c r="B172" t="s">
        <v>879</v>
      </c>
      <c r="C172" t="s">
        <v>1068</v>
      </c>
      <c r="D172" t="s">
        <v>1069</v>
      </c>
    </row>
    <row r="173" spans="1:66" x14ac:dyDescent="0.3">
      <c r="A173" t="s">
        <v>880</v>
      </c>
      <c r="B173" t="s">
        <v>881</v>
      </c>
      <c r="C173" t="s">
        <v>1068</v>
      </c>
      <c r="D173" t="s">
        <v>1069</v>
      </c>
      <c r="AI173">
        <v>0.55034538337676342</v>
      </c>
      <c r="AJ173">
        <v>0.52866040153608085</v>
      </c>
      <c r="AK173">
        <v>0.54902584290095024</v>
      </c>
      <c r="AL173">
        <v>0.51658921948315328</v>
      </c>
      <c r="AM173">
        <v>0.53840910236125661</v>
      </c>
      <c r="AN173">
        <v>0.55075146617417226</v>
      </c>
      <c r="AO173">
        <v>0.52553330080315175</v>
      </c>
      <c r="AP173">
        <v>0.51630119001824004</v>
      </c>
      <c r="AQ173">
        <v>0.46075443153839518</v>
      </c>
      <c r="AR173">
        <v>0.4390249995240314</v>
      </c>
      <c r="AS173">
        <v>0.42057178249268279</v>
      </c>
      <c r="AT173">
        <v>0.3686955714848244</v>
      </c>
      <c r="AU173">
        <v>0.32617581637141657</v>
      </c>
      <c r="AV173">
        <v>0.45136441193023386</v>
      </c>
      <c r="AW173">
        <v>0.52525923453773393</v>
      </c>
      <c r="AX173">
        <v>0.54476513336094778</v>
      </c>
      <c r="AY173">
        <v>0.54484813787681274</v>
      </c>
      <c r="AZ173">
        <v>0.55616430536106687</v>
      </c>
      <c r="BA173">
        <v>0.51765585757173194</v>
      </c>
      <c r="BB173">
        <v>0.53258587525169432</v>
      </c>
      <c r="BC173">
        <v>0.63467179261353834</v>
      </c>
      <c r="BD173">
        <v>0.6481518157540932</v>
      </c>
      <c r="BE173">
        <v>0.63614440355945956</v>
      </c>
      <c r="BF173">
        <v>0.55385720902098845</v>
      </c>
      <c r="BG173">
        <v>0.52257401654124636</v>
      </c>
      <c r="BH173">
        <v>0.46049841824378474</v>
      </c>
      <c r="BI173">
        <v>0.43607304045130402</v>
      </c>
      <c r="BJ173">
        <v>0.52766613564245779</v>
      </c>
      <c r="BK173">
        <v>0.54106804011606102</v>
      </c>
      <c r="BL173">
        <v>0.49185080807501874</v>
      </c>
      <c r="BM173" s="9">
        <v>0.44419543693189156</v>
      </c>
      <c r="BN173">
        <v>0.48232363210883045</v>
      </c>
    </row>
    <row r="174" spans="1:66" x14ac:dyDescent="0.3">
      <c r="A174" t="s">
        <v>882</v>
      </c>
      <c r="B174" t="s">
        <v>883</v>
      </c>
      <c r="C174" t="s">
        <v>1068</v>
      </c>
      <c r="D174" t="s">
        <v>1069</v>
      </c>
    </row>
    <row r="175" spans="1:66" x14ac:dyDescent="0.3">
      <c r="A175" t="s">
        <v>884</v>
      </c>
      <c r="B175" t="s">
        <v>885</v>
      </c>
      <c r="C175" t="s">
        <v>1068</v>
      </c>
      <c r="D175" t="s">
        <v>1069</v>
      </c>
      <c r="AI175">
        <v>0.57356411231949567</v>
      </c>
      <c r="AJ175">
        <v>0.52130642763652013</v>
      </c>
      <c r="AK175">
        <v>0.51496732247328025</v>
      </c>
      <c r="AL175">
        <v>0.45203746016711599</v>
      </c>
      <c r="AM175">
        <v>0.27586909699363676</v>
      </c>
      <c r="AN175">
        <v>0.31331974518653166</v>
      </c>
      <c r="AO175">
        <v>0.32114702525061167</v>
      </c>
      <c r="AP175">
        <v>0.29604098912276028</v>
      </c>
      <c r="AQ175">
        <v>0.30723267778277985</v>
      </c>
      <c r="AR175">
        <v>0.29150319383606565</v>
      </c>
      <c r="AS175">
        <v>0.2548745011523455</v>
      </c>
      <c r="AT175">
        <v>0.25382255123984276</v>
      </c>
      <c r="AU175">
        <v>0.27065179296222847</v>
      </c>
      <c r="AV175">
        <v>0.3169075748154967</v>
      </c>
      <c r="AW175">
        <v>0.34069631402373812</v>
      </c>
      <c r="AX175">
        <v>0.35875075672056811</v>
      </c>
      <c r="AY175">
        <v>0.35648702227998397</v>
      </c>
      <c r="AZ175">
        <v>0.4055237799110113</v>
      </c>
      <c r="BA175">
        <v>0.47025810139999774</v>
      </c>
      <c r="BB175">
        <v>0.46169354312270805</v>
      </c>
      <c r="BC175">
        <v>0.44868898852842076</v>
      </c>
      <c r="BD175">
        <v>0.47984816739956149</v>
      </c>
      <c r="BE175">
        <v>0.45720084752903645</v>
      </c>
      <c r="BF175">
        <v>0.49014915714904406</v>
      </c>
      <c r="BG175">
        <v>0.49416929091320577</v>
      </c>
      <c r="BH175">
        <v>0.42272693869310607</v>
      </c>
      <c r="BI175">
        <v>0.43370996058089228</v>
      </c>
      <c r="BJ175">
        <v>0.44511685305243703</v>
      </c>
      <c r="BK175">
        <v>0.46435047328720042</v>
      </c>
      <c r="BL175">
        <v>0.43423036410391513</v>
      </c>
      <c r="BM175" s="9">
        <v>0.4406849702156776</v>
      </c>
      <c r="BN175">
        <v>0.45420562190480523</v>
      </c>
    </row>
    <row r="176" spans="1:66" x14ac:dyDescent="0.3">
      <c r="A176" t="s">
        <v>249</v>
      </c>
      <c r="B176" t="s">
        <v>886</v>
      </c>
      <c r="C176" t="s">
        <v>1068</v>
      </c>
      <c r="D176" t="s">
        <v>1069</v>
      </c>
      <c r="AI176">
        <v>0.25670389975676644</v>
      </c>
      <c r="AJ176">
        <v>0.22490440926123198</v>
      </c>
      <c r="AK176">
        <v>0.20449749321859773</v>
      </c>
      <c r="AL176">
        <v>0.11840202248457793</v>
      </c>
      <c r="AM176">
        <v>0.14393977641545677</v>
      </c>
      <c r="AN176">
        <v>0.18374337763613702</v>
      </c>
      <c r="AO176">
        <v>0.20073707987006376</v>
      </c>
      <c r="AP176">
        <v>0.20439744950462285</v>
      </c>
      <c r="AQ176">
        <v>0.19756550900655229</v>
      </c>
      <c r="AR176">
        <v>0.21060345403764533</v>
      </c>
      <c r="AS176">
        <v>0.22938195459370506</v>
      </c>
      <c r="AT176">
        <v>0.22576692878131244</v>
      </c>
      <c r="AU176">
        <v>0.24835832785598974</v>
      </c>
      <c r="AV176">
        <v>0.24954071425050769</v>
      </c>
      <c r="AW176">
        <v>0.28529606794181639</v>
      </c>
      <c r="AX176">
        <v>0.33563026552174868</v>
      </c>
      <c r="AY176">
        <v>0.41150375666285322</v>
      </c>
      <c r="AZ176">
        <v>0.43882158562762813</v>
      </c>
      <c r="BA176">
        <v>0.49670700137457058</v>
      </c>
      <c r="BB176">
        <v>0.3969893802639724</v>
      </c>
      <c r="BC176">
        <v>0.48481566525501851</v>
      </c>
      <c r="BD176">
        <v>0.505331795962076</v>
      </c>
      <c r="BE176">
        <v>0.54662894592507449</v>
      </c>
      <c r="BF176">
        <v>0.5667849579305072</v>
      </c>
      <c r="BG176">
        <v>0.56271843343681471</v>
      </c>
      <c r="BH176">
        <v>0.49526635423294429</v>
      </c>
      <c r="BI176">
        <v>0.41568981006469641</v>
      </c>
      <c r="BJ176">
        <v>0.37927366647391519</v>
      </c>
      <c r="BK176">
        <v>0.38417765827796924</v>
      </c>
      <c r="BL176">
        <v>0.41662148666296311</v>
      </c>
      <c r="BM176" s="9">
        <v>0.4043766080532864</v>
      </c>
      <c r="BN176">
        <v>0.38193262335276429</v>
      </c>
    </row>
    <row r="177" spans="1:66" x14ac:dyDescent="0.3">
      <c r="A177" t="s">
        <v>116</v>
      </c>
      <c r="B177" t="s">
        <v>887</v>
      </c>
      <c r="C177" t="s">
        <v>1068</v>
      </c>
      <c r="D177" t="s">
        <v>1069</v>
      </c>
      <c r="AI177">
        <v>0.40537147599372325</v>
      </c>
      <c r="AJ177">
        <v>0.3799130078005134</v>
      </c>
      <c r="AK177">
        <v>0.445571806235602</v>
      </c>
      <c r="AL177">
        <v>0.42811300207348035</v>
      </c>
      <c r="AM177">
        <v>0.41143322135872173</v>
      </c>
      <c r="AN177">
        <v>0.40779897360518191</v>
      </c>
      <c r="AO177">
        <v>0.39184444610759456</v>
      </c>
      <c r="AP177">
        <v>0.37752378432794109</v>
      </c>
      <c r="AQ177">
        <v>0.38007515247705836</v>
      </c>
      <c r="AR177">
        <v>0.36680977416183319</v>
      </c>
      <c r="AS177">
        <v>0.3624053306421639</v>
      </c>
      <c r="AT177">
        <v>0.35877421092706008</v>
      </c>
      <c r="AU177">
        <v>0.34410836134296213</v>
      </c>
      <c r="AV177">
        <v>0.33534118128075213</v>
      </c>
      <c r="AW177">
        <v>0.33766640241619589</v>
      </c>
      <c r="AX177">
        <v>0.34243655893851838</v>
      </c>
      <c r="AY177">
        <v>0.34124268044359762</v>
      </c>
      <c r="AZ177">
        <v>0.34706512353144536</v>
      </c>
      <c r="BA177">
        <v>0.37683580812767664</v>
      </c>
      <c r="BB177">
        <v>0.37815050483237539</v>
      </c>
      <c r="BC177">
        <v>0.37771434594017717</v>
      </c>
      <c r="BD177">
        <v>0.38839823258422695</v>
      </c>
      <c r="BE177">
        <v>0.39757936093683571</v>
      </c>
      <c r="BF177">
        <v>0.39295429863780762</v>
      </c>
      <c r="BG177">
        <v>0.39137605255260816</v>
      </c>
      <c r="BH177">
        <v>0.38721228271468405</v>
      </c>
      <c r="BI177">
        <v>0.37013592657888617</v>
      </c>
      <c r="BJ177">
        <v>0.35961886201445881</v>
      </c>
      <c r="BK177">
        <v>0.34339909199954999</v>
      </c>
      <c r="BL177">
        <v>0.33908025855759522</v>
      </c>
      <c r="BM177" s="9">
        <v>0.34088416623004997</v>
      </c>
      <c r="BN177">
        <v>0.330205559653655</v>
      </c>
    </row>
    <row r="178" spans="1:66" x14ac:dyDescent="0.3">
      <c r="A178" t="s">
        <v>888</v>
      </c>
      <c r="B178" t="s">
        <v>889</v>
      </c>
      <c r="C178" t="s">
        <v>1068</v>
      </c>
      <c r="D178" t="s">
        <v>1069</v>
      </c>
      <c r="AI178">
        <v>1.110935495582718</v>
      </c>
      <c r="AJ178">
        <v>1.0792279585101368</v>
      </c>
      <c r="AK178">
        <v>1.1498220551378446</v>
      </c>
      <c r="AL178">
        <v>1.0804817275747509</v>
      </c>
      <c r="AM178">
        <v>1.101806514105824</v>
      </c>
      <c r="AN178">
        <v>1.2485520175679385</v>
      </c>
      <c r="AO178">
        <v>1.1835267973856209</v>
      </c>
      <c r="AP178">
        <v>1.0262706121526994</v>
      </c>
      <c r="AQ178">
        <v>1.0063819151299711</v>
      </c>
      <c r="AR178">
        <v>0.96597394396795577</v>
      </c>
      <c r="AS178">
        <v>0.82252315552941346</v>
      </c>
      <c r="AT178">
        <v>0.8106208509507884</v>
      </c>
      <c r="AU178">
        <v>0.85183238306627596</v>
      </c>
      <c r="AV178">
        <v>1.0468923364223508</v>
      </c>
      <c r="AW178">
        <v>1.1292058156953697</v>
      </c>
      <c r="AX178">
        <v>1.1161219028669256</v>
      </c>
      <c r="AY178">
        <v>1.0947767038164691</v>
      </c>
      <c r="AZ178">
        <v>1.1788852093333371</v>
      </c>
      <c r="BA178">
        <v>1.2468697175195309</v>
      </c>
      <c r="BB178">
        <v>1.1832552989031242</v>
      </c>
      <c r="BC178">
        <v>1.1322230163000022</v>
      </c>
      <c r="BD178">
        <v>1.1637650685311307</v>
      </c>
      <c r="BE178">
        <v>1.0591900594031254</v>
      </c>
      <c r="BF178">
        <v>1.0600586628886306</v>
      </c>
      <c r="BG178">
        <v>1.0744887773513687</v>
      </c>
      <c r="BH178">
        <v>0.89868103212265571</v>
      </c>
      <c r="BI178">
        <v>0.88048386730272599</v>
      </c>
      <c r="BJ178">
        <v>0.88358013217647213</v>
      </c>
      <c r="BK178">
        <v>0.91730287262666599</v>
      </c>
      <c r="BL178">
        <v>0.88936316589019471</v>
      </c>
      <c r="BM178" s="9">
        <v>0.88406892589572228</v>
      </c>
      <c r="BN178">
        <v>0.91051961756975286</v>
      </c>
    </row>
    <row r="179" spans="1:66" x14ac:dyDescent="0.3">
      <c r="A179" t="s">
        <v>890</v>
      </c>
      <c r="B179" t="s">
        <v>891</v>
      </c>
      <c r="C179" t="s">
        <v>1068</v>
      </c>
      <c r="D179" t="s">
        <v>1069</v>
      </c>
      <c r="AI179">
        <v>1.53068725338275</v>
      </c>
      <c r="AJ179">
        <v>1.4612590044578815</v>
      </c>
      <c r="AK179">
        <v>1.4808705446938613</v>
      </c>
      <c r="AL179">
        <v>1.2962725363330092</v>
      </c>
      <c r="AM179">
        <v>1.2737451824982999</v>
      </c>
      <c r="AN179">
        <v>1.4323955044828893</v>
      </c>
      <c r="AO179">
        <v>1.3916605166051661</v>
      </c>
      <c r="AP179">
        <v>1.2803479232052477</v>
      </c>
      <c r="AQ179">
        <v>1.2342253913135677</v>
      </c>
      <c r="AR179">
        <v>1.190345035388245</v>
      </c>
      <c r="AS179">
        <v>1.0323521325183487</v>
      </c>
      <c r="AT179">
        <v>1.0206122312799584</v>
      </c>
      <c r="AU179">
        <v>1.1343883864826274</v>
      </c>
      <c r="AV179">
        <v>1.2990431061269456</v>
      </c>
      <c r="AW179">
        <v>1.3537934666508424</v>
      </c>
      <c r="AX179">
        <v>1.3977809856422199</v>
      </c>
      <c r="AY179">
        <v>1.3690483838273588</v>
      </c>
      <c r="AZ179">
        <v>1.5222447412866575</v>
      </c>
      <c r="BA179">
        <v>1.5707945035460993</v>
      </c>
      <c r="BB179">
        <v>1.4445737321692669</v>
      </c>
      <c r="BC179">
        <v>1.5140593409623597</v>
      </c>
      <c r="BD179">
        <v>1.6205838344890857</v>
      </c>
      <c r="BE179">
        <v>1.553431027073485</v>
      </c>
      <c r="BF179">
        <v>1.5369104680851065</v>
      </c>
      <c r="BG179">
        <v>1.4723815921713825</v>
      </c>
      <c r="BH179">
        <v>1.2316853570321373</v>
      </c>
      <c r="BI179">
        <v>1.1954642857142856</v>
      </c>
      <c r="BJ179">
        <v>1.1787019947612325</v>
      </c>
      <c r="BK179">
        <v>1.1784812788195511</v>
      </c>
      <c r="BL179">
        <v>1.1335434090909091</v>
      </c>
      <c r="BM179" s="9">
        <v>1.0747839985839458</v>
      </c>
      <c r="BN179">
        <v>1.1262798603026776</v>
      </c>
    </row>
    <row r="180" spans="1:66" x14ac:dyDescent="0.3">
      <c r="A180" t="s">
        <v>892</v>
      </c>
      <c r="B180" t="s">
        <v>893</v>
      </c>
      <c r="C180" t="s">
        <v>1068</v>
      </c>
      <c r="D180" t="s">
        <v>1069</v>
      </c>
      <c r="AI180">
        <v>0.24046149199010081</v>
      </c>
      <c r="AJ180">
        <v>0.23638759418376085</v>
      </c>
      <c r="AK180">
        <v>0.19255074809210534</v>
      </c>
      <c r="AL180">
        <v>0.19490257320028936</v>
      </c>
      <c r="AM180">
        <v>0.19593582967325263</v>
      </c>
      <c r="AN180">
        <v>0.20072655136847131</v>
      </c>
      <c r="AO180">
        <v>0.19226867146482654</v>
      </c>
      <c r="AP180">
        <v>0.19572770307570578</v>
      </c>
      <c r="AQ180">
        <v>0.1854970540437724</v>
      </c>
      <c r="AR180">
        <v>0.18158818640950697</v>
      </c>
      <c r="AS180">
        <v>0.18249877749179674</v>
      </c>
      <c r="AT180">
        <v>0.17344396823770886</v>
      </c>
      <c r="AU180">
        <v>0.17182167760301592</v>
      </c>
      <c r="AV180">
        <v>0.16959161395055161</v>
      </c>
      <c r="AW180">
        <v>0.18128371880830105</v>
      </c>
      <c r="AX180">
        <v>0.18985891362652474</v>
      </c>
      <c r="AY180">
        <v>0.19820003419350926</v>
      </c>
      <c r="AZ180">
        <v>0.21307018186986629</v>
      </c>
      <c r="BA180">
        <v>0.23939081947503318</v>
      </c>
      <c r="BB180">
        <v>0.2331657422631789</v>
      </c>
      <c r="BC180">
        <v>0.27363253414381911</v>
      </c>
      <c r="BD180">
        <v>0.34943017956731287</v>
      </c>
      <c r="BE180">
        <v>0.32096441121871844</v>
      </c>
      <c r="BF180">
        <v>0.30469701301509966</v>
      </c>
      <c r="BG180">
        <v>0.2866516468446092</v>
      </c>
      <c r="BH180">
        <v>0.30096236882147731</v>
      </c>
      <c r="BI180">
        <v>0.30087671037802899</v>
      </c>
      <c r="BJ180">
        <v>0.29408010774827725</v>
      </c>
      <c r="BK180">
        <v>0.30501177170917765</v>
      </c>
      <c r="BL180">
        <v>0.29006738342317223</v>
      </c>
      <c r="BM180" s="9">
        <v>0.28710733481589185</v>
      </c>
      <c r="BN180">
        <v>0.28700417793664368</v>
      </c>
    </row>
    <row r="181" spans="1:66" x14ac:dyDescent="0.3">
      <c r="A181" t="s">
        <v>894</v>
      </c>
      <c r="B181" t="s">
        <v>895</v>
      </c>
      <c r="C181" t="s">
        <v>1068</v>
      </c>
      <c r="D181" t="s">
        <v>1069</v>
      </c>
      <c r="BC181">
        <v>0.79614171930594291</v>
      </c>
      <c r="BD181">
        <v>0.98467297280410826</v>
      </c>
      <c r="BE181">
        <v>1.2736117750932461</v>
      </c>
      <c r="BF181">
        <v>0.97379893015298347</v>
      </c>
      <c r="BG181">
        <v>0.8025562585904793</v>
      </c>
      <c r="BH181">
        <v>0.63352706376976797</v>
      </c>
      <c r="BI181">
        <v>0.69795314838577749</v>
      </c>
      <c r="BJ181">
        <v>0.79694225273453501</v>
      </c>
      <c r="BK181">
        <v>0.83196964503764048</v>
      </c>
      <c r="BL181">
        <v>0.78243817229478607</v>
      </c>
      <c r="BM181" s="9">
        <v>0.73795580166119457</v>
      </c>
      <c r="BN181">
        <v>0.81126542996600493</v>
      </c>
    </row>
    <row r="182" spans="1:66" x14ac:dyDescent="0.3">
      <c r="A182" t="s">
        <v>896</v>
      </c>
      <c r="B182" t="s">
        <v>897</v>
      </c>
      <c r="C182" t="s">
        <v>1068</v>
      </c>
      <c r="D182" t="s">
        <v>1069</v>
      </c>
      <c r="AI182">
        <v>0.91920217534213822</v>
      </c>
      <c r="AJ182">
        <v>0.83945926176007202</v>
      </c>
      <c r="AK182">
        <v>0.7903413441088899</v>
      </c>
      <c r="AL182">
        <v>0.82013826668878942</v>
      </c>
      <c r="AM182">
        <v>0.89362171072715058</v>
      </c>
      <c r="AN182">
        <v>0.97125398512221039</v>
      </c>
      <c r="AO182">
        <v>1.0175572360205356</v>
      </c>
      <c r="AP182">
        <v>0.91278509739645708</v>
      </c>
      <c r="AQ182">
        <v>0.76177851465866631</v>
      </c>
      <c r="AR182">
        <v>0.7445430484197415</v>
      </c>
      <c r="AS182">
        <v>0.63406577965134159</v>
      </c>
      <c r="AT182">
        <v>0.61677088565210103</v>
      </c>
      <c r="AU182">
        <v>0.72401892651190303</v>
      </c>
      <c r="AV182">
        <v>0.91407536338096984</v>
      </c>
      <c r="AW182">
        <v>1.0131152941176471</v>
      </c>
      <c r="AX182">
        <v>1.0807575864254031</v>
      </c>
      <c r="AY182">
        <v>0.96033460865054143</v>
      </c>
      <c r="AZ182">
        <v>1.1058969647975307</v>
      </c>
      <c r="BA182">
        <v>1.0478027693821608</v>
      </c>
      <c r="BB182">
        <v>0.91943344368792557</v>
      </c>
      <c r="BC182">
        <v>1.0786075178043502</v>
      </c>
      <c r="BD182">
        <v>1.1738840600994711</v>
      </c>
      <c r="BE182">
        <v>1.2117328086823738</v>
      </c>
      <c r="BF182">
        <v>1.1858041204356746</v>
      </c>
      <c r="BG182">
        <v>1.1951967480574102</v>
      </c>
      <c r="BH182">
        <v>1.0307111351313656</v>
      </c>
      <c r="BI182">
        <v>1.0031207253615495</v>
      </c>
      <c r="BJ182">
        <v>1.0167333574122672</v>
      </c>
      <c r="BK182">
        <v>1.0171607152123923</v>
      </c>
      <c r="BL182">
        <v>0.94095956518158597</v>
      </c>
      <c r="BM182" s="9">
        <v>0.93145049636040422</v>
      </c>
      <c r="BN182">
        <v>1.0513184325930118</v>
      </c>
    </row>
    <row r="183" spans="1:66" x14ac:dyDescent="0.3">
      <c r="A183" t="s">
        <v>898</v>
      </c>
      <c r="B183" t="s">
        <v>899</v>
      </c>
      <c r="C183" t="s">
        <v>1068</v>
      </c>
      <c r="D183" t="s">
        <v>1069</v>
      </c>
    </row>
    <row r="184" spans="1:66" x14ac:dyDescent="0.3">
      <c r="A184" t="s">
        <v>900</v>
      </c>
      <c r="B184" t="s">
        <v>901</v>
      </c>
      <c r="C184" t="s">
        <v>1068</v>
      </c>
      <c r="D184" t="s">
        <v>1069</v>
      </c>
      <c r="AI184">
        <v>0.27943961012973734</v>
      </c>
      <c r="AJ184">
        <v>0.24732851509988169</v>
      </c>
      <c r="AK184">
        <v>0.24489622756255133</v>
      </c>
      <c r="AL184">
        <v>0.22633299568752457</v>
      </c>
      <c r="AM184">
        <v>0.22060266623733707</v>
      </c>
      <c r="AN184">
        <v>0.21986643534620443</v>
      </c>
      <c r="AO184">
        <v>0.2319247141345181</v>
      </c>
      <c r="AP184">
        <v>0.22289694891581327</v>
      </c>
      <c r="AQ184">
        <v>0.19098525444589831</v>
      </c>
      <c r="AR184">
        <v>0.20911978464731756</v>
      </c>
      <c r="AS184">
        <v>0.24008561891500105</v>
      </c>
      <c r="AT184">
        <v>0.22408314485392664</v>
      </c>
      <c r="AU184">
        <v>0.23102292759273704</v>
      </c>
      <c r="AV184">
        <v>0.24999216573474459</v>
      </c>
      <c r="AW184">
        <v>0.27512538254953967</v>
      </c>
      <c r="AX184">
        <v>0.3266869348679714</v>
      </c>
      <c r="AY184">
        <v>0.36010350823332121</v>
      </c>
      <c r="AZ184">
        <v>0.3796039713696801</v>
      </c>
      <c r="BA184">
        <v>0.49816991092126656</v>
      </c>
      <c r="BB184">
        <v>0.37061362926555524</v>
      </c>
      <c r="BC184">
        <v>0.42347088920361248</v>
      </c>
      <c r="BD184">
        <v>0.48074850955462156</v>
      </c>
      <c r="BE184">
        <v>0.49142107386892847</v>
      </c>
      <c r="BF184">
        <v>0.49587340131692587</v>
      </c>
      <c r="BG184">
        <v>0.51871538937324313</v>
      </c>
      <c r="BH184">
        <v>0.51516879674517035</v>
      </c>
      <c r="BI184">
        <v>0.50538634912865277</v>
      </c>
      <c r="BJ184">
        <v>0.52026340493300127</v>
      </c>
      <c r="BK184">
        <v>0.56773889626404428</v>
      </c>
      <c r="BL184">
        <v>0.54289399924868142</v>
      </c>
      <c r="BM184" s="9">
        <v>0.46550224642221322</v>
      </c>
    </row>
    <row r="185" spans="1:66" x14ac:dyDescent="0.3">
      <c r="A185" t="s">
        <v>902</v>
      </c>
      <c r="B185" t="s">
        <v>903</v>
      </c>
      <c r="C185" t="s">
        <v>1068</v>
      </c>
      <c r="D185" t="s">
        <v>1069</v>
      </c>
    </row>
    <row r="186" spans="1:66" x14ac:dyDescent="0.3">
      <c r="A186" t="s">
        <v>275</v>
      </c>
      <c r="B186" t="s">
        <v>904</v>
      </c>
      <c r="C186" t="s">
        <v>1068</v>
      </c>
      <c r="D186" t="s">
        <v>1069</v>
      </c>
      <c r="AI186">
        <v>0.25461324444434302</v>
      </c>
      <c r="AJ186">
        <v>0.26731611696015817</v>
      </c>
      <c r="AK186">
        <v>0.25999594911197232</v>
      </c>
      <c r="AL186">
        <v>0.26452455507003114</v>
      </c>
      <c r="AM186">
        <v>0.25199293115280613</v>
      </c>
      <c r="AN186">
        <v>0.27266194873710647</v>
      </c>
      <c r="AO186">
        <v>0.26668674595605463</v>
      </c>
      <c r="AP186">
        <v>0.25589832007500651</v>
      </c>
      <c r="AQ186">
        <v>0.24580339409104701</v>
      </c>
      <c r="AR186">
        <v>0.23676891711873263</v>
      </c>
      <c r="AS186">
        <v>0.21657300844616961</v>
      </c>
      <c r="AT186">
        <v>0.19821382660746478</v>
      </c>
      <c r="AU186">
        <v>0.19140368605196492</v>
      </c>
      <c r="AV186">
        <v>0.20377610720065903</v>
      </c>
      <c r="AW186">
        <v>0.21669623049013723</v>
      </c>
      <c r="AX186">
        <v>0.21975594745628027</v>
      </c>
      <c r="AY186">
        <v>0.23351411424444421</v>
      </c>
      <c r="AZ186">
        <v>0.24078097447657593</v>
      </c>
      <c r="BA186">
        <v>0.25926745862604783</v>
      </c>
      <c r="BB186">
        <v>0.24768676233897549</v>
      </c>
      <c r="BC186">
        <v>0.25378604811900857</v>
      </c>
      <c r="BD186">
        <v>0.29171441219843658</v>
      </c>
      <c r="BE186">
        <v>0.29813319654579629</v>
      </c>
      <c r="BF186">
        <v>0.29459718317458372</v>
      </c>
      <c r="BG186">
        <v>0.29518372141133314</v>
      </c>
      <c r="BH186">
        <v>0.31023630002829289</v>
      </c>
      <c r="BI186">
        <v>0.3103004363488297</v>
      </c>
      <c r="BJ186">
        <v>0.32046827265257505</v>
      </c>
      <c r="BK186">
        <v>0.30956231721160243</v>
      </c>
      <c r="BL186">
        <v>0.26736882425216196</v>
      </c>
      <c r="BM186" s="9">
        <v>0.25055465602985394</v>
      </c>
      <c r="BN186">
        <v>0.26165871602125512</v>
      </c>
    </row>
    <row r="187" spans="1:66" x14ac:dyDescent="0.3">
      <c r="A187" t="s">
        <v>905</v>
      </c>
      <c r="B187" t="s">
        <v>906</v>
      </c>
      <c r="C187" t="s">
        <v>1068</v>
      </c>
      <c r="D187" t="s">
        <v>1069</v>
      </c>
      <c r="AI187">
        <v>0.51669111231054798</v>
      </c>
      <c r="AJ187">
        <v>0.50225237058384897</v>
      </c>
      <c r="AK187">
        <v>0.51591443381712299</v>
      </c>
      <c r="AL187">
        <v>0.52188326260446205</v>
      </c>
      <c r="AM187">
        <v>0.52977431321873503</v>
      </c>
      <c r="AN187">
        <v>0.52131534253552803</v>
      </c>
      <c r="AO187">
        <v>0.507117393493698</v>
      </c>
      <c r="AP187">
        <v>0.50654114151658203</v>
      </c>
      <c r="AQ187">
        <v>0.50589991576639204</v>
      </c>
      <c r="AR187">
        <v>0.50307209447866796</v>
      </c>
      <c r="AS187">
        <v>0.48578709981027202</v>
      </c>
      <c r="AT187">
        <v>0.47996856971877599</v>
      </c>
      <c r="AU187">
        <v>0.48050168641621699</v>
      </c>
      <c r="AV187">
        <v>0.47653305739742902</v>
      </c>
      <c r="AW187">
        <v>0.47319448312884299</v>
      </c>
      <c r="AX187">
        <v>0.46682852190714802</v>
      </c>
      <c r="AY187">
        <v>0.461776476783475</v>
      </c>
      <c r="AZ187">
        <v>0.47131938282171698</v>
      </c>
      <c r="BA187">
        <v>0.497260798378869</v>
      </c>
      <c r="BB187">
        <v>0.52606649719056298</v>
      </c>
      <c r="BC187">
        <v>0.53328347297558198</v>
      </c>
      <c r="BD187">
        <v>0.55296015739440896</v>
      </c>
      <c r="BE187">
        <v>0.57401180267333995</v>
      </c>
      <c r="BF187">
        <v>0.57132041454315197</v>
      </c>
      <c r="BG187">
        <v>0.55884391069412198</v>
      </c>
      <c r="BH187">
        <v>0.53833818435668901</v>
      </c>
      <c r="BI187">
        <v>0.51544106006622303</v>
      </c>
      <c r="BJ187">
        <v>0.49747046828269997</v>
      </c>
      <c r="BK187">
        <v>0.48913486591374</v>
      </c>
      <c r="BL187">
        <v>0.48140400235665098</v>
      </c>
      <c r="BM187" s="9">
        <v>0.46712826254440398</v>
      </c>
      <c r="BN187">
        <v>0.45821883880965197</v>
      </c>
    </row>
    <row r="188" spans="1:66" x14ac:dyDescent="0.3">
      <c r="A188" t="s">
        <v>907</v>
      </c>
      <c r="B188" t="s">
        <v>908</v>
      </c>
      <c r="C188" t="s">
        <v>1068</v>
      </c>
      <c r="D188" t="s">
        <v>1069</v>
      </c>
      <c r="AI188">
        <v>0.35637033305017451</v>
      </c>
      <c r="AJ188">
        <v>0.43849935330584522</v>
      </c>
      <c r="AK188">
        <v>0.45145409064370445</v>
      </c>
      <c r="AL188">
        <v>0.40581438019461058</v>
      </c>
      <c r="AM188">
        <v>0.455861092358259</v>
      </c>
      <c r="AN188">
        <v>0.49377384133230789</v>
      </c>
      <c r="AO188">
        <v>0.48885408437749667</v>
      </c>
      <c r="AP188">
        <v>0.47498385126846465</v>
      </c>
      <c r="AQ188">
        <v>0.45008551644498535</v>
      </c>
      <c r="AR188">
        <v>0.39542384112537154</v>
      </c>
      <c r="AS188">
        <v>0.38820319225279809</v>
      </c>
      <c r="AT188">
        <v>0.37939962360869983</v>
      </c>
      <c r="AU188">
        <v>0.37296394212553657</v>
      </c>
      <c r="AV188">
        <v>0.37646288813062201</v>
      </c>
      <c r="AW188">
        <v>0.39710614129375765</v>
      </c>
      <c r="AX188">
        <v>0.41267834055102071</v>
      </c>
      <c r="AY188">
        <v>0.43388451938210776</v>
      </c>
      <c r="AZ188">
        <v>0.44871632155258873</v>
      </c>
      <c r="BA188">
        <v>0.47602808172226668</v>
      </c>
      <c r="BB188">
        <v>0.46892652679998009</v>
      </c>
      <c r="BC188">
        <v>0.52225865411627903</v>
      </c>
      <c r="BD188">
        <v>0.56022124492863734</v>
      </c>
      <c r="BE188">
        <v>0.60634912958570286</v>
      </c>
      <c r="BF188">
        <v>0.59815642438301564</v>
      </c>
      <c r="BG188">
        <v>0.5797320329290595</v>
      </c>
      <c r="BH188">
        <v>0.53827583812286772</v>
      </c>
      <c r="BI188">
        <v>0.51650724489845334</v>
      </c>
      <c r="BJ188">
        <v>0.53656033587737162</v>
      </c>
      <c r="BK188">
        <v>0.53171916677561915</v>
      </c>
      <c r="BL188">
        <v>0.52407089174481769</v>
      </c>
      <c r="BM188" s="9">
        <v>0.51372710681665001</v>
      </c>
      <c r="BN188">
        <v>0.48162040559125652</v>
      </c>
    </row>
    <row r="189" spans="1:66" x14ac:dyDescent="0.3">
      <c r="A189" t="s">
        <v>909</v>
      </c>
      <c r="B189" t="s">
        <v>910</v>
      </c>
      <c r="C189" t="s">
        <v>1068</v>
      </c>
      <c r="D189" t="s">
        <v>1069</v>
      </c>
      <c r="AI189">
        <v>0.30800609024724829</v>
      </c>
      <c r="AJ189">
        <v>0.30679581846276777</v>
      </c>
      <c r="AK189">
        <v>0.34854059557062306</v>
      </c>
      <c r="AL189">
        <v>0.34210241368622335</v>
      </c>
      <c r="AM189">
        <v>0.37845117655352684</v>
      </c>
      <c r="AN189">
        <v>0.40991044547131383</v>
      </c>
      <c r="AO189">
        <v>0.42519712348806643</v>
      </c>
      <c r="AP189">
        <v>0.39510428450333379</v>
      </c>
      <c r="AQ189">
        <v>0.31101867045759801</v>
      </c>
      <c r="AR189">
        <v>0.34117657252010797</v>
      </c>
      <c r="AS189">
        <v>0.3122575734987203</v>
      </c>
      <c r="AT189">
        <v>0.27952332780680528</v>
      </c>
      <c r="AU189">
        <v>0.28348239229793659</v>
      </c>
      <c r="AV189">
        <v>0.27311100165516861</v>
      </c>
      <c r="AW189">
        <v>0.27240879614779645</v>
      </c>
      <c r="AX189">
        <v>0.28458517435615721</v>
      </c>
      <c r="AY189">
        <v>0.31150413722439746</v>
      </c>
      <c r="AZ189">
        <v>0.34793157619516818</v>
      </c>
      <c r="BA189">
        <v>0.3809591201277161</v>
      </c>
      <c r="BB189">
        <v>0.36152172475886385</v>
      </c>
      <c r="BC189">
        <v>0.39408430417531265</v>
      </c>
      <c r="BD189">
        <v>0.41783327313564256</v>
      </c>
      <c r="BE189">
        <v>0.42788293955790602</v>
      </c>
      <c r="BF189">
        <v>0.43409933234750114</v>
      </c>
      <c r="BG189">
        <v>0.42518138902683167</v>
      </c>
      <c r="BH189">
        <v>0.41757889596743059</v>
      </c>
      <c r="BI189">
        <v>0.39898098823477812</v>
      </c>
      <c r="BJ189">
        <v>0.38459501332191093</v>
      </c>
      <c r="BK189">
        <v>0.37296604862638666</v>
      </c>
      <c r="BL189">
        <v>0.37513223282754199</v>
      </c>
      <c r="BM189" s="9">
        <v>0.39327178096272175</v>
      </c>
      <c r="BN189">
        <v>0.38913899659287032</v>
      </c>
    </row>
    <row r="190" spans="1:66" x14ac:dyDescent="0.3">
      <c r="A190" t="s">
        <v>911</v>
      </c>
      <c r="B190" t="s">
        <v>912</v>
      </c>
      <c r="C190" t="s">
        <v>1068</v>
      </c>
      <c r="D190" t="s">
        <v>1069</v>
      </c>
      <c r="AS190">
        <v>0.77842768688471597</v>
      </c>
      <c r="AT190">
        <v>0.76708770364015699</v>
      </c>
      <c r="AU190">
        <v>0.758386183238839</v>
      </c>
      <c r="AV190">
        <v>0.72535185866667395</v>
      </c>
      <c r="AW190">
        <v>0.72278252889804595</v>
      </c>
      <c r="AX190">
        <v>0.77722404741673501</v>
      </c>
      <c r="AY190">
        <v>0.76470039971024295</v>
      </c>
      <c r="AZ190">
        <v>0.75454376167626003</v>
      </c>
      <c r="BA190">
        <v>0.78335248903155597</v>
      </c>
      <c r="BB190">
        <v>0.78805754529480698</v>
      </c>
      <c r="BC190">
        <v>0.770474048913113</v>
      </c>
      <c r="BD190">
        <v>0.749237503264511</v>
      </c>
      <c r="BE190">
        <v>0.78027296640900601</v>
      </c>
      <c r="BF190">
        <v>0.82631650255965206</v>
      </c>
      <c r="BG190">
        <v>0.83405028889330901</v>
      </c>
      <c r="BH190">
        <v>0.89114273482314299</v>
      </c>
      <c r="BI190">
        <v>0.92902927154479498</v>
      </c>
      <c r="BJ190">
        <v>0.90159946497280996</v>
      </c>
      <c r="BK190">
        <v>0.87965401874357396</v>
      </c>
      <c r="BL190">
        <v>0.84841160866481502</v>
      </c>
      <c r="BM190" s="9">
        <v>0.87285648164547602</v>
      </c>
    </row>
    <row r="191" spans="1:66" x14ac:dyDescent="0.3">
      <c r="A191" t="s">
        <v>913</v>
      </c>
      <c r="B191" t="s">
        <v>914</v>
      </c>
      <c r="C191" t="s">
        <v>1068</v>
      </c>
      <c r="D191" t="s">
        <v>1069</v>
      </c>
      <c r="AI191">
        <v>0.76110152043219681</v>
      </c>
      <c r="AJ191">
        <v>0.79053239533113451</v>
      </c>
      <c r="AK191">
        <v>0.78476072693506838</v>
      </c>
      <c r="AL191">
        <v>0.73691473876878366</v>
      </c>
      <c r="AM191">
        <v>0.75335736294337829</v>
      </c>
      <c r="AN191">
        <v>0.64296021376427626</v>
      </c>
      <c r="AO191">
        <v>0.65171652658711299</v>
      </c>
      <c r="AP191">
        <v>0.63841682296970581</v>
      </c>
      <c r="AQ191">
        <v>0.50358769114560775</v>
      </c>
      <c r="AR191">
        <v>0.44734952050309962</v>
      </c>
      <c r="AS191">
        <v>0.45434787129710646</v>
      </c>
      <c r="AT191">
        <v>0.38924845650655543</v>
      </c>
      <c r="AU191">
        <v>0.37372873056498013</v>
      </c>
      <c r="AV191">
        <v>0.42294391607323634</v>
      </c>
      <c r="AW191">
        <v>0.44528064942204743</v>
      </c>
      <c r="AX191">
        <v>0.50302808090073825</v>
      </c>
      <c r="AY191">
        <v>0.54190100039602185</v>
      </c>
      <c r="AZ191">
        <v>0.56483048699342397</v>
      </c>
      <c r="BA191">
        <v>0.65587982625277219</v>
      </c>
      <c r="BB191">
        <v>0.60752897977609155</v>
      </c>
      <c r="BC191">
        <v>0.66853561000125394</v>
      </c>
      <c r="BD191">
        <v>0.78407144840567689</v>
      </c>
      <c r="BE191">
        <v>0.87080482083559219</v>
      </c>
      <c r="BF191">
        <v>0.82296634763472487</v>
      </c>
      <c r="BG191">
        <v>0.77672682610343302</v>
      </c>
      <c r="BH191">
        <v>0.67533318942289411</v>
      </c>
      <c r="BI191">
        <v>0.60569644644503984</v>
      </c>
      <c r="BJ191">
        <v>0.62898019861104182</v>
      </c>
      <c r="BK191">
        <v>0.65304951147537882</v>
      </c>
      <c r="BL191">
        <v>0.63040831933660513</v>
      </c>
      <c r="BM191" s="9">
        <v>0.64329488741700291</v>
      </c>
      <c r="BN191">
        <v>0.65604455438632581</v>
      </c>
    </row>
    <row r="192" spans="1:66" x14ac:dyDescent="0.3">
      <c r="A192" t="s">
        <v>915</v>
      </c>
      <c r="B192" t="s">
        <v>916</v>
      </c>
      <c r="C192" t="s">
        <v>1068</v>
      </c>
      <c r="D192" t="s">
        <v>1069</v>
      </c>
      <c r="AI192">
        <v>0.28004526666583018</v>
      </c>
      <c r="AJ192">
        <v>0.37752716620995935</v>
      </c>
      <c r="AK192">
        <v>0.39727019294255739</v>
      </c>
      <c r="AL192">
        <v>0.38086249655552495</v>
      </c>
      <c r="AM192">
        <v>0.4085721828661944</v>
      </c>
      <c r="AN192">
        <v>0.47997979381443301</v>
      </c>
      <c r="AO192">
        <v>0.50115574348132497</v>
      </c>
      <c r="AP192">
        <v>0.46137498856463272</v>
      </c>
      <c r="AQ192">
        <v>0.47620417793635267</v>
      </c>
      <c r="AR192">
        <v>0.43801668725265314</v>
      </c>
      <c r="AS192">
        <v>0.42179563286624794</v>
      </c>
      <c r="AT192">
        <v>0.44886440802169086</v>
      </c>
      <c r="AU192">
        <v>0.44112622549019609</v>
      </c>
      <c r="AV192">
        <v>0.46398009822323932</v>
      </c>
      <c r="AW192">
        <v>0.50034038713910756</v>
      </c>
      <c r="AX192">
        <v>0.57721990418791524</v>
      </c>
      <c r="AY192">
        <v>0.59630478216035054</v>
      </c>
      <c r="AZ192">
        <v>0.66979876440622854</v>
      </c>
      <c r="BA192">
        <v>0.76467001494271969</v>
      </c>
      <c r="BB192">
        <v>0.59906958110316977</v>
      </c>
      <c r="BC192">
        <v>0.59855238284747792</v>
      </c>
      <c r="BD192">
        <v>0.60801404077224241</v>
      </c>
      <c r="BE192">
        <v>0.55156394902502692</v>
      </c>
      <c r="BF192">
        <v>0.55750332215402143</v>
      </c>
      <c r="BG192">
        <v>0.56019717863369789</v>
      </c>
      <c r="BH192">
        <v>0.46826263430163151</v>
      </c>
      <c r="BI192">
        <v>0.43949553616719078</v>
      </c>
      <c r="BJ192">
        <v>0.46116450136268622</v>
      </c>
      <c r="BK192">
        <v>0.48410056206218682</v>
      </c>
      <c r="BL192">
        <v>0.46548054383497423</v>
      </c>
      <c r="BM192" s="9">
        <v>0.45913788240121034</v>
      </c>
      <c r="BN192">
        <v>0.47572542012998786</v>
      </c>
    </row>
    <row r="193" spans="1:66" x14ac:dyDescent="0.3">
      <c r="A193" t="s">
        <v>917</v>
      </c>
      <c r="B193" t="s">
        <v>918</v>
      </c>
      <c r="C193" t="s">
        <v>1068</v>
      </c>
      <c r="D193" t="s">
        <v>1069</v>
      </c>
    </row>
    <row r="194" spans="1:66" x14ac:dyDescent="0.3">
      <c r="A194" t="s">
        <v>919</v>
      </c>
      <c r="B194" t="s">
        <v>920</v>
      </c>
      <c r="C194" t="s">
        <v>1068</v>
      </c>
      <c r="D194" t="s">
        <v>1069</v>
      </c>
      <c r="AI194">
        <v>0.645290202827563</v>
      </c>
      <c r="AJ194">
        <v>0.64367691694976303</v>
      </c>
      <c r="AK194">
        <v>0.64554899966339097</v>
      </c>
      <c r="AL194">
        <v>0.64249721086540201</v>
      </c>
      <c r="AM194">
        <v>0.64905734742629795</v>
      </c>
      <c r="AN194">
        <v>0.65336300867919905</v>
      </c>
      <c r="AO194">
        <v>0.66671235851964405</v>
      </c>
      <c r="AP194">
        <v>0.66414196346710397</v>
      </c>
      <c r="AQ194">
        <v>0.698520262459978</v>
      </c>
      <c r="AR194">
        <v>0.698957968907439</v>
      </c>
      <c r="AS194">
        <v>0.705994494754832</v>
      </c>
      <c r="AT194">
        <v>0.72844729305746403</v>
      </c>
      <c r="AU194">
        <v>0.73555719389263596</v>
      </c>
      <c r="AV194">
        <v>0.75318537211922298</v>
      </c>
      <c r="AW194">
        <v>0.72401729751003097</v>
      </c>
      <c r="AX194">
        <v>0.74826660043915705</v>
      </c>
      <c r="AY194">
        <v>0.76574031356274697</v>
      </c>
      <c r="AZ194">
        <v>0.77379237373703103</v>
      </c>
      <c r="BA194">
        <v>0.80905048325111395</v>
      </c>
      <c r="BB194">
        <v>0.84395251967629603</v>
      </c>
      <c r="BC194">
        <v>0.85472946050479204</v>
      </c>
      <c r="BD194">
        <v>0.85717541246428897</v>
      </c>
      <c r="BE194">
        <v>0.85765760483111197</v>
      </c>
      <c r="BF194">
        <v>0.85953782591803896</v>
      </c>
      <c r="BG194">
        <v>0.86042176680707705</v>
      </c>
      <c r="BH194">
        <v>0.87498438215726304</v>
      </c>
      <c r="BI194">
        <v>0.89170179934851501</v>
      </c>
      <c r="BJ194">
        <v>0.90527827664661698</v>
      </c>
      <c r="BK194">
        <v>0.89993727052140804</v>
      </c>
      <c r="BL194">
        <v>0.90562564607517704</v>
      </c>
      <c r="BM194" s="9">
        <v>0.91542195760061396</v>
      </c>
    </row>
    <row r="195" spans="1:66" x14ac:dyDescent="0.3">
      <c r="A195" t="s">
        <v>921</v>
      </c>
      <c r="B195" t="s">
        <v>922</v>
      </c>
      <c r="C195" t="s">
        <v>1068</v>
      </c>
      <c r="D195" t="s">
        <v>1069</v>
      </c>
    </row>
    <row r="196" spans="1:66" x14ac:dyDescent="0.3">
      <c r="A196" t="s">
        <v>923</v>
      </c>
      <c r="B196" t="s">
        <v>924</v>
      </c>
      <c r="C196" t="s">
        <v>1068</v>
      </c>
      <c r="D196" t="s">
        <v>1069</v>
      </c>
      <c r="AI196">
        <v>0.66968499507804813</v>
      </c>
      <c r="AJ196">
        <v>0.70361592895795755</v>
      </c>
      <c r="AK196">
        <v>0.82053163053163047</v>
      </c>
      <c r="AL196">
        <v>0.72256202468520137</v>
      </c>
      <c r="AM196">
        <v>0.73520048309178754</v>
      </c>
      <c r="AN196">
        <v>0.81821148998275162</v>
      </c>
      <c r="AO196">
        <v>0.81682869768650901</v>
      </c>
      <c r="AP196">
        <v>0.73315151515151511</v>
      </c>
      <c r="AQ196">
        <v>0.73105743544078361</v>
      </c>
      <c r="AR196">
        <v>0.70409668407799375</v>
      </c>
      <c r="AS196">
        <v>0.61061503395764838</v>
      </c>
      <c r="AT196">
        <v>0.6010157769866149</v>
      </c>
      <c r="AU196">
        <v>0.63550213500117769</v>
      </c>
      <c r="AV196">
        <v>0.75764783718548856</v>
      </c>
      <c r="AW196">
        <v>0.84106081966370883</v>
      </c>
      <c r="AX196">
        <v>0.82639816023657553</v>
      </c>
      <c r="AY196">
        <v>0.80377912047529287</v>
      </c>
      <c r="AZ196">
        <v>0.88644712341333609</v>
      </c>
      <c r="BA196">
        <v>0.93561814993437487</v>
      </c>
      <c r="BB196">
        <v>0.87498746193242127</v>
      </c>
      <c r="BC196">
        <v>0.82608322076666818</v>
      </c>
      <c r="BD196">
        <v>0.86730365485408734</v>
      </c>
      <c r="BE196">
        <v>0.77780849237578142</v>
      </c>
      <c r="BF196">
        <v>0.77509898451255121</v>
      </c>
      <c r="BG196">
        <v>0.76902659201411505</v>
      </c>
      <c r="BH196">
        <v>0.64900623683242153</v>
      </c>
      <c r="BI196">
        <v>0.63250214912684988</v>
      </c>
      <c r="BJ196">
        <v>0.65034389712000107</v>
      </c>
      <c r="BK196">
        <v>0.67459310177176424</v>
      </c>
      <c r="BL196">
        <v>0.64499531409411659</v>
      </c>
      <c r="BM196" s="9">
        <v>0.6493990243315193</v>
      </c>
      <c r="BN196">
        <v>0.67604963027905884</v>
      </c>
    </row>
    <row r="197" spans="1:66" x14ac:dyDescent="0.3">
      <c r="A197" t="s">
        <v>925</v>
      </c>
      <c r="B197" t="s">
        <v>926</v>
      </c>
      <c r="C197" t="s">
        <v>1068</v>
      </c>
      <c r="D197" t="s">
        <v>1069</v>
      </c>
      <c r="AI197">
        <v>0.25551614490568142</v>
      </c>
      <c r="AJ197">
        <v>0.28698133394741249</v>
      </c>
      <c r="AK197">
        <v>0.28274276874780446</v>
      </c>
      <c r="AL197">
        <v>0.26659051317637389</v>
      </c>
      <c r="AM197">
        <v>0.26908214639725686</v>
      </c>
      <c r="AN197">
        <v>0.28405979186502783</v>
      </c>
      <c r="AO197">
        <v>0.29663967809141972</v>
      </c>
      <c r="AP197">
        <v>0.28479665223837619</v>
      </c>
      <c r="AQ197">
        <v>0.26153216290939968</v>
      </c>
      <c r="AR197">
        <v>0.24951464923464814</v>
      </c>
      <c r="AS197">
        <v>0.2502936544802174</v>
      </c>
      <c r="AT197">
        <v>0.23680610149862003</v>
      </c>
      <c r="AU197">
        <v>0.19754758318558638</v>
      </c>
      <c r="AV197">
        <v>0.19847689897298243</v>
      </c>
      <c r="AW197">
        <v>0.23243651807120835</v>
      </c>
      <c r="AX197">
        <v>0.24618088017344175</v>
      </c>
      <c r="AY197">
        <v>0.28498369327007406</v>
      </c>
      <c r="AZ197">
        <v>0.34998170711786297</v>
      </c>
      <c r="BA197">
        <v>0.44449945349014852</v>
      </c>
      <c r="BB197">
        <v>0.40216582420201219</v>
      </c>
      <c r="BC197">
        <v>0.43409255637068622</v>
      </c>
      <c r="BD197">
        <v>0.50709855545686489</v>
      </c>
      <c r="BE197">
        <v>0.51754512228588034</v>
      </c>
      <c r="BF197">
        <v>0.53667294357657436</v>
      </c>
      <c r="BG197">
        <v>0.53414431886868974</v>
      </c>
      <c r="BH197">
        <v>0.47131546515919132</v>
      </c>
      <c r="BI197">
        <v>0.44217997937430098</v>
      </c>
      <c r="BJ197">
        <v>0.45104230348773128</v>
      </c>
      <c r="BK197">
        <v>0.44028571824844576</v>
      </c>
      <c r="BL197">
        <v>0.40946075737620652</v>
      </c>
      <c r="BM197" s="9">
        <v>0.3811120245431221</v>
      </c>
      <c r="BN197">
        <v>0.38638799411893043</v>
      </c>
    </row>
    <row r="198" spans="1:66" x14ac:dyDescent="0.3">
      <c r="A198" t="s">
        <v>927</v>
      </c>
      <c r="B198" t="s">
        <v>928</v>
      </c>
      <c r="C198" t="s">
        <v>1068</v>
      </c>
      <c r="D198" t="s">
        <v>1069</v>
      </c>
      <c r="AM198">
        <v>0.57243253148989004</v>
      </c>
      <c r="AN198">
        <v>0.60432276771973303</v>
      </c>
      <c r="AO198">
        <v>0.60897934528194997</v>
      </c>
      <c r="AP198">
        <v>0.57570406894910497</v>
      </c>
      <c r="AQ198">
        <v>0.53871262314559998</v>
      </c>
      <c r="AR198">
        <v>0.51513374703753301</v>
      </c>
      <c r="AS198">
        <v>0.556322049087976</v>
      </c>
      <c r="AT198">
        <v>0.55682116259108305</v>
      </c>
      <c r="AU198">
        <v>0.55643369830951805</v>
      </c>
      <c r="AV198">
        <v>0.53406573934340695</v>
      </c>
      <c r="AW198">
        <v>0.49485201854463601</v>
      </c>
      <c r="AX198">
        <v>0.48007588777125298</v>
      </c>
      <c r="AY198">
        <v>0.490822243842095</v>
      </c>
      <c r="AZ198">
        <v>0.500703956574853</v>
      </c>
      <c r="BA198">
        <v>0.57484041122641505</v>
      </c>
      <c r="BB198">
        <v>0.58176184184588997</v>
      </c>
      <c r="BC198">
        <v>0.650712762818204</v>
      </c>
      <c r="BD198">
        <v>0.67201765050687001</v>
      </c>
      <c r="BE198">
        <v>0.61193669032312403</v>
      </c>
      <c r="BF198">
        <v>0.64711780264122598</v>
      </c>
      <c r="BG198">
        <v>0.608354215297364</v>
      </c>
      <c r="BH198">
        <v>0.54953545159436201</v>
      </c>
      <c r="BI198">
        <v>0.55945989311000699</v>
      </c>
      <c r="BJ198">
        <v>0.56552749456804596</v>
      </c>
      <c r="BK198">
        <v>0.55066421460479797</v>
      </c>
      <c r="BL198">
        <v>0.56181263477962196</v>
      </c>
      <c r="BM198" s="9">
        <v>0.56745082768595301</v>
      </c>
      <c r="BN198">
        <v>0.59101508251555301</v>
      </c>
    </row>
    <row r="199" spans="1:66" x14ac:dyDescent="0.3">
      <c r="A199" t="s">
        <v>929</v>
      </c>
      <c r="B199" t="s">
        <v>930</v>
      </c>
      <c r="C199" t="s">
        <v>1068</v>
      </c>
      <c r="D199" t="s">
        <v>1069</v>
      </c>
    </row>
    <row r="200" spans="1:66" x14ac:dyDescent="0.3">
      <c r="A200" t="s">
        <v>931</v>
      </c>
      <c r="B200" t="s">
        <v>932</v>
      </c>
      <c r="C200" t="s">
        <v>1068</v>
      </c>
      <c r="D200" t="s">
        <v>1069</v>
      </c>
    </row>
    <row r="201" spans="1:66" x14ac:dyDescent="0.3">
      <c r="A201" t="s">
        <v>933</v>
      </c>
      <c r="B201" t="s">
        <v>934</v>
      </c>
      <c r="C201" t="s">
        <v>1068</v>
      </c>
      <c r="D201" t="s">
        <v>1069</v>
      </c>
    </row>
    <row r="202" spans="1:66" x14ac:dyDescent="0.3">
      <c r="A202" t="s">
        <v>935</v>
      </c>
      <c r="B202" t="s">
        <v>936</v>
      </c>
      <c r="C202" t="s">
        <v>1068</v>
      </c>
      <c r="D202" t="s">
        <v>1069</v>
      </c>
      <c r="AS202">
        <v>0.30994938561815383</v>
      </c>
      <c r="AT202">
        <v>0.28810989629730216</v>
      </c>
      <c r="AU202">
        <v>0.29222472393597804</v>
      </c>
      <c r="AV202">
        <v>0.33579143195921701</v>
      </c>
      <c r="AW202">
        <v>0.36987396598811262</v>
      </c>
      <c r="AX202">
        <v>0.46816270241276647</v>
      </c>
      <c r="AY202">
        <v>0.49212377121858791</v>
      </c>
      <c r="AZ202">
        <v>0.53173868367445332</v>
      </c>
      <c r="BA202">
        <v>0.64120661440083515</v>
      </c>
      <c r="BB202">
        <v>0.48282386727002197</v>
      </c>
      <c r="BC202">
        <v>0.51038793827416484</v>
      </c>
      <c r="BD202">
        <v>0.59135012574248347</v>
      </c>
      <c r="BE202">
        <v>0.60067189918769492</v>
      </c>
      <c r="BF202">
        <v>0.61528486209911271</v>
      </c>
      <c r="BG202">
        <v>0.64971925138117304</v>
      </c>
      <c r="BH202">
        <v>0.67807154341058506</v>
      </c>
      <c r="BI202">
        <v>0.68786222856123358</v>
      </c>
      <c r="BJ202">
        <v>0.64449172753554118</v>
      </c>
      <c r="BK202">
        <v>0.70759696285980223</v>
      </c>
      <c r="BL202">
        <v>0.66160792402036805</v>
      </c>
      <c r="BM202" s="9">
        <v>0.55717638253295876</v>
      </c>
      <c r="BN202">
        <v>0.65520801530342587</v>
      </c>
    </row>
    <row r="203" spans="1:66" x14ac:dyDescent="0.3">
      <c r="A203" t="s">
        <v>937</v>
      </c>
      <c r="B203" t="s">
        <v>938</v>
      </c>
      <c r="C203" t="s">
        <v>1068</v>
      </c>
      <c r="D203" t="s">
        <v>1069</v>
      </c>
      <c r="AI203">
        <v>0.31846732655439547</v>
      </c>
      <c r="AJ203">
        <v>0.26306187776620527</v>
      </c>
      <c r="AK203">
        <v>0.24422555833137</v>
      </c>
      <c r="AL203">
        <v>0.24658815617537636</v>
      </c>
      <c r="AM203">
        <v>0.26500327048684169</v>
      </c>
      <c r="AN203">
        <v>0.30413128698467978</v>
      </c>
      <c r="AO203">
        <v>0.28430039243631788</v>
      </c>
      <c r="AP203">
        <v>0.2834824883554018</v>
      </c>
      <c r="AQ203">
        <v>0.33412052828216771</v>
      </c>
      <c r="AR203">
        <v>0.2858746355465408</v>
      </c>
      <c r="AS203">
        <v>0.28383781227223454</v>
      </c>
      <c r="AT203">
        <v>0.27999244062083789</v>
      </c>
      <c r="AU203">
        <v>0.2959752041173998</v>
      </c>
      <c r="AV203">
        <v>0.35442072039904216</v>
      </c>
      <c r="AW203">
        <v>0.3887450414252811</v>
      </c>
      <c r="AX203">
        <v>0.48092883094813471</v>
      </c>
      <c r="AY203">
        <v>0.49819880837472763</v>
      </c>
      <c r="AZ203">
        <v>0.61022695069753108</v>
      </c>
      <c r="BA203">
        <v>0.62179129714678627</v>
      </c>
      <c r="BB203">
        <v>0.51396053129866859</v>
      </c>
      <c r="BC203">
        <v>0.48385671136018749</v>
      </c>
      <c r="BD203">
        <v>0.5084419578662206</v>
      </c>
      <c r="BE203">
        <v>0.45083726018751807</v>
      </c>
      <c r="BF203">
        <v>0.48265534366582225</v>
      </c>
      <c r="BG203">
        <v>0.48619596742662125</v>
      </c>
      <c r="BH203">
        <v>0.41512622243157499</v>
      </c>
      <c r="BI203">
        <v>0.39340787336388211</v>
      </c>
      <c r="BJ203">
        <v>0.39816699624848362</v>
      </c>
      <c r="BK203">
        <v>0.42256712530094626</v>
      </c>
      <c r="BL203">
        <v>0.40478361870360324</v>
      </c>
      <c r="BM203" s="9">
        <v>0.40235023585851792</v>
      </c>
      <c r="BN203">
        <v>0.4196620864023291</v>
      </c>
    </row>
    <row r="204" spans="1:66" x14ac:dyDescent="0.3">
      <c r="A204" t="s">
        <v>939</v>
      </c>
      <c r="B204" t="s">
        <v>940</v>
      </c>
      <c r="C204" t="s">
        <v>1068</v>
      </c>
      <c r="D204" t="s">
        <v>1069</v>
      </c>
      <c r="AI204">
        <v>0.43507944893594747</v>
      </c>
      <c r="AJ204">
        <v>0.44420135677932593</v>
      </c>
      <c r="AK204">
        <v>0.451563571369552</v>
      </c>
      <c r="AL204">
        <v>0.4565255815632801</v>
      </c>
      <c r="AM204">
        <v>0.4642332943765709</v>
      </c>
      <c r="AN204">
        <v>0.47490585889910292</v>
      </c>
      <c r="AO204">
        <v>0.47915853753706877</v>
      </c>
      <c r="AP204">
        <v>0.48028020743301636</v>
      </c>
      <c r="AQ204">
        <v>0.33574435857805252</v>
      </c>
      <c r="AR204">
        <v>0.22500572705117788</v>
      </c>
      <c r="AS204">
        <v>0.25955933167436901</v>
      </c>
      <c r="AT204">
        <v>0.28532111758656153</v>
      </c>
      <c r="AU204">
        <v>0.29580555023923444</v>
      </c>
      <c r="AV204">
        <v>0.3214774859898345</v>
      </c>
      <c r="AW204">
        <v>0.40113998611593199</v>
      </c>
      <c r="AX204">
        <v>0.45028818005685112</v>
      </c>
      <c r="AY204">
        <v>0.4640611967195028</v>
      </c>
      <c r="AZ204">
        <v>0.54667965818113584</v>
      </c>
      <c r="BA204">
        <v>0.57704316196500205</v>
      </c>
      <c r="BB204">
        <v>0.44161110130937231</v>
      </c>
      <c r="BC204">
        <v>0.52098241893578423</v>
      </c>
      <c r="BD204">
        <v>0.62771563151965637</v>
      </c>
      <c r="BE204">
        <v>0.63451319398958483</v>
      </c>
      <c r="BF204">
        <v>0.61266861617421187</v>
      </c>
      <c r="BG204">
        <v>0.54715632833223038</v>
      </c>
      <c r="BH204">
        <v>0.38666756375773947</v>
      </c>
      <c r="BI204">
        <v>0.36077864885863886</v>
      </c>
      <c r="BJ204">
        <v>0.41349028500517632</v>
      </c>
      <c r="BK204">
        <v>0.39163312754016794</v>
      </c>
      <c r="BL204">
        <v>0.38367536999306429</v>
      </c>
      <c r="BM204" s="9">
        <v>0.33968369694708678</v>
      </c>
      <c r="BN204">
        <v>0.3710835484146886</v>
      </c>
    </row>
    <row r="205" spans="1:66" x14ac:dyDescent="0.3">
      <c r="A205" t="s">
        <v>261</v>
      </c>
      <c r="B205" t="s">
        <v>941</v>
      </c>
      <c r="C205" t="s">
        <v>1068</v>
      </c>
      <c r="D205" t="s">
        <v>1069</v>
      </c>
      <c r="AI205">
        <v>0.71448577787348411</v>
      </c>
      <c r="AJ205">
        <v>0.53141590776363212</v>
      </c>
      <c r="AK205">
        <v>0.52090063482382887</v>
      </c>
      <c r="AL205">
        <v>0.53804804100059078</v>
      </c>
      <c r="AM205">
        <v>0.40475669614870091</v>
      </c>
      <c r="AN205">
        <v>0.50320366102180047</v>
      </c>
      <c r="AO205">
        <v>0.46838073957209442</v>
      </c>
      <c r="AP205">
        <v>0.54170867668520317</v>
      </c>
      <c r="AQ205">
        <v>0.52870611370263787</v>
      </c>
      <c r="AR205">
        <v>0.47044879800144579</v>
      </c>
      <c r="AS205">
        <v>0.40713904094690179</v>
      </c>
      <c r="AT205">
        <v>0.3542812252336307</v>
      </c>
      <c r="AU205">
        <v>0.30808316734883412</v>
      </c>
      <c r="AV205">
        <v>0.32153625726120283</v>
      </c>
      <c r="AW205">
        <v>0.32391015119383187</v>
      </c>
      <c r="AX205">
        <v>0.35446010735943112</v>
      </c>
      <c r="AY205">
        <v>0.35621747400999582</v>
      </c>
      <c r="AZ205">
        <v>0.39509535390578931</v>
      </c>
      <c r="BA205">
        <v>0.44380326551097227</v>
      </c>
      <c r="BB205">
        <v>0.4546753478901312</v>
      </c>
      <c r="BC205">
        <v>0.45178120383615417</v>
      </c>
      <c r="BD205">
        <v>0.46084663577194485</v>
      </c>
      <c r="BE205">
        <v>0.48712603395694998</v>
      </c>
      <c r="BF205">
        <v>0.46841624330875953</v>
      </c>
      <c r="BG205">
        <v>0.43530972033103676</v>
      </c>
      <c r="BH205">
        <v>0.41621313482789285</v>
      </c>
      <c r="BI205">
        <v>0.39565006193869179</v>
      </c>
      <c r="BJ205">
        <v>0.3909861577327241</v>
      </c>
      <c r="BK205">
        <v>0.36649887402595122</v>
      </c>
      <c r="BL205">
        <v>0.35329214608565956</v>
      </c>
      <c r="BM205" s="9">
        <v>0.35521908633598898</v>
      </c>
      <c r="BN205">
        <v>0.33432757344033553</v>
      </c>
    </row>
    <row r="206" spans="1:66" x14ac:dyDescent="0.3">
      <c r="A206" t="s">
        <v>942</v>
      </c>
      <c r="B206" t="s">
        <v>943</v>
      </c>
      <c r="C206" t="s">
        <v>1068</v>
      </c>
      <c r="D206" t="s">
        <v>1069</v>
      </c>
    </row>
    <row r="207" spans="1:66" x14ac:dyDescent="0.3">
      <c r="A207" t="s">
        <v>944</v>
      </c>
      <c r="B207" t="s">
        <v>945</v>
      </c>
      <c r="C207" t="s">
        <v>1068</v>
      </c>
      <c r="D207" t="s">
        <v>1069</v>
      </c>
      <c r="AI207">
        <v>0.22606800151299733</v>
      </c>
      <c r="AJ207">
        <v>0.2137255070853239</v>
      </c>
      <c r="AK207">
        <v>0.20834357879903712</v>
      </c>
      <c r="AL207">
        <v>0.20013228332061922</v>
      </c>
      <c r="AM207">
        <v>0.19809349618892683</v>
      </c>
      <c r="AN207">
        <v>0.2053137893996558</v>
      </c>
      <c r="AO207">
        <v>0.21743523338525472</v>
      </c>
      <c r="AP207">
        <v>0.2211444099718147</v>
      </c>
      <c r="AQ207">
        <v>0.18796137320894907</v>
      </c>
      <c r="AR207">
        <v>0.21220339561615814</v>
      </c>
      <c r="AS207">
        <v>0.2302196554172968</v>
      </c>
      <c r="AT207">
        <v>0.22143974791541707</v>
      </c>
      <c r="AU207">
        <v>0.23102996085774238</v>
      </c>
      <c r="AV207">
        <v>0.23180696475400134</v>
      </c>
      <c r="AW207">
        <v>0.25070667418257175</v>
      </c>
      <c r="AX207">
        <v>0.2922905082815751</v>
      </c>
      <c r="AY207">
        <v>0.31653145046224035</v>
      </c>
      <c r="AZ207">
        <v>0.33397734235027349</v>
      </c>
      <c r="BA207">
        <v>0.38540343692086931</v>
      </c>
      <c r="BB207">
        <v>0.32277526347745067</v>
      </c>
      <c r="BC207">
        <v>0.37377263388474929</v>
      </c>
      <c r="BD207">
        <v>0.42302780151367197</v>
      </c>
      <c r="BE207">
        <v>0.4400524457295733</v>
      </c>
      <c r="BF207">
        <v>0.44439102808634401</v>
      </c>
      <c r="BG207">
        <v>0.43900814056396531</v>
      </c>
      <c r="BH207">
        <v>0.42434574762980265</v>
      </c>
      <c r="BI207">
        <v>0.43704538345336802</v>
      </c>
      <c r="BJ207">
        <v>0.43974059422810929</v>
      </c>
      <c r="BK207">
        <v>0.49682005096738663</v>
      </c>
      <c r="BL207">
        <v>0.47874360720557602</v>
      </c>
      <c r="BM207" s="9">
        <v>0.43190260400413866</v>
      </c>
      <c r="BN207">
        <v>0.47598890795328264</v>
      </c>
    </row>
    <row r="208" spans="1:66" x14ac:dyDescent="0.3">
      <c r="A208" t="s">
        <v>287</v>
      </c>
      <c r="B208" t="s">
        <v>946</v>
      </c>
      <c r="C208" t="s">
        <v>1068</v>
      </c>
      <c r="D208" t="s">
        <v>1069</v>
      </c>
      <c r="AI208">
        <v>0.85647716108119776</v>
      </c>
      <c r="AJ208">
        <v>1.005369849098487</v>
      </c>
      <c r="AK208">
        <v>0.14781223687883469</v>
      </c>
      <c r="AL208">
        <v>0.17434869638947709</v>
      </c>
      <c r="AM208">
        <v>0.24344828889410464</v>
      </c>
      <c r="AN208">
        <v>0.24316524874802375</v>
      </c>
      <c r="AO208">
        <v>0.14701275736423969</v>
      </c>
      <c r="AP208">
        <v>0.1582249702867132</v>
      </c>
      <c r="AQ208">
        <v>0.14446453726230329</v>
      </c>
      <c r="AR208">
        <v>0.13118889272914194</v>
      </c>
      <c r="AS208">
        <v>0.13841772098354113</v>
      </c>
      <c r="AT208">
        <v>0.16297511461500658</v>
      </c>
      <c r="AU208">
        <v>0.17469422996458583</v>
      </c>
      <c r="AV208">
        <v>0.18978110819231972</v>
      </c>
      <c r="AW208">
        <v>0.21932556180922763</v>
      </c>
      <c r="AX208">
        <v>0.26578775325767334</v>
      </c>
      <c r="AY208">
        <v>0.31138338939792215</v>
      </c>
      <c r="AZ208">
        <v>0.37654451460756416</v>
      </c>
      <c r="BA208">
        <v>0.38804491513826861</v>
      </c>
      <c r="BB208">
        <v>0.35669487906760028</v>
      </c>
      <c r="BC208">
        <v>0.43151575682230098</v>
      </c>
      <c r="BD208">
        <v>0.4618149369492387</v>
      </c>
      <c r="BE208">
        <v>0.45877032809787294</v>
      </c>
      <c r="BF208">
        <v>0.4640029128697275</v>
      </c>
      <c r="BG208">
        <v>0.45686001770916346</v>
      </c>
      <c r="BH208">
        <v>0.49262702280081822</v>
      </c>
      <c r="BI208">
        <v>0.54307677667250831</v>
      </c>
      <c r="BJ208">
        <v>0.69111065679490236</v>
      </c>
      <c r="BK208">
        <v>0.17288335729894125</v>
      </c>
      <c r="BL208">
        <v>0.17365043123556528</v>
      </c>
      <c r="BM208" s="9">
        <v>0.14858658843042485</v>
      </c>
      <c r="BN208">
        <v>0.18124283372984284</v>
      </c>
    </row>
    <row r="209" spans="1:66" x14ac:dyDescent="0.3">
      <c r="A209" t="s">
        <v>276</v>
      </c>
      <c r="B209" t="s">
        <v>947</v>
      </c>
      <c r="C209" t="s">
        <v>1068</v>
      </c>
      <c r="D209" t="s">
        <v>1069</v>
      </c>
      <c r="AI209">
        <v>0.63275160218115611</v>
      </c>
      <c r="AJ209">
        <v>0.58524402402811837</v>
      </c>
      <c r="AK209">
        <v>0.6048052113407405</v>
      </c>
      <c r="AL209">
        <v>0.55272842743663186</v>
      </c>
      <c r="AM209">
        <v>0.36996190963274805</v>
      </c>
      <c r="AN209">
        <v>0.43172790150975743</v>
      </c>
      <c r="AO209">
        <v>0.43090060102879002</v>
      </c>
      <c r="AP209">
        <v>0.37860016019715953</v>
      </c>
      <c r="AQ209">
        <v>0.38069299218485814</v>
      </c>
      <c r="AR209">
        <v>0.35794532255688427</v>
      </c>
      <c r="AS209">
        <v>0.30729646966137386</v>
      </c>
      <c r="AT209">
        <v>0.31180532151550311</v>
      </c>
      <c r="AU209">
        <v>0.33031485554513734</v>
      </c>
      <c r="AV209">
        <v>0.38392158363942319</v>
      </c>
      <c r="AW209">
        <v>0.41059504768017668</v>
      </c>
      <c r="AX209">
        <v>0.41696826458746028</v>
      </c>
      <c r="AY209">
        <v>0.42000868120030677</v>
      </c>
      <c r="AZ209">
        <v>0.47578367009586037</v>
      </c>
      <c r="BA209">
        <v>0.54215191343596181</v>
      </c>
      <c r="BB209">
        <v>0.50224331437847303</v>
      </c>
      <c r="BC209">
        <v>0.47927275587977464</v>
      </c>
      <c r="BD209">
        <v>0.51199316456689525</v>
      </c>
      <c r="BE209">
        <v>0.48104353572614422</v>
      </c>
      <c r="BF209">
        <v>0.50053070312772063</v>
      </c>
      <c r="BG209">
        <v>0.49339692174511651</v>
      </c>
      <c r="BH209">
        <v>0.41033561217369346</v>
      </c>
      <c r="BI209">
        <v>0.4128508317230718</v>
      </c>
      <c r="BJ209">
        <v>0.4250130358783718</v>
      </c>
      <c r="BK209">
        <v>0.43029659162246769</v>
      </c>
      <c r="BL209">
        <v>0.40901972415893884</v>
      </c>
      <c r="BM209" s="9">
        <v>0.41751634018271638</v>
      </c>
      <c r="BN209">
        <v>0.4262706143323769</v>
      </c>
    </row>
    <row r="210" spans="1:66" x14ac:dyDescent="0.3">
      <c r="A210" t="s">
        <v>948</v>
      </c>
      <c r="B210" t="s">
        <v>949</v>
      </c>
      <c r="C210" t="s">
        <v>1068</v>
      </c>
      <c r="D210" t="s">
        <v>1069</v>
      </c>
      <c r="AI210">
        <v>0.49812153299985029</v>
      </c>
      <c r="AJ210">
        <v>0.56809669062518486</v>
      </c>
      <c r="AK210">
        <v>0.59719810764861503</v>
      </c>
      <c r="AL210">
        <v>0.60846307292905677</v>
      </c>
      <c r="AM210">
        <v>0.65204357983730321</v>
      </c>
      <c r="AN210">
        <v>0.71007509485090314</v>
      </c>
      <c r="AO210">
        <v>0.71152537362168089</v>
      </c>
      <c r="AP210">
        <v>0.67143342478754042</v>
      </c>
      <c r="AQ210">
        <v>0.58123080142370342</v>
      </c>
      <c r="AR210">
        <v>0.54566989094480711</v>
      </c>
      <c r="AS210">
        <v>0.54487382164150988</v>
      </c>
      <c r="AT210">
        <v>0.50343071898230674</v>
      </c>
      <c r="AU210">
        <v>0.49156073511472465</v>
      </c>
      <c r="AV210">
        <v>0.48652560491753244</v>
      </c>
      <c r="AW210">
        <v>0.50772133051137147</v>
      </c>
      <c r="AX210">
        <v>0.50941608188711784</v>
      </c>
      <c r="AY210">
        <v>0.52719598097466358</v>
      </c>
      <c r="AZ210">
        <v>0.57320558047145775</v>
      </c>
      <c r="BA210">
        <v>0.59079154927532829</v>
      </c>
      <c r="BB210">
        <v>0.58791488265166791</v>
      </c>
      <c r="BC210">
        <v>0.62656990964687942</v>
      </c>
      <c r="BD210">
        <v>0.67318949151217278</v>
      </c>
      <c r="BE210">
        <v>0.67685998668000635</v>
      </c>
      <c r="BF210">
        <v>0.68633974403497799</v>
      </c>
      <c r="BG210">
        <v>0.6818331536380412</v>
      </c>
      <c r="BH210">
        <v>0.63980201458147079</v>
      </c>
      <c r="BI210">
        <v>0.63576225435392975</v>
      </c>
      <c r="BJ210">
        <v>0.64159598147828523</v>
      </c>
      <c r="BK210">
        <v>0.66403651852330969</v>
      </c>
      <c r="BL210">
        <v>0.64268616485485486</v>
      </c>
      <c r="BM210" s="9">
        <v>0.60923617481310077</v>
      </c>
      <c r="BN210">
        <v>0.62491378626049798</v>
      </c>
    </row>
    <row r="211" spans="1:66" x14ac:dyDescent="0.3">
      <c r="A211" t="s">
        <v>950</v>
      </c>
      <c r="B211" t="s">
        <v>951</v>
      </c>
      <c r="C211" t="s">
        <v>1068</v>
      </c>
      <c r="D211" t="s">
        <v>1069</v>
      </c>
      <c r="AI211">
        <v>0.62036042164449523</v>
      </c>
      <c r="AJ211">
        <v>0.59945104660317527</v>
      </c>
      <c r="AK211">
        <v>0.61489532410630443</v>
      </c>
      <c r="AL211">
        <v>0.62671192932734576</v>
      </c>
      <c r="AM211">
        <v>0.63556295427630505</v>
      </c>
      <c r="AN211">
        <v>0.65896575522044987</v>
      </c>
      <c r="AO211">
        <v>0.69267261271272995</v>
      </c>
      <c r="AP211">
        <v>0.70871962454009796</v>
      </c>
      <c r="AQ211">
        <v>0.6012624081754111</v>
      </c>
      <c r="AR211">
        <v>0.63544110737653825</v>
      </c>
      <c r="AS211">
        <v>0.62358033164486437</v>
      </c>
      <c r="AT211">
        <v>0.64624388274176203</v>
      </c>
      <c r="AU211">
        <v>0.55377900375877198</v>
      </c>
      <c r="AV211">
        <v>0.51882049312536416</v>
      </c>
      <c r="AW211">
        <v>0.53417552901092225</v>
      </c>
      <c r="AX211">
        <v>0.58868571296117878</v>
      </c>
      <c r="AY211">
        <v>0.61507101622450366</v>
      </c>
      <c r="AZ211">
        <v>0.66028180966987715</v>
      </c>
      <c r="BA211">
        <v>0.69029389842564182</v>
      </c>
      <c r="BB211">
        <v>0.70390446284234887</v>
      </c>
      <c r="BC211">
        <v>0.73674967489662957</v>
      </c>
      <c r="BD211">
        <v>0.8342640812476908</v>
      </c>
      <c r="BE211">
        <v>0.91204438428635115</v>
      </c>
      <c r="BF211">
        <v>0.91793739388676532</v>
      </c>
      <c r="BG211">
        <v>0.92699913589605032</v>
      </c>
      <c r="BH211">
        <v>0.88567914455837238</v>
      </c>
      <c r="BI211">
        <v>0.87352850103703983</v>
      </c>
      <c r="BJ211">
        <v>0.87587969154724488</v>
      </c>
      <c r="BK211">
        <v>0.87336987921563536</v>
      </c>
      <c r="BL211">
        <v>0.84537228506819806</v>
      </c>
      <c r="BM211" s="9">
        <v>0.85955803021228971</v>
      </c>
      <c r="BN211">
        <v>0.87984925400400382</v>
      </c>
    </row>
    <row r="212" spans="1:66" x14ac:dyDescent="0.3">
      <c r="A212" t="s">
        <v>952</v>
      </c>
      <c r="B212" t="s">
        <v>953</v>
      </c>
      <c r="C212" t="s">
        <v>1068</v>
      </c>
      <c r="D212" t="s">
        <v>1069</v>
      </c>
      <c r="AI212">
        <v>0.19391219911559798</v>
      </c>
      <c r="AJ212">
        <v>0.22002565975597183</v>
      </c>
      <c r="AK212">
        <v>0.23157666642854627</v>
      </c>
      <c r="AL212">
        <v>0.25229254975266957</v>
      </c>
      <c r="AM212">
        <v>0.2988156413970342</v>
      </c>
      <c r="AN212">
        <v>0.30376994057498674</v>
      </c>
      <c r="AO212">
        <v>0.31706504408963615</v>
      </c>
      <c r="AP212">
        <v>0.29896889994874987</v>
      </c>
      <c r="AQ212">
        <v>0.22970116156244502</v>
      </c>
      <c r="AR212">
        <v>0.23005490690773858</v>
      </c>
      <c r="AS212">
        <v>0.20036664547555089</v>
      </c>
      <c r="AT212">
        <v>0.35880827912542251</v>
      </c>
      <c r="AU212">
        <v>0.32121494632107667</v>
      </c>
      <c r="AV212">
        <v>0.31861802090515268</v>
      </c>
      <c r="AW212">
        <v>0.30425853422761595</v>
      </c>
      <c r="AX212">
        <v>0.32164760560761319</v>
      </c>
      <c r="AY212">
        <v>0.341930758786056</v>
      </c>
      <c r="AZ212">
        <v>0.35278795841677257</v>
      </c>
      <c r="BA212">
        <v>0.38121100203650843</v>
      </c>
      <c r="BB212">
        <v>0.35952645456712301</v>
      </c>
      <c r="BC212">
        <v>0.35428534578611959</v>
      </c>
      <c r="BD212">
        <v>0.37261776774017924</v>
      </c>
      <c r="BE212">
        <v>0.40295173780263782</v>
      </c>
      <c r="BF212">
        <v>0.4104282569178006</v>
      </c>
      <c r="BG212">
        <v>0.39979921141615987</v>
      </c>
      <c r="BH212">
        <v>0.37072708214052602</v>
      </c>
      <c r="BI212">
        <v>0.31404814079877008</v>
      </c>
      <c r="BJ212">
        <v>0.30401723085848764</v>
      </c>
      <c r="BK212">
        <v>0.3152013324212129</v>
      </c>
      <c r="BL212">
        <v>0.29358938909368493</v>
      </c>
      <c r="BM212" s="9">
        <v>0.29495493117691934</v>
      </c>
      <c r="BN212">
        <v>0.28407693937718337</v>
      </c>
    </row>
    <row r="213" spans="1:66" x14ac:dyDescent="0.3">
      <c r="A213" t="s">
        <v>954</v>
      </c>
      <c r="B213" t="s">
        <v>955</v>
      </c>
      <c r="C213" t="s">
        <v>1068</v>
      </c>
      <c r="D213" t="s">
        <v>1069</v>
      </c>
      <c r="AI213">
        <v>0.31250040292403303</v>
      </c>
      <c r="AJ213">
        <v>0.32470831652344601</v>
      </c>
      <c r="AK213">
        <v>0.32833072814048098</v>
      </c>
      <c r="AL213">
        <v>0.34828947586133302</v>
      </c>
      <c r="AM213">
        <v>0.374440334835971</v>
      </c>
      <c r="AN213">
        <v>0.40683217966599</v>
      </c>
      <c r="AO213">
        <v>0.42581224358631797</v>
      </c>
      <c r="AP213">
        <v>0.43275829440052299</v>
      </c>
      <c r="AQ213">
        <v>0.44604400918354897</v>
      </c>
      <c r="AR213">
        <v>0.44421808891182801</v>
      </c>
      <c r="AS213">
        <v>0.44859263087685602</v>
      </c>
      <c r="AT213">
        <v>0.45324592357006599</v>
      </c>
      <c r="AU213">
        <v>0.45303215773550598</v>
      </c>
      <c r="AV213">
        <v>0.45743957853377099</v>
      </c>
      <c r="AW213">
        <v>0.45758776932223599</v>
      </c>
      <c r="AX213">
        <v>0.46259648237175199</v>
      </c>
      <c r="AY213">
        <v>0.46815782216766</v>
      </c>
      <c r="AZ213">
        <v>0.47581785909761598</v>
      </c>
      <c r="BA213">
        <v>0.48334577130189199</v>
      </c>
      <c r="BB213">
        <v>0.47999953466817902</v>
      </c>
      <c r="BC213">
        <v>0.48684752200710801</v>
      </c>
      <c r="BD213">
        <v>0.50512027740478505</v>
      </c>
      <c r="BE213">
        <v>0.52412414550781306</v>
      </c>
      <c r="BF213">
        <v>0.51031726598739602</v>
      </c>
      <c r="BG213">
        <v>0.49619051814079301</v>
      </c>
      <c r="BH213">
        <v>0.48772457242012002</v>
      </c>
      <c r="BI213">
        <v>0.47346323728561401</v>
      </c>
      <c r="BJ213">
        <v>0.46253019571304299</v>
      </c>
      <c r="BK213">
        <v>0.45940212397052499</v>
      </c>
      <c r="BL213">
        <v>0.45566341785735398</v>
      </c>
      <c r="BM213" s="9">
        <v>0.45115522629885102</v>
      </c>
      <c r="BN213">
        <v>0.45595663714116702</v>
      </c>
    </row>
    <row r="214" spans="1:66" x14ac:dyDescent="0.3">
      <c r="A214" t="s">
        <v>956</v>
      </c>
      <c r="B214" t="s">
        <v>957</v>
      </c>
      <c r="C214" t="s">
        <v>1068</v>
      </c>
      <c r="D214" t="s">
        <v>1069</v>
      </c>
      <c r="AR214">
        <v>0.8052202748388323</v>
      </c>
      <c r="AS214">
        <v>0.69837204188658109</v>
      </c>
      <c r="AT214">
        <v>0.69339965049737784</v>
      </c>
      <c r="AU214">
        <v>0.73804024635502696</v>
      </c>
      <c r="AV214">
        <v>0.87334259762332833</v>
      </c>
      <c r="AW214">
        <v>0.95762915975644247</v>
      </c>
      <c r="AX214">
        <v>0.93918574276021383</v>
      </c>
      <c r="AY214">
        <v>0.93756715276516367</v>
      </c>
      <c r="AZ214">
        <v>0.97634392096487133</v>
      </c>
      <c r="BA214">
        <v>1.0542173016501788</v>
      </c>
      <c r="BB214">
        <v>1.0034417069569117</v>
      </c>
      <c r="BC214">
        <v>0.95970913845985284</v>
      </c>
      <c r="BD214">
        <v>0.98866494988864129</v>
      </c>
      <c r="BE214">
        <v>0.91805361371689065</v>
      </c>
      <c r="BF214">
        <v>0.96457295925496489</v>
      </c>
      <c r="BG214">
        <v>0.91674965200803893</v>
      </c>
      <c r="BH214">
        <v>0.76711665000336626</v>
      </c>
      <c r="BI214">
        <v>0.7628196451356497</v>
      </c>
      <c r="BJ214">
        <v>0.7712133921321509</v>
      </c>
      <c r="BK214">
        <v>0.80362905187014633</v>
      </c>
      <c r="BL214">
        <v>0.7552711296949024</v>
      </c>
      <c r="BM214" s="9">
        <v>0.76404735280641478</v>
      </c>
    </row>
    <row r="215" spans="1:66" x14ac:dyDescent="0.3">
      <c r="A215" t="s">
        <v>958</v>
      </c>
      <c r="B215" t="s">
        <v>959</v>
      </c>
      <c r="C215" t="s">
        <v>1068</v>
      </c>
      <c r="D215" t="s">
        <v>1069</v>
      </c>
      <c r="BF215">
        <v>0.43175428843433611</v>
      </c>
      <c r="BG215">
        <v>0.40182343110932456</v>
      </c>
      <c r="BH215">
        <v>0.3568592263492355</v>
      </c>
      <c r="BI215">
        <v>0.34329132596511891</v>
      </c>
      <c r="BJ215">
        <v>0.35627742413895175</v>
      </c>
      <c r="BK215">
        <v>0.33707390451141894</v>
      </c>
      <c r="BL215">
        <v>0.33917224670955587</v>
      </c>
      <c r="BM215" s="9">
        <v>0.35183067528142425</v>
      </c>
      <c r="BN215">
        <v>0.34226124172412009</v>
      </c>
    </row>
    <row r="216" spans="1:66" x14ac:dyDescent="0.3">
      <c r="A216" t="s">
        <v>960</v>
      </c>
      <c r="B216" t="s">
        <v>961</v>
      </c>
      <c r="C216" t="s">
        <v>1068</v>
      </c>
      <c r="D216" t="s">
        <v>1069</v>
      </c>
      <c r="AN216">
        <v>0.45743127702271469</v>
      </c>
      <c r="AO216">
        <v>0.54792787987330538</v>
      </c>
      <c r="AP216">
        <v>0.5912810790659726</v>
      </c>
      <c r="AQ216">
        <v>0.42876875682354948</v>
      </c>
      <c r="AR216">
        <v>0.46513969853764092</v>
      </c>
      <c r="AS216">
        <v>0.15198010522950675</v>
      </c>
      <c r="AT216">
        <v>0.26647379886780581</v>
      </c>
      <c r="AU216">
        <v>0.31612004726624143</v>
      </c>
      <c r="AV216">
        <v>0.3930827308109382</v>
      </c>
      <c r="AW216">
        <v>0.41269628714803169</v>
      </c>
      <c r="AX216">
        <v>0.40520643181955007</v>
      </c>
      <c r="AY216">
        <v>0.42928185880287978</v>
      </c>
      <c r="AZ216">
        <v>0.52050189145479908</v>
      </c>
      <c r="BA216">
        <v>0.56214347569088086</v>
      </c>
      <c r="BB216">
        <v>0.49219173383241493</v>
      </c>
      <c r="BC216">
        <v>0.44814040507651848</v>
      </c>
      <c r="BD216">
        <v>0.49532239343419232</v>
      </c>
      <c r="BE216">
        <v>0.43175056056163408</v>
      </c>
      <c r="BF216">
        <v>0.46175887182535941</v>
      </c>
      <c r="BG216">
        <v>0.4502214271627063</v>
      </c>
      <c r="BH216">
        <v>0.37438410207763706</v>
      </c>
      <c r="BI216">
        <v>0.36354936073093397</v>
      </c>
      <c r="BJ216">
        <v>0.37881732802267098</v>
      </c>
      <c r="BK216">
        <v>0.40932613251047317</v>
      </c>
      <c r="BL216">
        <v>0.39406340885867591</v>
      </c>
      <c r="BM216" s="9">
        <v>0.40487639267381514</v>
      </c>
      <c r="BN216">
        <v>0.42995600591038469</v>
      </c>
    </row>
    <row r="217" spans="1:66" x14ac:dyDescent="0.3">
      <c r="A217" t="s">
        <v>962</v>
      </c>
      <c r="B217" t="s">
        <v>963</v>
      </c>
      <c r="C217" t="s">
        <v>1068</v>
      </c>
      <c r="D217" t="s">
        <v>1069</v>
      </c>
    </row>
    <row r="218" spans="1:66" x14ac:dyDescent="0.3">
      <c r="A218" t="s">
        <v>964</v>
      </c>
      <c r="B218" t="s">
        <v>965</v>
      </c>
      <c r="C218" t="s">
        <v>1068</v>
      </c>
      <c r="D218" t="s">
        <v>1069</v>
      </c>
      <c r="BA218">
        <v>0.57305530959522788</v>
      </c>
      <c r="BB218">
        <v>0.45455652513324962</v>
      </c>
      <c r="BC218">
        <v>0.50829691889678075</v>
      </c>
      <c r="BD218">
        <v>0.53309731652016723</v>
      </c>
      <c r="BE218">
        <v>0.77658274707122366</v>
      </c>
      <c r="BF218">
        <v>0.84767488614543729</v>
      </c>
      <c r="BG218">
        <v>0.88452807490390495</v>
      </c>
      <c r="BH218">
        <v>0.90680185074904829</v>
      </c>
    </row>
    <row r="219" spans="1:66" x14ac:dyDescent="0.3">
      <c r="A219" t="s">
        <v>966</v>
      </c>
      <c r="B219" t="s">
        <v>967</v>
      </c>
      <c r="C219" t="s">
        <v>1068</v>
      </c>
      <c r="D219" t="s">
        <v>1069</v>
      </c>
    </row>
    <row r="220" spans="1:66" x14ac:dyDescent="0.3">
      <c r="A220" t="s">
        <v>968</v>
      </c>
      <c r="B220" t="s">
        <v>969</v>
      </c>
      <c r="C220" t="s">
        <v>1068</v>
      </c>
      <c r="D220" t="s">
        <v>1069</v>
      </c>
    </row>
    <row r="221" spans="1:66" x14ac:dyDescent="0.3">
      <c r="A221" t="s">
        <v>970</v>
      </c>
      <c r="B221" t="s">
        <v>971</v>
      </c>
      <c r="C221" t="s">
        <v>1068</v>
      </c>
      <c r="D221" t="s">
        <v>1069</v>
      </c>
      <c r="AT221">
        <v>0.28502368174238701</v>
      </c>
      <c r="AU221">
        <v>0.30741231950697046</v>
      </c>
      <c r="AV221">
        <v>0.33904354631559969</v>
      </c>
      <c r="AW221">
        <v>0.3569216846221635</v>
      </c>
      <c r="AX221">
        <v>0.38481771437870432</v>
      </c>
      <c r="AY221">
        <v>0.35797251529652085</v>
      </c>
      <c r="AZ221">
        <v>0.35263237985281676</v>
      </c>
      <c r="BA221">
        <v>0.40317516716043539</v>
      </c>
      <c r="BB221">
        <v>0.39070028559575837</v>
      </c>
      <c r="BC221">
        <v>0.37893240766243075</v>
      </c>
      <c r="BD221">
        <v>0.4185710211303269</v>
      </c>
      <c r="BE221">
        <v>0.4503346882430177</v>
      </c>
      <c r="BF221">
        <v>0.47144713282171652</v>
      </c>
      <c r="BG221">
        <v>0.46381436122907621</v>
      </c>
      <c r="BH221">
        <v>0.41297165943354597</v>
      </c>
      <c r="BI221">
        <v>0.43709627681119995</v>
      </c>
      <c r="BJ221">
        <v>0.45884960524227997</v>
      </c>
      <c r="BK221">
        <v>0.47778595952694219</v>
      </c>
      <c r="BL221">
        <v>0.47613708352672685</v>
      </c>
      <c r="BM221" s="9">
        <v>0.5049359466848683</v>
      </c>
      <c r="BN221">
        <v>0.55091593545309303</v>
      </c>
    </row>
    <row r="222" spans="1:66" x14ac:dyDescent="0.3">
      <c r="A222" t="s">
        <v>972</v>
      </c>
      <c r="B222" t="s">
        <v>973</v>
      </c>
      <c r="C222" t="s">
        <v>1068</v>
      </c>
      <c r="D222" t="s">
        <v>1069</v>
      </c>
      <c r="AI222">
        <v>0.20542051052421997</v>
      </c>
      <c r="AJ222">
        <v>0.26493455896463397</v>
      </c>
      <c r="AK222">
        <v>0.23295376939540532</v>
      </c>
      <c r="AL222">
        <v>0.2459090019113685</v>
      </c>
      <c r="AM222">
        <v>0.32882684386219924</v>
      </c>
      <c r="AN222">
        <v>0.33172135861252938</v>
      </c>
      <c r="AO222">
        <v>0.36359903643929176</v>
      </c>
      <c r="AP222">
        <v>0.36368125622559744</v>
      </c>
      <c r="AQ222">
        <v>0.42266818474409501</v>
      </c>
      <c r="AR222">
        <v>0.3346573291831384</v>
      </c>
      <c r="AS222">
        <v>0.34271025421301737</v>
      </c>
      <c r="AT222">
        <v>0.28316331309381509</v>
      </c>
      <c r="AU222">
        <v>0.33697031478150807</v>
      </c>
      <c r="AV222">
        <v>0.36220677474344098</v>
      </c>
      <c r="AW222">
        <v>0.37865963285068766</v>
      </c>
      <c r="AX222">
        <v>0.42455761053457552</v>
      </c>
      <c r="AY222">
        <v>0.46314533913406708</v>
      </c>
      <c r="AZ222">
        <v>0.47970575061464482</v>
      </c>
      <c r="BA222">
        <v>0.54373313018738068</v>
      </c>
      <c r="BB222">
        <v>0.57529933494530416</v>
      </c>
      <c r="BC222">
        <v>0.60928882895100167</v>
      </c>
      <c r="BD222">
        <v>0.57085750298517446</v>
      </c>
      <c r="BE222">
        <v>0.58288899334994249</v>
      </c>
      <c r="BF222">
        <v>0.55914972767685456</v>
      </c>
      <c r="BG222">
        <v>0.5487445990244546</v>
      </c>
      <c r="BH222">
        <v>0.53271895063161823</v>
      </c>
      <c r="BI222">
        <v>0.38989625355145779</v>
      </c>
      <c r="BJ222">
        <v>0.34432661658014607</v>
      </c>
      <c r="BK222">
        <v>0.35653614634402409</v>
      </c>
      <c r="BL222">
        <v>0.34544506924769791</v>
      </c>
      <c r="BM222" s="9">
        <v>0.29382018931235354</v>
      </c>
      <c r="BN222">
        <v>0.29002383729241471</v>
      </c>
    </row>
    <row r="223" spans="1:66" x14ac:dyDescent="0.3">
      <c r="A223" t="s">
        <v>974</v>
      </c>
      <c r="B223" t="s">
        <v>975</v>
      </c>
      <c r="C223" t="s">
        <v>1068</v>
      </c>
      <c r="D223" t="s">
        <v>1069</v>
      </c>
      <c r="AK223">
        <v>0.4072506145685082</v>
      </c>
      <c r="AL223">
        <v>0.41546498008901378</v>
      </c>
      <c r="AM223">
        <v>0.46745165500059321</v>
      </c>
      <c r="AN223">
        <v>0.55437124183006536</v>
      </c>
      <c r="AO223">
        <v>0.55257921419518374</v>
      </c>
      <c r="AP223">
        <v>0.51027189305539822</v>
      </c>
      <c r="AQ223">
        <v>0.52137934892046089</v>
      </c>
      <c r="AR223">
        <v>0.52692627048880425</v>
      </c>
      <c r="AS223">
        <v>0.47700062455372649</v>
      </c>
      <c r="AT223">
        <v>0.46198720542362254</v>
      </c>
      <c r="AU223">
        <v>0.49313371817019697</v>
      </c>
      <c r="AV223">
        <v>0.6157437659894105</v>
      </c>
      <c r="AW223">
        <v>0.70216793089421037</v>
      </c>
      <c r="AX223">
        <v>0.70255643816342372</v>
      </c>
      <c r="AY223">
        <v>0.69635008513411667</v>
      </c>
      <c r="AZ223">
        <v>0.75891865995215924</v>
      </c>
      <c r="BA223">
        <v>0.79042811157031223</v>
      </c>
      <c r="BB223">
        <v>0.71909820976914007</v>
      </c>
      <c r="BC223">
        <v>0.6656237783000013</v>
      </c>
      <c r="BD223">
        <v>0.70489588376459289</v>
      </c>
      <c r="BE223">
        <v>0.64822984608515644</v>
      </c>
      <c r="BF223">
        <v>0.65227064389176659</v>
      </c>
      <c r="BG223">
        <v>0.64487022271529182</v>
      </c>
      <c r="BH223">
        <v>0.54537884236093725</v>
      </c>
      <c r="BI223">
        <v>0.5569870049626473</v>
      </c>
      <c r="BJ223">
        <v>0.58340463900823636</v>
      </c>
      <c r="BK223">
        <v>0.62118325311137212</v>
      </c>
      <c r="BL223">
        <v>0.60386694007843045</v>
      </c>
      <c r="BM223" s="9">
        <v>0.6144352592404686</v>
      </c>
      <c r="BN223">
        <v>0.63882642724029992</v>
      </c>
    </row>
    <row r="224" spans="1:66" x14ac:dyDescent="0.3">
      <c r="A224" t="s">
        <v>976</v>
      </c>
      <c r="B224" t="s">
        <v>977</v>
      </c>
      <c r="C224" t="s">
        <v>1068</v>
      </c>
      <c r="D224" t="s">
        <v>1069</v>
      </c>
      <c r="AI224">
        <v>0.7360805084745764</v>
      </c>
      <c r="AJ224">
        <v>0.5696347826086956</v>
      </c>
      <c r="AK224">
        <v>0.58190448113207549</v>
      </c>
      <c r="AL224">
        <v>0.55937354497354497</v>
      </c>
      <c r="AM224">
        <v>0.59020279069767445</v>
      </c>
      <c r="AN224">
        <v>0.78781641730691465</v>
      </c>
      <c r="AO224">
        <v>0.75607117563739379</v>
      </c>
      <c r="AP224">
        <v>0.68410114045618242</v>
      </c>
      <c r="AQ224">
        <v>0.69604731679169063</v>
      </c>
      <c r="AR224">
        <v>0.67041001977587344</v>
      </c>
      <c r="AS224">
        <v>0.56670038743004736</v>
      </c>
      <c r="AT224">
        <v>0.55307403751233963</v>
      </c>
      <c r="AU224">
        <v>0.581831421446384</v>
      </c>
      <c r="AV224">
        <v>0.70333333333333337</v>
      </c>
      <c r="AW224">
        <v>0.75713627304434472</v>
      </c>
      <c r="AX224">
        <v>0.75878000248725275</v>
      </c>
      <c r="AY224">
        <v>0.76487642704804915</v>
      </c>
      <c r="AZ224">
        <v>0.86390138919019877</v>
      </c>
      <c r="BA224">
        <v>0.93214863778359358</v>
      </c>
      <c r="BB224">
        <v>0.90029578897734308</v>
      </c>
      <c r="BC224">
        <v>0.84567466166666827</v>
      </c>
      <c r="BD224">
        <v>0.86853831916342583</v>
      </c>
      <c r="BE224">
        <v>0.77960077257304705</v>
      </c>
      <c r="BF224">
        <v>0.7841301871792179</v>
      </c>
      <c r="BG224">
        <v>0.78546014671607578</v>
      </c>
      <c r="BH224">
        <v>0.66049080476328093</v>
      </c>
      <c r="BI224">
        <v>0.63880042783891211</v>
      </c>
      <c r="BJ224">
        <v>0.64408659308353056</v>
      </c>
      <c r="BK224">
        <v>0.67032395121882304</v>
      </c>
      <c r="BL224">
        <v>0.63787545621176378</v>
      </c>
      <c r="BM224" s="9">
        <v>0.64164465494786171</v>
      </c>
      <c r="BN224">
        <v>0.66936478204650085</v>
      </c>
    </row>
    <row r="225" spans="1:66" x14ac:dyDescent="0.3">
      <c r="A225" t="s">
        <v>978</v>
      </c>
      <c r="B225" t="s">
        <v>979</v>
      </c>
      <c r="C225" t="s">
        <v>1068</v>
      </c>
      <c r="D225" t="s">
        <v>1069</v>
      </c>
      <c r="AI225">
        <v>1.4986527674528622</v>
      </c>
      <c r="AJ225">
        <v>1.5357832162050433</v>
      </c>
      <c r="AK225">
        <v>1.5750726329887701</v>
      </c>
      <c r="AL225">
        <v>1.1767022124007502</v>
      </c>
      <c r="AM225">
        <v>1.1922410575427682</v>
      </c>
      <c r="AN225">
        <v>1.3112884639647848</v>
      </c>
      <c r="AO225">
        <v>1.3791222785565165</v>
      </c>
      <c r="AP225">
        <v>1.2219907267940642</v>
      </c>
      <c r="AQ225">
        <v>1.1818880740638247</v>
      </c>
      <c r="AR225">
        <v>1.1262950232378002</v>
      </c>
      <c r="AS225">
        <v>1.000223963676846</v>
      </c>
      <c r="AT225">
        <v>0.9104591881190035</v>
      </c>
      <c r="AU225">
        <v>0.96678220414702531</v>
      </c>
      <c r="AV225">
        <v>1.1730931328296006</v>
      </c>
      <c r="AW225">
        <v>1.2647202982759322</v>
      </c>
      <c r="AX225">
        <v>1.2684404062571089</v>
      </c>
      <c r="AY225">
        <v>1.2349165108020927</v>
      </c>
      <c r="AZ225">
        <v>1.3127933952772683</v>
      </c>
      <c r="BA225">
        <v>1.3319455022682101</v>
      </c>
      <c r="BB225">
        <v>1.1655309780762495</v>
      </c>
      <c r="BC225">
        <v>1.252111236995505</v>
      </c>
      <c r="BD225">
        <v>1.3619747410633032</v>
      </c>
      <c r="BE225">
        <v>1.277453545926523</v>
      </c>
      <c r="BF225">
        <v>1.319883082082794</v>
      </c>
      <c r="BG225">
        <v>1.272030970216965</v>
      </c>
      <c r="BH225">
        <v>1.0497391918776577</v>
      </c>
      <c r="BI225">
        <v>1.0304361816127279</v>
      </c>
      <c r="BJ225">
        <v>1.0354884905230555</v>
      </c>
      <c r="BK225">
        <v>1.0199438942799663</v>
      </c>
      <c r="BL225">
        <v>0.95129285686658394</v>
      </c>
      <c r="BM225" s="9">
        <v>0.94979234388402101</v>
      </c>
      <c r="BN225">
        <v>1.0154241537791917</v>
      </c>
    </row>
    <row r="226" spans="1:66" x14ac:dyDescent="0.3">
      <c r="A226" t="s">
        <v>980</v>
      </c>
      <c r="B226" t="s">
        <v>981</v>
      </c>
      <c r="C226" t="s">
        <v>1068</v>
      </c>
      <c r="D226" t="s">
        <v>1069</v>
      </c>
      <c r="AI226">
        <v>0.38564047120383338</v>
      </c>
      <c r="AJ226">
        <v>0.38019985407045959</v>
      </c>
      <c r="AK226">
        <v>0.40017395598197408</v>
      </c>
      <c r="AL226">
        <v>0.40050895643529388</v>
      </c>
      <c r="AM226">
        <v>0.40045992402904418</v>
      </c>
      <c r="AN226">
        <v>0.44791501487780871</v>
      </c>
      <c r="AO226">
        <v>0.39959690315244112</v>
      </c>
      <c r="AP226">
        <v>0.40808649588480905</v>
      </c>
      <c r="AQ226">
        <v>0.36127498438698158</v>
      </c>
      <c r="AR226">
        <v>0.3396749739809134</v>
      </c>
      <c r="AS226">
        <v>0.36651588331873541</v>
      </c>
      <c r="AT226">
        <v>0.31477770075212508</v>
      </c>
      <c r="AU226">
        <v>0.27571681687289173</v>
      </c>
      <c r="AV226">
        <v>0.39937569558871333</v>
      </c>
      <c r="AW226">
        <v>0.47310629642137747</v>
      </c>
      <c r="AX226">
        <v>0.49650858423400529</v>
      </c>
      <c r="AY226">
        <v>0.47060707794741052</v>
      </c>
      <c r="AZ226">
        <v>0.46249281243726831</v>
      </c>
      <c r="BA226">
        <v>0.42735281898104993</v>
      </c>
      <c r="BB226">
        <v>0.45442816614055259</v>
      </c>
      <c r="BC226">
        <v>0.53633441420535566</v>
      </c>
      <c r="BD226">
        <v>0.55806115488219277</v>
      </c>
      <c r="BE226">
        <v>0.54770090983642872</v>
      </c>
      <c r="BF226">
        <v>0.48575532823935952</v>
      </c>
      <c r="BG226">
        <v>0.45908437991432915</v>
      </c>
      <c r="BH226">
        <v>0.41760419898239171</v>
      </c>
      <c r="BI226">
        <v>0.39347503627047437</v>
      </c>
      <c r="BJ226">
        <v>0.46555682244743651</v>
      </c>
      <c r="BK226">
        <v>0.47072119692462139</v>
      </c>
      <c r="BL226">
        <v>0.43133746823837787</v>
      </c>
      <c r="BM226" s="9">
        <v>0.38744671837808536</v>
      </c>
      <c r="BN226">
        <v>0.42939510019932353</v>
      </c>
    </row>
    <row r="227" spans="1:66" x14ac:dyDescent="0.3">
      <c r="A227" t="s">
        <v>982</v>
      </c>
      <c r="B227" t="s">
        <v>983</v>
      </c>
      <c r="C227" t="s">
        <v>1068</v>
      </c>
      <c r="D227" t="s">
        <v>1069</v>
      </c>
      <c r="BD227">
        <v>0.75192871040472065</v>
      </c>
      <c r="BE227">
        <v>0.86562293867825135</v>
      </c>
      <c r="BF227">
        <v>0.86035541981958097</v>
      </c>
      <c r="BG227">
        <v>0.85035755647627376</v>
      </c>
      <c r="BH227">
        <v>0.84463078216467602</v>
      </c>
      <c r="BI227">
        <v>0.82701164916906711</v>
      </c>
      <c r="BJ227">
        <v>0.77462049835887148</v>
      </c>
      <c r="BK227">
        <v>0.80582970958507827</v>
      </c>
    </row>
    <row r="228" spans="1:66" x14ac:dyDescent="0.3">
      <c r="A228" t="s">
        <v>984</v>
      </c>
      <c r="B228" t="s">
        <v>985</v>
      </c>
      <c r="C228" t="s">
        <v>1068</v>
      </c>
      <c r="D228" t="s">
        <v>1069</v>
      </c>
      <c r="AI228">
        <v>0.59207571528771763</v>
      </c>
      <c r="AJ228">
        <v>0.56605544779030692</v>
      </c>
      <c r="AK228">
        <v>0.59827640995130904</v>
      </c>
      <c r="AL228">
        <v>0.60139868112325001</v>
      </c>
      <c r="AM228">
        <v>0.60926448162939995</v>
      </c>
      <c r="AN228">
        <v>0.62864818112814003</v>
      </c>
      <c r="AO228">
        <v>0.58244351356069946</v>
      </c>
      <c r="AP228">
        <v>0.57228077542548195</v>
      </c>
      <c r="AQ228">
        <v>0.5641519219926493</v>
      </c>
      <c r="AR228">
        <v>0.55920928166075434</v>
      </c>
      <c r="AS228">
        <v>0.53165499578089015</v>
      </c>
      <c r="AT228">
        <v>0.53841162794096453</v>
      </c>
      <c r="AU228">
        <v>0.58714409627459851</v>
      </c>
      <c r="AV228">
        <v>0.61897830602056036</v>
      </c>
      <c r="AW228">
        <v>0.73796302165082917</v>
      </c>
      <c r="AX228">
        <v>0.71880712644592915</v>
      </c>
      <c r="AY228">
        <v>0.70482441060409085</v>
      </c>
      <c r="AZ228">
        <v>0.63199022457611886</v>
      </c>
      <c r="BA228">
        <v>0.59301386793309019</v>
      </c>
      <c r="BB228">
        <v>0.52202114934337807</v>
      </c>
      <c r="BC228">
        <v>0.55723208144040259</v>
      </c>
      <c r="BD228">
        <v>0.55600093820447838</v>
      </c>
      <c r="BE228">
        <v>0.55638296931940878</v>
      </c>
      <c r="BF228">
        <v>0.6600500976951218</v>
      </c>
      <c r="BG228">
        <v>0.61533334499235282</v>
      </c>
      <c r="BH228">
        <v>0.61267272746248469</v>
      </c>
      <c r="BI228">
        <v>0.5867755804165975</v>
      </c>
      <c r="BJ228">
        <v>0.58387790713311893</v>
      </c>
      <c r="BK228">
        <v>0.57466181619583812</v>
      </c>
      <c r="BL228">
        <v>0.56369242865550451</v>
      </c>
      <c r="BM228" s="9">
        <v>0.43028676763143742</v>
      </c>
      <c r="BN228">
        <v>0.44597377804972105</v>
      </c>
    </row>
    <row r="229" spans="1:66" x14ac:dyDescent="0.3">
      <c r="A229" t="s">
        <v>986</v>
      </c>
      <c r="B229" t="s">
        <v>987</v>
      </c>
      <c r="C229" t="s">
        <v>1068</v>
      </c>
      <c r="D229" t="s">
        <v>1069</v>
      </c>
    </row>
    <row r="230" spans="1:66" x14ac:dyDescent="0.3">
      <c r="A230" t="s">
        <v>988</v>
      </c>
      <c r="B230" t="s">
        <v>989</v>
      </c>
      <c r="C230" t="s">
        <v>1068</v>
      </c>
      <c r="D230" t="s">
        <v>1069</v>
      </c>
      <c r="BD230">
        <v>1.02840805053711</v>
      </c>
      <c r="BE230">
        <v>1.1017311811447099</v>
      </c>
      <c r="BF230">
        <v>1.0793150663375899</v>
      </c>
      <c r="BG230">
        <v>1.0793718099594101</v>
      </c>
      <c r="BH230">
        <v>1.08652007579803</v>
      </c>
      <c r="BI230">
        <v>1.0716539621353101</v>
      </c>
      <c r="BJ230">
        <v>1.01790571212769</v>
      </c>
      <c r="BK230">
        <v>1.0249528085388899</v>
      </c>
      <c r="BL230">
        <v>1.02838254594227</v>
      </c>
      <c r="BM230" s="9">
        <v>1.0716186674082</v>
      </c>
      <c r="BN230">
        <v>1.02807044638403</v>
      </c>
    </row>
    <row r="231" spans="1:66" x14ac:dyDescent="0.3">
      <c r="A231" t="s">
        <v>990</v>
      </c>
      <c r="B231" t="s">
        <v>991</v>
      </c>
      <c r="C231" t="s">
        <v>1068</v>
      </c>
      <c r="D231" t="s">
        <v>1069</v>
      </c>
      <c r="AI231">
        <v>0.43529621721782769</v>
      </c>
      <c r="AJ231">
        <v>0.41885697613358269</v>
      </c>
      <c r="AK231">
        <v>0.3801354370040515</v>
      </c>
      <c r="AL231">
        <v>0.34254820705025096</v>
      </c>
      <c r="AM231">
        <v>0.24553647758878125</v>
      </c>
      <c r="AN231">
        <v>0.2911307114324958</v>
      </c>
      <c r="AO231">
        <v>0.31092863864856274</v>
      </c>
      <c r="AP231">
        <v>0.27802508283560007</v>
      </c>
      <c r="AQ231">
        <v>0.29036149777402659</v>
      </c>
      <c r="AR231">
        <v>0.25357651450350988</v>
      </c>
      <c r="AS231">
        <v>0.22633356236796265</v>
      </c>
      <c r="AT231">
        <v>0.24425586190214826</v>
      </c>
      <c r="AU231">
        <v>0.25876355289543862</v>
      </c>
      <c r="AV231">
        <v>0.30379955344015169</v>
      </c>
      <c r="AW231">
        <v>0.35701539716699726</v>
      </c>
      <c r="AX231">
        <v>0.42584584901971212</v>
      </c>
      <c r="AY231">
        <v>0.45854793770155211</v>
      </c>
      <c r="AZ231">
        <v>0.50342322443778609</v>
      </c>
      <c r="BA231">
        <v>0.57593844279580708</v>
      </c>
      <c r="BB231">
        <v>0.49083308514298946</v>
      </c>
      <c r="BC231">
        <v>0.49045087227024442</v>
      </c>
      <c r="BD231">
        <v>0.54776039045775837</v>
      </c>
      <c r="BE231">
        <v>0.55890705026066667</v>
      </c>
      <c r="BF231">
        <v>0.62445830742108921</v>
      </c>
      <c r="BG231">
        <v>0.60836793379751153</v>
      </c>
      <c r="BH231">
        <v>0.42637044448291539</v>
      </c>
      <c r="BI231">
        <v>0.41660830520813841</v>
      </c>
      <c r="BJ231">
        <v>0.41961897887891936</v>
      </c>
      <c r="BK231">
        <v>0.44991337441911328</v>
      </c>
      <c r="BL231">
        <v>0.43099241528898935</v>
      </c>
      <c r="BM231" s="9">
        <v>0.40985206041037825</v>
      </c>
      <c r="BN231">
        <v>0.43784946480384401</v>
      </c>
    </row>
    <row r="232" spans="1:66" x14ac:dyDescent="0.3">
      <c r="A232" t="s">
        <v>992</v>
      </c>
      <c r="B232" t="s">
        <v>993</v>
      </c>
      <c r="C232" t="s">
        <v>1068</v>
      </c>
      <c r="D232" t="s">
        <v>1069</v>
      </c>
    </row>
    <row r="233" spans="1:66" x14ac:dyDescent="0.3">
      <c r="A233" t="s">
        <v>994</v>
      </c>
      <c r="B233" t="s">
        <v>995</v>
      </c>
      <c r="C233" t="s">
        <v>1068</v>
      </c>
      <c r="D233" t="s">
        <v>1069</v>
      </c>
    </row>
    <row r="234" spans="1:66" x14ac:dyDescent="0.3">
      <c r="A234" t="s">
        <v>996</v>
      </c>
      <c r="B234" t="s">
        <v>997</v>
      </c>
      <c r="C234" t="s">
        <v>1068</v>
      </c>
      <c r="D234" t="s">
        <v>1069</v>
      </c>
      <c r="AI234">
        <v>0.51822198916187479</v>
      </c>
      <c r="AJ234">
        <v>0.49670425670271806</v>
      </c>
      <c r="AK234">
        <v>0.53438697904124721</v>
      </c>
      <c r="AL234">
        <v>0.44796518686556769</v>
      </c>
      <c r="AM234">
        <v>0.30386866188166634</v>
      </c>
      <c r="AN234">
        <v>0.36774699904539815</v>
      </c>
      <c r="AO234">
        <v>0.37136390328360691</v>
      </c>
      <c r="AP234">
        <v>0.32647594733547625</v>
      </c>
      <c r="AQ234">
        <v>0.34992859723651998</v>
      </c>
      <c r="AR234">
        <v>0.33444552130051131</v>
      </c>
      <c r="AS234">
        <v>0.3118944138287178</v>
      </c>
      <c r="AT234">
        <v>0.30061425809876929</v>
      </c>
      <c r="AU234">
        <v>0.32821972323442739</v>
      </c>
      <c r="AV234">
        <v>0.37390027268786513</v>
      </c>
      <c r="AW234">
        <v>0.3927782700112698</v>
      </c>
      <c r="AX234">
        <v>0.40327531832929353</v>
      </c>
      <c r="AY234">
        <v>0.39281457943266945</v>
      </c>
      <c r="AZ234">
        <v>0.43821527268545868</v>
      </c>
      <c r="BA234">
        <v>0.51576820457175787</v>
      </c>
      <c r="BB234">
        <v>0.49371226778613092</v>
      </c>
      <c r="BC234">
        <v>0.46663560612451072</v>
      </c>
      <c r="BD234">
        <v>0.4851472651216831</v>
      </c>
      <c r="BE234">
        <v>0.46596084744389599</v>
      </c>
      <c r="BF234">
        <v>0.48724732795081627</v>
      </c>
      <c r="BG234">
        <v>0.48249302095168012</v>
      </c>
      <c r="BH234">
        <v>0.40857133669887796</v>
      </c>
      <c r="BI234">
        <v>0.41098681032907558</v>
      </c>
      <c r="BJ234">
        <v>0.41284587857828386</v>
      </c>
      <c r="BK234">
        <v>0.42714474517157097</v>
      </c>
      <c r="BL234">
        <v>0.40396613308859541</v>
      </c>
      <c r="BM234" s="9">
        <v>0.41152512683079157</v>
      </c>
      <c r="BN234">
        <v>0.41691573944479537</v>
      </c>
    </row>
    <row r="235" spans="1:66" x14ac:dyDescent="0.3">
      <c r="A235" t="s">
        <v>265</v>
      </c>
      <c r="B235" t="s">
        <v>998</v>
      </c>
      <c r="C235" t="s">
        <v>1068</v>
      </c>
      <c r="D235" t="s">
        <v>1069</v>
      </c>
      <c r="AI235">
        <v>0.35035284018526702</v>
      </c>
      <c r="AJ235">
        <v>0.35933168427645157</v>
      </c>
      <c r="AK235">
        <v>0.36878803349990086</v>
      </c>
      <c r="AL235">
        <v>0.38485112457805887</v>
      </c>
      <c r="AM235">
        <v>0.39707167373798646</v>
      </c>
      <c r="AN235">
        <v>0.41511672881883749</v>
      </c>
      <c r="AO235">
        <v>0.41720051177709161</v>
      </c>
      <c r="AP235">
        <v>0.34603927497146436</v>
      </c>
      <c r="AQ235">
        <v>0.28041795255987512</v>
      </c>
      <c r="AR235">
        <v>0.29465585898952235</v>
      </c>
      <c r="AS235">
        <v>0.27523603854127215</v>
      </c>
      <c r="AT235">
        <v>0.24765985129645593</v>
      </c>
      <c r="AU235">
        <v>0.25647733993143407</v>
      </c>
      <c r="AV235">
        <v>0.2660578531172556</v>
      </c>
      <c r="AW235">
        <v>0.27677150521263028</v>
      </c>
      <c r="AX235">
        <v>0.28203596340827097</v>
      </c>
      <c r="AY235">
        <v>0.30530711911550079</v>
      </c>
      <c r="AZ235">
        <v>0.3343115989408022</v>
      </c>
      <c r="BA235">
        <v>0.35733339321152219</v>
      </c>
      <c r="BB235">
        <v>0.34565853556326231</v>
      </c>
      <c r="BC235">
        <v>0.3846639414445886</v>
      </c>
      <c r="BD235">
        <v>0.40624817555291437</v>
      </c>
      <c r="BE235">
        <v>0.39409529317499215</v>
      </c>
      <c r="BF235">
        <v>0.40033718248925992</v>
      </c>
      <c r="BG235">
        <v>0.38448336183159076</v>
      </c>
      <c r="BH235">
        <v>0.36910100700357101</v>
      </c>
      <c r="BI235">
        <v>0.36069061023891391</v>
      </c>
      <c r="BJ235">
        <v>0.37845585631272138</v>
      </c>
      <c r="BK235">
        <v>0.39381466695909029</v>
      </c>
      <c r="BL235">
        <v>0.40664246763142076</v>
      </c>
      <c r="BM235" s="9">
        <v>0.39338330238603619</v>
      </c>
      <c r="BN235">
        <v>0.3765528361164896</v>
      </c>
    </row>
    <row r="236" spans="1:66" x14ac:dyDescent="0.3">
      <c r="A236" t="s">
        <v>999</v>
      </c>
      <c r="B236" t="s">
        <v>1000</v>
      </c>
      <c r="C236" t="s">
        <v>1068</v>
      </c>
      <c r="D236" t="s">
        <v>1069</v>
      </c>
      <c r="AI236">
        <v>0.18876090082494767</v>
      </c>
      <c r="AJ236">
        <v>0.100967435912467</v>
      </c>
      <c r="AK236">
        <v>0.22179064661595801</v>
      </c>
      <c r="AL236">
        <v>0.19759119702822187</v>
      </c>
      <c r="AM236">
        <v>0.22705358797391728</v>
      </c>
      <c r="AN236">
        <v>0.20580942899105645</v>
      </c>
      <c r="AO236">
        <v>0.20569555505832723</v>
      </c>
      <c r="AP236">
        <v>0.17560369923744548</v>
      </c>
      <c r="AQ236">
        <v>0.23621944436982489</v>
      </c>
      <c r="AR236">
        <v>0.18487556179388673</v>
      </c>
      <c r="AS236">
        <v>0.132164219696291</v>
      </c>
      <c r="AT236">
        <v>0.14814081787414973</v>
      </c>
      <c r="AU236">
        <v>0.14874567187024096</v>
      </c>
      <c r="AV236">
        <v>0.16737460886912886</v>
      </c>
      <c r="AW236">
        <v>0.19726974863917726</v>
      </c>
      <c r="AX236">
        <v>0.19965048426598922</v>
      </c>
      <c r="AY236">
        <v>0.22154379974225988</v>
      </c>
      <c r="AZ236">
        <v>0.26298119215257343</v>
      </c>
      <c r="BA236">
        <v>0.33184066573580318</v>
      </c>
      <c r="BB236">
        <v>0.30616900717524564</v>
      </c>
      <c r="BC236">
        <v>0.32187413811255999</v>
      </c>
      <c r="BD236">
        <v>0.33941699607186893</v>
      </c>
      <c r="BE236">
        <v>0.35242580744988494</v>
      </c>
      <c r="BF236">
        <v>0.34619879499399897</v>
      </c>
      <c r="BG236">
        <v>0.33428384279633022</v>
      </c>
      <c r="BH236">
        <v>0.31056264616212131</v>
      </c>
      <c r="BI236">
        <v>0.25911064147462382</v>
      </c>
      <c r="BJ236">
        <v>0.26089454342212243</v>
      </c>
      <c r="BK236">
        <v>0.24399353313944511</v>
      </c>
      <c r="BL236">
        <v>0.23858803110811716</v>
      </c>
      <c r="BM236" s="9">
        <v>0.22127370251704823</v>
      </c>
      <c r="BN236">
        <v>0.2091913221163747</v>
      </c>
    </row>
    <row r="237" spans="1:66" x14ac:dyDescent="0.3">
      <c r="A237" t="s">
        <v>1001</v>
      </c>
      <c r="B237" t="s">
        <v>1002</v>
      </c>
      <c r="C237" t="s">
        <v>1068</v>
      </c>
      <c r="D237" t="s">
        <v>1069</v>
      </c>
      <c r="AI237">
        <v>0.26783398999324443</v>
      </c>
      <c r="AJ237">
        <v>0.26877350449860277</v>
      </c>
      <c r="AK237">
        <v>0.30935550761379171</v>
      </c>
      <c r="AL237">
        <v>0.29574392033203067</v>
      </c>
      <c r="AM237">
        <v>0.28205998954765688</v>
      </c>
      <c r="AN237">
        <v>0.28853147613198116</v>
      </c>
      <c r="AO237">
        <v>0.29109571447052945</v>
      </c>
      <c r="AP237">
        <v>0.33270111401415386</v>
      </c>
      <c r="AQ237">
        <v>0.32666178078698926</v>
      </c>
      <c r="AR237">
        <v>0.26003907539723475</v>
      </c>
      <c r="AS237">
        <v>0.25413140452810379</v>
      </c>
      <c r="AT237">
        <v>0.25114809708576763</v>
      </c>
      <c r="AU237">
        <v>0.26956721112702925</v>
      </c>
      <c r="AV237">
        <v>0.30242588236163265</v>
      </c>
      <c r="AW237">
        <v>0.28748436300940117</v>
      </c>
      <c r="AX237">
        <v>0.29223904496560704</v>
      </c>
      <c r="AY237">
        <v>0.32395164565359164</v>
      </c>
      <c r="AZ237">
        <v>0.35000004602611345</v>
      </c>
      <c r="BA237">
        <v>0.45561032178768601</v>
      </c>
      <c r="BB237">
        <v>0.44755656703261404</v>
      </c>
      <c r="BC237">
        <v>0.45244022724344563</v>
      </c>
      <c r="BD237">
        <v>0.50021939548756134</v>
      </c>
      <c r="BE237">
        <v>0.55362670338743858</v>
      </c>
      <c r="BF237">
        <v>0.57337175661859296</v>
      </c>
      <c r="BG237">
        <v>0.59018950960132632</v>
      </c>
      <c r="BH237">
        <v>0.46986097713803715</v>
      </c>
      <c r="BI237">
        <v>0.4607961041041943</v>
      </c>
      <c r="BJ237">
        <v>0.46371561495156283</v>
      </c>
      <c r="BK237">
        <v>0.45837989025409431</v>
      </c>
      <c r="BL237">
        <v>0.47004663707924282</v>
      </c>
    </row>
    <row r="238" spans="1:66" x14ac:dyDescent="0.3">
      <c r="A238" t="s">
        <v>1003</v>
      </c>
      <c r="B238" t="s">
        <v>1004</v>
      </c>
      <c r="C238" t="s">
        <v>1068</v>
      </c>
      <c r="D238" t="s">
        <v>1069</v>
      </c>
    </row>
    <row r="239" spans="1:66" x14ac:dyDescent="0.3">
      <c r="A239" t="s">
        <v>1005</v>
      </c>
      <c r="B239" t="s">
        <v>1006</v>
      </c>
      <c r="C239" t="s">
        <v>1068</v>
      </c>
      <c r="D239" t="s">
        <v>1069</v>
      </c>
      <c r="AS239">
        <v>0.33221333637130201</v>
      </c>
      <c r="AT239">
        <v>0.363191226667194</v>
      </c>
      <c r="AU239">
        <v>0.37692965923879901</v>
      </c>
      <c r="AV239">
        <v>0.39472831961788502</v>
      </c>
      <c r="AW239">
        <v>0.34409762724506199</v>
      </c>
      <c r="AX239">
        <v>0.33977292116372498</v>
      </c>
      <c r="AY239">
        <v>0.33745898816206199</v>
      </c>
      <c r="AZ239">
        <v>0.35643401206401198</v>
      </c>
      <c r="BA239">
        <v>0.37510179904558899</v>
      </c>
      <c r="BB239">
        <v>0.37929001680524799</v>
      </c>
      <c r="BC239">
        <v>0.415877826216629</v>
      </c>
      <c r="BD239">
        <v>0.45453202700875001</v>
      </c>
      <c r="BE239">
        <v>0.43664579446148899</v>
      </c>
      <c r="BF239">
        <v>0.48729369600391798</v>
      </c>
      <c r="BG239">
        <v>0.452933233030273</v>
      </c>
      <c r="BH239">
        <v>0.45757380041426898</v>
      </c>
      <c r="BI239">
        <v>0.43242795316652799</v>
      </c>
      <c r="BJ239">
        <v>0.408969540137466</v>
      </c>
      <c r="BK239">
        <v>0.39429263752591298</v>
      </c>
      <c r="BL239">
        <v>0.41900117387443903</v>
      </c>
      <c r="BM239" s="9">
        <v>0.34840531078376502</v>
      </c>
      <c r="BN239">
        <v>0.33000506199396301</v>
      </c>
    </row>
    <row r="240" spans="1:66" x14ac:dyDescent="0.3">
      <c r="A240" t="s">
        <v>1007</v>
      </c>
      <c r="B240" t="s">
        <v>1008</v>
      </c>
      <c r="C240" t="s">
        <v>1068</v>
      </c>
      <c r="D240" t="s">
        <v>1069</v>
      </c>
    </row>
    <row r="241" spans="1:66" x14ac:dyDescent="0.3">
      <c r="A241" t="s">
        <v>1009</v>
      </c>
      <c r="B241" t="s">
        <v>1010</v>
      </c>
      <c r="C241" t="s">
        <v>1068</v>
      </c>
      <c r="D241" t="s">
        <v>1069</v>
      </c>
      <c r="AI241">
        <v>0.5433959386424394</v>
      </c>
      <c r="AJ241">
        <v>0.5749962747229963</v>
      </c>
      <c r="AK241">
        <v>0.58140860235925995</v>
      </c>
      <c r="AL241">
        <v>0.55316742794945306</v>
      </c>
      <c r="AM241">
        <v>0.72205302600046883</v>
      </c>
      <c r="AN241">
        <v>0.70191171000160368</v>
      </c>
      <c r="AO241">
        <v>0.71994844348105358</v>
      </c>
      <c r="AP241">
        <v>0.67680958531112856</v>
      </c>
      <c r="AQ241">
        <v>0.5818556632364551</v>
      </c>
      <c r="AR241">
        <v>0.57551256156870223</v>
      </c>
      <c r="AS241">
        <v>0.5736560251809103</v>
      </c>
      <c r="AT241">
        <v>0.47809703523746522</v>
      </c>
      <c r="AU241">
        <v>0.45307516707748186</v>
      </c>
      <c r="AV241">
        <v>0.480579008661708</v>
      </c>
      <c r="AW241">
        <v>0.54694612344113502</v>
      </c>
      <c r="AX241">
        <v>0.60142355913419498</v>
      </c>
      <c r="AY241">
        <v>0.65221498647829157</v>
      </c>
      <c r="AZ241">
        <v>0.64694979991820545</v>
      </c>
      <c r="BA241">
        <v>0.69919742212354796</v>
      </c>
      <c r="BB241">
        <v>0.66465000247159711</v>
      </c>
      <c r="BC241">
        <v>0.76511437719500741</v>
      </c>
      <c r="BD241">
        <v>0.79290691086586429</v>
      </c>
      <c r="BE241">
        <v>0.87664034208927366</v>
      </c>
      <c r="BF241">
        <v>0.82225171567122501</v>
      </c>
      <c r="BG241">
        <v>0.77228748162058714</v>
      </c>
      <c r="BH241">
        <v>0.75084449855231328</v>
      </c>
      <c r="BI241">
        <v>0.67127402608145748</v>
      </c>
      <c r="BJ241">
        <v>0.69798867117491958</v>
      </c>
      <c r="BK241">
        <v>0.72226471323411889</v>
      </c>
      <c r="BL241">
        <v>0.73768229216380998</v>
      </c>
      <c r="BM241" s="9">
        <v>0.69091298962012915</v>
      </c>
    </row>
    <row r="242" spans="1:66" x14ac:dyDescent="0.3">
      <c r="A242" t="s">
        <v>1011</v>
      </c>
      <c r="B242" t="s">
        <v>1012</v>
      </c>
      <c r="C242" t="s">
        <v>1068</v>
      </c>
      <c r="D242" t="s">
        <v>1069</v>
      </c>
    </row>
    <row r="243" spans="1:66" x14ac:dyDescent="0.3">
      <c r="A243" t="s">
        <v>1013</v>
      </c>
      <c r="B243" t="s">
        <v>1014</v>
      </c>
      <c r="C243" t="s">
        <v>1068</v>
      </c>
      <c r="D243" t="s">
        <v>1069</v>
      </c>
    </row>
    <row r="244" spans="1:66" x14ac:dyDescent="0.3">
      <c r="A244" t="s">
        <v>1015</v>
      </c>
      <c r="B244" t="s">
        <v>1016</v>
      </c>
      <c r="C244" t="s">
        <v>1068</v>
      </c>
      <c r="D244" t="s">
        <v>1069</v>
      </c>
      <c r="AI244">
        <v>0.58852063239320462</v>
      </c>
      <c r="AJ244">
        <v>0.57822044518358828</v>
      </c>
      <c r="AK244">
        <v>0.52624468225609877</v>
      </c>
      <c r="AL244">
        <v>0.44425811970682855</v>
      </c>
      <c r="AM244">
        <v>0.44496668497361475</v>
      </c>
      <c r="AN244">
        <v>0.45225075532342213</v>
      </c>
      <c r="AO244">
        <v>0.44801713806035204</v>
      </c>
      <c r="AP244">
        <v>0.4080587228254875</v>
      </c>
      <c r="AQ244">
        <v>0.39309565300105898</v>
      </c>
      <c r="AR244">
        <v>0.40427504181909385</v>
      </c>
      <c r="AS244">
        <v>0.44286448685722241</v>
      </c>
      <c r="AT244">
        <v>0.449964492676654</v>
      </c>
      <c r="AU244">
        <v>0.41901131843245631</v>
      </c>
      <c r="AV244">
        <v>0.45061231596754303</v>
      </c>
      <c r="AW244">
        <v>0.47752327225569452</v>
      </c>
      <c r="AX244">
        <v>0.5246330701203934</v>
      </c>
      <c r="AY244">
        <v>0.51669664108573243</v>
      </c>
      <c r="AZ244">
        <v>0.56582058394676049</v>
      </c>
      <c r="BA244">
        <v>0.69153511690445213</v>
      </c>
      <c r="BB244">
        <v>0.49437156950029565</v>
      </c>
      <c r="BC244">
        <v>0.54641890624715872</v>
      </c>
      <c r="BD244">
        <v>0.61623061729779849</v>
      </c>
      <c r="BE244">
        <v>0.63723657613128293</v>
      </c>
      <c r="BF244">
        <v>0.67011457223393056</v>
      </c>
      <c r="BG244">
        <v>0.68255646499904288</v>
      </c>
      <c r="BH244">
        <v>0.66482422300219635</v>
      </c>
      <c r="BI244">
        <v>0.61579647565074846</v>
      </c>
      <c r="BJ244">
        <v>0.61397395010411349</v>
      </c>
      <c r="BK244">
        <v>0.62060511042703836</v>
      </c>
      <c r="BL244">
        <v>0.61242506052166357</v>
      </c>
      <c r="BM244" s="9">
        <v>0.58510433666032791</v>
      </c>
      <c r="BN244">
        <v>0.56733178000234619</v>
      </c>
    </row>
    <row r="245" spans="1:66" x14ac:dyDescent="0.3">
      <c r="A245" t="s">
        <v>1017</v>
      </c>
      <c r="B245" t="s">
        <v>1018</v>
      </c>
      <c r="C245" t="s">
        <v>1068</v>
      </c>
      <c r="D245" t="s">
        <v>1069</v>
      </c>
      <c r="AI245">
        <v>0.45223310227646019</v>
      </c>
      <c r="AJ245">
        <v>0.44786424330420871</v>
      </c>
      <c r="AK245">
        <v>0.48143719210429331</v>
      </c>
      <c r="AL245">
        <v>0.43383149340532529</v>
      </c>
      <c r="AM245">
        <v>0.44051870630225387</v>
      </c>
      <c r="AN245">
        <v>0.4862350749229058</v>
      </c>
      <c r="AO245">
        <v>0.48411480094441955</v>
      </c>
      <c r="AP245">
        <v>0.43544343749290532</v>
      </c>
      <c r="AQ245">
        <v>0.43187562002667429</v>
      </c>
      <c r="AR245">
        <v>0.42256259894462489</v>
      </c>
      <c r="AS245">
        <v>0.36932481919165389</v>
      </c>
      <c r="AT245">
        <v>0.357583198062774</v>
      </c>
      <c r="AU245">
        <v>0.3644467525062165</v>
      </c>
      <c r="AV245">
        <v>0.40492617693000155</v>
      </c>
      <c r="AW245">
        <v>0.42162784482085108</v>
      </c>
      <c r="AX245">
        <v>0.40884300755083008</v>
      </c>
      <c r="AY245">
        <v>0.40141476229532086</v>
      </c>
      <c r="AZ245">
        <v>0.41461393712719052</v>
      </c>
      <c r="BA245">
        <v>0.44991454347308335</v>
      </c>
      <c r="BB245">
        <v>0.4202477100535903</v>
      </c>
      <c r="BC245">
        <v>0.40667354474506845</v>
      </c>
      <c r="BD245">
        <v>0.42359104785141494</v>
      </c>
      <c r="BE245">
        <v>0.40644296222005122</v>
      </c>
      <c r="BF245">
        <v>0.41270700683518613</v>
      </c>
      <c r="BG245">
        <v>0.41216283592506803</v>
      </c>
      <c r="BH245">
        <v>0.37827281369470639</v>
      </c>
      <c r="BI245">
        <v>0.35696716725937239</v>
      </c>
      <c r="BJ245">
        <v>0.32825500322411139</v>
      </c>
      <c r="BK245">
        <v>0.31626334330235445</v>
      </c>
      <c r="BL245">
        <v>0.30009127589696805</v>
      </c>
      <c r="BM245" s="9">
        <v>0.33066246792016218</v>
      </c>
      <c r="BN245">
        <v>0.33845954851746857</v>
      </c>
    </row>
    <row r="246" spans="1:66" x14ac:dyDescent="0.3">
      <c r="A246" t="s">
        <v>1019</v>
      </c>
      <c r="B246" t="s">
        <v>1020</v>
      </c>
      <c r="C246" t="s">
        <v>1068</v>
      </c>
      <c r="D246" t="s">
        <v>1069</v>
      </c>
      <c r="AI246">
        <v>0.45425969087340529</v>
      </c>
      <c r="AJ246">
        <v>0.43357142857142855</v>
      </c>
      <c r="AK246">
        <v>0.42246376811594205</v>
      </c>
      <c r="AL246">
        <v>0.4343636363636364</v>
      </c>
      <c r="AM246">
        <v>0.32628378378378375</v>
      </c>
      <c r="AN246">
        <v>0.38663755458515287</v>
      </c>
      <c r="AO246">
        <v>0.38051597051597053</v>
      </c>
      <c r="AP246">
        <v>0.36448979591836733</v>
      </c>
      <c r="AQ246">
        <v>0.49433064825469886</v>
      </c>
      <c r="AR246">
        <v>0.46911413562559695</v>
      </c>
      <c r="AS246">
        <v>0.45046385156749841</v>
      </c>
      <c r="AT246">
        <v>0.33866759138381203</v>
      </c>
      <c r="AU246">
        <v>0.39228436836518044</v>
      </c>
      <c r="AV246">
        <v>0.49073622493170771</v>
      </c>
      <c r="AW246">
        <v>0.55571588916169767</v>
      </c>
      <c r="AX246">
        <v>0.62115882703185477</v>
      </c>
      <c r="AY246">
        <v>0.58929296464823244</v>
      </c>
      <c r="AZ246">
        <v>0.6533955023409318</v>
      </c>
      <c r="BA246">
        <v>0.67611217825585856</v>
      </c>
      <c r="BB246">
        <v>0.58363096774193546</v>
      </c>
      <c r="BC246">
        <v>0.61239619377162635</v>
      </c>
      <c r="BD246">
        <v>0.57682149253731341</v>
      </c>
      <c r="BE246">
        <v>0.56784855233853015</v>
      </c>
      <c r="BF246">
        <v>0.56218825506880976</v>
      </c>
      <c r="BG246">
        <v>0.50468540095956138</v>
      </c>
      <c r="BH246">
        <v>0.42737205882352941</v>
      </c>
      <c r="BI246">
        <v>0.41093076388199068</v>
      </c>
      <c r="BJ246">
        <v>0.37937008305693376</v>
      </c>
      <c r="BK246">
        <v>0.33812650153259877</v>
      </c>
      <c r="BL246">
        <v>0.3395003348725722</v>
      </c>
      <c r="BM246" s="9">
        <v>0.31343124108416548</v>
      </c>
      <c r="BN246">
        <v>0.31460005654509476</v>
      </c>
    </row>
    <row r="247" spans="1:66" x14ac:dyDescent="0.3">
      <c r="A247" t="s">
        <v>1021</v>
      </c>
      <c r="B247" t="s">
        <v>1022</v>
      </c>
      <c r="C247" t="s">
        <v>1068</v>
      </c>
      <c r="D247" t="s">
        <v>1069</v>
      </c>
      <c r="AI247">
        <v>0.60200613541780112</v>
      </c>
      <c r="AJ247">
        <v>0.59646746025566755</v>
      </c>
      <c r="AK247">
        <v>0.59024125443221509</v>
      </c>
      <c r="AL247">
        <v>0.54743219006488852</v>
      </c>
      <c r="AM247">
        <v>0.54939413334896692</v>
      </c>
      <c r="AN247">
        <v>0.57369716331863385</v>
      </c>
      <c r="AO247">
        <v>0.67021540974661087</v>
      </c>
      <c r="AP247">
        <v>0.61671521977725996</v>
      </c>
      <c r="AQ247">
        <v>0.53036235218732997</v>
      </c>
      <c r="AR247">
        <v>0.57001063356727977</v>
      </c>
      <c r="AS247">
        <v>0.6198852753747448</v>
      </c>
      <c r="AT247">
        <v>0.56162044525838417</v>
      </c>
      <c r="AU247">
        <v>0.60894515921534287</v>
      </c>
      <c r="AV247">
        <v>0.72120438576364221</v>
      </c>
      <c r="AW247">
        <v>0.84209228187140761</v>
      </c>
      <c r="AX247">
        <v>0.86052568502830851</v>
      </c>
      <c r="AY247">
        <v>0.85711012262237196</v>
      </c>
      <c r="AZ247">
        <v>0.91963404483133637</v>
      </c>
      <c r="BA247">
        <v>0.94775376486306007</v>
      </c>
      <c r="BB247">
        <v>0.88483387929652169</v>
      </c>
      <c r="BC247">
        <v>1.0224651576319299</v>
      </c>
      <c r="BD247">
        <v>1.1448440143122021</v>
      </c>
      <c r="BE247">
        <v>1.152651743170056</v>
      </c>
      <c r="BF247">
        <v>1.0655256849464954</v>
      </c>
      <c r="BG247">
        <v>1.0498186636211286</v>
      </c>
      <c r="BH247">
        <v>0.89404845481710626</v>
      </c>
      <c r="BI247">
        <v>0.94740066487309704</v>
      </c>
      <c r="BJ247">
        <v>0.99217609116450023</v>
      </c>
      <c r="BK247">
        <v>1.0070899322202556</v>
      </c>
      <c r="BL247">
        <v>0.98592384171703873</v>
      </c>
      <c r="BM247" s="9">
        <v>0.97435961063153953</v>
      </c>
      <c r="BN247">
        <v>1.0411296460099384</v>
      </c>
    </row>
    <row r="248" spans="1:66" x14ac:dyDescent="0.3">
      <c r="A248" t="s">
        <v>223</v>
      </c>
      <c r="B248" t="s">
        <v>1023</v>
      </c>
      <c r="C248" t="s">
        <v>1068</v>
      </c>
      <c r="D248" t="s">
        <v>1069</v>
      </c>
      <c r="AI248">
        <v>0.26328629052416047</v>
      </c>
      <c r="AJ248">
        <v>0.2903883101415129</v>
      </c>
      <c r="AK248">
        <v>0.26204214035549017</v>
      </c>
      <c r="AL248">
        <v>0.23403220800603</v>
      </c>
      <c r="AM248">
        <v>0.2390157901637126</v>
      </c>
      <c r="AN248">
        <v>0.26333789095450166</v>
      </c>
      <c r="AO248">
        <v>0.30577424918749491</v>
      </c>
      <c r="AP248">
        <v>0.3434386496850827</v>
      </c>
      <c r="AQ248">
        <v>0.35724817438046508</v>
      </c>
      <c r="AR248">
        <v>0.35068258904726779</v>
      </c>
      <c r="AS248">
        <v>0.34523965597069117</v>
      </c>
      <c r="AT248">
        <v>0.32320330916205703</v>
      </c>
      <c r="AU248">
        <v>0.30942619086255518</v>
      </c>
      <c r="AV248">
        <v>0.30622446554242172</v>
      </c>
      <c r="AW248">
        <v>0.30385467522096515</v>
      </c>
      <c r="AX248">
        <v>0.30255037396032913</v>
      </c>
      <c r="AY248">
        <v>0.27924973427236355</v>
      </c>
      <c r="AZ248">
        <v>0.29827844198489523</v>
      </c>
      <c r="BA248">
        <v>0.35422073843098462</v>
      </c>
      <c r="BB248">
        <v>0.34799202295268539</v>
      </c>
      <c r="BC248">
        <v>0.35598055236883774</v>
      </c>
      <c r="BD248">
        <v>0.35062373782223238</v>
      </c>
      <c r="BE248">
        <v>0.41337773290714114</v>
      </c>
      <c r="BF248">
        <v>0.4421186822624405</v>
      </c>
      <c r="BG248">
        <v>0.45911976911929181</v>
      </c>
      <c r="BH248">
        <v>0.40364324406281837</v>
      </c>
      <c r="BI248">
        <v>0.38982362912153584</v>
      </c>
      <c r="BJ248">
        <v>0.39710158501924397</v>
      </c>
      <c r="BK248">
        <v>0.39321522544934961</v>
      </c>
      <c r="BL248">
        <v>0.39160218042720352</v>
      </c>
      <c r="BM248" s="9">
        <v>0.38726339963348805</v>
      </c>
      <c r="BN248">
        <v>0.38720913894784653</v>
      </c>
    </row>
    <row r="249" spans="1:66" x14ac:dyDescent="0.3">
      <c r="A249" t="s">
        <v>230</v>
      </c>
      <c r="B249" t="s">
        <v>1024</v>
      </c>
      <c r="C249" t="s">
        <v>1068</v>
      </c>
      <c r="D249" t="s">
        <v>1069</v>
      </c>
      <c r="AI249">
        <v>0.59529343167233184</v>
      </c>
      <c r="AJ249">
        <v>0.4209822368280175</v>
      </c>
      <c r="AK249">
        <v>0.34236997757007454</v>
      </c>
      <c r="AL249">
        <v>0.34795485430788126</v>
      </c>
      <c r="AM249">
        <v>0.39672968653756452</v>
      </c>
      <c r="AN249">
        <v>0.50257875530127127</v>
      </c>
      <c r="AO249">
        <v>0.47519286378210285</v>
      </c>
      <c r="AP249">
        <v>0.46099558174945066</v>
      </c>
      <c r="AQ249">
        <v>0.45641606840014443</v>
      </c>
      <c r="AR249">
        <v>0.37944287036280999</v>
      </c>
      <c r="AS249">
        <v>0.37140952445175052</v>
      </c>
      <c r="AT249">
        <v>0.32565730424969264</v>
      </c>
      <c r="AU249">
        <v>0.31197622661221297</v>
      </c>
      <c r="AV249">
        <v>0.30725742936431655</v>
      </c>
      <c r="AW249">
        <v>0.3366611354082098</v>
      </c>
      <c r="AX249">
        <v>0.35723999779273702</v>
      </c>
      <c r="AY249">
        <v>0.33781190762960212</v>
      </c>
      <c r="AZ249">
        <v>0.36193213152738885</v>
      </c>
      <c r="BA249">
        <v>0.3963244158849436</v>
      </c>
      <c r="BB249">
        <v>0.39658065402148079</v>
      </c>
      <c r="BC249">
        <v>0.39377600007649238</v>
      </c>
      <c r="BD249">
        <v>0.36848423229219474</v>
      </c>
      <c r="BE249">
        <v>0.3923427273308972</v>
      </c>
      <c r="BF249">
        <v>0.40217468349265206</v>
      </c>
      <c r="BG249">
        <v>0.42306341849984014</v>
      </c>
      <c r="BH249">
        <v>0.39801274772250278</v>
      </c>
      <c r="BI249">
        <v>0.35200403742617281</v>
      </c>
      <c r="BJ249">
        <v>0.35997873188470569</v>
      </c>
      <c r="BK249">
        <v>0.35420903524310249</v>
      </c>
      <c r="BL249">
        <v>0.35102235284793221</v>
      </c>
      <c r="BM249" s="9">
        <v>0.3583150204050321</v>
      </c>
      <c r="BN249">
        <v>0.3578578144415232</v>
      </c>
    </row>
    <row r="250" spans="1:66" x14ac:dyDescent="0.3">
      <c r="A250" t="s">
        <v>1025</v>
      </c>
      <c r="B250" t="s">
        <v>1026</v>
      </c>
      <c r="C250" t="s">
        <v>1068</v>
      </c>
      <c r="D250" t="s">
        <v>1069</v>
      </c>
      <c r="AI250">
        <v>0.20601651714069011</v>
      </c>
      <c r="AJ250">
        <v>0.20742530563781392</v>
      </c>
      <c r="AK250">
        <v>0.21517933677478218</v>
      </c>
      <c r="AL250">
        <v>0.21735949678408142</v>
      </c>
      <c r="AM250">
        <v>0.22106107479810344</v>
      </c>
      <c r="AN250">
        <v>0.22629089146017864</v>
      </c>
      <c r="AO250">
        <v>0.22818715064967152</v>
      </c>
      <c r="AP250">
        <v>0.26028081240290812</v>
      </c>
      <c r="AQ250">
        <v>0.21911807560370075</v>
      </c>
      <c r="AR250">
        <v>0.16325076237034744</v>
      </c>
      <c r="AS250">
        <v>0.15453188774917043</v>
      </c>
      <c r="AT250">
        <v>0.16865461725742392</v>
      </c>
      <c r="AU250">
        <v>0.17628419177669263</v>
      </c>
      <c r="AV250">
        <v>0.18677238138280122</v>
      </c>
      <c r="AW250">
        <v>0.21027859164280127</v>
      </c>
      <c r="AX250">
        <v>0.26260624410225186</v>
      </c>
      <c r="AY250">
        <v>0.29690986103482181</v>
      </c>
      <c r="AZ250">
        <v>0.35513345696173865</v>
      </c>
      <c r="BA250">
        <v>0.43103245643882515</v>
      </c>
      <c r="BB250">
        <v>0.32611028201551751</v>
      </c>
      <c r="BC250">
        <v>0.35963261315000883</v>
      </c>
      <c r="BD250">
        <v>0.40066156038301243</v>
      </c>
      <c r="BE250">
        <v>0.41263847293789269</v>
      </c>
      <c r="BF250">
        <v>0.37689861033685595</v>
      </c>
      <c r="BG250">
        <v>0.28897642751324004</v>
      </c>
      <c r="BH250">
        <v>0.20903127663538709</v>
      </c>
      <c r="BI250">
        <v>0.19624075524354337</v>
      </c>
      <c r="BJ250">
        <v>0.22244530174037472</v>
      </c>
      <c r="BK250">
        <v>0.24514294673953899</v>
      </c>
      <c r="BL250">
        <v>0.2743612681744258</v>
      </c>
      <c r="BM250" s="9">
        <v>0.28667012495291144</v>
      </c>
      <c r="BN250">
        <v>0.34005928808540947</v>
      </c>
    </row>
    <row r="251" spans="1:66" x14ac:dyDescent="0.3">
      <c r="A251" t="s">
        <v>1027</v>
      </c>
      <c r="B251" t="s">
        <v>1028</v>
      </c>
      <c r="C251" t="s">
        <v>1068</v>
      </c>
      <c r="D251" t="s">
        <v>1069</v>
      </c>
    </row>
    <row r="252" spans="1:66" x14ac:dyDescent="0.3">
      <c r="A252" t="s">
        <v>1029</v>
      </c>
      <c r="B252" t="s">
        <v>1030</v>
      </c>
      <c r="C252" t="s">
        <v>1068</v>
      </c>
      <c r="D252" t="s">
        <v>1069</v>
      </c>
      <c r="AI252">
        <v>0.5007133754344828</v>
      </c>
      <c r="AJ252">
        <v>0.56371922093904447</v>
      </c>
      <c r="AK252">
        <v>0.58685910004375497</v>
      </c>
      <c r="AL252">
        <v>0.650527864612225</v>
      </c>
      <c r="AM252">
        <v>0.69154667119334645</v>
      </c>
      <c r="AN252">
        <v>0.75899342881915099</v>
      </c>
      <c r="AO252">
        <v>0.75052158010635617</v>
      </c>
      <c r="AP252">
        <v>0.74303562612500573</v>
      </c>
      <c r="AQ252">
        <v>0.74453007197838794</v>
      </c>
      <c r="AR252">
        <v>0.70735421307606727</v>
      </c>
      <c r="AS252">
        <v>0.67116312640909859</v>
      </c>
      <c r="AT252">
        <v>0.62505745817821168</v>
      </c>
      <c r="AU252">
        <v>0.43428777163889071</v>
      </c>
      <c r="AV252">
        <v>0.37401572330501226</v>
      </c>
      <c r="AW252">
        <v>0.39412709760531006</v>
      </c>
      <c r="AX252">
        <v>0.45114233556683392</v>
      </c>
      <c r="AY252">
        <v>0.47407856245374153</v>
      </c>
      <c r="AZ252">
        <v>0.5180381103638958</v>
      </c>
      <c r="BA252">
        <v>0.61516493421585916</v>
      </c>
      <c r="BB252">
        <v>0.61136509330203381</v>
      </c>
      <c r="BC252">
        <v>0.71300784671502493</v>
      </c>
      <c r="BD252">
        <v>0.79080147524041378</v>
      </c>
      <c r="BE252">
        <v>0.83395477217090086</v>
      </c>
      <c r="BF252">
        <v>0.88727834606327138</v>
      </c>
      <c r="BG252">
        <v>0.83767607773497821</v>
      </c>
      <c r="BH252">
        <v>0.77228635062935003</v>
      </c>
      <c r="BI252">
        <v>0.74442591760163246</v>
      </c>
      <c r="BJ252">
        <v>0.81229882677218201</v>
      </c>
      <c r="BK252">
        <v>0.79302725496979043</v>
      </c>
      <c r="BL252">
        <v>0.73685260567975963</v>
      </c>
      <c r="BM252" s="9">
        <v>0.67839973743201321</v>
      </c>
      <c r="BN252">
        <v>0.69118118480765345</v>
      </c>
    </row>
    <row r="253" spans="1:66" x14ac:dyDescent="0.3">
      <c r="A253" t="s">
        <v>1031</v>
      </c>
      <c r="B253" t="s">
        <v>1032</v>
      </c>
      <c r="C253" t="s">
        <v>1068</v>
      </c>
      <c r="D253" t="s">
        <v>1069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 s="9">
        <v>1</v>
      </c>
      <c r="BN253">
        <v>1</v>
      </c>
    </row>
    <row r="254" spans="1:66" x14ac:dyDescent="0.3">
      <c r="A254" t="s">
        <v>1033</v>
      </c>
      <c r="B254" t="s">
        <v>1034</v>
      </c>
      <c r="C254" t="s">
        <v>1068</v>
      </c>
      <c r="D254" t="s">
        <v>1069</v>
      </c>
      <c r="AI254">
        <v>0.26122386377379908</v>
      </c>
      <c r="AJ254">
        <v>0.25995328404892892</v>
      </c>
      <c r="AK254">
        <v>0.27080923026222886</v>
      </c>
      <c r="AL254">
        <v>0.2740662383748399</v>
      </c>
      <c r="AM254">
        <v>0.27873630223395496</v>
      </c>
      <c r="AN254">
        <v>0.28512973645080575</v>
      </c>
      <c r="AO254">
        <v>0.28766358370170414</v>
      </c>
      <c r="AP254">
        <v>0.28414319800495702</v>
      </c>
      <c r="AQ254">
        <v>0.27386141680429082</v>
      </c>
      <c r="AR254">
        <v>0.29501634542498395</v>
      </c>
      <c r="AS254">
        <v>0.22385085607240837</v>
      </c>
      <c r="AT254">
        <v>0.17413668322147458</v>
      </c>
      <c r="AU254">
        <v>0.14012541002504453</v>
      </c>
      <c r="AV254">
        <v>0.13791171041417113</v>
      </c>
      <c r="AW254">
        <v>0.1483748887538697</v>
      </c>
      <c r="AX254">
        <v>0.15998071041886086</v>
      </c>
      <c r="AY254">
        <v>0.17494959538739868</v>
      </c>
      <c r="AZ254">
        <v>0.20032355527540682</v>
      </c>
      <c r="BA254">
        <v>0.23875983846039811</v>
      </c>
      <c r="BB254">
        <v>0.25032243260108078</v>
      </c>
      <c r="BC254">
        <v>0.31852932217888874</v>
      </c>
      <c r="BD254">
        <v>0.3509319157773475</v>
      </c>
      <c r="BE254">
        <v>0.37407506495703535</v>
      </c>
      <c r="BF254">
        <v>0.38392101127199507</v>
      </c>
      <c r="BG254">
        <v>0.40469848949735532</v>
      </c>
      <c r="BH254">
        <v>0.41225971969314723</v>
      </c>
      <c r="BI254">
        <v>0.39792776725879592</v>
      </c>
      <c r="BJ254">
        <v>0.28019966957976072</v>
      </c>
      <c r="BK254">
        <v>0.22022036517674679</v>
      </c>
      <c r="BL254">
        <v>0.23295199238584041</v>
      </c>
      <c r="BM254" s="9">
        <v>0.22586605655985784</v>
      </c>
      <c r="BN254">
        <v>0.23337179010985229</v>
      </c>
    </row>
    <row r="255" spans="1:66" x14ac:dyDescent="0.3">
      <c r="A255" t="s">
        <v>1035</v>
      </c>
      <c r="B255" t="s">
        <v>1036</v>
      </c>
      <c r="C255" t="s">
        <v>1068</v>
      </c>
      <c r="D255" t="s">
        <v>1069</v>
      </c>
      <c r="AI255">
        <v>0.5175188206968111</v>
      </c>
      <c r="AJ255">
        <v>0.52475182879965554</v>
      </c>
      <c r="AK255">
        <v>0.52606780637254813</v>
      </c>
      <c r="AL255">
        <v>0.50774502539432587</v>
      </c>
      <c r="AM255">
        <v>0.5089126636446073</v>
      </c>
      <c r="AN255">
        <v>0.50499777965124804</v>
      </c>
      <c r="AO255">
        <v>0.51359846127547404</v>
      </c>
      <c r="AP255">
        <v>0.5117526197442962</v>
      </c>
      <c r="AQ255">
        <v>0.52230625327782587</v>
      </c>
      <c r="AR255">
        <v>0.52440800378357777</v>
      </c>
      <c r="AS255">
        <v>0.55259182098185178</v>
      </c>
      <c r="AT255">
        <v>0.57348577334543338</v>
      </c>
      <c r="AU255">
        <v>0.56585326038660733</v>
      </c>
      <c r="AV255">
        <v>0.5428409988831111</v>
      </c>
      <c r="AW255">
        <v>0.54845956912472593</v>
      </c>
      <c r="AX255">
        <v>0.54722456548602583</v>
      </c>
      <c r="AY255">
        <v>0.55049823846495916</v>
      </c>
      <c r="AZ255">
        <v>0.57528282067733705</v>
      </c>
      <c r="BA255">
        <v>0.6054685811371</v>
      </c>
      <c r="BB255">
        <v>0.59473061464397781</v>
      </c>
      <c r="BC255">
        <v>0.62046347100360733</v>
      </c>
      <c r="BD255">
        <v>0.60589600492406659</v>
      </c>
      <c r="BE255">
        <v>0.61109436882866663</v>
      </c>
      <c r="BF255">
        <v>0.60860978232489626</v>
      </c>
      <c r="BG255">
        <v>0.59104597126995928</v>
      </c>
      <c r="BH255">
        <v>0.59448317245200732</v>
      </c>
      <c r="BI255">
        <v>0.56796113650004076</v>
      </c>
      <c r="BJ255">
        <v>0.58905279194867033</v>
      </c>
      <c r="BK255">
        <v>0.58244532031006668</v>
      </c>
      <c r="BL255">
        <v>0.58654835720361476</v>
      </c>
      <c r="BM255" s="9">
        <v>0.58651555349471107</v>
      </c>
      <c r="BN255">
        <v>0.57031375065903334</v>
      </c>
    </row>
    <row r="256" spans="1:66" x14ac:dyDescent="0.3">
      <c r="A256" t="s">
        <v>1037</v>
      </c>
      <c r="B256" t="s">
        <v>1038</v>
      </c>
      <c r="C256" t="s">
        <v>1068</v>
      </c>
      <c r="D256" t="s">
        <v>1069</v>
      </c>
      <c r="AI256">
        <v>0.25811053896050107</v>
      </c>
      <c r="AJ256">
        <v>0.25037010080928168</v>
      </c>
      <c r="AK256">
        <v>0.26069090058532163</v>
      </c>
      <c r="AL256">
        <v>0.25253935639330061</v>
      </c>
      <c r="AM256">
        <v>0.24626818962280878</v>
      </c>
      <c r="AN256">
        <v>0.30746592286805424</v>
      </c>
      <c r="AO256">
        <v>0.27570718158258328</v>
      </c>
      <c r="AP256">
        <v>0.31006461911503275</v>
      </c>
      <c r="AQ256">
        <v>0.32525784928600987</v>
      </c>
      <c r="AR256">
        <v>0.36592360175991745</v>
      </c>
      <c r="AS256">
        <v>0.41259244103968523</v>
      </c>
      <c r="AT256">
        <v>0.4094558276928465</v>
      </c>
      <c r="AU256">
        <v>0.33433415032560426</v>
      </c>
      <c r="AV256">
        <v>0.3199478968227249</v>
      </c>
      <c r="AW256">
        <v>0.35424055306124885</v>
      </c>
      <c r="AX256">
        <v>0.40286824470026755</v>
      </c>
      <c r="AY256">
        <v>0.44850520458512533</v>
      </c>
      <c r="AZ256">
        <v>0.50416717938443878</v>
      </c>
      <c r="BA256">
        <v>0.64445904267378062</v>
      </c>
      <c r="BB256">
        <v>0.69050509960772632</v>
      </c>
      <c r="BC256">
        <v>0.82577883115971162</v>
      </c>
      <c r="BD256">
        <v>0.62503965442419052</v>
      </c>
    </row>
    <row r="257" spans="1:66" x14ac:dyDescent="0.3">
      <c r="A257" t="s">
        <v>1039</v>
      </c>
      <c r="B257" t="s">
        <v>1040</v>
      </c>
      <c r="C257" t="s">
        <v>1068</v>
      </c>
      <c r="D257" t="s">
        <v>1069</v>
      </c>
    </row>
    <row r="258" spans="1:66" x14ac:dyDescent="0.3">
      <c r="A258" t="s">
        <v>1041</v>
      </c>
      <c r="B258" t="s">
        <v>1042</v>
      </c>
      <c r="C258" t="s">
        <v>1068</v>
      </c>
      <c r="D258" t="s">
        <v>1069</v>
      </c>
    </row>
    <row r="259" spans="1:66" x14ac:dyDescent="0.3">
      <c r="A259" t="s">
        <v>294</v>
      </c>
      <c r="B259" t="s">
        <v>1043</v>
      </c>
      <c r="C259" t="s">
        <v>1068</v>
      </c>
      <c r="D259" t="s">
        <v>1069</v>
      </c>
      <c r="AI259">
        <v>0.10370589100225075</v>
      </c>
      <c r="AJ259">
        <v>0.14062696737545075</v>
      </c>
      <c r="AK259">
        <v>0.12989057815663124</v>
      </c>
      <c r="AL259">
        <v>0.15683735654457681</v>
      </c>
      <c r="AM259">
        <v>0.17432826667354581</v>
      </c>
      <c r="AN259">
        <v>0.19846459868477301</v>
      </c>
      <c r="AO259">
        <v>0.21195522868718447</v>
      </c>
      <c r="AP259">
        <v>0.20973834232600536</v>
      </c>
      <c r="AQ259">
        <v>0.19877285508333359</v>
      </c>
      <c r="AR259">
        <v>0.1972150834105014</v>
      </c>
      <c r="AS259">
        <v>0.19625848654410405</v>
      </c>
      <c r="AT259">
        <v>0.18951185185137767</v>
      </c>
      <c r="AU259">
        <v>0.18828393940021335</v>
      </c>
      <c r="AV259">
        <v>0.19483319310862271</v>
      </c>
      <c r="AW259">
        <v>0.20265207297135146</v>
      </c>
      <c r="AX259">
        <v>0.23178916546651199</v>
      </c>
      <c r="AY259">
        <v>0.24205299920364631</v>
      </c>
      <c r="AZ259">
        <v>0.25660164041476674</v>
      </c>
      <c r="BA259">
        <v>0.30512337391783895</v>
      </c>
      <c r="BB259">
        <v>0.30762970401096373</v>
      </c>
      <c r="BC259">
        <v>0.31234895961182962</v>
      </c>
      <c r="BD259">
        <v>0.33717307374389011</v>
      </c>
      <c r="BE259">
        <v>0.3441068100933839</v>
      </c>
      <c r="BF259">
        <v>0.35206362329041102</v>
      </c>
      <c r="BG259">
        <v>0.35338658187978766</v>
      </c>
      <c r="BH259">
        <v>0.34167219742057492</v>
      </c>
      <c r="BI259">
        <v>0.33351322207240353</v>
      </c>
      <c r="BJ259">
        <v>0.33059051035802423</v>
      </c>
      <c r="BK259">
        <v>0.33046817654765831</v>
      </c>
      <c r="BL259">
        <v>0.32428503770567185</v>
      </c>
      <c r="BM259" s="9">
        <v>0.32337934380655148</v>
      </c>
      <c r="BN259">
        <v>0.31974350284399433</v>
      </c>
    </row>
    <row r="260" spans="1:66" x14ac:dyDescent="0.3">
      <c r="A260" t="s">
        <v>1044</v>
      </c>
      <c r="B260" t="s">
        <v>1045</v>
      </c>
      <c r="C260" t="s">
        <v>1068</v>
      </c>
      <c r="D260" t="s">
        <v>1069</v>
      </c>
      <c r="AI260">
        <v>0.66071416491254398</v>
      </c>
      <c r="AJ260">
        <v>0.73867211598795846</v>
      </c>
      <c r="AK260">
        <v>0.73112785981048134</v>
      </c>
      <c r="AL260">
        <v>0.67983383562517496</v>
      </c>
      <c r="AM260">
        <v>0.71127871956072419</v>
      </c>
      <c r="AN260">
        <v>0.73588167273609095</v>
      </c>
      <c r="AO260">
        <v>0.74030735404319326</v>
      </c>
      <c r="AP260">
        <v>0.72397874759204361</v>
      </c>
      <c r="AQ260">
        <v>0.70359257042392298</v>
      </c>
      <c r="AR260">
        <v>0.70654541043066443</v>
      </c>
      <c r="AS260">
        <v>0.66200201535004533</v>
      </c>
      <c r="AT260">
        <v>0.63547680686776642</v>
      </c>
      <c r="AU260">
        <v>0.67198525044694868</v>
      </c>
      <c r="AV260">
        <v>0.75670781186515179</v>
      </c>
      <c r="AW260">
        <v>0.82252879080484931</v>
      </c>
      <c r="AX260">
        <v>0.81951707755273695</v>
      </c>
      <c r="AY260">
        <v>0.81536302126204896</v>
      </c>
      <c r="AZ260">
        <v>0.9070209156085759</v>
      </c>
      <c r="BA260">
        <v>0.96407900866937335</v>
      </c>
      <c r="BB260">
        <v>0.93265138643220791</v>
      </c>
      <c r="BC260">
        <v>1.0300279575172115</v>
      </c>
      <c r="BD260">
        <v>1.1234150216706085</v>
      </c>
      <c r="BE260">
        <v>1.0601277777618481</v>
      </c>
      <c r="BF260">
        <v>1.0515367466459495</v>
      </c>
      <c r="BG260">
        <v>1.0194376349796841</v>
      </c>
      <c r="BH260">
        <v>0.95163807941116196</v>
      </c>
      <c r="BI260">
        <v>0.96159073801044481</v>
      </c>
      <c r="BJ260">
        <v>1.0003499238899081</v>
      </c>
      <c r="BK260">
        <v>0.98688186505014297</v>
      </c>
      <c r="BL260">
        <v>0.96147117004771976</v>
      </c>
      <c r="BM260" s="9">
        <v>0.96170108852796843</v>
      </c>
      <c r="BN260">
        <v>1.0071805128235682</v>
      </c>
    </row>
    <row r="261" spans="1:66" x14ac:dyDescent="0.3">
      <c r="A261" t="s">
        <v>1046</v>
      </c>
      <c r="B261" t="s">
        <v>1047</v>
      </c>
      <c r="C261" t="s">
        <v>1068</v>
      </c>
      <c r="D261" t="s">
        <v>1069</v>
      </c>
    </row>
    <row r="262" spans="1:66" x14ac:dyDescent="0.3">
      <c r="A262" t="s">
        <v>1048</v>
      </c>
      <c r="B262" t="s">
        <v>1049</v>
      </c>
      <c r="C262" t="s">
        <v>1068</v>
      </c>
      <c r="D262" t="s">
        <v>1069</v>
      </c>
      <c r="AI262">
        <v>0.33878378124395669</v>
      </c>
      <c r="AJ262">
        <v>0.33496540639352618</v>
      </c>
      <c r="AK262">
        <v>0.34567911506637511</v>
      </c>
      <c r="AL262">
        <v>0.32638579008530255</v>
      </c>
      <c r="AM262">
        <v>0.54459049183641817</v>
      </c>
      <c r="AN262">
        <v>0.5085558110197097</v>
      </c>
      <c r="AO262">
        <v>0.51785447257772965</v>
      </c>
      <c r="AP262">
        <v>0.57780886667693832</v>
      </c>
      <c r="AQ262">
        <v>0.52778155945715277</v>
      </c>
      <c r="AR262">
        <v>0.48272153280301944</v>
      </c>
      <c r="AS262">
        <v>0.45521216223875627</v>
      </c>
      <c r="AT262">
        <v>0.42646726499527288</v>
      </c>
      <c r="AU262">
        <v>0.42058362329278864</v>
      </c>
      <c r="AV262">
        <v>0.46384041372314444</v>
      </c>
      <c r="AW262">
        <v>0.53585785292679333</v>
      </c>
      <c r="AX262">
        <v>0.56972795330211778</v>
      </c>
      <c r="AY262">
        <v>0.56737878562439459</v>
      </c>
      <c r="AZ262">
        <v>0.63074360550859132</v>
      </c>
      <c r="BA262">
        <v>0.66826534351468114</v>
      </c>
      <c r="BB262">
        <v>0.6537390296719533</v>
      </c>
      <c r="BC262">
        <v>0.66517275712011981</v>
      </c>
      <c r="BD262">
        <v>0.69555504693585068</v>
      </c>
      <c r="BE262">
        <v>0.73423721197666658</v>
      </c>
      <c r="BF262">
        <v>0.73368088849075241</v>
      </c>
      <c r="BG262">
        <v>0.70744890406388961</v>
      </c>
      <c r="BH262">
        <v>0.69953761950670346</v>
      </c>
      <c r="BI262">
        <v>0.64963368658162757</v>
      </c>
      <c r="BJ262">
        <v>0.65663082587362753</v>
      </c>
      <c r="BK262">
        <v>0.64093650699059002</v>
      </c>
      <c r="BL262">
        <v>0.62581665528713526</v>
      </c>
      <c r="BM262" s="9">
        <v>0.60138114977320778</v>
      </c>
      <c r="BN262">
        <v>0.61353523747311633</v>
      </c>
    </row>
    <row r="263" spans="1:66" x14ac:dyDescent="0.3">
      <c r="A263" t="s">
        <v>1050</v>
      </c>
      <c r="B263" t="s">
        <v>1051</v>
      </c>
      <c r="C263" t="s">
        <v>1068</v>
      </c>
      <c r="D263" t="s">
        <v>1069</v>
      </c>
      <c r="BA263">
        <v>0.45305718902007908</v>
      </c>
      <c r="BB263">
        <v>0.41487229044534035</v>
      </c>
      <c r="BC263">
        <v>0.41620250079894605</v>
      </c>
      <c r="BD263">
        <v>0.45509270601336305</v>
      </c>
      <c r="BE263">
        <v>0.42427808682187079</v>
      </c>
      <c r="BF263">
        <v>0.44191919852529021</v>
      </c>
      <c r="BG263">
        <v>0.45120513312478272</v>
      </c>
      <c r="BH263">
        <v>0.37626542720477751</v>
      </c>
      <c r="BI263">
        <v>0.37566716532299538</v>
      </c>
      <c r="BJ263">
        <v>0.38418130695215996</v>
      </c>
      <c r="BK263">
        <v>0.39811162672064238</v>
      </c>
      <c r="BL263">
        <v>0.37436851162353335</v>
      </c>
      <c r="BM263" s="9">
        <v>0.38172882434313621</v>
      </c>
      <c r="BN263">
        <v>0.39199661251777407</v>
      </c>
    </row>
    <row r="264" spans="1:66" x14ac:dyDescent="0.3">
      <c r="A264" t="s">
        <v>1052</v>
      </c>
      <c r="B264" t="s">
        <v>1053</v>
      </c>
      <c r="C264" t="s">
        <v>1068</v>
      </c>
      <c r="D264" t="s">
        <v>1069</v>
      </c>
      <c r="AI264">
        <v>0.23338055097794427</v>
      </c>
      <c r="AJ264">
        <v>0.22303288922016129</v>
      </c>
      <c r="AK264">
        <v>0.21964487500713459</v>
      </c>
      <c r="AL264">
        <v>0.17134125728887475</v>
      </c>
      <c r="AM264">
        <v>0.12202758360683764</v>
      </c>
      <c r="AN264">
        <v>0.11559041390173967</v>
      </c>
      <c r="AO264">
        <v>0.14737839304023559</v>
      </c>
      <c r="AP264">
        <v>0.16273241653319076</v>
      </c>
      <c r="AQ264">
        <v>0.14040601670772998</v>
      </c>
      <c r="AR264">
        <v>0.1611755009519362</v>
      </c>
      <c r="AS264">
        <v>0.18749946643807802</v>
      </c>
      <c r="AT264">
        <v>0.18047633344800204</v>
      </c>
      <c r="AU264">
        <v>0.18542193990412301</v>
      </c>
      <c r="AV264">
        <v>0.19301932487188303</v>
      </c>
      <c r="AW264">
        <v>0.21294650883935359</v>
      </c>
      <c r="AX264">
        <v>0.23604084768758107</v>
      </c>
      <c r="AY264">
        <v>0.25262831772728278</v>
      </c>
      <c r="AZ264">
        <v>0.27035826588437067</v>
      </c>
      <c r="BA264">
        <v>0.31811839493428457</v>
      </c>
      <c r="BB264">
        <v>0.28419043483492068</v>
      </c>
      <c r="BC264">
        <v>0.32066558762623482</v>
      </c>
      <c r="BD264">
        <v>0.38108868505265575</v>
      </c>
      <c r="BE264">
        <v>0.41433735153225271</v>
      </c>
      <c r="BF264">
        <v>0.43571742351282938</v>
      </c>
    </row>
    <row r="265" spans="1:66" x14ac:dyDescent="0.3">
      <c r="A265" t="s">
        <v>466</v>
      </c>
      <c r="B265" t="s">
        <v>1054</v>
      </c>
      <c r="C265" t="s">
        <v>1068</v>
      </c>
      <c r="D265" t="s">
        <v>1069</v>
      </c>
      <c r="AI265">
        <v>0.48643235539174057</v>
      </c>
      <c r="AJ265">
        <v>0.50989157597214718</v>
      </c>
      <c r="AK265">
        <v>0.55369721049394105</v>
      </c>
      <c r="AL265">
        <v>0.53335100071157693</v>
      </c>
      <c r="AM265">
        <v>0.5277196036364481</v>
      </c>
      <c r="AN265">
        <v>0.56085072162625516</v>
      </c>
      <c r="AO265">
        <v>0.50192838627417258</v>
      </c>
      <c r="AP265">
        <v>0.49782628445386068</v>
      </c>
      <c r="AQ265">
        <v>0.44347187089504009</v>
      </c>
      <c r="AR265">
        <v>0.42296735993398643</v>
      </c>
      <c r="AS265">
        <v>0.39754658524957204</v>
      </c>
      <c r="AT265">
        <v>0.33784461659822285</v>
      </c>
      <c r="AU265">
        <v>0.30576865666438191</v>
      </c>
      <c r="AV265">
        <v>0.44453636699847843</v>
      </c>
      <c r="AW265">
        <v>0.53760186342290051</v>
      </c>
      <c r="AX265">
        <v>0.55912109560497225</v>
      </c>
      <c r="AY265">
        <v>0.54026021597565832</v>
      </c>
      <c r="AZ265">
        <v>0.54728305408574673</v>
      </c>
      <c r="BA265">
        <v>0.49390724626260829</v>
      </c>
      <c r="BB265">
        <v>0.51990328321671053</v>
      </c>
      <c r="BC265">
        <v>0.63104004769911215</v>
      </c>
      <c r="BD265">
        <v>0.65783813668214175</v>
      </c>
      <c r="BE265">
        <v>0.62215333879425949</v>
      </c>
      <c r="BF265">
        <v>0.5487697892494291</v>
      </c>
      <c r="BG265">
        <v>0.51380355831865387</v>
      </c>
      <c r="BH265">
        <v>0.45685773101234362</v>
      </c>
      <c r="BI265">
        <v>0.4187352727601415</v>
      </c>
      <c r="BJ265">
        <v>0.48274238286760734</v>
      </c>
      <c r="BK265">
        <v>0.49305849163882454</v>
      </c>
      <c r="BL265">
        <v>0.46364000352345658</v>
      </c>
      <c r="BM265" s="9">
        <v>0.42335972806874317</v>
      </c>
      <c r="BN265">
        <v>0.48502961890263091</v>
      </c>
    </row>
    <row r="266" spans="1:66" x14ac:dyDescent="0.3">
      <c r="A266" t="s">
        <v>1055</v>
      </c>
      <c r="B266" t="s">
        <v>1056</v>
      </c>
      <c r="C266" t="s">
        <v>1068</v>
      </c>
      <c r="D266" t="s">
        <v>1069</v>
      </c>
      <c r="AI266">
        <v>0.27730237092582605</v>
      </c>
      <c r="AJ266">
        <v>0.27597870081756498</v>
      </c>
      <c r="AK266">
        <v>0.25857648209544193</v>
      </c>
      <c r="AL266">
        <v>0.2433003734405742</v>
      </c>
      <c r="AM266">
        <v>0.29123706904357632</v>
      </c>
      <c r="AN266">
        <v>0.28862634202311888</v>
      </c>
      <c r="AO266">
        <v>0.25213452677095705</v>
      </c>
      <c r="AP266">
        <v>0.28561681953969414</v>
      </c>
      <c r="AQ266">
        <v>0.23308836128500346</v>
      </c>
      <c r="AR266">
        <v>0.21135547575813277</v>
      </c>
      <c r="AS266">
        <v>0.21039496300241192</v>
      </c>
      <c r="AT266">
        <v>0.22216493376052759</v>
      </c>
      <c r="AU266">
        <v>0.21440326840169008</v>
      </c>
      <c r="AV266">
        <v>0.22978937066963853</v>
      </c>
      <c r="AW266">
        <v>0.26534854110646799</v>
      </c>
      <c r="AX266">
        <v>0.32132539438830965</v>
      </c>
      <c r="AY266">
        <v>0.44229503236518275</v>
      </c>
      <c r="AZ266">
        <v>0.43796544634113921</v>
      </c>
      <c r="BA266">
        <v>0.50804328844977975</v>
      </c>
      <c r="BB266">
        <v>0.39554982514164799</v>
      </c>
      <c r="BC266">
        <v>0.46849815687703611</v>
      </c>
      <c r="BD266">
        <v>0.50329089319242293</v>
      </c>
      <c r="BE266">
        <v>0.51512276408596935</v>
      </c>
      <c r="BF266">
        <v>0.52484690784138022</v>
      </c>
      <c r="BG266">
        <v>0.49794024321047115</v>
      </c>
      <c r="BH266">
        <v>0.39012675346565839</v>
      </c>
      <c r="BI266">
        <v>0.3761906562240156</v>
      </c>
      <c r="BJ266">
        <v>0.44051276312934062</v>
      </c>
      <c r="BK266">
        <v>0.4205503576167236</v>
      </c>
      <c r="BL266">
        <v>0.36080611926210548</v>
      </c>
      <c r="BM266" s="9">
        <v>0.28494039528181209</v>
      </c>
      <c r="BN266">
        <v>0.30923704103634342</v>
      </c>
    </row>
    <row r="267" spans="1:66" x14ac:dyDescent="0.3">
      <c r="A267" t="s">
        <v>1057</v>
      </c>
      <c r="B267" t="s">
        <v>1058</v>
      </c>
      <c r="C267" t="s">
        <v>1068</v>
      </c>
      <c r="D267" t="s">
        <v>1069</v>
      </c>
      <c r="AI267">
        <v>0.74481808931669002</v>
      </c>
      <c r="AJ267">
        <v>0.671626718301228</v>
      </c>
      <c r="AK267">
        <v>0.56387788638903003</v>
      </c>
      <c r="AL267">
        <v>0.52993922749250799</v>
      </c>
      <c r="AM267">
        <v>0.49864631852851499</v>
      </c>
      <c r="AN267">
        <v>0.50324532301550495</v>
      </c>
      <c r="AO267">
        <v>0.53859726896137605</v>
      </c>
      <c r="AP267">
        <v>0.514223365603514</v>
      </c>
      <c r="AQ267">
        <v>0.37095763989889202</v>
      </c>
      <c r="AR267">
        <v>0.39509176292589598</v>
      </c>
      <c r="AS267">
        <v>0.38876489032379002</v>
      </c>
      <c r="AT267">
        <v>0.379701540369076</v>
      </c>
      <c r="AU267">
        <v>0.38401761929829897</v>
      </c>
      <c r="AV267">
        <v>0.40972964667528899</v>
      </c>
      <c r="AW267">
        <v>0.42938974565306198</v>
      </c>
      <c r="AX267">
        <v>0.43771966534130302</v>
      </c>
      <c r="AY267">
        <v>0.41605031147811899</v>
      </c>
      <c r="AZ267">
        <v>0.40872752114298799</v>
      </c>
      <c r="BA267">
        <v>0.40644678773718002</v>
      </c>
      <c r="BB267">
        <v>0.50351139172341397</v>
      </c>
      <c r="BC267">
        <v>0.51792297254806796</v>
      </c>
      <c r="BD267">
        <v>0.52033537626266502</v>
      </c>
      <c r="BE267">
        <v>0.54924583435058605</v>
      </c>
      <c r="BF267">
        <v>0.558424472808838</v>
      </c>
      <c r="BG267">
        <v>0.54925185441970803</v>
      </c>
      <c r="BH267">
        <v>0.53930419683456399</v>
      </c>
      <c r="BI267">
        <v>0.521861791610718</v>
      </c>
      <c r="BJ267">
        <v>0.51124316453933705</v>
      </c>
      <c r="BK267">
        <v>0.49070927027831307</v>
      </c>
      <c r="BL267">
        <v>0.5467841962119504</v>
      </c>
      <c r="BM267" s="9">
        <v>0.53943314730679814</v>
      </c>
      <c r="BN267">
        <v>0.71065225718571345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dat-1</vt:lpstr>
      <vt:lpstr>dat-2-comparator</vt:lpstr>
      <vt:lpstr>price-estimation</vt:lpstr>
      <vt:lpstr>econ-mortality-analysis</vt:lpstr>
      <vt:lpstr>WB_CPI</vt:lpstr>
      <vt:lpstr>WB_ER</vt:lpstr>
      <vt:lpstr>WB_PPP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Muñoz</dc:creator>
  <cp:lastModifiedBy>Violeta Muñoz</cp:lastModifiedBy>
  <dcterms:created xsi:type="dcterms:W3CDTF">2023-05-25T13:59:02Z</dcterms:created>
  <dcterms:modified xsi:type="dcterms:W3CDTF">2023-07-10T12:37:28Z</dcterms:modified>
</cp:coreProperties>
</file>