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<sst xmlns="http://schemas.openxmlformats.org/spreadsheetml/2006/main" count="113" uniqueCount="87">
  <si>
    <t>id</t>
  </si>
  <si>
    <t>Term</t>
  </si>
  <si>
    <t>Classification_level1</t>
  </si>
  <si>
    <t>Classification_level2</t>
  </si>
  <si>
    <t>ListHits</t>
  </si>
  <si>
    <t>ListTotal</t>
  </si>
  <si>
    <t>PopHits</t>
  </si>
  <si>
    <t>PopTotal</t>
  </si>
  <si>
    <t>p-value</t>
  </si>
  <si>
    <t>q-value</t>
  </si>
  <si>
    <t>Enrichment_score</t>
  </si>
  <si>
    <t>geneID</t>
  </si>
  <si>
    <t>hyperlink_only_excel</t>
  </si>
  <si>
    <t>var00941</t>
  </si>
  <si>
    <t>Flavonoid biosynthesis</t>
  </si>
  <si>
    <t>Metabolism</t>
  </si>
  <si>
    <t>Biosynthesis of other secondary metabolites</t>
  </si>
  <si>
    <t>LOC108319876;LOC108320820;LOC108320822;LOC108322624;LOC108323664;LOC108326022;LOC108328202;LOC108329986;LOC108331740;LOC108336235;LOC108337389;LOC108337532;LOC108337946;LOC108342055;LOC108344892</t>
  </si>
  <si>
    <t>var00943</t>
  </si>
  <si>
    <t>Isoflavonoid biosynthesis</t>
  </si>
  <si>
    <t>LOC108321087;LOC108321100;LOC108328041;LOC108333348;LOC108335125;LOC108339549;LOC108346675</t>
  </si>
  <si>
    <t>var00500</t>
  </si>
  <si>
    <t>Starch and sucrose metabolism</t>
  </si>
  <si>
    <t>Carbohydrate metabolism</t>
  </si>
  <si>
    <t>LOC108322804;LOC108325949;LOC108326071;LOC108326347;LOC108326458;LOC108327573;LOC108328189;LOC108328236;LOC108329112;LOC108329136;LOC108331813;LOC108334657;LOC108337442;LOC108343121;LOC108344673;LOC108347686</t>
  </si>
  <si>
    <t>var00196</t>
  </si>
  <si>
    <t>Photosynthesis - antenna proteins</t>
  </si>
  <si>
    <t>Energy metabolism</t>
  </si>
  <si>
    <t>LOC108335068;LOC108338432;LOC108343733;LOC108344684;LOC108345872</t>
  </si>
  <si>
    <t>var04141</t>
  </si>
  <si>
    <t>Protein processing in endoplasmic reticulum</t>
  </si>
  <si>
    <t>Genetic Information Processing</t>
  </si>
  <si>
    <t>Folding, sorting and degradation</t>
  </si>
  <si>
    <t>LOC108320666;LOC108321944;LOC108328099;LOC108331194;LOC108333576;LOC108337322;LOC108337400;LOC108337627;LOC108337763;LOC108338033;LOC108338151;LOC108338197;LOC108339809;LOC108341944;LOC108346010;LOC108346847;LOC108347534</t>
  </si>
  <si>
    <t>var04712</t>
  </si>
  <si>
    <t>Circadian rhythm - plant</t>
  </si>
  <si>
    <t>Organismal Systems</t>
  </si>
  <si>
    <t>Environmental adaptation</t>
  </si>
  <si>
    <t>LOC108319876;LOC108320820;LOC108320822;LOC108322624;LOC108328010;LOC108331740;LOC108345910</t>
  </si>
  <si>
    <t>var00909</t>
  </si>
  <si>
    <t>Sesquiterpenoid and triterpenoid biosynthesis</t>
  </si>
  <si>
    <t>Metabolism of terpenoids and polyketides</t>
  </si>
  <si>
    <t>LOC108319866;LOC108320601;LOC108338349;LOC108342876</t>
  </si>
  <si>
    <t>var00520</t>
  </si>
  <si>
    <t>Amino sugar and nucleotide sugar metabolism</t>
  </si>
  <si>
    <t>LOC108323313;LOC108325949;LOC108327745;LOC108331745;LOC108331813;LOC108334377;LOC108335330;LOC108341842;LOC108343826;LOC108344204;LOC108345047</t>
  </si>
  <si>
    <t>var00052</t>
  </si>
  <si>
    <t>Galactose metabolism</t>
  </si>
  <si>
    <t>LOC108325214;LOC108327792;LOC108329570;LOC108334657;LOC108338383;LOC108344944</t>
  </si>
  <si>
    <t>var00460</t>
  </si>
  <si>
    <t>Cyanoamino acid metabolism</t>
  </si>
  <si>
    <t>Metabolism of other amino acids</t>
  </si>
  <si>
    <t>LOC108326347;LOC108326458;LOC108328189;LOC108329848;LOC108336256</t>
  </si>
  <si>
    <t>var00250</t>
  </si>
  <si>
    <t>Alanine, aspartate and glutamate metabolism</t>
  </si>
  <si>
    <t>Amino acid metabolism</t>
  </si>
  <si>
    <t>LOC108323918;LOC108331410;LOC108336256;LOC108346168;LOC108346215</t>
  </si>
  <si>
    <t>var00944</t>
  </si>
  <si>
    <t>Flavone and flavonol biosynthesis</t>
  </si>
  <si>
    <t>LOC108329986;LOC108336235</t>
  </si>
  <si>
    <t>var00260</t>
  </si>
  <si>
    <t>Glycine, serine and threonine metabolism</t>
  </si>
  <si>
    <t>LOC108323918;LOC108329848;LOC108330851;LOC108334725;LOC108346215</t>
  </si>
  <si>
    <t>var00100</t>
  </si>
  <si>
    <t>Steroid biosynthesis</t>
  </si>
  <si>
    <t>Lipid metabolism</t>
  </si>
  <si>
    <t>LOC108337167;LOC108342876;LOC108344937</t>
  </si>
  <si>
    <t>var00591</t>
  </si>
  <si>
    <t>Linoleic acid metabolism</t>
  </si>
  <si>
    <t>LOC108319980;LOC108320214;LOC108323176</t>
  </si>
  <si>
    <t>var00940</t>
  </si>
  <si>
    <t>Phenylpropanoid biosynthesis</t>
  </si>
  <si>
    <t>LOC108319387;LOC108322394;LOC108322789;LOC108326347;LOC108326458;LOC108328189;LOC108335166;LOC108335989;LOC108342055;LOC108344892;LOC108347163</t>
  </si>
  <si>
    <t>var00906</t>
  </si>
  <si>
    <t>Carotenoid biosynthesis</t>
  </si>
  <si>
    <t>LOC108333042;LOC108335963;LOC108347959</t>
  </si>
  <si>
    <t>var04016</t>
  </si>
  <si>
    <t>MAPK signaling pathway - plant</t>
  </si>
  <si>
    <t>Environmental Information Processing</t>
  </si>
  <si>
    <t>Signal transduction</t>
  </si>
  <si>
    <t>LOC108319408;LOC108331150;LOC108331745;LOC108334377;LOC108335330;LOC108342057;LOC108345392;LOC108347033;LOC108347960</t>
  </si>
  <si>
    <t>var00910</t>
  </si>
  <si>
    <t>Nitrogen metabolism</t>
  </si>
  <si>
    <t>LOC108331410;LOC108333740;LOC108346168</t>
  </si>
  <si>
    <t>var00960</t>
  </si>
  <si>
    <t>Tropane, piperidine and pyridine alkaloid biosynthesis</t>
  </si>
  <si>
    <t>LOC108319647;LOC108329105;LOC108334725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</si>
</sst>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4" fillId="12" borderId="1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workbookViewId="0">
      <selection activeCell="E4" sqref="E4"/>
    </sheetView>
  </sheetViews>
  <sheetFormatPr defaultColWidth="8.72727272727273" defaultRowHeight="14"/>
  <sheetData>
    <row r="1" s="1" customForma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="1" customFormat="1" spans="1:13">
      <c r="A2" s="1" t="s">
        <v>13</v>
      </c>
      <c r="B2" s="1" t="s">
        <v>14</v>
      </c>
      <c r="C2" s="1" t="s">
        <v>15</v>
      </c>
      <c r="D2" s="1" t="s">
        <v>16</v>
      </c>
      <c r="E2" s="1">
        <v>15</v>
      </c>
      <c r="F2" s="1">
        <v>189</v>
      </c>
      <c r="G2" s="1">
        <v>63</v>
      </c>
      <c r="H2" s="1">
        <v>5007</v>
      </c>
      <c r="I2" s="3">
        <v>6.42933647525015e-9</v>
      </c>
      <c r="J2" s="3">
        <v>5.27205590970512e-7</v>
      </c>
      <c r="K2" s="1">
        <v>6.30763416477702</v>
      </c>
      <c r="L2" s="1" t="s">
        <v>17</v>
      </c>
      <c r="M2" s="1" t="str">
        <f>HYPERLINK("../../3.KEGG_map/V10h15d-vs-V10h10d-Total/var00941.html","var00941")</f>
        <v>var00941</v>
      </c>
    </row>
    <row r="3" s="1" customFormat="1" spans="1:13">
      <c r="A3" s="1" t="s">
        <v>18</v>
      </c>
      <c r="B3" s="1" t="s">
        <v>19</v>
      </c>
      <c r="C3" s="1" t="s">
        <v>15</v>
      </c>
      <c r="D3" s="1" t="s">
        <v>16</v>
      </c>
      <c r="E3" s="1">
        <v>7</v>
      </c>
      <c r="F3" s="1">
        <v>189</v>
      </c>
      <c r="G3" s="1">
        <v>32</v>
      </c>
      <c r="H3" s="1">
        <v>5007</v>
      </c>
      <c r="I3" s="1">
        <v>0.00014738400433402</v>
      </c>
      <c r="J3" s="1">
        <v>0.00604274417769481</v>
      </c>
      <c r="K3" s="1">
        <v>5.79513888888889</v>
      </c>
      <c r="L3" s="1" t="s">
        <v>20</v>
      </c>
      <c r="M3" s="1" t="str">
        <f>HYPERLINK("../../3.KEGG_map/V10h15d-vs-V10h10d-Total/var00943.html","var00943")</f>
        <v>var00943</v>
      </c>
    </row>
    <row r="4" s="1" customFormat="1" spans="1:13">
      <c r="A4" s="1" t="s">
        <v>21</v>
      </c>
      <c r="B4" s="1" t="s">
        <v>22</v>
      </c>
      <c r="C4" s="1" t="s">
        <v>15</v>
      </c>
      <c r="D4" s="1" t="s">
        <v>23</v>
      </c>
      <c r="E4" s="1">
        <v>16</v>
      </c>
      <c r="F4" s="1">
        <v>189</v>
      </c>
      <c r="G4" s="1">
        <v>175</v>
      </c>
      <c r="H4" s="1">
        <v>5007</v>
      </c>
      <c r="I4" s="1">
        <v>0.000831610836656595</v>
      </c>
      <c r="J4" s="1">
        <v>0.0227306962019469</v>
      </c>
      <c r="K4" s="1">
        <v>2.42213151927438</v>
      </c>
      <c r="L4" s="1" t="s">
        <v>24</v>
      </c>
      <c r="M4" s="1" t="str">
        <f>HYPERLINK("../../3.KEGG_map/V10h15d-vs-V10h10d-Total/var00500.html","var00500")</f>
        <v>var00500</v>
      </c>
    </row>
    <row r="5" s="1" customFormat="1" spans="1:13">
      <c r="A5" s="2" t="s">
        <v>25</v>
      </c>
      <c r="B5" s="2" t="s">
        <v>26</v>
      </c>
      <c r="C5" s="1" t="s">
        <v>15</v>
      </c>
      <c r="D5" s="1" t="s">
        <v>27</v>
      </c>
      <c r="E5" s="1">
        <v>5</v>
      </c>
      <c r="F5" s="1">
        <v>189</v>
      </c>
      <c r="G5" s="1">
        <v>23</v>
      </c>
      <c r="H5" s="1">
        <v>5007</v>
      </c>
      <c r="I5" s="2">
        <v>0.00140387205929736</v>
      </c>
      <c r="J5" s="1">
        <v>0.0287793772155958</v>
      </c>
      <c r="K5" s="1">
        <v>5.75914423740511</v>
      </c>
      <c r="L5" s="1" t="s">
        <v>28</v>
      </c>
      <c r="M5" s="1" t="str">
        <f>HYPERLINK("../../3.KEGG_map/V10h15d-vs-V10h10d-Total/var00196.html","var00196")</f>
        <v>var00196</v>
      </c>
    </row>
    <row r="6" s="1" customFormat="1" spans="1:13">
      <c r="A6" s="1" t="s">
        <v>29</v>
      </c>
      <c r="B6" s="1" t="s">
        <v>30</v>
      </c>
      <c r="C6" s="1" t="s">
        <v>31</v>
      </c>
      <c r="D6" s="1" t="s">
        <v>32</v>
      </c>
      <c r="E6" s="1">
        <v>17</v>
      </c>
      <c r="F6" s="1">
        <v>189</v>
      </c>
      <c r="G6" s="1">
        <v>206</v>
      </c>
      <c r="H6" s="1">
        <v>5007</v>
      </c>
      <c r="I6" s="1">
        <v>0.0018037138729491</v>
      </c>
      <c r="J6" s="1">
        <v>0.0295809075163652</v>
      </c>
      <c r="K6" s="1">
        <v>2.18623824934505</v>
      </c>
      <c r="L6" s="1" t="s">
        <v>33</v>
      </c>
      <c r="M6" s="1" t="str">
        <f>HYPERLINK("../../3.KEGG_map/V10h15d-vs-V10h10d-Total/var04141.html","var04141")</f>
        <v>var04141</v>
      </c>
    </row>
    <row r="7" s="1" customFormat="1" spans="1:13">
      <c r="A7" s="2" t="s">
        <v>34</v>
      </c>
      <c r="B7" s="2" t="s">
        <v>35</v>
      </c>
      <c r="C7" s="1" t="s">
        <v>36</v>
      </c>
      <c r="D7" s="1" t="s">
        <v>37</v>
      </c>
      <c r="E7" s="1">
        <v>7</v>
      </c>
      <c r="F7" s="1">
        <v>189</v>
      </c>
      <c r="G7" s="1">
        <v>55</v>
      </c>
      <c r="H7" s="1">
        <v>5007</v>
      </c>
      <c r="I7" s="2">
        <v>0.00426819854812915</v>
      </c>
      <c r="J7" s="1">
        <v>0.0583320468244317</v>
      </c>
      <c r="K7" s="1">
        <v>3.37171717171717</v>
      </c>
      <c r="L7" s="1" t="s">
        <v>38</v>
      </c>
      <c r="M7" s="1" t="str">
        <f>HYPERLINK("../../3.KEGG_map/V10h15d-vs-V10h10d-Total/var04712.html","var04712")</f>
        <v>var04712</v>
      </c>
    </row>
    <row r="8" s="1" customFormat="1" spans="1:13">
      <c r="A8" s="1" t="s">
        <v>39</v>
      </c>
      <c r="B8" s="1" t="s">
        <v>40</v>
      </c>
      <c r="C8" s="1" t="s">
        <v>15</v>
      </c>
      <c r="D8" s="1" t="s">
        <v>41</v>
      </c>
      <c r="E8" s="1">
        <v>4</v>
      </c>
      <c r="F8" s="1">
        <v>189</v>
      </c>
      <c r="G8" s="1">
        <v>21</v>
      </c>
      <c r="H8" s="1">
        <v>5007</v>
      </c>
      <c r="I8" s="1">
        <v>0.00710592204241429</v>
      </c>
      <c r="J8" s="1">
        <v>0.0832408010682816</v>
      </c>
      <c r="K8" s="1">
        <v>5.04610733182162</v>
      </c>
      <c r="L8" s="1" t="s">
        <v>42</v>
      </c>
      <c r="M8" s="1" t="str">
        <f>HYPERLINK("../../3.KEGG_map/V10h15d-vs-V10h10d-Total/var00909.html","var00909")</f>
        <v>var00909</v>
      </c>
    </row>
    <row r="9" s="1" customFormat="1" spans="1:13">
      <c r="A9" s="1" t="s">
        <v>43</v>
      </c>
      <c r="B9" s="1" t="s">
        <v>44</v>
      </c>
      <c r="C9" s="1" t="s">
        <v>15</v>
      </c>
      <c r="D9" s="1" t="s">
        <v>23</v>
      </c>
      <c r="E9" s="1">
        <v>11</v>
      </c>
      <c r="F9" s="1">
        <v>189</v>
      </c>
      <c r="G9" s="1">
        <v>139</v>
      </c>
      <c r="H9" s="1">
        <v>5007</v>
      </c>
      <c r="I9" s="1">
        <v>0.0153180578889429</v>
      </c>
      <c r="J9" s="1">
        <v>0.157010093361665</v>
      </c>
      <c r="K9" s="1">
        <v>2.09649423318488</v>
      </c>
      <c r="L9" s="1" t="s">
        <v>45</v>
      </c>
      <c r="M9" s="1" t="str">
        <f>HYPERLINK("../../3.KEGG_map/V10h15d-vs-V10h10d-Total/var00520.html","var00520")</f>
        <v>var00520</v>
      </c>
    </row>
    <row r="10" s="1" customFormat="1" spans="1:13">
      <c r="A10" s="1" t="s">
        <v>46</v>
      </c>
      <c r="B10" s="1" t="s">
        <v>47</v>
      </c>
      <c r="C10" s="1" t="s">
        <v>15</v>
      </c>
      <c r="D10" s="1" t="s">
        <v>23</v>
      </c>
      <c r="E10" s="1">
        <v>6</v>
      </c>
      <c r="F10" s="1">
        <v>189</v>
      </c>
      <c r="G10" s="1">
        <v>59</v>
      </c>
      <c r="H10" s="1">
        <v>5007</v>
      </c>
      <c r="I10" s="1">
        <v>0.0228764476181906</v>
      </c>
      <c r="J10" s="1">
        <v>0.208429856076848</v>
      </c>
      <c r="K10" s="1">
        <v>2.69410815173527</v>
      </c>
      <c r="L10" s="1" t="s">
        <v>48</v>
      </c>
      <c r="M10" s="1" t="str">
        <f>HYPERLINK("../../3.KEGG_map/V10h15d-vs-V10h10d-Total/var00052.html","var00052")</f>
        <v>var00052</v>
      </c>
    </row>
    <row r="11" s="1" customFormat="1" spans="1:13">
      <c r="A11" s="1" t="s">
        <v>49</v>
      </c>
      <c r="B11" s="1" t="s">
        <v>50</v>
      </c>
      <c r="C11" s="1" t="s">
        <v>15</v>
      </c>
      <c r="D11" s="1" t="s">
        <v>51</v>
      </c>
      <c r="E11" s="1">
        <v>5</v>
      </c>
      <c r="F11" s="1">
        <v>189</v>
      </c>
      <c r="G11" s="1">
        <v>50</v>
      </c>
      <c r="H11" s="1">
        <v>5007</v>
      </c>
      <c r="I11" s="1">
        <v>0.0389980425870073</v>
      </c>
      <c r="J11" s="1">
        <v>0.31978394921346</v>
      </c>
      <c r="K11" s="1">
        <v>2.64920634920635</v>
      </c>
      <c r="L11" s="1" t="s">
        <v>52</v>
      </c>
      <c r="M11" s="1" t="str">
        <f>HYPERLINK("../../3.KEGG_map/V10h15d-vs-V10h10d-Total/var00460.html","var00460")</f>
        <v>var00460</v>
      </c>
    </row>
    <row r="12" s="1" customFormat="1" spans="1:13">
      <c r="A12" s="1" t="s">
        <v>53</v>
      </c>
      <c r="B12" s="1" t="s">
        <v>54</v>
      </c>
      <c r="C12" s="1" t="s">
        <v>15</v>
      </c>
      <c r="D12" s="1" t="s">
        <v>55</v>
      </c>
      <c r="E12" s="1">
        <v>5</v>
      </c>
      <c r="F12" s="1">
        <v>189</v>
      </c>
      <c r="G12" s="1">
        <v>57</v>
      </c>
      <c r="H12" s="1">
        <v>5007</v>
      </c>
      <c r="I12" s="1">
        <v>0.0625702511017419</v>
      </c>
      <c r="J12" s="1">
        <v>0.466432780940258</v>
      </c>
      <c r="K12" s="1">
        <v>2.32386521860206</v>
      </c>
      <c r="L12" s="1" t="s">
        <v>56</v>
      </c>
      <c r="M12" s="1" t="str">
        <f>HYPERLINK("../../3.KEGG_map/V10h15d-vs-V10h10d-Total/var00250.html","var00250")</f>
        <v>var00250</v>
      </c>
    </row>
    <row r="13" s="1" customFormat="1" spans="1:13">
      <c r="A13" s="1" t="s">
        <v>57</v>
      </c>
      <c r="B13" s="1" t="s">
        <v>58</v>
      </c>
      <c r="C13" s="1" t="s">
        <v>15</v>
      </c>
      <c r="D13" s="1" t="s">
        <v>16</v>
      </c>
      <c r="E13" s="1">
        <v>2</v>
      </c>
      <c r="F13" s="1">
        <v>189</v>
      </c>
      <c r="G13" s="1">
        <v>14</v>
      </c>
      <c r="H13" s="1">
        <v>5007</v>
      </c>
      <c r="I13" s="1">
        <v>0.095809723547144</v>
      </c>
      <c r="J13" s="1">
        <v>0.578438253663406</v>
      </c>
      <c r="K13" s="1">
        <v>3.78458049886621</v>
      </c>
      <c r="L13" s="1" t="s">
        <v>59</v>
      </c>
      <c r="M13" s="1" t="str">
        <f>HYPERLINK("../../3.KEGG_map/V10h15d-vs-V10h10d-Total/var00944.html","var00944")</f>
        <v>var00944</v>
      </c>
    </row>
    <row r="14" s="1" customFormat="1" spans="1:13">
      <c r="A14" s="1" t="s">
        <v>60</v>
      </c>
      <c r="B14" s="1" t="s">
        <v>61</v>
      </c>
      <c r="C14" s="1" t="s">
        <v>15</v>
      </c>
      <c r="D14" s="1" t="s">
        <v>55</v>
      </c>
      <c r="E14" s="1">
        <v>5</v>
      </c>
      <c r="F14" s="1">
        <v>189</v>
      </c>
      <c r="G14" s="1">
        <v>66</v>
      </c>
      <c r="H14" s="1">
        <v>5007</v>
      </c>
      <c r="I14" s="1">
        <v>0.102417731778592</v>
      </c>
      <c r="J14" s="1">
        <v>0.578438253663406</v>
      </c>
      <c r="K14" s="1">
        <v>2.00697450697451</v>
      </c>
      <c r="L14" s="1" t="s">
        <v>62</v>
      </c>
      <c r="M14" s="1" t="str">
        <f>HYPERLINK("../../3.KEGG_map/V10h15d-vs-V10h10d-Total/var00260.html","var00260")</f>
        <v>var00260</v>
      </c>
    </row>
    <row r="15" s="1" customFormat="1" spans="1:13">
      <c r="A15" s="1" t="s">
        <v>63</v>
      </c>
      <c r="B15" s="1" t="s">
        <v>64</v>
      </c>
      <c r="C15" s="1" t="s">
        <v>15</v>
      </c>
      <c r="D15" s="1" t="s">
        <v>65</v>
      </c>
      <c r="E15" s="1">
        <v>3</v>
      </c>
      <c r="F15" s="1">
        <v>189</v>
      </c>
      <c r="G15" s="1">
        <v>31</v>
      </c>
      <c r="H15" s="1">
        <v>5007</v>
      </c>
      <c r="I15" s="1">
        <v>0.110079409029936</v>
      </c>
      <c r="J15" s="1">
        <v>0.578438253663406</v>
      </c>
      <c r="K15" s="1">
        <v>2.56374807987711</v>
      </c>
      <c r="L15" s="1" t="s">
        <v>66</v>
      </c>
      <c r="M15" s="1" t="str">
        <f>HYPERLINK("../../3.KEGG_map/V10h15d-vs-V10h10d-Total/var00100.html","var00100")</f>
        <v>var00100</v>
      </c>
    </row>
    <row r="16" s="1" customFormat="1" spans="1:13">
      <c r="A16" s="1" t="s">
        <v>67</v>
      </c>
      <c r="B16" s="1" t="s">
        <v>68</v>
      </c>
      <c r="C16" s="1" t="s">
        <v>15</v>
      </c>
      <c r="D16" s="1" t="s">
        <v>65</v>
      </c>
      <c r="E16" s="1">
        <v>3</v>
      </c>
      <c r="F16" s="1">
        <v>189</v>
      </c>
      <c r="G16" s="1">
        <v>33</v>
      </c>
      <c r="H16" s="1">
        <v>5007</v>
      </c>
      <c r="I16" s="1">
        <v>0.126668386025938</v>
      </c>
      <c r="J16" s="1">
        <v>0.578438253663406</v>
      </c>
      <c r="K16" s="1">
        <v>2.40836940836941</v>
      </c>
      <c r="L16" s="1" t="s">
        <v>69</v>
      </c>
      <c r="M16" s="1" t="str">
        <f>HYPERLINK("../../3.KEGG_map/V10h15d-vs-V10h10d-Total/var00591.html","var00591")</f>
        <v>var00591</v>
      </c>
    </row>
    <row r="17" s="1" customFormat="1" spans="1:13">
      <c r="A17" s="1" t="s">
        <v>70</v>
      </c>
      <c r="B17" s="1" t="s">
        <v>71</v>
      </c>
      <c r="C17" s="1" t="s">
        <v>15</v>
      </c>
      <c r="D17" s="1" t="s">
        <v>16</v>
      </c>
      <c r="E17" s="1">
        <v>11</v>
      </c>
      <c r="F17" s="1">
        <v>189</v>
      </c>
      <c r="G17" s="1">
        <v>201</v>
      </c>
      <c r="H17" s="1">
        <v>5007</v>
      </c>
      <c r="I17" s="1">
        <v>0.136776225602576</v>
      </c>
      <c r="J17" s="1">
        <v>0.578438253663406</v>
      </c>
      <c r="K17" s="1">
        <v>1.44981441996367</v>
      </c>
      <c r="L17" s="1" t="s">
        <v>72</v>
      </c>
      <c r="M17" s="1" t="str">
        <f>HYPERLINK("../../3.KEGG_map/V10h15d-vs-V10h10d-Total/var00940.html","var00940")</f>
        <v>var00940</v>
      </c>
    </row>
    <row r="18" s="1" customFormat="1" spans="1:13">
      <c r="A18" s="1" t="s">
        <v>73</v>
      </c>
      <c r="B18" s="1" t="s">
        <v>74</v>
      </c>
      <c r="C18" s="1" t="s">
        <v>15</v>
      </c>
      <c r="D18" s="1" t="s">
        <v>41</v>
      </c>
      <c r="E18" s="1">
        <v>3</v>
      </c>
      <c r="F18" s="1">
        <v>189</v>
      </c>
      <c r="G18" s="1">
        <v>35</v>
      </c>
      <c r="H18" s="1">
        <v>5007</v>
      </c>
      <c r="I18" s="1">
        <v>0.144087937306974</v>
      </c>
      <c r="J18" s="1">
        <v>0.578438253663406</v>
      </c>
      <c r="K18" s="1">
        <v>2.27074829931973</v>
      </c>
      <c r="L18" s="1" t="s">
        <v>75</v>
      </c>
      <c r="M18" s="1" t="str">
        <f>HYPERLINK("../../3.KEGG_map/V10h15d-vs-V10h10d-Total/var00906.html","var00906")</f>
        <v>var00906</v>
      </c>
    </row>
    <row r="19" s="1" customFormat="1" spans="1:13">
      <c r="A19" s="1" t="s">
        <v>76</v>
      </c>
      <c r="B19" s="1" t="s">
        <v>77</v>
      </c>
      <c r="C19" s="1" t="s">
        <v>78</v>
      </c>
      <c r="D19" s="1" t="s">
        <v>79</v>
      </c>
      <c r="E19" s="1">
        <v>9</v>
      </c>
      <c r="F19" s="1">
        <v>189</v>
      </c>
      <c r="G19" s="1">
        <v>159</v>
      </c>
      <c r="H19" s="1">
        <v>5007</v>
      </c>
      <c r="I19" s="1">
        <v>0.145528745074997</v>
      </c>
      <c r="J19" s="1">
        <v>0.578438253663406</v>
      </c>
      <c r="K19" s="1">
        <v>1.49955076370171</v>
      </c>
      <c r="L19" s="1" t="s">
        <v>80</v>
      </c>
      <c r="M19" s="1" t="str">
        <f>HYPERLINK("../../3.KEGG_map/V10h15d-vs-V10h10d-Total/var04016.html","var04016")</f>
        <v>var04016</v>
      </c>
    </row>
    <row r="20" s="1" customFormat="1" spans="1:13">
      <c r="A20" s="1" t="s">
        <v>81</v>
      </c>
      <c r="B20" s="1" t="s">
        <v>82</v>
      </c>
      <c r="C20" s="1" t="s">
        <v>15</v>
      </c>
      <c r="D20" s="1" t="s">
        <v>27</v>
      </c>
      <c r="E20" s="1">
        <v>3</v>
      </c>
      <c r="F20" s="1">
        <v>189</v>
      </c>
      <c r="G20" s="1">
        <v>36</v>
      </c>
      <c r="H20" s="1">
        <v>5007</v>
      </c>
      <c r="I20" s="1">
        <v>0.153080057541501</v>
      </c>
      <c r="J20" s="1">
        <v>0.578438253663406</v>
      </c>
      <c r="K20" s="1">
        <v>2.20767195767196</v>
      </c>
      <c r="L20" s="1" t="s">
        <v>83</v>
      </c>
      <c r="M20" s="1" t="str">
        <f>HYPERLINK("../../3.KEGG_map/V10h15d-vs-V10h10d-Total/var00910.html","var00910")</f>
        <v>var00910</v>
      </c>
    </row>
    <row r="21" s="1" customFormat="1" spans="1:13">
      <c r="A21" s="1" t="s">
        <v>84</v>
      </c>
      <c r="B21" s="1" t="s">
        <v>85</v>
      </c>
      <c r="C21" s="1" t="s">
        <v>15</v>
      </c>
      <c r="D21" s="1" t="s">
        <v>16</v>
      </c>
      <c r="E21" s="1">
        <v>3</v>
      </c>
      <c r="F21" s="1">
        <v>189</v>
      </c>
      <c r="G21" s="1">
        <v>36</v>
      </c>
      <c r="H21" s="1">
        <v>5007</v>
      </c>
      <c r="I21" s="1">
        <v>0.153080057541501</v>
      </c>
      <c r="J21" s="1">
        <v>0.578438253663406</v>
      </c>
      <c r="K21" s="1">
        <v>2.20767195767196</v>
      </c>
      <c r="L21" s="1" t="s">
        <v>86</v>
      </c>
      <c r="M21" s="1" t="str">
        <f>HYPERLINK("../../3.KEGG_map/V10h15d-vs-V10h10d-Total/var00960.html","var00960")</f>
        <v>var00960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默默磨墨</dc:creator>
  <cp:lastModifiedBy>丁</cp:lastModifiedBy>
  <dcterms:created xsi:type="dcterms:W3CDTF">2023-05-17T02:16:12Z</dcterms:created>
  <dcterms:modified xsi:type="dcterms:W3CDTF">2023-05-17T02:16:31Z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76D0D7B235104F6BA3B58D19F920800E</vt:lpwstr>
  </property>
  <property fmtid="{D5CDD505-2E9C-101B-9397-08002B2CF9AE}" pid="3" name="KSOProductBuildVer">
    <vt:lpwstr>2052-11.1.0.13703</vt:lpwstr>
  </property>
</Properties>
</file>