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se-my.sharepoint.com/personal/tobias_holmlund_ki_se/Documents/Submaxtest/MANUS/"/>
    </mc:Choice>
  </mc:AlternateContent>
  <xr:revisionPtr revIDLastSave="337" documentId="8_{3967E90E-2F56-48DB-8460-500E54898CF1}" xr6:coauthVersionLast="47" xr6:coauthVersionMax="47" xr10:uidLastSave="{BF434B2E-3209-411B-A745-F79AF03182B2}"/>
  <bookViews>
    <workbookView xWindow="28680" yWindow="75" windowWidth="29040" windowHeight="15840" xr2:uid="{3549226A-3D48-4570-B7D4-B3D51550485C}"/>
  </bookViews>
  <sheets>
    <sheet name="Calculations" sheetId="1" r:id="rId1"/>
    <sheet name="Instructio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6" i="1" l="1"/>
  <c r="F20" i="1" s="1"/>
  <c r="J16" i="1"/>
  <c r="F16" i="1" s="1"/>
  <c r="H21" i="1"/>
  <c r="I16" i="1"/>
  <c r="F14" i="1" s="1"/>
  <c r="C24" i="1" l="1"/>
  <c r="C27" i="1" s="1"/>
</calcChain>
</file>

<file path=xl/sharedStrings.xml><?xml version="1.0" encoding="utf-8"?>
<sst xmlns="http://schemas.openxmlformats.org/spreadsheetml/2006/main" count="27" uniqueCount="24">
  <si>
    <t>Sex</t>
  </si>
  <si>
    <t>Injury level</t>
  </si>
  <si>
    <t>Heartrate</t>
  </si>
  <si>
    <t>Watt</t>
  </si>
  <si>
    <t>4.30</t>
  </si>
  <si>
    <t>5.30</t>
  </si>
  <si>
    <t>RPM</t>
  </si>
  <si>
    <t>Borg</t>
  </si>
  <si>
    <t>Calculations</t>
  </si>
  <si>
    <t>mean</t>
  </si>
  <si>
    <t>Calculation of resistance</t>
  </si>
  <si>
    <t xml:space="preserve">Kpa </t>
  </si>
  <si>
    <t>=0,894372+(SEX*0,33211)+(INJURY LEVEL*0,263178)-(HEARTRATE*0,004856)+(WATT*0,02005)-(BORG*0,043677)</t>
  </si>
  <si>
    <t>2 = Paraplegic T12</t>
  </si>
  <si>
    <t>Time (min)</t>
  </si>
  <si>
    <t>Heart rate</t>
  </si>
  <si>
    <t>Bodyweight</t>
  </si>
  <si>
    <t>HOLMLUND-GROOTEN TEST for Wheelchair-Users with Spinal Cord Injuries</t>
  </si>
  <si>
    <r>
      <t>V0</t>
    </r>
    <r>
      <rPr>
        <b/>
        <vertAlign val="subscript"/>
        <sz val="16"/>
        <color rgb="FF4F0533"/>
        <rFont val="Calibri"/>
        <family val="2"/>
        <scheme val="minor"/>
      </rPr>
      <t>2</t>
    </r>
    <r>
      <rPr>
        <b/>
        <sz val="16"/>
        <color rgb="FF4F0533"/>
        <rFont val="Calibri"/>
        <family val="2"/>
        <scheme val="minor"/>
      </rPr>
      <t>peak</t>
    </r>
    <r>
      <rPr>
        <b/>
        <vertAlign val="superscript"/>
        <sz val="16"/>
        <color rgb="FF4F0533"/>
        <rFont val="Calibri"/>
        <family val="2"/>
        <scheme val="minor"/>
      </rPr>
      <t xml:space="preserve"> </t>
    </r>
    <r>
      <rPr>
        <b/>
        <sz val="16"/>
        <color rgb="FF4F0533"/>
        <rFont val="Calibri"/>
        <family val="2"/>
        <scheme val="minor"/>
      </rPr>
      <t>(L/min)</t>
    </r>
  </si>
  <si>
    <r>
      <t>V0</t>
    </r>
    <r>
      <rPr>
        <b/>
        <vertAlign val="subscript"/>
        <sz val="16"/>
        <color rgb="FF4F0533"/>
        <rFont val="Calibri"/>
        <family val="2"/>
        <scheme val="minor"/>
      </rPr>
      <t>2</t>
    </r>
    <r>
      <rPr>
        <b/>
        <sz val="16"/>
        <color rgb="FF4F0533"/>
        <rFont val="Calibri"/>
        <family val="2"/>
        <scheme val="minor"/>
      </rPr>
      <t>peak mL/kg/min</t>
    </r>
  </si>
  <si>
    <t>0 = Tetraplegic C5-C8 (T1-T2)</t>
  </si>
  <si>
    <t>1 = Paraplegic T7-T11 (T3-T6)</t>
  </si>
  <si>
    <t>1 = Female</t>
  </si>
  <si>
    <t>2 = 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</si>
</sst>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4" tint="0.79998168889431442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rgb="FFEDF4F4"/>
      <name val="Calibri"/>
      <family val="2"/>
      <scheme val="minor"/>
    </font>
    <font>
      <sz val="11"/>
      <color rgb="FF4F0533"/>
      <name val="Calibri"/>
      <family val="2"/>
      <scheme val="minor"/>
    </font>
    <font>
      <b/>
      <sz val="11"/>
      <color rgb="FF4F0533"/>
      <name val="Calibri"/>
      <family val="2"/>
      <scheme val="minor"/>
    </font>
    <font>
      <b/>
      <sz val="12"/>
      <color rgb="FF4F0533"/>
      <name val="Calibri"/>
      <family val="2"/>
      <scheme val="minor"/>
    </font>
    <font>
      <sz val="9"/>
      <color rgb="FF4F0533"/>
      <name val="Calibri"/>
      <family val="2"/>
      <scheme val="minor"/>
    </font>
    <font>
      <b/>
      <sz val="16"/>
      <color rgb="FF4F0533"/>
      <name val="Calibri"/>
      <family val="2"/>
      <scheme val="minor"/>
    </font>
    <font>
      <b/>
      <vertAlign val="subscript"/>
      <sz val="16"/>
      <color rgb="FF4F0533"/>
      <name val="Calibri"/>
      <family val="2"/>
      <scheme val="minor"/>
    </font>
    <font>
      <b/>
      <vertAlign val="superscript"/>
      <sz val="16"/>
      <color rgb="FF4F053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0533"/>
        <bgColor indexed="64"/>
      </patternFill>
    </fill>
    <fill>
      <patternFill patternType="solid">
        <fgColor rgb="FFEDF4F4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Protection="1">
      <protection locked="0"/>
    </xf>
    <xf numFmtId="0" fontId="1" fillId="2" borderId="5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0" fillId="3" borderId="0" xfId="0" applyFill="1"/>
    <xf numFmtId="0" fontId="0" fillId="3" borderId="17" xfId="0" applyFill="1" applyBorder="1"/>
    <xf numFmtId="0" fontId="0" fillId="3" borderId="0" xfId="0" applyFill="1" applyAlignment="1">
      <alignment horizontal="center" vertical="center"/>
    </xf>
    <xf numFmtId="0" fontId="0" fillId="3" borderId="16" xfId="0" applyFill="1" applyBorder="1"/>
    <xf numFmtId="0" fontId="4" fillId="3" borderId="0" xfId="0" applyFont="1" applyFill="1"/>
    <xf numFmtId="0" fontId="6" fillId="3" borderId="16" xfId="0" applyFont="1" applyFill="1" applyBorder="1"/>
    <xf numFmtId="0" fontId="6" fillId="3" borderId="0" xfId="0" applyFont="1" applyFill="1"/>
    <xf numFmtId="0" fontId="6" fillId="3" borderId="18" xfId="0" applyFont="1" applyFill="1" applyBorder="1"/>
    <xf numFmtId="0" fontId="6" fillId="3" borderId="19" xfId="0" applyFont="1" applyFill="1" applyBorder="1"/>
    <xf numFmtId="0" fontId="0" fillId="3" borderId="19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2" fillId="3" borderId="16" xfId="0" applyFont="1" applyFill="1" applyBorder="1"/>
    <xf numFmtId="0" fontId="9" fillId="3" borderId="0" xfId="0" applyFont="1" applyFill="1" applyAlignment="1">
      <alignment horizontal="center"/>
    </xf>
    <xf numFmtId="0" fontId="9" fillId="3" borderId="17" xfId="0" applyFont="1" applyFill="1" applyBorder="1" applyAlignment="1">
      <alignment horizontal="center"/>
    </xf>
    <xf numFmtId="0" fontId="9" fillId="3" borderId="20" xfId="0" applyFont="1" applyFill="1" applyBorder="1" applyAlignment="1">
      <alignment horizontal="center"/>
    </xf>
    <xf numFmtId="0" fontId="5" fillId="4" borderId="2" xfId="0" applyFont="1" applyFill="1" applyBorder="1" applyAlignment="1" applyProtection="1">
      <alignment horizontal="center" vertical="center" wrapText="1"/>
      <protection locked="0"/>
    </xf>
    <xf numFmtId="1" fontId="0" fillId="4" borderId="2" xfId="0" applyNumberFormat="1" applyFill="1" applyBorder="1" applyAlignment="1" applyProtection="1">
      <alignment horizontal="center" vertical="center"/>
      <protection locked="0"/>
    </xf>
    <xf numFmtId="0" fontId="0" fillId="4" borderId="2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21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0" fillId="4" borderId="22" xfId="0" applyFill="1" applyBorder="1" applyAlignment="1" applyProtection="1">
      <alignment horizontal="center"/>
      <protection locked="0"/>
    </xf>
    <xf numFmtId="0" fontId="0" fillId="4" borderId="8" xfId="0" applyFill="1" applyBorder="1" applyAlignment="1" applyProtection="1">
      <alignment horizont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right"/>
    </xf>
    <xf numFmtId="0" fontId="11" fillId="3" borderId="16" xfId="0" applyFont="1" applyFill="1" applyBorder="1" applyAlignment="1">
      <alignment horizontal="right"/>
    </xf>
    <xf numFmtId="0" fontId="11" fillId="3" borderId="7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/>
    </xf>
    <xf numFmtId="0" fontId="10" fillId="3" borderId="0" xfId="0" applyFont="1" applyFill="1"/>
    <xf numFmtId="0" fontId="11" fillId="3" borderId="0" xfId="0" applyFont="1" applyFill="1"/>
    <xf numFmtId="0" fontId="10" fillId="3" borderId="1" xfId="0" applyFont="1" applyFill="1" applyBorder="1"/>
    <xf numFmtId="0" fontId="11" fillId="3" borderId="1" xfId="0" applyFont="1" applyFill="1" applyBorder="1"/>
    <xf numFmtId="0" fontId="13" fillId="3" borderId="0" xfId="0" quotePrefix="1" applyFont="1" applyFill="1"/>
    <xf numFmtId="0" fontId="14" fillId="3" borderId="0" xfId="0" applyFont="1" applyFill="1"/>
    <xf numFmtId="0" fontId="0" fillId="4" borderId="0" xfId="0" applyFill="1" applyProtection="1">
      <protection locked="0"/>
    </xf>
    <xf numFmtId="0" fontId="10" fillId="3" borderId="10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/>
    </xf>
    <xf numFmtId="0" fontId="11" fillId="3" borderId="11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1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F0533"/>
      <color rgb="FFEDF4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722934</xdr:colOff>
      <xdr:row>1</xdr:row>
      <xdr:rowOff>124239</xdr:rowOff>
    </xdr:from>
    <xdr:to>
      <xdr:col>7</xdr:col>
      <xdr:colOff>410182</xdr:colOff>
      <xdr:row>5</xdr:row>
      <xdr:rowOff>122334</xdr:rowOff>
    </xdr:to>
    <xdr:pic>
      <xdr:nvPicPr>
        <xdr:cNvPr id="3" name="Bild 3" descr="Logotyp Karolinska Institutet.">
          <a:extLst>
            <a:ext uri="{FF2B5EF4-FFF2-40B4-BE49-F238E27FC236}">
              <a16:creationId xmlns:a16="http://schemas.microsoft.com/office/drawing/2014/main" id="{F00B422C-BAC0-7F89-6C5D-2B37F0AC7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561673" y="124239"/>
          <a:ext cx="1819054" cy="73014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F1E3A-AA38-4D08-8CC0-9D1AE240886D}">
  <dimension ref="A1:AQ79"/>
  <sheetViews>
    <sheetView tabSelected="1" zoomScale="130" zoomScaleNormal="130" workbookViewId="0">
      <selection activeCell="F18" sqref="F18"/>
    </sheetView>
  </sheetViews>
  <sheetFormatPr defaultRowHeight="14.5" x14ac:dyDescent="0.35"/>
  <cols>
    <col min="1" max="1" width="3.08984375" style="1" customWidth="1"/>
    <col min="2" max="4" width="8.7265625" style="1"/>
    <col min="5" max="5" width="13" style="1" customWidth="1"/>
    <col min="6" max="7" width="8.7265625" style="1"/>
    <col min="8" max="8" width="12.453125" style="1" customWidth="1"/>
    <col min="9" max="9" width="12.08984375" style="1" bestFit="1" customWidth="1"/>
    <col min="10" max="13" width="8.7265625" style="1"/>
    <col min="14" max="14" width="3.08984375" style="1" customWidth="1"/>
    <col min="15" max="16384" width="8.7265625" style="1"/>
  </cols>
  <sheetData>
    <row r="1" spans="1:43" ht="17.5" customHeight="1" thickBot="1" x14ac:dyDescent="0.4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</row>
    <row r="2" spans="1:43" x14ac:dyDescent="0.35">
      <c r="A2" s="8"/>
      <c r="B2" s="19"/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  <c r="N2" s="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</row>
    <row r="3" spans="1:43" x14ac:dyDescent="0.35">
      <c r="A3" s="8"/>
      <c r="B3" s="12"/>
      <c r="C3" s="9"/>
      <c r="D3" s="9"/>
      <c r="E3" s="9"/>
      <c r="F3" s="9"/>
      <c r="G3" s="9"/>
      <c r="H3" s="9"/>
      <c r="I3" s="9"/>
      <c r="J3" s="9"/>
      <c r="K3" s="9"/>
      <c r="L3" s="9"/>
      <c r="M3" s="10"/>
      <c r="N3" s="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</row>
    <row r="4" spans="1:43" x14ac:dyDescent="0.35">
      <c r="A4" s="8"/>
      <c r="B4" s="12"/>
      <c r="C4" s="9"/>
      <c r="D4" s="9"/>
      <c r="E4" s="9"/>
      <c r="F4" s="9"/>
      <c r="G4" s="9"/>
      <c r="H4" s="9"/>
      <c r="I4" s="9"/>
      <c r="J4" s="9"/>
      <c r="K4" s="9"/>
      <c r="L4" s="9"/>
      <c r="M4" s="10"/>
      <c r="N4" s="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</row>
    <row r="5" spans="1:43" x14ac:dyDescent="0.35">
      <c r="A5" s="8"/>
      <c r="B5" s="12"/>
      <c r="C5" s="9"/>
      <c r="D5" s="9"/>
      <c r="E5" s="9"/>
      <c r="F5" s="9"/>
      <c r="G5" s="9"/>
      <c r="H5" s="9"/>
      <c r="I5" s="9"/>
      <c r="J5" s="9"/>
      <c r="K5" s="9"/>
      <c r="L5" s="9"/>
      <c r="M5" s="10"/>
      <c r="N5" s="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</row>
    <row r="6" spans="1:43" x14ac:dyDescent="0.35">
      <c r="A6" s="8"/>
      <c r="B6" s="12"/>
      <c r="C6" s="9"/>
      <c r="D6" s="9"/>
      <c r="E6" s="9"/>
      <c r="F6" s="9"/>
      <c r="G6" s="9"/>
      <c r="H6" s="9"/>
      <c r="I6" s="9"/>
      <c r="J6" s="9"/>
      <c r="K6" s="9"/>
      <c r="L6" s="9"/>
      <c r="M6" s="10"/>
      <c r="N6" s="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</row>
    <row r="7" spans="1:43" ht="15.5" x14ac:dyDescent="0.35">
      <c r="A7" s="8"/>
      <c r="B7" s="12"/>
      <c r="C7" s="59" t="s">
        <v>17</v>
      </c>
      <c r="D7" s="59"/>
      <c r="E7" s="59"/>
      <c r="F7" s="59"/>
      <c r="G7" s="59"/>
      <c r="H7" s="59"/>
      <c r="I7" s="59"/>
      <c r="J7" s="9"/>
      <c r="K7" s="9"/>
      <c r="L7" s="9"/>
      <c r="M7" s="10"/>
      <c r="N7" s="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</row>
    <row r="8" spans="1:43" x14ac:dyDescent="0.35">
      <c r="A8" s="8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10"/>
      <c r="N8" s="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</row>
    <row r="9" spans="1:43" x14ac:dyDescent="0.35">
      <c r="A9" s="8"/>
      <c r="B9" s="12"/>
      <c r="C9" s="9"/>
      <c r="D9" s="38" t="s">
        <v>22</v>
      </c>
      <c r="E9" s="9"/>
      <c r="F9" s="9"/>
      <c r="G9" s="9"/>
      <c r="H9" s="52" t="s">
        <v>8</v>
      </c>
      <c r="I9" s="53"/>
      <c r="J9" s="53"/>
      <c r="K9" s="54"/>
      <c r="L9" s="9"/>
      <c r="M9" s="10"/>
      <c r="N9" s="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</row>
    <row r="10" spans="1:43" x14ac:dyDescent="0.35">
      <c r="A10" s="8"/>
      <c r="B10" s="22"/>
      <c r="C10" s="9"/>
      <c r="D10" s="38" t="s">
        <v>23</v>
      </c>
      <c r="E10" s="38" t="s">
        <v>0</v>
      </c>
      <c r="F10" s="26">
        <v>1</v>
      </c>
      <c r="G10" s="23">
        <v>1</v>
      </c>
      <c r="H10" s="49" t="s">
        <v>14</v>
      </c>
      <c r="I10" s="50" t="s">
        <v>15</v>
      </c>
      <c r="J10" s="51" t="s">
        <v>3</v>
      </c>
      <c r="K10" s="50" t="s">
        <v>7</v>
      </c>
      <c r="L10" s="9"/>
      <c r="M10" s="10"/>
      <c r="N10" s="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</row>
    <row r="11" spans="1:43" x14ac:dyDescent="0.35">
      <c r="A11" s="8"/>
      <c r="B11" s="22"/>
      <c r="C11" s="9"/>
      <c r="D11" s="9"/>
      <c r="E11" s="38"/>
      <c r="F11" s="11"/>
      <c r="G11" s="23">
        <v>2</v>
      </c>
      <c r="H11" s="40">
        <v>4</v>
      </c>
      <c r="I11" s="29"/>
      <c r="J11" s="30">
        <v>20</v>
      </c>
      <c r="K11" s="31"/>
      <c r="L11" s="9"/>
      <c r="M11" s="10"/>
      <c r="N11" s="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</row>
    <row r="12" spans="1:43" x14ac:dyDescent="0.35">
      <c r="A12" s="8"/>
      <c r="B12" s="22"/>
      <c r="C12" s="9"/>
      <c r="D12" s="38" t="s">
        <v>20</v>
      </c>
      <c r="E12" s="38" t="s">
        <v>1</v>
      </c>
      <c r="F12" s="26">
        <v>2</v>
      </c>
      <c r="G12" s="23">
        <v>0</v>
      </c>
      <c r="H12" s="40" t="s">
        <v>4</v>
      </c>
      <c r="I12" s="32">
        <v>89</v>
      </c>
      <c r="J12" s="33">
        <v>20</v>
      </c>
      <c r="K12" s="34">
        <v>14</v>
      </c>
      <c r="L12" s="9"/>
      <c r="M12" s="10"/>
      <c r="N12" s="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</row>
    <row r="13" spans="1:43" x14ac:dyDescent="0.35">
      <c r="A13" s="8"/>
      <c r="B13" s="22"/>
      <c r="C13" s="9"/>
      <c r="D13" s="39" t="s">
        <v>21</v>
      </c>
      <c r="E13" s="38"/>
      <c r="F13" s="11"/>
      <c r="G13" s="23">
        <v>1</v>
      </c>
      <c r="H13" s="40">
        <v>5</v>
      </c>
      <c r="I13" s="32">
        <v>56</v>
      </c>
      <c r="J13" s="33">
        <v>20</v>
      </c>
      <c r="K13" s="34">
        <v>14</v>
      </c>
      <c r="L13" s="9"/>
      <c r="M13" s="10"/>
      <c r="N13" s="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</row>
    <row r="14" spans="1:43" x14ac:dyDescent="0.35">
      <c r="A14" s="8"/>
      <c r="B14" s="12"/>
      <c r="C14" s="9"/>
      <c r="D14" s="39" t="s">
        <v>13</v>
      </c>
      <c r="E14" s="38" t="s">
        <v>2</v>
      </c>
      <c r="F14" s="27">
        <f>I16</f>
        <v>88.333333333333329</v>
      </c>
      <c r="G14" s="23">
        <v>2</v>
      </c>
      <c r="H14" s="40" t="s">
        <v>5</v>
      </c>
      <c r="I14" s="32">
        <v>120</v>
      </c>
      <c r="J14" s="33">
        <v>25</v>
      </c>
      <c r="K14" s="34">
        <v>18</v>
      </c>
      <c r="L14" s="9"/>
      <c r="M14" s="10"/>
      <c r="N14" s="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</row>
    <row r="15" spans="1:43" x14ac:dyDescent="0.35">
      <c r="A15" s="8"/>
      <c r="B15" s="12"/>
      <c r="C15" s="9"/>
      <c r="D15" s="9"/>
      <c r="E15" s="38"/>
      <c r="F15" s="11"/>
      <c r="G15" s="9"/>
      <c r="H15" s="41">
        <v>6</v>
      </c>
      <c r="I15" s="35"/>
      <c r="J15" s="36"/>
      <c r="K15" s="37"/>
      <c r="L15" s="9"/>
      <c r="M15" s="10"/>
      <c r="N15" s="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</row>
    <row r="16" spans="1:43" x14ac:dyDescent="0.35">
      <c r="A16" s="8"/>
      <c r="B16" s="12"/>
      <c r="C16" s="9"/>
      <c r="D16" s="9"/>
      <c r="E16" s="38" t="s">
        <v>3</v>
      </c>
      <c r="F16" s="27">
        <f>J16</f>
        <v>25</v>
      </c>
      <c r="G16" s="9"/>
      <c r="H16" s="2" t="s">
        <v>9</v>
      </c>
      <c r="I16" s="3">
        <f>AVERAGE(I11:I15)</f>
        <v>88.333333333333329</v>
      </c>
      <c r="J16" s="3">
        <f>MAX(J11:J15)</f>
        <v>25</v>
      </c>
      <c r="K16" s="4">
        <f>MAX(K11:K15)</f>
        <v>18</v>
      </c>
      <c r="L16" s="9"/>
      <c r="M16" s="10"/>
      <c r="N16" s="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</row>
    <row r="17" spans="1:43" x14ac:dyDescent="0.35">
      <c r="A17" s="8"/>
      <c r="B17" s="12"/>
      <c r="C17" s="9"/>
      <c r="D17" s="9"/>
      <c r="E17" s="38"/>
      <c r="F17" s="11"/>
      <c r="G17" s="9"/>
      <c r="H17" s="9"/>
      <c r="I17" s="9"/>
      <c r="J17" s="9"/>
      <c r="K17" s="9"/>
      <c r="L17" s="9"/>
      <c r="M17" s="10"/>
      <c r="N17" s="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</row>
    <row r="18" spans="1:43" x14ac:dyDescent="0.35">
      <c r="A18" s="8"/>
      <c r="B18" s="12"/>
      <c r="C18" s="13"/>
      <c r="D18" s="9"/>
      <c r="E18" s="38" t="s">
        <v>16</v>
      </c>
      <c r="F18" s="28">
        <v>60</v>
      </c>
      <c r="G18" s="9"/>
      <c r="H18" s="9"/>
      <c r="I18" s="9"/>
      <c r="J18" s="9"/>
      <c r="K18" s="9"/>
      <c r="L18" s="9"/>
      <c r="M18" s="10"/>
      <c r="N18" s="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</row>
    <row r="19" spans="1:43" x14ac:dyDescent="0.35">
      <c r="A19" s="8"/>
      <c r="B19" s="12"/>
      <c r="C19" s="9"/>
      <c r="D19" s="9"/>
      <c r="E19" s="38"/>
      <c r="F19" s="9"/>
      <c r="G19" s="9"/>
      <c r="H19" s="52" t="s">
        <v>10</v>
      </c>
      <c r="I19" s="53"/>
      <c r="J19" s="53"/>
      <c r="K19" s="54"/>
      <c r="L19" s="9"/>
      <c r="M19" s="10"/>
      <c r="N19" s="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</row>
    <row r="20" spans="1:43" x14ac:dyDescent="0.35">
      <c r="A20" s="8"/>
      <c r="B20" s="12"/>
      <c r="C20" s="9"/>
      <c r="D20" s="9"/>
      <c r="E20" s="38" t="s">
        <v>7</v>
      </c>
      <c r="F20" s="27">
        <f>K16</f>
        <v>18</v>
      </c>
      <c r="G20" s="9"/>
      <c r="H20" s="40" t="s">
        <v>3</v>
      </c>
      <c r="I20" s="42"/>
      <c r="J20" s="43" t="s">
        <v>6</v>
      </c>
      <c r="K20" s="6">
        <v>60</v>
      </c>
      <c r="L20" s="23">
        <v>50</v>
      </c>
      <c r="M20" s="10"/>
      <c r="N20" s="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</row>
    <row r="21" spans="1:43" x14ac:dyDescent="0.35">
      <c r="A21" s="8"/>
      <c r="B21" s="12"/>
      <c r="C21" s="9"/>
      <c r="D21" s="9"/>
      <c r="E21" s="9"/>
      <c r="F21" s="9"/>
      <c r="G21" s="9"/>
      <c r="H21" s="5">
        <f>K20*K21</f>
        <v>48</v>
      </c>
      <c r="I21" s="44"/>
      <c r="J21" s="45" t="s">
        <v>11</v>
      </c>
      <c r="K21" s="7">
        <v>0.8</v>
      </c>
      <c r="L21" s="23">
        <v>60</v>
      </c>
      <c r="M21" s="24">
        <v>0.1</v>
      </c>
      <c r="N21" s="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</row>
    <row r="22" spans="1:43" x14ac:dyDescent="0.35">
      <c r="A22" s="8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24">
        <v>0.2</v>
      </c>
      <c r="N22" s="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</row>
    <row r="23" spans="1:43" ht="25.5" x14ac:dyDescent="0.65">
      <c r="A23" s="8"/>
      <c r="B23" s="14"/>
      <c r="C23" s="47" t="s">
        <v>18</v>
      </c>
      <c r="D23" s="15"/>
      <c r="E23" s="9"/>
      <c r="F23" s="9"/>
      <c r="G23" s="15"/>
      <c r="H23" s="9"/>
      <c r="I23" s="9"/>
      <c r="J23" s="9"/>
      <c r="K23" s="9"/>
      <c r="L23" s="9"/>
      <c r="M23" s="24">
        <v>0.3</v>
      </c>
      <c r="N23" s="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</row>
    <row r="24" spans="1:43" ht="21" x14ac:dyDescent="0.5">
      <c r="A24" s="8"/>
      <c r="B24" s="14"/>
      <c r="C24" s="55">
        <f>0.894372+(F10*0.33211)+(F12*0.263178)-(F14*0.004856)+(F16*0.02005)-(F20*0.043677)</f>
        <v>1.0389553333333332</v>
      </c>
      <c r="D24" s="56"/>
      <c r="E24" s="9"/>
      <c r="F24" s="9"/>
      <c r="G24" s="15"/>
      <c r="H24" s="9"/>
      <c r="I24" s="9"/>
      <c r="J24" s="9"/>
      <c r="K24" s="9"/>
      <c r="L24" s="9"/>
      <c r="M24" s="24">
        <v>0.4</v>
      </c>
      <c r="N24" s="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</row>
    <row r="25" spans="1:43" ht="21" x14ac:dyDescent="0.5">
      <c r="A25" s="8"/>
      <c r="B25" s="14"/>
      <c r="C25" s="46" t="s">
        <v>12</v>
      </c>
      <c r="D25" s="9"/>
      <c r="E25" s="9"/>
      <c r="F25" s="9"/>
      <c r="G25" s="15"/>
      <c r="H25" s="9"/>
      <c r="I25" s="9"/>
      <c r="J25" s="9"/>
      <c r="K25" s="9"/>
      <c r="L25" s="9"/>
      <c r="M25" s="24">
        <v>0.5</v>
      </c>
      <c r="N25" s="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</row>
    <row r="26" spans="1:43" ht="24" x14ac:dyDescent="0.65">
      <c r="A26" s="8"/>
      <c r="B26" s="14"/>
      <c r="C26" s="47" t="s">
        <v>19</v>
      </c>
      <c r="D26" s="15"/>
      <c r="E26" s="9"/>
      <c r="F26" s="9"/>
      <c r="G26" s="9"/>
      <c r="H26" s="9"/>
      <c r="I26" s="9"/>
      <c r="J26" s="9"/>
      <c r="K26" s="9"/>
      <c r="L26" s="9"/>
      <c r="M26" s="24">
        <v>0.6</v>
      </c>
      <c r="N26" s="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</row>
    <row r="27" spans="1:43" ht="21" x14ac:dyDescent="0.5">
      <c r="A27" s="8"/>
      <c r="B27" s="14"/>
      <c r="C27" s="57">
        <f>(C24/F18)*1000</f>
        <v>17.31592222222222</v>
      </c>
      <c r="D27" s="58"/>
      <c r="E27" s="9"/>
      <c r="F27" s="9"/>
      <c r="G27" s="15"/>
      <c r="H27" s="9"/>
      <c r="I27" s="9"/>
      <c r="J27" s="9"/>
      <c r="K27" s="9"/>
      <c r="L27" s="9"/>
      <c r="M27" s="24">
        <v>0.7</v>
      </c>
      <c r="N27" s="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</row>
    <row r="28" spans="1:43" ht="21.5" thickBot="1" x14ac:dyDescent="0.55000000000000004">
      <c r="A28" s="8"/>
      <c r="B28" s="16"/>
      <c r="C28" s="17"/>
      <c r="D28" s="17"/>
      <c r="E28" s="18"/>
      <c r="F28" s="18"/>
      <c r="G28" s="17"/>
      <c r="H28" s="18"/>
      <c r="I28" s="18"/>
      <c r="J28" s="18"/>
      <c r="K28" s="18"/>
      <c r="L28" s="18"/>
      <c r="M28" s="25">
        <v>0.8</v>
      </c>
      <c r="N28" s="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</row>
    <row r="29" spans="1:43" ht="17.5" customHeight="1" x14ac:dyDescent="0.3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</row>
    <row r="30" spans="1:43" x14ac:dyDescent="0.35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</row>
    <row r="31" spans="1:43" x14ac:dyDescent="0.35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</row>
    <row r="32" spans="1:43" x14ac:dyDescent="0.35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</row>
    <row r="33" spans="1:43" x14ac:dyDescent="0.35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</row>
    <row r="34" spans="1:43" x14ac:dyDescent="0.35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</row>
    <row r="35" spans="1:43" x14ac:dyDescent="0.35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</row>
    <row r="36" spans="1:43" x14ac:dyDescent="0.35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</row>
    <row r="37" spans="1:43" x14ac:dyDescent="0.35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</row>
    <row r="38" spans="1:43" x14ac:dyDescent="0.35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</row>
    <row r="39" spans="1:43" x14ac:dyDescent="0.35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</row>
    <row r="40" spans="1:43" x14ac:dyDescent="0.35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</row>
    <row r="41" spans="1:43" x14ac:dyDescent="0.35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</row>
    <row r="42" spans="1:43" x14ac:dyDescent="0.35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</row>
    <row r="43" spans="1:43" x14ac:dyDescent="0.35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</row>
    <row r="44" spans="1:43" x14ac:dyDescent="0.35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</row>
    <row r="45" spans="1:43" x14ac:dyDescent="0.35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</row>
    <row r="46" spans="1:43" x14ac:dyDescent="0.35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</row>
    <row r="47" spans="1:43" x14ac:dyDescent="0.35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</row>
    <row r="48" spans="1:43" x14ac:dyDescent="0.35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</row>
    <row r="49" spans="1:43" x14ac:dyDescent="0.35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</row>
    <row r="50" spans="1:43" x14ac:dyDescent="0.35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</row>
    <row r="51" spans="1:43" x14ac:dyDescent="0.35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</row>
    <row r="52" spans="1:43" x14ac:dyDescent="0.35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</row>
    <row r="53" spans="1:43" x14ac:dyDescent="0.35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8"/>
      <c r="AM53" s="48"/>
      <c r="AN53" s="48"/>
      <c r="AO53" s="48"/>
      <c r="AP53" s="48"/>
      <c r="AQ53" s="48"/>
    </row>
    <row r="54" spans="1:43" x14ac:dyDescent="0.35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8"/>
      <c r="AL54" s="48"/>
      <c r="AM54" s="48"/>
      <c r="AN54" s="48"/>
      <c r="AO54" s="48"/>
      <c r="AP54" s="48"/>
      <c r="AQ54" s="48"/>
    </row>
    <row r="55" spans="1:43" x14ac:dyDescent="0.35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48"/>
      <c r="AP55" s="48"/>
      <c r="AQ55" s="48"/>
    </row>
    <row r="56" spans="1:43" x14ac:dyDescent="0.35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8"/>
      <c r="AL56" s="48"/>
      <c r="AM56" s="48"/>
      <c r="AN56" s="48"/>
      <c r="AO56" s="48"/>
      <c r="AP56" s="48"/>
      <c r="AQ56" s="48"/>
    </row>
    <row r="57" spans="1:43" x14ac:dyDescent="0.35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</row>
    <row r="58" spans="1:43" x14ac:dyDescent="0.35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8"/>
      <c r="AL58" s="48"/>
      <c r="AM58" s="48"/>
      <c r="AN58" s="48"/>
      <c r="AO58" s="48"/>
      <c r="AP58" s="48"/>
      <c r="AQ58" s="48"/>
    </row>
    <row r="59" spans="1:43" x14ac:dyDescent="0.35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  <c r="AM59" s="48"/>
      <c r="AN59" s="48"/>
      <c r="AO59" s="48"/>
      <c r="AP59" s="48"/>
      <c r="AQ59" s="48"/>
    </row>
    <row r="60" spans="1:43" x14ac:dyDescent="0.35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8"/>
      <c r="AN60" s="48"/>
      <c r="AO60" s="48"/>
      <c r="AP60" s="48"/>
      <c r="AQ60" s="48"/>
    </row>
    <row r="61" spans="1:43" x14ac:dyDescent="0.35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8"/>
      <c r="AN61" s="48"/>
      <c r="AO61" s="48"/>
      <c r="AP61" s="48"/>
      <c r="AQ61" s="48"/>
    </row>
    <row r="62" spans="1:43" x14ac:dyDescent="0.35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M62" s="48"/>
      <c r="AN62" s="48"/>
      <c r="AO62" s="48"/>
      <c r="AP62" s="48"/>
      <c r="AQ62" s="48"/>
    </row>
    <row r="63" spans="1:43" x14ac:dyDescent="0.35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48"/>
      <c r="AM63" s="48"/>
      <c r="AN63" s="48"/>
      <c r="AO63" s="48"/>
      <c r="AP63" s="48"/>
      <c r="AQ63" s="48"/>
    </row>
    <row r="64" spans="1:43" x14ac:dyDescent="0.35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8"/>
      <c r="AN64" s="48"/>
      <c r="AO64" s="48"/>
      <c r="AP64" s="48"/>
      <c r="AQ64" s="48"/>
    </row>
    <row r="65" spans="1:43" x14ac:dyDescent="0.35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8"/>
      <c r="AL65" s="48"/>
      <c r="AM65" s="48"/>
      <c r="AN65" s="48"/>
      <c r="AO65" s="48"/>
      <c r="AP65" s="48"/>
      <c r="AQ65" s="48"/>
    </row>
    <row r="66" spans="1:43" x14ac:dyDescent="0.35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48"/>
      <c r="AM66" s="48"/>
      <c r="AN66" s="48"/>
      <c r="AO66" s="48"/>
      <c r="AP66" s="48"/>
      <c r="AQ66" s="48"/>
    </row>
    <row r="67" spans="1:43" x14ac:dyDescent="0.35">
      <c r="A67" s="48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M67" s="48"/>
      <c r="AN67" s="48"/>
      <c r="AO67" s="48"/>
      <c r="AP67" s="48"/>
      <c r="AQ67" s="48"/>
    </row>
    <row r="68" spans="1:43" x14ac:dyDescent="0.35">
      <c r="A68" s="48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</row>
    <row r="69" spans="1:43" x14ac:dyDescent="0.35">
      <c r="A69" s="48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  <c r="AK69" s="48"/>
      <c r="AL69" s="48"/>
      <c r="AM69" s="48"/>
      <c r="AN69" s="48"/>
      <c r="AO69" s="48"/>
      <c r="AP69" s="48"/>
      <c r="AQ69" s="48"/>
    </row>
    <row r="70" spans="1:43" x14ac:dyDescent="0.35">
      <c r="A70" s="48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  <c r="AK70" s="48"/>
      <c r="AL70" s="48"/>
      <c r="AM70" s="48"/>
      <c r="AN70" s="48"/>
      <c r="AO70" s="48"/>
      <c r="AP70" s="48"/>
      <c r="AQ70" s="48"/>
    </row>
    <row r="71" spans="1:43" x14ac:dyDescent="0.35">
      <c r="A71" s="48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  <c r="AK71" s="48"/>
      <c r="AL71" s="48"/>
      <c r="AM71" s="48"/>
      <c r="AN71" s="48"/>
      <c r="AO71" s="48"/>
      <c r="AP71" s="48"/>
      <c r="AQ71" s="48"/>
    </row>
    <row r="72" spans="1:43" x14ac:dyDescent="0.35">
      <c r="A72" s="48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M72" s="48"/>
      <c r="AN72" s="48"/>
      <c r="AO72" s="48"/>
      <c r="AP72" s="48"/>
      <c r="AQ72" s="48"/>
    </row>
    <row r="73" spans="1:43" x14ac:dyDescent="0.35">
      <c r="A73" s="48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48"/>
      <c r="AP73" s="48"/>
      <c r="AQ73" s="48"/>
    </row>
    <row r="74" spans="1:43" x14ac:dyDescent="0.35">
      <c r="A74" s="48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8"/>
      <c r="AL74" s="48"/>
      <c r="AM74" s="48"/>
      <c r="AN74" s="48"/>
      <c r="AO74" s="48"/>
      <c r="AP74" s="48"/>
      <c r="AQ74" s="48"/>
    </row>
    <row r="75" spans="1:43" x14ac:dyDescent="0.35">
      <c r="A75" s="48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M75" s="48"/>
      <c r="AN75" s="48"/>
      <c r="AO75" s="48"/>
      <c r="AP75" s="48"/>
      <c r="AQ75" s="48"/>
    </row>
    <row r="76" spans="1:43" x14ac:dyDescent="0.35">
      <c r="A76" s="48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8"/>
      <c r="AL76" s="48"/>
      <c r="AM76" s="48"/>
      <c r="AN76" s="48"/>
      <c r="AO76" s="48"/>
      <c r="AP76" s="48"/>
      <c r="AQ76" s="48"/>
    </row>
    <row r="77" spans="1:43" x14ac:dyDescent="0.35">
      <c r="A77" s="48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8"/>
      <c r="AL77" s="48"/>
      <c r="AM77" s="48"/>
      <c r="AN77" s="48"/>
      <c r="AO77" s="48"/>
      <c r="AP77" s="48"/>
      <c r="AQ77" s="48"/>
    </row>
    <row r="78" spans="1:43" x14ac:dyDescent="0.35">
      <c r="A78" s="48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48"/>
      <c r="AM78" s="48"/>
      <c r="AN78" s="48"/>
      <c r="AO78" s="48"/>
      <c r="AP78" s="48"/>
      <c r="AQ78" s="48"/>
    </row>
    <row r="79" spans="1:43" x14ac:dyDescent="0.35">
      <c r="A79" s="4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</row>
  </sheetData>
  <sheetProtection algorithmName="SHA-512" hashValue="/SGCKRUss9Udt/c1aTANmsgjPX4lCoT9wrm/1IoNLcyTQjKGwssJWqdMn3iSBryj3WRjcQlWYjW/t/qm42pUIA==" saltValue="ussn+wvNUyhkf5UpM8gywg==" spinCount="100000" sheet="1" objects="1" scenarios="1"/>
  <mergeCells count="5">
    <mergeCell ref="H9:K9"/>
    <mergeCell ref="H19:K19"/>
    <mergeCell ref="C24:D24"/>
    <mergeCell ref="C27:D27"/>
    <mergeCell ref="C7:I7"/>
  </mergeCells>
  <dataValidations count="4">
    <dataValidation type="list" allowBlank="1" showInputMessage="1" showErrorMessage="1" sqref="F10" xr:uid="{67F0C631-5AB2-4A5B-899F-86309D5A83F2}">
      <formula1>$G$10:$G$11</formula1>
    </dataValidation>
    <dataValidation type="list" allowBlank="1" showInputMessage="1" showErrorMessage="1" sqref="K20" xr:uid="{DBA99807-3C50-4E05-B03E-8D8F5C118728}">
      <formula1>$L$20:$L$21</formula1>
    </dataValidation>
    <dataValidation type="list" allowBlank="1" showInputMessage="1" showErrorMessage="1" sqref="F12" xr:uid="{1ACFBDFD-F6AF-4A8E-93B7-BE6812AF8655}">
      <formula1>$G$12:$G$14</formula1>
    </dataValidation>
    <dataValidation type="list" allowBlank="1" showInputMessage="1" showErrorMessage="1" sqref="K21" xr:uid="{E17276A3-6B1C-4340-B720-F7EA3B267617}">
      <formula1>$M$21:$M$28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C8C1F-AE86-4FF7-9488-07292CF0880D}">
  <dimension ref="A1"/>
  <sheetViews>
    <sheetView workbookViewId="0">
      <selection activeCell="E19" sqref="E19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Calculations</vt:lpstr>
      <vt:lpstr>Instructions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Wim Grooten</dc:creator>
  <cp:lastModifiedBy>Wim Grooten</cp:lastModifiedBy>
  <dcterms:created xsi:type="dcterms:W3CDTF">2023-06-27T12:15:45Z</dcterms:created>
  <dcterms:modified xsi:type="dcterms:W3CDTF">2023-06-30T09:05:21Z</dcterms:modified>
</cp:coreProperties>
</file>