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CO2_Market_model\"/>
    </mc:Choice>
  </mc:AlternateContent>
  <xr:revisionPtr revIDLastSave="0" documentId="13_ncr:1_{7431893A-550F-4E1C-9506-3C24A42104CA}" xr6:coauthVersionLast="36" xr6:coauthVersionMax="47" xr10:uidLastSave="{00000000-0000-0000-0000-000000000000}"/>
  <bookViews>
    <workbookView xWindow="-105" yWindow="-105" windowWidth="23250" windowHeight="12450" firstSheet="2" activeTab="10" xr2:uid="{9A42990F-054C-4294-89C2-09F5189908D6}"/>
  </bookViews>
  <sheets>
    <sheet name="Read_Me" sheetId="3" r:id="rId1"/>
    <sheet name="Tol" sheetId="2" r:id="rId2"/>
    <sheet name="DJO" sheetId="1" r:id="rId3"/>
    <sheet name="EU+" sheetId="9" r:id="rId4"/>
    <sheet name="GDP_Deflator" sheetId="5" r:id="rId5"/>
    <sheet name="Conversion_PPP_MarketExchange" sheetId="4" r:id="rId6"/>
    <sheet name="Emissions" sheetId="6" r:id="rId7"/>
    <sheet name="Wealth_Data" sheetId="10" r:id="rId8"/>
    <sheet name="Diagramm1" sheetId="12" r:id="rId9"/>
    <sheet name="Tabelle1" sheetId="11" r:id="rId10"/>
    <sheet name="Wealth_Calculation_wo_NA" sheetId="8" r:id="rId11"/>
    <sheet name="Diagramm2" sheetId="15" r:id="rId12"/>
    <sheet name="Tabelle2" sheetId="13" r:id="rId13"/>
  </sheets>
  <externalReferences>
    <externalReference r:id="rId14"/>
    <externalReference r:id="rId15"/>
    <externalReference r:id="rId16"/>
  </externalReferences>
  <definedNames>
    <definedName name="_xlnm._FilterDatabase" localSheetId="6" hidden="1">Emissions!$J$2:$K$2</definedName>
    <definedName name="_xlnm._FilterDatabase" localSheetId="9" hidden="1">Tabelle1!$B$3:$F$3</definedName>
    <definedName name="_xlnm._FilterDatabase" localSheetId="12" hidden="1">Tabelle2!$A$5:$I$5</definedName>
    <definedName name="_xlnm._FilterDatabase" localSheetId="7" hidden="1">Wealth_Data!$A$4:$I$4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1" l="1"/>
  <c r="F66" i="11" s="1"/>
  <c r="E65" i="11"/>
  <c r="F65" i="11" s="1"/>
  <c r="E64" i="11"/>
  <c r="F64" i="11" s="1"/>
  <c r="E63" i="11"/>
  <c r="F63" i="11" s="1"/>
  <c r="E62" i="11"/>
  <c r="F62" i="11" s="1"/>
  <c r="E61" i="11"/>
  <c r="F61" i="11" s="1"/>
  <c r="E60" i="11"/>
  <c r="F60" i="11" s="1"/>
  <c r="E59" i="11"/>
  <c r="F59" i="11" s="1"/>
  <c r="E58" i="11"/>
  <c r="F58" i="11" s="1"/>
  <c r="E57" i="11"/>
  <c r="F57" i="11" s="1"/>
  <c r="E56" i="11"/>
  <c r="F56" i="11" s="1"/>
  <c r="E55" i="11"/>
  <c r="F55" i="11" s="1"/>
  <c r="E54" i="11"/>
  <c r="F54" i="11" s="1"/>
  <c r="E53" i="11"/>
  <c r="F53" i="11" s="1"/>
  <c r="E52" i="11"/>
  <c r="F52" i="11" s="1"/>
  <c r="E51" i="11"/>
  <c r="F51" i="11" s="1"/>
  <c r="E50" i="11"/>
  <c r="F50" i="11" s="1"/>
  <c r="E49" i="11"/>
  <c r="F49" i="11" s="1"/>
  <c r="E48" i="11"/>
  <c r="F48" i="11" s="1"/>
  <c r="E47" i="11"/>
  <c r="F47" i="11" s="1"/>
  <c r="E46" i="11"/>
  <c r="F46" i="11" s="1"/>
  <c r="E45" i="11"/>
  <c r="F45" i="11" s="1"/>
  <c r="E44" i="11"/>
  <c r="F44" i="11" s="1"/>
  <c r="E43" i="11"/>
  <c r="F43" i="11" s="1"/>
  <c r="E42" i="11"/>
  <c r="F42" i="11" s="1"/>
  <c r="E41" i="11"/>
  <c r="F41" i="11" s="1"/>
  <c r="E40" i="11"/>
  <c r="F40" i="11" s="1"/>
  <c r="E39" i="11"/>
  <c r="F39" i="11" s="1"/>
  <c r="E38" i="11"/>
  <c r="F38" i="11" s="1"/>
  <c r="E37" i="11"/>
  <c r="F37" i="11" s="1"/>
  <c r="E36" i="11"/>
  <c r="F36" i="11" s="1"/>
  <c r="E35" i="11"/>
  <c r="F35" i="11" s="1"/>
  <c r="E34" i="11"/>
  <c r="F34" i="11" s="1"/>
  <c r="E33" i="11"/>
  <c r="F33" i="11" s="1"/>
  <c r="E32" i="11"/>
  <c r="F32" i="11" s="1"/>
  <c r="E31" i="11"/>
  <c r="F31" i="11" s="1"/>
  <c r="E30" i="11"/>
  <c r="F30" i="11" s="1"/>
  <c r="E29" i="11"/>
  <c r="F29" i="11" s="1"/>
  <c r="E28" i="11"/>
  <c r="F28" i="11" s="1"/>
  <c r="E27" i="11"/>
  <c r="F27" i="11" s="1"/>
  <c r="E26" i="11"/>
  <c r="F26" i="11" s="1"/>
  <c r="E25" i="11"/>
  <c r="F25" i="11" s="1"/>
  <c r="E24" i="11"/>
  <c r="F24" i="11" s="1"/>
  <c r="E23" i="11"/>
  <c r="F23" i="11" s="1"/>
  <c r="E22" i="11"/>
  <c r="F22" i="11" s="1"/>
  <c r="E21" i="11"/>
  <c r="F21" i="11" s="1"/>
  <c r="E20" i="11"/>
  <c r="F20" i="11" s="1"/>
  <c r="E19" i="11"/>
  <c r="F19" i="11" s="1"/>
  <c r="E18" i="11"/>
  <c r="F18" i="11" s="1"/>
  <c r="E17" i="11"/>
  <c r="F17" i="11" s="1"/>
  <c r="E16" i="11"/>
  <c r="F16" i="11" s="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E9" i="11"/>
  <c r="F9" i="11" s="1"/>
  <c r="E8" i="11"/>
  <c r="F8" i="11" s="1"/>
  <c r="E7" i="11"/>
  <c r="F7" i="11" s="1"/>
  <c r="E6" i="11"/>
  <c r="F6" i="11" s="1"/>
  <c r="E5" i="11"/>
  <c r="F5" i="11" s="1"/>
  <c r="Q153" i="10"/>
  <c r="R153" i="10"/>
  <c r="S153" i="10"/>
  <c r="T153" i="10"/>
  <c r="Q154" i="10"/>
  <c r="R154" i="10"/>
  <c r="S154" i="10"/>
  <c r="T154" i="10"/>
  <c r="Q155" i="10"/>
  <c r="R155" i="10"/>
  <c r="S155" i="10"/>
  <c r="T155" i="10"/>
  <c r="Q156" i="10"/>
  <c r="R156" i="10"/>
  <c r="S156" i="10"/>
  <c r="T156" i="10"/>
  <c r="Q157" i="10"/>
  <c r="R157" i="10"/>
  <c r="S157" i="10"/>
  <c r="T157" i="10"/>
  <c r="Q158" i="10"/>
  <c r="R158" i="10"/>
  <c r="S158" i="10"/>
  <c r="T158" i="10"/>
  <c r="Q159" i="10"/>
  <c r="R159" i="10"/>
  <c r="S159" i="10"/>
  <c r="T159" i="10"/>
  <c r="Q160" i="10"/>
  <c r="R160" i="10"/>
  <c r="S160" i="10"/>
  <c r="T160" i="10"/>
  <c r="Q161" i="10"/>
  <c r="R161" i="10"/>
  <c r="S161" i="10"/>
  <c r="T161" i="10"/>
  <c r="Q162" i="10"/>
  <c r="R162" i="10"/>
  <c r="S162" i="10"/>
  <c r="T162" i="10"/>
  <c r="Q163" i="10"/>
  <c r="R163" i="10"/>
  <c r="S163" i="10"/>
  <c r="T163" i="10"/>
  <c r="Q164" i="10"/>
  <c r="R164" i="10"/>
  <c r="S164" i="10"/>
  <c r="T164" i="10"/>
  <c r="Q165" i="10"/>
  <c r="R165" i="10"/>
  <c r="S165" i="10"/>
  <c r="T165" i="10"/>
  <c r="Q166" i="10"/>
  <c r="R166" i="10"/>
  <c r="S166" i="10"/>
  <c r="T166" i="10"/>
  <c r="Q167" i="10"/>
  <c r="R167" i="10"/>
  <c r="S167" i="10"/>
  <c r="T167" i="10"/>
  <c r="Q168" i="10"/>
  <c r="R168" i="10"/>
  <c r="S168" i="10"/>
  <c r="T168" i="10"/>
  <c r="Q169" i="10"/>
  <c r="R169" i="10"/>
  <c r="S169" i="10"/>
  <c r="T169" i="10"/>
  <c r="Q170" i="10"/>
  <c r="R170" i="10"/>
  <c r="S170" i="10"/>
  <c r="T170" i="10"/>
  <c r="Q171" i="10"/>
  <c r="R171" i="10"/>
  <c r="S171" i="10"/>
  <c r="T171" i="10"/>
  <c r="Q172" i="10"/>
  <c r="R172" i="10"/>
  <c r="S172" i="10"/>
  <c r="T172" i="10"/>
  <c r="Q173" i="10"/>
  <c r="R173" i="10"/>
  <c r="S173" i="10"/>
  <c r="T173" i="10"/>
  <c r="Q174" i="10"/>
  <c r="R174" i="10"/>
  <c r="S174" i="10"/>
  <c r="T174" i="10"/>
  <c r="Q175" i="10"/>
  <c r="R175" i="10"/>
  <c r="S175" i="10"/>
  <c r="T175" i="10"/>
  <c r="Q176" i="10"/>
  <c r="R176" i="10"/>
  <c r="S176" i="10"/>
  <c r="T176" i="10"/>
  <c r="Q177" i="10"/>
  <c r="R177" i="10"/>
  <c r="S177" i="10"/>
  <c r="T177" i="10"/>
  <c r="Q178" i="10"/>
  <c r="R178" i="10"/>
  <c r="S178" i="10"/>
  <c r="T178" i="10"/>
  <c r="Q179" i="10"/>
  <c r="R179" i="10"/>
  <c r="S179" i="10"/>
  <c r="T179" i="10"/>
  <c r="Q180" i="10"/>
  <c r="R180" i="10"/>
  <c r="S180" i="10"/>
  <c r="T180" i="10"/>
  <c r="Q181" i="10"/>
  <c r="R181" i="10"/>
  <c r="S181" i="10"/>
  <c r="T181" i="10"/>
  <c r="Q182" i="10"/>
  <c r="R182" i="10"/>
  <c r="S182" i="10"/>
  <c r="T182" i="10"/>
  <c r="Q183" i="10"/>
  <c r="R183" i="10"/>
  <c r="S183" i="10"/>
  <c r="T183" i="10"/>
  <c r="Q184" i="10"/>
  <c r="R184" i="10"/>
  <c r="S184" i="10"/>
  <c r="T184" i="10"/>
  <c r="Q185" i="10"/>
  <c r="R185" i="10"/>
  <c r="S185" i="10"/>
  <c r="T185" i="10"/>
  <c r="Q186" i="10"/>
  <c r="R186" i="10"/>
  <c r="S186" i="10"/>
  <c r="T186" i="10"/>
  <c r="Q187" i="10"/>
  <c r="R187" i="10"/>
  <c r="S187" i="10"/>
  <c r="T187" i="10"/>
  <c r="Q188" i="10"/>
  <c r="R188" i="10"/>
  <c r="S188" i="10"/>
  <c r="T188" i="10"/>
  <c r="Q189" i="10"/>
  <c r="R189" i="10"/>
  <c r="S189" i="10"/>
  <c r="T189" i="10"/>
  <c r="Q190" i="10"/>
  <c r="R190" i="10"/>
  <c r="S190" i="10"/>
  <c r="T190" i="10"/>
  <c r="Q191" i="10"/>
  <c r="R191" i="10"/>
  <c r="S191" i="10"/>
  <c r="T191" i="10"/>
  <c r="Q192" i="10"/>
  <c r="R192" i="10"/>
  <c r="S192" i="10"/>
  <c r="T192" i="10"/>
  <c r="Q193" i="10"/>
  <c r="R193" i="10"/>
  <c r="S193" i="10"/>
  <c r="T193" i="10"/>
  <c r="Q194" i="10"/>
  <c r="R194" i="10"/>
  <c r="S194" i="10"/>
  <c r="T194" i="10"/>
  <c r="Q195" i="10"/>
  <c r="R195" i="10"/>
  <c r="S195" i="10"/>
  <c r="T195" i="10"/>
  <c r="Q196" i="10"/>
  <c r="R196" i="10"/>
  <c r="S196" i="10"/>
  <c r="T196" i="10"/>
  <c r="Q197" i="10"/>
  <c r="R197" i="10"/>
  <c r="S197" i="10"/>
  <c r="T197" i="10"/>
  <c r="Q198" i="10"/>
  <c r="R198" i="10"/>
  <c r="S198" i="10"/>
  <c r="T198" i="10"/>
  <c r="Q199" i="10"/>
  <c r="R199" i="10"/>
  <c r="S199" i="10"/>
  <c r="T199" i="10"/>
  <c r="Q200" i="10"/>
  <c r="R200" i="10"/>
  <c r="S200" i="10"/>
  <c r="T200" i="10"/>
  <c r="Q201" i="10"/>
  <c r="R201" i="10"/>
  <c r="S201" i="10"/>
  <c r="T201" i="10"/>
  <c r="Q202" i="10"/>
  <c r="R202" i="10"/>
  <c r="S202" i="10"/>
  <c r="T202" i="10"/>
  <c r="Q203" i="10"/>
  <c r="R203" i="10"/>
  <c r="S203" i="10"/>
  <c r="T203" i="10"/>
  <c r="Q204" i="10"/>
  <c r="R204" i="10"/>
  <c r="S204" i="10"/>
  <c r="T204" i="10"/>
  <c r="Q205" i="10"/>
  <c r="R205" i="10"/>
  <c r="S205" i="10"/>
  <c r="T205" i="10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6" i="1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6" i="2"/>
  <c r="AC4" i="1" l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6" i="1"/>
  <c r="AL86" i="2" l="1"/>
  <c r="U1" i="1"/>
  <c r="B2" i="8"/>
  <c r="AL195" i="2"/>
  <c r="F2" i="8"/>
  <c r="W15" i="13"/>
  <c r="W16" i="13"/>
  <c r="W17" i="13"/>
  <c r="W18" i="13"/>
  <c r="W19" i="13"/>
  <c r="W20" i="13"/>
  <c r="W21" i="13"/>
  <c r="W22" i="13"/>
  <c r="W23" i="13"/>
  <c r="W24" i="13"/>
  <c r="W25" i="13"/>
  <c r="V16" i="13"/>
  <c r="V17" i="13"/>
  <c r="V18" i="13"/>
  <c r="V19" i="13"/>
  <c r="V20" i="13"/>
  <c r="V21" i="13"/>
  <c r="V22" i="13"/>
  <c r="V23" i="13"/>
  <c r="V24" i="13"/>
  <c r="V25" i="13"/>
  <c r="V7" i="13"/>
  <c r="W7" i="13"/>
  <c r="V8" i="13"/>
  <c r="W8" i="13"/>
  <c r="V9" i="13"/>
  <c r="W9" i="13"/>
  <c r="V10" i="13"/>
  <c r="W10" i="13"/>
  <c r="V11" i="13"/>
  <c r="W11" i="13"/>
  <c r="V12" i="13"/>
  <c r="W12" i="13"/>
  <c r="V13" i="13"/>
  <c r="W13" i="13"/>
  <c r="V14" i="13"/>
  <c r="W14" i="13"/>
  <c r="V15" i="13"/>
  <c r="W6" i="13"/>
  <c r="V6" i="13"/>
  <c r="Q7" i="13"/>
  <c r="R7" i="13"/>
  <c r="Q8" i="13"/>
  <c r="R8" i="13"/>
  <c r="Q9" i="13"/>
  <c r="R9" i="13"/>
  <c r="Q10" i="13"/>
  <c r="R10" i="13"/>
  <c r="Q11" i="13"/>
  <c r="R11" i="13"/>
  <c r="Q12" i="13"/>
  <c r="R12" i="13"/>
  <c r="Q13" i="13"/>
  <c r="R13" i="13"/>
  <c r="Q14" i="13"/>
  <c r="R14" i="13"/>
  <c r="Q15" i="13"/>
  <c r="R15" i="13"/>
  <c r="Q16" i="13"/>
  <c r="R16" i="13"/>
  <c r="Q17" i="13"/>
  <c r="R17" i="13"/>
  <c r="Q18" i="13"/>
  <c r="R18" i="13"/>
  <c r="Q19" i="13"/>
  <c r="R19" i="13"/>
  <c r="Q20" i="13"/>
  <c r="R20" i="13"/>
  <c r="Q21" i="13"/>
  <c r="R21" i="13"/>
  <c r="Q22" i="13"/>
  <c r="R22" i="13"/>
  <c r="Q23" i="13"/>
  <c r="R23" i="13"/>
  <c r="Q24" i="13"/>
  <c r="R24" i="13"/>
  <c r="Q25" i="13"/>
  <c r="R25" i="13"/>
  <c r="R6" i="13"/>
  <c r="Q6" i="13"/>
  <c r="K201" i="8" l="1"/>
  <c r="L201" i="8" s="1"/>
  <c r="M201" i="8"/>
  <c r="N201" i="8" s="1"/>
  <c r="O201" i="8"/>
  <c r="P201" i="8"/>
  <c r="Q201" i="8"/>
  <c r="R201" i="8"/>
  <c r="S201" i="8"/>
  <c r="T201" i="8" s="1"/>
  <c r="U201" i="8"/>
  <c r="V201" i="8"/>
  <c r="W201" i="8"/>
  <c r="X201" i="8"/>
  <c r="Y201" i="8"/>
  <c r="Z201" i="8"/>
  <c r="AA201" i="8"/>
  <c r="AB201" i="8" s="1"/>
  <c r="AR201" i="8" s="1"/>
  <c r="AC201" i="8"/>
  <c r="AD201" i="8"/>
  <c r="AE201" i="8"/>
  <c r="AF201" i="8"/>
  <c r="AG201" i="8"/>
  <c r="AH201" i="8"/>
  <c r="AX201" i="8" s="1"/>
  <c r="AI201" i="8"/>
  <c r="AJ201" i="8" s="1"/>
  <c r="AK201" i="8"/>
  <c r="AL201" i="8"/>
  <c r="AM201" i="8"/>
  <c r="AN201" i="8"/>
  <c r="AO201" i="8"/>
  <c r="AP201" i="8"/>
  <c r="AQ201" i="8"/>
  <c r="AS201" i="8"/>
  <c r="AT201" i="8"/>
  <c r="AU201" i="8"/>
  <c r="AV201" i="8"/>
  <c r="AW201" i="8"/>
  <c r="K202" i="8"/>
  <c r="L202" i="8" s="1"/>
  <c r="M202" i="8"/>
  <c r="N202" i="8"/>
  <c r="O202" i="8"/>
  <c r="P202" i="8"/>
  <c r="Q202" i="8"/>
  <c r="R202" i="8"/>
  <c r="S202" i="8"/>
  <c r="T202" i="8" s="1"/>
  <c r="U202" i="8"/>
  <c r="V202" i="8"/>
  <c r="W202" i="8"/>
  <c r="X202" i="8"/>
  <c r="Y202" i="8"/>
  <c r="Z202" i="8"/>
  <c r="AA202" i="8"/>
  <c r="AB202" i="8" s="1"/>
  <c r="AC202" i="8"/>
  <c r="AD202" i="8"/>
  <c r="AT202" i="8" s="1"/>
  <c r="AE202" i="8"/>
  <c r="AF202" i="8"/>
  <c r="AV202" i="8" s="1"/>
  <c r="AG202" i="8"/>
  <c r="AH202" i="8"/>
  <c r="AI202" i="8"/>
  <c r="AJ202" i="8" s="1"/>
  <c r="AK202" i="8"/>
  <c r="AL202" i="8"/>
  <c r="AM202" i="8"/>
  <c r="AN202" i="8"/>
  <c r="AO202" i="8"/>
  <c r="AP202" i="8"/>
  <c r="AX202" i="8" s="1"/>
  <c r="AQ202" i="8"/>
  <c r="AS202" i="8"/>
  <c r="AU202" i="8"/>
  <c r="AW202" i="8"/>
  <c r="K203" i="8"/>
  <c r="L203" i="8" s="1"/>
  <c r="M203" i="8"/>
  <c r="N203" i="8"/>
  <c r="O203" i="8"/>
  <c r="P203" i="8"/>
  <c r="Q203" i="8"/>
  <c r="R203" i="8"/>
  <c r="S203" i="8"/>
  <c r="T203" i="8" s="1"/>
  <c r="U203" i="8"/>
  <c r="V203" i="8"/>
  <c r="W203" i="8"/>
  <c r="X203" i="8"/>
  <c r="Y203" i="8"/>
  <c r="Z203" i="8"/>
  <c r="AA203" i="8"/>
  <c r="AB203" i="8" s="1"/>
  <c r="AC203" i="8"/>
  <c r="AD203" i="8"/>
  <c r="AT203" i="8" s="1"/>
  <c r="AE203" i="8"/>
  <c r="AF203" i="8"/>
  <c r="AG203" i="8"/>
  <c r="AH203" i="8"/>
  <c r="AI203" i="8"/>
  <c r="AJ203" i="8" s="1"/>
  <c r="AK203" i="8"/>
  <c r="AL203" i="8"/>
  <c r="AM203" i="8"/>
  <c r="AN203" i="8"/>
  <c r="AO203" i="8"/>
  <c r="AP203" i="8"/>
  <c r="AQ203" i="8"/>
  <c r="AS203" i="8"/>
  <c r="AU203" i="8"/>
  <c r="AV203" i="8"/>
  <c r="AW203" i="8"/>
  <c r="AX203" i="8"/>
  <c r="K204" i="8"/>
  <c r="L204" i="8" s="1"/>
  <c r="M204" i="8"/>
  <c r="N204" i="8"/>
  <c r="O204" i="8"/>
  <c r="P204" i="8"/>
  <c r="Q204" i="8"/>
  <c r="R204" i="8"/>
  <c r="S204" i="8"/>
  <c r="T204" i="8" s="1"/>
  <c r="U204" i="8"/>
  <c r="V204" i="8"/>
  <c r="W204" i="8"/>
  <c r="X204" i="8"/>
  <c r="Y204" i="8"/>
  <c r="Z204" i="8"/>
  <c r="AA204" i="8"/>
  <c r="AB204" i="8" s="1"/>
  <c r="AC204" i="8"/>
  <c r="AD204" i="8"/>
  <c r="AE204" i="8"/>
  <c r="AF204" i="8"/>
  <c r="AV204" i="8" s="1"/>
  <c r="AG204" i="8"/>
  <c r="AH204" i="8"/>
  <c r="AX204" i="8" s="1"/>
  <c r="AI204" i="8"/>
  <c r="AJ204" i="8" s="1"/>
  <c r="AK204" i="8"/>
  <c r="AL204" i="8"/>
  <c r="AT204" i="8" s="1"/>
  <c r="AM204" i="8"/>
  <c r="AN204" i="8"/>
  <c r="AO204" i="8"/>
  <c r="AP204" i="8"/>
  <c r="AQ204" i="8"/>
  <c r="AS204" i="8"/>
  <c r="AU204" i="8"/>
  <c r="AW204" i="8"/>
  <c r="K205" i="8"/>
  <c r="L205" i="8" s="1"/>
  <c r="M205" i="8"/>
  <c r="N205" i="8"/>
  <c r="O205" i="8"/>
  <c r="P205" i="8"/>
  <c r="Q205" i="8"/>
  <c r="R205" i="8"/>
  <c r="S205" i="8"/>
  <c r="T205" i="8" s="1"/>
  <c r="U205" i="8"/>
  <c r="V205" i="8"/>
  <c r="W205" i="8"/>
  <c r="X205" i="8"/>
  <c r="Y205" i="8"/>
  <c r="Z205" i="8"/>
  <c r="AA205" i="8"/>
  <c r="AB205" i="8" s="1"/>
  <c r="AC205" i="8"/>
  <c r="AD205" i="8"/>
  <c r="AT205" i="8" s="1"/>
  <c r="AE205" i="8"/>
  <c r="AF205" i="8"/>
  <c r="AV205" i="8" s="1"/>
  <c r="AG205" i="8"/>
  <c r="AH205" i="8"/>
  <c r="AI205" i="8"/>
  <c r="AJ205" i="8" s="1"/>
  <c r="AK205" i="8"/>
  <c r="AL205" i="8"/>
  <c r="AM205" i="8"/>
  <c r="AN205" i="8"/>
  <c r="AO205" i="8"/>
  <c r="AW205" i="8" s="1"/>
  <c r="AQ205" i="8"/>
  <c r="AS205" i="8"/>
  <c r="AU205" i="8"/>
  <c r="K206" i="8"/>
  <c r="L206" i="8" s="1"/>
  <c r="M206" i="8"/>
  <c r="N206" i="8"/>
  <c r="O206" i="8"/>
  <c r="P206" i="8"/>
  <c r="Q206" i="8"/>
  <c r="R206" i="8"/>
  <c r="S206" i="8"/>
  <c r="T206" i="8" s="1"/>
  <c r="U206" i="8"/>
  <c r="V206" i="8"/>
  <c r="W206" i="8"/>
  <c r="X206" i="8" s="1"/>
  <c r="Y206" i="8"/>
  <c r="Z206" i="8" s="1"/>
  <c r="AA206" i="8"/>
  <c r="AB206" i="8" s="1"/>
  <c r="AR206" i="8" s="1"/>
  <c r="AC206" i="8"/>
  <c r="AD206" i="8"/>
  <c r="AE206" i="8"/>
  <c r="AF206" i="8" s="1"/>
  <c r="AV206" i="8" s="1"/>
  <c r="AG206" i="8"/>
  <c r="AH206" i="8"/>
  <c r="AI206" i="8"/>
  <c r="AJ206" i="8" s="1"/>
  <c r="AK206" i="8"/>
  <c r="AL206" i="8"/>
  <c r="AT206" i="8" s="1"/>
  <c r="AM206" i="8"/>
  <c r="AN206" i="8"/>
  <c r="AO206" i="8"/>
  <c r="AP206" i="8" s="1"/>
  <c r="AQ206" i="8"/>
  <c r="AS206" i="8"/>
  <c r="AU206" i="8"/>
  <c r="AW206" i="8"/>
  <c r="K7" i="8"/>
  <c r="L7" i="8" s="1"/>
  <c r="M7" i="8"/>
  <c r="N7" i="8" s="1"/>
  <c r="O7" i="8"/>
  <c r="P7" i="8"/>
  <c r="Q7" i="8"/>
  <c r="R7" i="8" s="1"/>
  <c r="S7" i="8"/>
  <c r="T7" i="8" s="1"/>
  <c r="U7" i="8"/>
  <c r="V7" i="8" s="1"/>
  <c r="W7" i="8"/>
  <c r="X7" i="8" s="1"/>
  <c r="Y7" i="8"/>
  <c r="Z7" i="8" s="1"/>
  <c r="AA7" i="8"/>
  <c r="AB7" i="8"/>
  <c r="AC7" i="8"/>
  <c r="AD7" i="8" s="1"/>
  <c r="AT7" i="8" s="1"/>
  <c r="AE7" i="8"/>
  <c r="AF7" i="8"/>
  <c r="AG7" i="8"/>
  <c r="AH7" i="8"/>
  <c r="AI7" i="8"/>
  <c r="AJ7" i="8"/>
  <c r="AR7" i="8" s="1"/>
  <c r="AK7" i="8"/>
  <c r="AL7" i="8" s="1"/>
  <c r="AM7" i="8"/>
  <c r="AU7" i="8" s="1"/>
  <c r="AO7" i="8"/>
  <c r="AP7" i="8" s="1"/>
  <c r="AX7" i="8" s="1"/>
  <c r="AQ7" i="8"/>
  <c r="K8" i="8"/>
  <c r="L8" i="8"/>
  <c r="M8" i="8"/>
  <c r="N8" i="8" s="1"/>
  <c r="O8" i="8"/>
  <c r="P8" i="8"/>
  <c r="Q8" i="8"/>
  <c r="R8" i="8" s="1"/>
  <c r="S8" i="8"/>
  <c r="T8" i="8" s="1"/>
  <c r="U8" i="8"/>
  <c r="V8" i="8" s="1"/>
  <c r="W8" i="8"/>
  <c r="X8" i="8"/>
  <c r="Y8" i="8"/>
  <c r="Z8" i="8"/>
  <c r="AA8" i="8"/>
  <c r="AQ8" i="8" s="1"/>
  <c r="AB8" i="8"/>
  <c r="AC8" i="8"/>
  <c r="AD8" i="8" s="1"/>
  <c r="AE8" i="8"/>
  <c r="AF8" i="8" s="1"/>
  <c r="AV8" i="8" s="1"/>
  <c r="AG8" i="8"/>
  <c r="AH8" i="8" s="1"/>
  <c r="AX8" i="8" s="1"/>
  <c r="AI8" i="8"/>
  <c r="AJ8" i="8" s="1"/>
  <c r="AK8" i="8"/>
  <c r="AL8" i="8" s="1"/>
  <c r="AM8" i="8"/>
  <c r="AN8" i="8"/>
  <c r="AO8" i="8"/>
  <c r="AP8" i="8"/>
  <c r="AU8" i="8"/>
  <c r="AW8" i="8"/>
  <c r="K9" i="8"/>
  <c r="L9" i="8" s="1"/>
  <c r="M9" i="8"/>
  <c r="N9" i="8" s="1"/>
  <c r="O9" i="8"/>
  <c r="P9" i="8"/>
  <c r="Q9" i="8"/>
  <c r="R9" i="8"/>
  <c r="S9" i="8"/>
  <c r="T9" i="8"/>
  <c r="U9" i="8"/>
  <c r="V9" i="8" s="1"/>
  <c r="W9" i="8"/>
  <c r="X9" i="8" s="1"/>
  <c r="Y9" i="8"/>
  <c r="Z9" i="8" s="1"/>
  <c r="AA9" i="8"/>
  <c r="AB9" i="8" s="1"/>
  <c r="AR9" i="8" s="1"/>
  <c r="AC9" i="8"/>
  <c r="AD9" i="8" s="1"/>
  <c r="AT9" i="8" s="1"/>
  <c r="AE9" i="8"/>
  <c r="AU9" i="8" s="1"/>
  <c r="AF9" i="8"/>
  <c r="AG9" i="8"/>
  <c r="AW9" i="8" s="1"/>
  <c r="AH9" i="8"/>
  <c r="AX9" i="8" s="1"/>
  <c r="AI9" i="8"/>
  <c r="AJ9" i="8"/>
  <c r="AK9" i="8"/>
  <c r="AL9" i="8" s="1"/>
  <c r="AM9" i="8"/>
  <c r="AN9" i="8" s="1"/>
  <c r="AO9" i="8"/>
  <c r="AP9" i="8" s="1"/>
  <c r="AQ9" i="8"/>
  <c r="AS9" i="8"/>
  <c r="K10" i="8"/>
  <c r="L10" i="8"/>
  <c r="M10" i="8"/>
  <c r="N10" i="8" s="1"/>
  <c r="O10" i="8"/>
  <c r="P10" i="8" s="1"/>
  <c r="Q10" i="8"/>
  <c r="R10" i="8" s="1"/>
  <c r="S10" i="8"/>
  <c r="T10" i="8" s="1"/>
  <c r="U10" i="8"/>
  <c r="V10" i="8" s="1"/>
  <c r="W10" i="8"/>
  <c r="X10" i="8"/>
  <c r="Y10" i="8"/>
  <c r="Z10" i="8"/>
  <c r="AA10" i="8"/>
  <c r="AQ10" i="8" s="1"/>
  <c r="AB10" i="8"/>
  <c r="AC10" i="8"/>
  <c r="AD10" i="8" s="1"/>
  <c r="AE10" i="8"/>
  <c r="AF10" i="8" s="1"/>
  <c r="AV10" i="8" s="1"/>
  <c r="AG10" i="8"/>
  <c r="AH10" i="8" s="1"/>
  <c r="AX10" i="8" s="1"/>
  <c r="AI10" i="8"/>
  <c r="AJ10" i="8" s="1"/>
  <c r="AK10" i="8"/>
  <c r="AL10" i="8" s="1"/>
  <c r="AM10" i="8"/>
  <c r="AN10" i="8"/>
  <c r="AO10" i="8"/>
  <c r="AP10" i="8"/>
  <c r="AW10" i="8"/>
  <c r="K11" i="8"/>
  <c r="L11" i="8" s="1"/>
  <c r="M11" i="8"/>
  <c r="N11" i="8" s="1"/>
  <c r="O11" i="8"/>
  <c r="P11" i="8"/>
  <c r="Q11" i="8"/>
  <c r="R11" i="8"/>
  <c r="S11" i="8"/>
  <c r="T11" i="8"/>
  <c r="U11" i="8"/>
  <c r="V11" i="8" s="1"/>
  <c r="W11" i="8"/>
  <c r="X11" i="8" s="1"/>
  <c r="Y11" i="8"/>
  <c r="Z11" i="8" s="1"/>
  <c r="AA11" i="8"/>
  <c r="AB11" i="8" s="1"/>
  <c r="AR11" i="8" s="1"/>
  <c r="AC11" i="8"/>
  <c r="AD11" i="8" s="1"/>
  <c r="AT11" i="8" s="1"/>
  <c r="AE11" i="8"/>
  <c r="AU11" i="8" s="1"/>
  <c r="AF11" i="8"/>
  <c r="AG11" i="8"/>
  <c r="AW11" i="8" s="1"/>
  <c r="AH11" i="8"/>
  <c r="AI11" i="8"/>
  <c r="AJ11" i="8"/>
  <c r="AK11" i="8"/>
  <c r="AL11" i="8" s="1"/>
  <c r="AM11" i="8"/>
  <c r="AN11" i="8" s="1"/>
  <c r="AV11" i="8" s="1"/>
  <c r="AO11" i="8"/>
  <c r="AP11" i="8" s="1"/>
  <c r="AS11" i="8"/>
  <c r="K12" i="8"/>
  <c r="L12" i="8"/>
  <c r="M12" i="8"/>
  <c r="N12" i="8" s="1"/>
  <c r="O12" i="8"/>
  <c r="P12" i="8" s="1"/>
  <c r="Q12" i="8"/>
  <c r="R12" i="8" s="1"/>
  <c r="S12" i="8"/>
  <c r="T12" i="8" s="1"/>
  <c r="U12" i="8"/>
  <c r="V12" i="8" s="1"/>
  <c r="W12" i="8"/>
  <c r="X12" i="8"/>
  <c r="Y12" i="8"/>
  <c r="Z12" i="8"/>
  <c r="AA12" i="8"/>
  <c r="AQ12" i="8" s="1"/>
  <c r="AB12" i="8"/>
  <c r="AC12" i="8"/>
  <c r="AD12" i="8" s="1"/>
  <c r="AE12" i="8"/>
  <c r="AU12" i="8" s="1"/>
  <c r="AG12" i="8"/>
  <c r="AH12" i="8" s="1"/>
  <c r="AX12" i="8" s="1"/>
  <c r="AI12" i="8"/>
  <c r="AJ12" i="8" s="1"/>
  <c r="AR12" i="8" s="1"/>
  <c r="AK12" i="8"/>
  <c r="AL12" i="8" s="1"/>
  <c r="AM12" i="8"/>
  <c r="AN12" i="8"/>
  <c r="AO12" i="8"/>
  <c r="AP12" i="8"/>
  <c r="K13" i="8"/>
  <c r="L13" i="8" s="1"/>
  <c r="M13" i="8"/>
  <c r="N13" i="8" s="1"/>
  <c r="O13" i="8"/>
  <c r="P13" i="8"/>
  <c r="Q13" i="8"/>
  <c r="R13" i="8"/>
  <c r="S13" i="8"/>
  <c r="T13" i="8"/>
  <c r="U13" i="8"/>
  <c r="V13" i="8" s="1"/>
  <c r="W13" i="8"/>
  <c r="X13" i="8" s="1"/>
  <c r="Y13" i="8"/>
  <c r="Z13" i="8" s="1"/>
  <c r="AA13" i="8"/>
  <c r="AQ13" i="8" s="1"/>
  <c r="AC13" i="8"/>
  <c r="AD13" i="8" s="1"/>
  <c r="AT13" i="8" s="1"/>
  <c r="AE13" i="8"/>
  <c r="AF13" i="8"/>
  <c r="AG13" i="8"/>
  <c r="AW13" i="8" s="1"/>
  <c r="AH13" i="8"/>
  <c r="AI13" i="8"/>
  <c r="AJ13" i="8"/>
  <c r="AK13" i="8"/>
  <c r="AL13" i="8" s="1"/>
  <c r="AM13" i="8"/>
  <c r="AN13" i="8" s="1"/>
  <c r="AV13" i="8" s="1"/>
  <c r="AO13" i="8"/>
  <c r="AP13" i="8" s="1"/>
  <c r="AX13" i="8" s="1"/>
  <c r="K14" i="8"/>
  <c r="L14" i="8"/>
  <c r="M14" i="8"/>
  <c r="N14" i="8" s="1"/>
  <c r="O14" i="8"/>
  <c r="P14" i="8" s="1"/>
  <c r="Q14" i="8"/>
  <c r="R14" i="8" s="1"/>
  <c r="S14" i="8"/>
  <c r="T14" i="8" s="1"/>
  <c r="U14" i="8"/>
  <c r="V14" i="8" s="1"/>
  <c r="W14" i="8"/>
  <c r="X14" i="8"/>
  <c r="Y14" i="8"/>
  <c r="Z14" i="8"/>
  <c r="AA14" i="8"/>
  <c r="AB14" i="8"/>
  <c r="AC14" i="8"/>
  <c r="AD14" i="8" s="1"/>
  <c r="AE14" i="8"/>
  <c r="AF14" i="8" s="1"/>
  <c r="AV14" i="8" s="1"/>
  <c r="AG14" i="8"/>
  <c r="AW14" i="8" s="1"/>
  <c r="AI14" i="8"/>
  <c r="AJ14" i="8" s="1"/>
  <c r="AR14" i="8" s="1"/>
  <c r="AK14" i="8"/>
  <c r="AL14" i="8" s="1"/>
  <c r="AM14" i="8"/>
  <c r="AN14" i="8"/>
  <c r="AO14" i="8"/>
  <c r="AP14" i="8"/>
  <c r="AU14" i="8"/>
  <c r="K15" i="8"/>
  <c r="L15" i="8" s="1"/>
  <c r="M15" i="8"/>
  <c r="N15" i="8" s="1"/>
  <c r="O15" i="8"/>
  <c r="P15" i="8"/>
  <c r="Q15" i="8"/>
  <c r="R15" i="8"/>
  <c r="S15" i="8"/>
  <c r="T15" i="8"/>
  <c r="U15" i="8"/>
  <c r="V15" i="8" s="1"/>
  <c r="W15" i="8"/>
  <c r="X15" i="8" s="1"/>
  <c r="Y15" i="8"/>
  <c r="Z15" i="8" s="1"/>
  <c r="AA15" i="8"/>
  <c r="AB15" i="8" s="1"/>
  <c r="AR15" i="8" s="1"/>
  <c r="AC15" i="8"/>
  <c r="AD15" i="8" s="1"/>
  <c r="AT15" i="8" s="1"/>
  <c r="AE15" i="8"/>
  <c r="AU15" i="8" s="1"/>
  <c r="AF15" i="8"/>
  <c r="AG15" i="8"/>
  <c r="AH15" i="8"/>
  <c r="AI15" i="8"/>
  <c r="AJ15" i="8"/>
  <c r="AK15" i="8"/>
  <c r="AL15" i="8" s="1"/>
  <c r="AM15" i="8"/>
  <c r="AN15" i="8" s="1"/>
  <c r="AO15" i="8"/>
  <c r="AP15" i="8" s="1"/>
  <c r="AX15" i="8" s="1"/>
  <c r="AQ15" i="8"/>
  <c r="K16" i="8"/>
  <c r="L16" i="8"/>
  <c r="M16" i="8"/>
  <c r="N16" i="8" s="1"/>
  <c r="O16" i="8"/>
  <c r="P16" i="8" s="1"/>
  <c r="Q16" i="8"/>
  <c r="R16" i="8" s="1"/>
  <c r="S16" i="8"/>
  <c r="T16" i="8" s="1"/>
  <c r="U16" i="8"/>
  <c r="V16" i="8" s="1"/>
  <c r="W16" i="8"/>
  <c r="X16" i="8"/>
  <c r="Y16" i="8"/>
  <c r="Z16" i="8"/>
  <c r="AA16" i="8"/>
  <c r="AQ16" i="8" s="1"/>
  <c r="AB16" i="8"/>
  <c r="AC16" i="8"/>
  <c r="AD16" i="8" s="1"/>
  <c r="AE16" i="8"/>
  <c r="AF16" i="8" s="1"/>
  <c r="AV16" i="8" s="1"/>
  <c r="AG16" i="8"/>
  <c r="AH16" i="8" s="1"/>
  <c r="AX16" i="8" s="1"/>
  <c r="AI16" i="8"/>
  <c r="AJ16" i="8" s="1"/>
  <c r="AK16" i="8"/>
  <c r="AL16" i="8" s="1"/>
  <c r="AM16" i="8"/>
  <c r="AN16" i="8"/>
  <c r="AO16" i="8"/>
  <c r="AP16" i="8"/>
  <c r="AU16" i="8"/>
  <c r="AW16" i="8"/>
  <c r="K17" i="8"/>
  <c r="L17" i="8" s="1"/>
  <c r="M17" i="8"/>
  <c r="N17" i="8" s="1"/>
  <c r="O17" i="8"/>
  <c r="P17" i="8"/>
  <c r="Q17" i="8"/>
  <c r="R17" i="8"/>
  <c r="S17" i="8"/>
  <c r="T17" i="8"/>
  <c r="U17" i="8"/>
  <c r="V17" i="8" s="1"/>
  <c r="W17" i="8"/>
  <c r="X17" i="8" s="1"/>
  <c r="Y17" i="8"/>
  <c r="Z17" i="8" s="1"/>
  <c r="AA17" i="8"/>
  <c r="AB17" i="8" s="1"/>
  <c r="AR17" i="8" s="1"/>
  <c r="AC17" i="8"/>
  <c r="AD17" i="8" s="1"/>
  <c r="AT17" i="8" s="1"/>
  <c r="AE17" i="8"/>
  <c r="AU17" i="8" s="1"/>
  <c r="AF17" i="8"/>
  <c r="AG17" i="8"/>
  <c r="AW17" i="8" s="1"/>
  <c r="AH17" i="8"/>
  <c r="AX17" i="8" s="1"/>
  <c r="AI17" i="8"/>
  <c r="AJ17" i="8"/>
  <c r="AK17" i="8"/>
  <c r="AL17" i="8" s="1"/>
  <c r="AM17" i="8"/>
  <c r="AN17" i="8" s="1"/>
  <c r="AO17" i="8"/>
  <c r="AP17" i="8" s="1"/>
  <c r="AQ17" i="8"/>
  <c r="AS17" i="8"/>
  <c r="K18" i="8"/>
  <c r="L18" i="8"/>
  <c r="M18" i="8"/>
  <c r="N18" i="8" s="1"/>
  <c r="O18" i="8"/>
  <c r="P18" i="8" s="1"/>
  <c r="Q18" i="8"/>
  <c r="R18" i="8" s="1"/>
  <c r="S18" i="8"/>
  <c r="T18" i="8" s="1"/>
  <c r="U18" i="8"/>
  <c r="V18" i="8" s="1"/>
  <c r="W18" i="8"/>
  <c r="X18" i="8"/>
  <c r="Y18" i="8"/>
  <c r="Z18" i="8"/>
  <c r="AA18" i="8"/>
  <c r="AQ18" i="8" s="1"/>
  <c r="AB18" i="8"/>
  <c r="AC18" i="8"/>
  <c r="AD18" i="8" s="1"/>
  <c r="AE18" i="8"/>
  <c r="AF18" i="8" s="1"/>
  <c r="AV18" i="8" s="1"/>
  <c r="AG18" i="8"/>
  <c r="AH18" i="8" s="1"/>
  <c r="AX18" i="8" s="1"/>
  <c r="AI18" i="8"/>
  <c r="AJ18" i="8" s="1"/>
  <c r="AK18" i="8"/>
  <c r="AL18" i="8" s="1"/>
  <c r="AM18" i="8"/>
  <c r="AN18" i="8"/>
  <c r="AO18" i="8"/>
  <c r="AP18" i="8"/>
  <c r="AW18" i="8"/>
  <c r="K19" i="8"/>
  <c r="L19" i="8" s="1"/>
  <c r="M19" i="8"/>
  <c r="N19" i="8" s="1"/>
  <c r="O19" i="8"/>
  <c r="P19" i="8"/>
  <c r="Q19" i="8"/>
  <c r="R19" i="8"/>
  <c r="S19" i="8"/>
  <c r="T19" i="8"/>
  <c r="U19" i="8"/>
  <c r="V19" i="8" s="1"/>
  <c r="W19" i="8"/>
  <c r="X19" i="8" s="1"/>
  <c r="Y19" i="8"/>
  <c r="Z19" i="8" s="1"/>
  <c r="AA19" i="8"/>
  <c r="AB19" i="8" s="1"/>
  <c r="AR19" i="8" s="1"/>
  <c r="AC19" i="8"/>
  <c r="AD19" i="8" s="1"/>
  <c r="AT19" i="8" s="1"/>
  <c r="AE19" i="8"/>
  <c r="AU19" i="8" s="1"/>
  <c r="AF19" i="8"/>
  <c r="AG19" i="8"/>
  <c r="AW19" i="8" s="1"/>
  <c r="AH19" i="8"/>
  <c r="AI19" i="8"/>
  <c r="AJ19" i="8"/>
  <c r="AK19" i="8"/>
  <c r="AL19" i="8" s="1"/>
  <c r="AM19" i="8"/>
  <c r="AN19" i="8" s="1"/>
  <c r="AV19" i="8" s="1"/>
  <c r="AO19" i="8"/>
  <c r="AP19" i="8" s="1"/>
  <c r="AS19" i="8"/>
  <c r="K20" i="8"/>
  <c r="L20" i="8"/>
  <c r="M20" i="8"/>
  <c r="N20" i="8" s="1"/>
  <c r="O20" i="8"/>
  <c r="P20" i="8" s="1"/>
  <c r="Q20" i="8"/>
  <c r="R20" i="8" s="1"/>
  <c r="S20" i="8"/>
  <c r="T20" i="8" s="1"/>
  <c r="U20" i="8"/>
  <c r="V20" i="8" s="1"/>
  <c r="W20" i="8"/>
  <c r="X20" i="8"/>
  <c r="Y20" i="8"/>
  <c r="Z20" i="8"/>
  <c r="AA20" i="8"/>
  <c r="AQ20" i="8" s="1"/>
  <c r="AB20" i="8"/>
  <c r="AC20" i="8"/>
  <c r="AD20" i="8" s="1"/>
  <c r="AE20" i="8"/>
  <c r="AU20" i="8" s="1"/>
  <c r="AG20" i="8"/>
  <c r="AH20" i="8" s="1"/>
  <c r="AX20" i="8" s="1"/>
  <c r="AI20" i="8"/>
  <c r="AJ20" i="8" s="1"/>
  <c r="AR20" i="8" s="1"/>
  <c r="AK20" i="8"/>
  <c r="AL20" i="8" s="1"/>
  <c r="AM20" i="8"/>
  <c r="AN20" i="8"/>
  <c r="AO20" i="8"/>
  <c r="AP20" i="8"/>
  <c r="K21" i="8"/>
  <c r="L21" i="8" s="1"/>
  <c r="M21" i="8"/>
  <c r="N21" i="8" s="1"/>
  <c r="O21" i="8"/>
  <c r="P21" i="8"/>
  <c r="Q21" i="8"/>
  <c r="R21" i="8"/>
  <c r="S21" i="8"/>
  <c r="T21" i="8"/>
  <c r="U21" i="8"/>
  <c r="V21" i="8" s="1"/>
  <c r="W21" i="8"/>
  <c r="X21" i="8" s="1"/>
  <c r="Y21" i="8"/>
  <c r="Z21" i="8" s="1"/>
  <c r="AA21" i="8"/>
  <c r="AQ21" i="8" s="1"/>
  <c r="AC21" i="8"/>
  <c r="AD21" i="8" s="1"/>
  <c r="AT21" i="8" s="1"/>
  <c r="AE21" i="8"/>
  <c r="AF21" i="8"/>
  <c r="AG21" i="8"/>
  <c r="AH21" i="8"/>
  <c r="AI21" i="8"/>
  <c r="AJ21" i="8"/>
  <c r="AK21" i="8"/>
  <c r="AL21" i="8" s="1"/>
  <c r="AM21" i="8"/>
  <c r="AN21" i="8" s="1"/>
  <c r="AV21" i="8" s="1"/>
  <c r="AO21" i="8"/>
  <c r="AW21" i="8" s="1"/>
  <c r="K22" i="8"/>
  <c r="L22" i="8"/>
  <c r="M22" i="8"/>
  <c r="N22" i="8" s="1"/>
  <c r="O22" i="8"/>
  <c r="P22" i="8" s="1"/>
  <c r="Q22" i="8"/>
  <c r="R22" i="8" s="1"/>
  <c r="S22" i="8"/>
  <c r="T22" i="8" s="1"/>
  <c r="U22" i="8"/>
  <c r="V22" i="8" s="1"/>
  <c r="W22" i="8"/>
  <c r="X22" i="8"/>
  <c r="Y22" i="8"/>
  <c r="Z22" i="8"/>
  <c r="AA22" i="8"/>
  <c r="AB22" i="8"/>
  <c r="AC22" i="8"/>
  <c r="AD22" i="8" s="1"/>
  <c r="AE22" i="8"/>
  <c r="AF22" i="8" s="1"/>
  <c r="AV22" i="8" s="1"/>
  <c r="AG22" i="8"/>
  <c r="AW22" i="8" s="1"/>
  <c r="AI22" i="8"/>
  <c r="AJ22" i="8" s="1"/>
  <c r="AR22" i="8" s="1"/>
  <c r="AK22" i="8"/>
  <c r="AL22" i="8" s="1"/>
  <c r="AM22" i="8"/>
  <c r="AN22" i="8"/>
  <c r="AO22" i="8"/>
  <c r="AP22" i="8"/>
  <c r="AU22" i="8"/>
  <c r="K23" i="8"/>
  <c r="L23" i="8" s="1"/>
  <c r="M23" i="8"/>
  <c r="N23" i="8" s="1"/>
  <c r="O23" i="8"/>
  <c r="P23" i="8"/>
  <c r="Q23" i="8"/>
  <c r="R23" i="8"/>
  <c r="S23" i="8"/>
  <c r="T23" i="8"/>
  <c r="U23" i="8"/>
  <c r="V23" i="8" s="1"/>
  <c r="W23" i="8"/>
  <c r="X23" i="8" s="1"/>
  <c r="Y23" i="8"/>
  <c r="Z23" i="8" s="1"/>
  <c r="AA23" i="8"/>
  <c r="AB23" i="8" s="1"/>
  <c r="AR23" i="8" s="1"/>
  <c r="AC23" i="8"/>
  <c r="AD23" i="8" s="1"/>
  <c r="AT23" i="8" s="1"/>
  <c r="AE23" i="8"/>
  <c r="AU23" i="8" s="1"/>
  <c r="AF23" i="8"/>
  <c r="AG23" i="8"/>
  <c r="AH23" i="8"/>
  <c r="AI23" i="8"/>
  <c r="AJ23" i="8"/>
  <c r="AK23" i="8"/>
  <c r="AL23" i="8" s="1"/>
  <c r="AM23" i="8"/>
  <c r="AN23" i="8" s="1"/>
  <c r="AO23" i="8"/>
  <c r="AP23" i="8" s="1"/>
  <c r="AX23" i="8" s="1"/>
  <c r="AQ23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V76" i="8" s="1"/>
  <c r="AG76" i="8"/>
  <c r="AH76" i="8"/>
  <c r="AX76" i="8" s="1"/>
  <c r="AI76" i="8"/>
  <c r="AJ76" i="8"/>
  <c r="AK76" i="8"/>
  <c r="AL76" i="8"/>
  <c r="AM76" i="8"/>
  <c r="AN76" i="8"/>
  <c r="AO76" i="8"/>
  <c r="AP76" i="8"/>
  <c r="AQ76" i="8"/>
  <c r="AR76" i="8"/>
  <c r="AS76" i="8"/>
  <c r="AT76" i="8"/>
  <c r="AU76" i="8"/>
  <c r="AW76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X80" i="8" s="1"/>
  <c r="AI80" i="8"/>
  <c r="AJ80" i="8"/>
  <c r="AR80" i="8" s="1"/>
  <c r="AK80" i="8"/>
  <c r="AL80" i="8"/>
  <c r="AM80" i="8"/>
  <c r="AN80" i="8"/>
  <c r="AO80" i="8"/>
  <c r="AP80" i="8"/>
  <c r="AQ80" i="8"/>
  <c r="AS80" i="8"/>
  <c r="AT80" i="8"/>
  <c r="AU80" i="8"/>
  <c r="AV80" i="8"/>
  <c r="AW80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R81" i="8" s="1"/>
  <c r="AK81" i="8"/>
  <c r="AL81" i="8"/>
  <c r="AM81" i="8"/>
  <c r="AN81" i="8"/>
  <c r="AV81" i="8" s="1"/>
  <c r="AO81" i="8"/>
  <c r="AP81" i="8"/>
  <c r="AQ81" i="8"/>
  <c r="AS81" i="8"/>
  <c r="AT81" i="8"/>
  <c r="AU81" i="8"/>
  <c r="AW81" i="8"/>
  <c r="AX81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X82" i="8" s="1"/>
  <c r="AI82" i="8"/>
  <c r="AJ82" i="8"/>
  <c r="AR82" i="8" s="1"/>
  <c r="AK82" i="8"/>
  <c r="AL82" i="8"/>
  <c r="AM82" i="8"/>
  <c r="AN82" i="8"/>
  <c r="AO82" i="8"/>
  <c r="AP82" i="8"/>
  <c r="AQ82" i="8"/>
  <c r="AS82" i="8"/>
  <c r="AT82" i="8"/>
  <c r="AU82" i="8"/>
  <c r="AV82" i="8"/>
  <c r="AW82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R83" i="8" s="1"/>
  <c r="AK83" i="8"/>
  <c r="AL83" i="8"/>
  <c r="AM83" i="8"/>
  <c r="AN83" i="8"/>
  <c r="AV83" i="8" s="1"/>
  <c r="AO83" i="8"/>
  <c r="AP83" i="8"/>
  <c r="AQ83" i="8"/>
  <c r="AS83" i="8"/>
  <c r="AT83" i="8"/>
  <c r="AU83" i="8"/>
  <c r="AW83" i="8"/>
  <c r="AX83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X84" i="8" s="1"/>
  <c r="AI84" i="8"/>
  <c r="AJ84" i="8"/>
  <c r="AR84" i="8" s="1"/>
  <c r="AK84" i="8"/>
  <c r="AL84" i="8"/>
  <c r="AM84" i="8"/>
  <c r="AN84" i="8"/>
  <c r="AO84" i="8"/>
  <c r="AP84" i="8"/>
  <c r="AQ84" i="8"/>
  <c r="AS84" i="8"/>
  <c r="AT84" i="8"/>
  <c r="AU84" i="8"/>
  <c r="AV84" i="8"/>
  <c r="AW84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X85" i="8" s="1"/>
  <c r="AI85" i="8"/>
  <c r="AJ85" i="8"/>
  <c r="AR85" i="8" s="1"/>
  <c r="AK85" i="8"/>
  <c r="AL85" i="8"/>
  <c r="AM85" i="8"/>
  <c r="AN85" i="8"/>
  <c r="AO85" i="8"/>
  <c r="AP85" i="8"/>
  <c r="AQ85" i="8"/>
  <c r="AS85" i="8"/>
  <c r="AT85" i="8"/>
  <c r="AU85" i="8"/>
  <c r="AV85" i="8"/>
  <c r="AW85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X86" i="8" s="1"/>
  <c r="AI86" i="8"/>
  <c r="AJ86" i="8"/>
  <c r="AK86" i="8"/>
  <c r="AL86" i="8"/>
  <c r="AM86" i="8"/>
  <c r="AN86" i="8"/>
  <c r="AV86" i="8" s="1"/>
  <c r="AO86" i="8"/>
  <c r="AP86" i="8"/>
  <c r="AQ86" i="8"/>
  <c r="AR86" i="8"/>
  <c r="AS86" i="8"/>
  <c r="AT86" i="8"/>
  <c r="AU86" i="8"/>
  <c r="AW86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R88" i="8" s="1"/>
  <c r="AK88" i="8"/>
  <c r="AL88" i="8"/>
  <c r="AM88" i="8"/>
  <c r="AN88" i="8"/>
  <c r="AO88" i="8"/>
  <c r="AP88" i="8"/>
  <c r="AQ88" i="8"/>
  <c r="AS88" i="8"/>
  <c r="AT88" i="8"/>
  <c r="AU88" i="8"/>
  <c r="AV88" i="8"/>
  <c r="AW88" i="8"/>
  <c r="AX88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X89" i="8" s="1"/>
  <c r="AI89" i="8"/>
  <c r="AJ89" i="8"/>
  <c r="AK89" i="8"/>
  <c r="AL89" i="8"/>
  <c r="AT89" i="8" s="1"/>
  <c r="AM89" i="8"/>
  <c r="AN89" i="8"/>
  <c r="AV89" i="8" s="1"/>
  <c r="AO89" i="8"/>
  <c r="AP89" i="8"/>
  <c r="AQ89" i="8"/>
  <c r="AR89" i="8"/>
  <c r="AS89" i="8"/>
  <c r="AU89" i="8"/>
  <c r="AW89" i="8"/>
  <c r="K90" i="8"/>
  <c r="L90" i="8"/>
  <c r="M90" i="8"/>
  <c r="N90" i="8"/>
  <c r="O90" i="8"/>
  <c r="P90" i="8"/>
  <c r="Q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X90" i="8" s="1"/>
  <c r="AI90" i="8"/>
  <c r="AJ90" i="8"/>
  <c r="AK90" i="8"/>
  <c r="AL90" i="8"/>
  <c r="AM90" i="8"/>
  <c r="AN90" i="8"/>
  <c r="AV90" i="8" s="1"/>
  <c r="AO90" i="8"/>
  <c r="AP90" i="8"/>
  <c r="AQ90" i="8"/>
  <c r="AR90" i="8"/>
  <c r="AS90" i="8"/>
  <c r="AT90" i="8"/>
  <c r="AU90" i="8"/>
  <c r="AW90" i="8"/>
  <c r="K91" i="8"/>
  <c r="L91" i="8"/>
  <c r="M91" i="8"/>
  <c r="N91" i="8"/>
  <c r="O91" i="8"/>
  <c r="P91" i="8"/>
  <c r="Q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R91" i="8" s="1"/>
  <c r="AK91" i="8"/>
  <c r="AL91" i="8"/>
  <c r="AM91" i="8"/>
  <c r="AN91" i="8"/>
  <c r="AV91" i="8" s="1"/>
  <c r="AO91" i="8"/>
  <c r="AP91" i="8"/>
  <c r="AQ91" i="8"/>
  <c r="AS91" i="8"/>
  <c r="AT91" i="8"/>
  <c r="AU91" i="8"/>
  <c r="AW91" i="8"/>
  <c r="AX91" i="8"/>
  <c r="K92" i="8"/>
  <c r="L92" i="8"/>
  <c r="M92" i="8"/>
  <c r="N92" i="8"/>
  <c r="O92" i="8"/>
  <c r="P92" i="8"/>
  <c r="Q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X92" i="8" s="1"/>
  <c r="AI92" i="8"/>
  <c r="AJ92" i="8"/>
  <c r="AR92" i="8" s="1"/>
  <c r="AK92" i="8"/>
  <c r="AL92" i="8"/>
  <c r="AM92" i="8"/>
  <c r="AN92" i="8"/>
  <c r="AV92" i="8" s="1"/>
  <c r="AO92" i="8"/>
  <c r="AP92" i="8"/>
  <c r="AQ92" i="8"/>
  <c r="AS92" i="8"/>
  <c r="AT92" i="8"/>
  <c r="AU92" i="8"/>
  <c r="AW92" i="8"/>
  <c r="K93" i="8"/>
  <c r="L93" i="8"/>
  <c r="M93" i="8"/>
  <c r="N93" i="8"/>
  <c r="O93" i="8"/>
  <c r="P93" i="8"/>
  <c r="Q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R93" i="8" s="1"/>
  <c r="AK93" i="8"/>
  <c r="AL93" i="8"/>
  <c r="AM93" i="8"/>
  <c r="AN93" i="8"/>
  <c r="AV93" i="8" s="1"/>
  <c r="AO93" i="8"/>
  <c r="AP93" i="8"/>
  <c r="AQ93" i="8"/>
  <c r="AS93" i="8"/>
  <c r="AT93" i="8"/>
  <c r="AU93" i="8"/>
  <c r="AW93" i="8"/>
  <c r="AX93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X94" i="8" s="1"/>
  <c r="AI94" i="8"/>
  <c r="AJ94" i="8"/>
  <c r="AR94" i="8" s="1"/>
  <c r="AK94" i="8"/>
  <c r="AL94" i="8"/>
  <c r="AT94" i="8" s="1"/>
  <c r="AM94" i="8"/>
  <c r="AN94" i="8"/>
  <c r="AO94" i="8"/>
  <c r="AP94" i="8"/>
  <c r="AQ94" i="8"/>
  <c r="AS94" i="8"/>
  <c r="AU94" i="8"/>
  <c r="AV94" i="8"/>
  <c r="AW94" i="8"/>
  <c r="K95" i="8"/>
  <c r="L95" i="8"/>
  <c r="M95" i="8"/>
  <c r="N95" i="8"/>
  <c r="O95" i="8"/>
  <c r="P95" i="8"/>
  <c r="Q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V96" i="8" s="1"/>
  <c r="AO96" i="8"/>
  <c r="AP96" i="8"/>
  <c r="AQ96" i="8"/>
  <c r="AR96" i="8"/>
  <c r="AS96" i="8"/>
  <c r="AT96" i="8"/>
  <c r="AU96" i="8"/>
  <c r="AW96" i="8"/>
  <c r="AX96" i="8"/>
  <c r="K97" i="8"/>
  <c r="L97" i="8"/>
  <c r="M97" i="8"/>
  <c r="N97" i="8"/>
  <c r="O97" i="8"/>
  <c r="P97" i="8"/>
  <c r="Q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X97" i="8" s="1"/>
  <c r="AI97" i="8"/>
  <c r="AJ97" i="8"/>
  <c r="AR97" i="8" s="1"/>
  <c r="AK97" i="8"/>
  <c r="AL97" i="8"/>
  <c r="AT97" i="8" s="1"/>
  <c r="AM97" i="8"/>
  <c r="AN97" i="8"/>
  <c r="AV97" i="8" s="1"/>
  <c r="AO97" i="8"/>
  <c r="AP97" i="8"/>
  <c r="AQ97" i="8"/>
  <c r="AS97" i="8"/>
  <c r="AU97" i="8"/>
  <c r="AW97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V98" i="8" s="1"/>
  <c r="AO98" i="8"/>
  <c r="AP98" i="8"/>
  <c r="AQ98" i="8"/>
  <c r="AR98" i="8"/>
  <c r="AS98" i="8"/>
  <c r="AT98" i="8"/>
  <c r="AU98" i="8"/>
  <c r="AW98" i="8"/>
  <c r="AX98" i="8"/>
  <c r="K99" i="8"/>
  <c r="L99" i="8"/>
  <c r="M99" i="8"/>
  <c r="N99" i="8"/>
  <c r="O99" i="8"/>
  <c r="P99" i="8"/>
  <c r="Q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X99" i="8" s="1"/>
  <c r="AI99" i="8"/>
  <c r="AJ99" i="8"/>
  <c r="AR99" i="8" s="1"/>
  <c r="AK99" i="8"/>
  <c r="AL99" i="8"/>
  <c r="AT99" i="8" s="1"/>
  <c r="AM99" i="8"/>
  <c r="AN99" i="8"/>
  <c r="AO99" i="8"/>
  <c r="AP99" i="8"/>
  <c r="AQ99" i="8"/>
  <c r="AS99" i="8"/>
  <c r="AU99" i="8"/>
  <c r="AV99" i="8"/>
  <c r="AW99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R100" i="8" s="1"/>
  <c r="AK100" i="8"/>
  <c r="AL100" i="8"/>
  <c r="AT100" i="8" s="1"/>
  <c r="AM100" i="8"/>
  <c r="AN100" i="8"/>
  <c r="AV100" i="8" s="1"/>
  <c r="AO100" i="8"/>
  <c r="AP100" i="8"/>
  <c r="AQ100" i="8"/>
  <c r="AS100" i="8"/>
  <c r="AU100" i="8"/>
  <c r="AW100" i="8"/>
  <c r="AX100" i="8"/>
  <c r="K101" i="8"/>
  <c r="L101" i="8"/>
  <c r="M101" i="8"/>
  <c r="N101" i="8"/>
  <c r="O101" i="8"/>
  <c r="P101" i="8"/>
  <c r="Q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V101" i="8" s="1"/>
  <c r="AG101" i="8"/>
  <c r="AH101" i="8"/>
  <c r="AX101" i="8" s="1"/>
  <c r="AI101" i="8"/>
  <c r="AJ101" i="8"/>
  <c r="AR101" i="8" s="1"/>
  <c r="AK101" i="8"/>
  <c r="AL101" i="8"/>
  <c r="AT101" i="8" s="1"/>
  <c r="AM101" i="8"/>
  <c r="AN101" i="8"/>
  <c r="AO101" i="8"/>
  <c r="AP101" i="8"/>
  <c r="AQ101" i="8"/>
  <c r="AS101" i="8"/>
  <c r="AU101" i="8"/>
  <c r="AW101" i="8"/>
  <c r="K102" i="8"/>
  <c r="L102" i="8"/>
  <c r="M102" i="8"/>
  <c r="N102" i="8"/>
  <c r="O102" i="8"/>
  <c r="P102" i="8"/>
  <c r="Q102" i="8"/>
  <c r="R102" i="8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X102" i="8" s="1"/>
  <c r="AI102" i="8"/>
  <c r="AJ102" i="8"/>
  <c r="AR102" i="8" s="1"/>
  <c r="AK102" i="8"/>
  <c r="AL102" i="8"/>
  <c r="AM102" i="8"/>
  <c r="AN102" i="8"/>
  <c r="AV102" i="8" s="1"/>
  <c r="AO102" i="8"/>
  <c r="AP102" i="8"/>
  <c r="AQ102" i="8"/>
  <c r="AS102" i="8"/>
  <c r="AT102" i="8"/>
  <c r="AU102" i="8"/>
  <c r="AW102" i="8"/>
  <c r="K103" i="8"/>
  <c r="L103" i="8"/>
  <c r="M103" i="8"/>
  <c r="N103" i="8"/>
  <c r="O103" i="8"/>
  <c r="P103" i="8"/>
  <c r="Q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R103" i="8" s="1"/>
  <c r="AK103" i="8"/>
  <c r="AL103" i="8"/>
  <c r="AT103" i="8" s="1"/>
  <c r="AM103" i="8"/>
  <c r="AN103" i="8"/>
  <c r="AV103" i="8" s="1"/>
  <c r="AO103" i="8"/>
  <c r="AP103" i="8"/>
  <c r="AQ103" i="8"/>
  <c r="AS103" i="8"/>
  <c r="AU103" i="8"/>
  <c r="AW103" i="8"/>
  <c r="AX103" i="8"/>
  <c r="K104" i="8"/>
  <c r="L104" i="8"/>
  <c r="M104" i="8"/>
  <c r="N104" i="8"/>
  <c r="O104" i="8"/>
  <c r="P104" i="8"/>
  <c r="Q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X104" i="8" s="1"/>
  <c r="AI104" i="8"/>
  <c r="AJ104" i="8"/>
  <c r="AK104" i="8"/>
  <c r="AL104" i="8"/>
  <c r="AT104" i="8" s="1"/>
  <c r="AM104" i="8"/>
  <c r="AN104" i="8"/>
  <c r="AV104" i="8" s="1"/>
  <c r="AO104" i="8"/>
  <c r="AP104" i="8"/>
  <c r="AQ104" i="8"/>
  <c r="AR104" i="8"/>
  <c r="AS104" i="8"/>
  <c r="AU104" i="8"/>
  <c r="AW104" i="8"/>
  <c r="K105" i="8"/>
  <c r="L105" i="8"/>
  <c r="M105" i="8"/>
  <c r="N105" i="8"/>
  <c r="O105" i="8"/>
  <c r="P105" i="8"/>
  <c r="Q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AL105" i="8"/>
  <c r="AM105" i="8"/>
  <c r="AN105" i="8"/>
  <c r="AV105" i="8" s="1"/>
  <c r="AO105" i="8"/>
  <c r="AP105" i="8"/>
  <c r="AQ105" i="8"/>
  <c r="AR105" i="8"/>
  <c r="AS105" i="8"/>
  <c r="AT105" i="8"/>
  <c r="AU105" i="8"/>
  <c r="AW105" i="8"/>
  <c r="AX105" i="8"/>
  <c r="K106" i="8"/>
  <c r="L106" i="8"/>
  <c r="M106" i="8"/>
  <c r="N106" i="8"/>
  <c r="O106" i="8"/>
  <c r="P106" i="8"/>
  <c r="Q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X106" i="8" s="1"/>
  <c r="AI106" i="8"/>
  <c r="AJ106" i="8"/>
  <c r="AR106" i="8" s="1"/>
  <c r="AK106" i="8"/>
  <c r="AL106" i="8"/>
  <c r="AM106" i="8"/>
  <c r="AN106" i="8"/>
  <c r="AO106" i="8"/>
  <c r="AP106" i="8"/>
  <c r="AQ106" i="8"/>
  <c r="AS106" i="8"/>
  <c r="AT106" i="8"/>
  <c r="AU106" i="8"/>
  <c r="AV106" i="8"/>
  <c r="AW106" i="8"/>
  <c r="K107" i="8"/>
  <c r="L107" i="8"/>
  <c r="M107" i="8"/>
  <c r="N107" i="8"/>
  <c r="O107" i="8"/>
  <c r="P107" i="8"/>
  <c r="Q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AL107" i="8"/>
  <c r="AT107" i="8" s="1"/>
  <c r="AM107" i="8"/>
  <c r="AN107" i="8"/>
  <c r="AO107" i="8"/>
  <c r="AP107" i="8"/>
  <c r="AQ107" i="8"/>
  <c r="AR107" i="8"/>
  <c r="AS107" i="8"/>
  <c r="AU107" i="8"/>
  <c r="AV107" i="8"/>
  <c r="AW107" i="8"/>
  <c r="AX107" i="8"/>
  <c r="K108" i="8"/>
  <c r="L108" i="8"/>
  <c r="M108" i="8"/>
  <c r="N108" i="8"/>
  <c r="O108" i="8"/>
  <c r="P108" i="8"/>
  <c r="Q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X108" i="8" s="1"/>
  <c r="AI108" i="8"/>
  <c r="AJ108" i="8"/>
  <c r="AK108" i="8"/>
  <c r="AL108" i="8"/>
  <c r="AM108" i="8"/>
  <c r="AN108" i="8"/>
  <c r="AV108" i="8" s="1"/>
  <c r="AO108" i="8"/>
  <c r="AP108" i="8"/>
  <c r="AQ108" i="8"/>
  <c r="AR108" i="8"/>
  <c r="AS108" i="8"/>
  <c r="AT108" i="8"/>
  <c r="AU108" i="8"/>
  <c r="AW108" i="8"/>
  <c r="K109" i="8"/>
  <c r="L109" i="8"/>
  <c r="M109" i="8"/>
  <c r="N109" i="8"/>
  <c r="O109" i="8"/>
  <c r="P109" i="8"/>
  <c r="Q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AL109" i="8"/>
  <c r="AT109" i="8" s="1"/>
  <c r="AM109" i="8"/>
  <c r="AN109" i="8"/>
  <c r="AO109" i="8"/>
  <c r="AP109" i="8"/>
  <c r="AQ109" i="8"/>
  <c r="AR109" i="8"/>
  <c r="AS109" i="8"/>
  <c r="AU109" i="8"/>
  <c r="AV109" i="8"/>
  <c r="AW109" i="8"/>
  <c r="AX109" i="8"/>
  <c r="K110" i="8"/>
  <c r="L110" i="8"/>
  <c r="M110" i="8"/>
  <c r="N110" i="8"/>
  <c r="O110" i="8"/>
  <c r="P110" i="8"/>
  <c r="Q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X110" i="8" s="1"/>
  <c r="AI110" i="8"/>
  <c r="AJ110" i="8"/>
  <c r="AR110" i="8" s="1"/>
  <c r="AK110" i="8"/>
  <c r="AL110" i="8"/>
  <c r="AT110" i="8" s="1"/>
  <c r="AM110" i="8"/>
  <c r="AN110" i="8"/>
  <c r="AO110" i="8"/>
  <c r="AP110" i="8"/>
  <c r="AQ110" i="8"/>
  <c r="AS110" i="8"/>
  <c r="AU110" i="8"/>
  <c r="AV110" i="8"/>
  <c r="AW110" i="8"/>
  <c r="K111" i="8"/>
  <c r="L111" i="8"/>
  <c r="M111" i="8"/>
  <c r="N111" i="8"/>
  <c r="O111" i="8"/>
  <c r="P111" i="8"/>
  <c r="Q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AL111" i="8"/>
  <c r="AM111" i="8"/>
  <c r="AN111" i="8"/>
  <c r="AV111" i="8" s="1"/>
  <c r="AO111" i="8"/>
  <c r="AP111" i="8"/>
  <c r="AQ111" i="8"/>
  <c r="AR111" i="8"/>
  <c r="AS111" i="8"/>
  <c r="AT111" i="8"/>
  <c r="AU111" i="8"/>
  <c r="AW111" i="8"/>
  <c r="AX111" i="8"/>
  <c r="K112" i="8"/>
  <c r="L112" i="8"/>
  <c r="M112" i="8"/>
  <c r="N112" i="8"/>
  <c r="O112" i="8"/>
  <c r="P112" i="8"/>
  <c r="Q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R112" i="8" s="1"/>
  <c r="AK112" i="8"/>
  <c r="AL112" i="8"/>
  <c r="AT112" i="8" s="1"/>
  <c r="AM112" i="8"/>
  <c r="AN112" i="8"/>
  <c r="AO112" i="8"/>
  <c r="AP112" i="8"/>
  <c r="AQ112" i="8"/>
  <c r="AS112" i="8"/>
  <c r="AU112" i="8"/>
  <c r="AV112" i="8"/>
  <c r="AW112" i="8"/>
  <c r="AX112" i="8"/>
  <c r="K113" i="8"/>
  <c r="L113" i="8"/>
  <c r="M113" i="8"/>
  <c r="N113" i="8"/>
  <c r="O113" i="8"/>
  <c r="P113" i="8"/>
  <c r="Q113" i="8"/>
  <c r="R113" i="8"/>
  <c r="S113" i="8"/>
  <c r="T113" i="8"/>
  <c r="U113" i="8"/>
  <c r="V113" i="8"/>
  <c r="W113" i="8"/>
  <c r="X113" i="8"/>
  <c r="Y113" i="8"/>
  <c r="Z113" i="8"/>
  <c r="AA113" i="8"/>
  <c r="AB113" i="8"/>
  <c r="AR113" i="8" s="1"/>
  <c r="AC113" i="8"/>
  <c r="AD113" i="8"/>
  <c r="AE113" i="8"/>
  <c r="AF113" i="8"/>
  <c r="AG113" i="8"/>
  <c r="AH113" i="8"/>
  <c r="AI113" i="8"/>
  <c r="AJ113" i="8"/>
  <c r="AK113" i="8"/>
  <c r="AL113" i="8"/>
  <c r="AM113" i="8"/>
  <c r="AN113" i="8"/>
  <c r="AO113" i="8"/>
  <c r="AP113" i="8"/>
  <c r="AQ113" i="8"/>
  <c r="AS113" i="8"/>
  <c r="AT113" i="8"/>
  <c r="AU113" i="8"/>
  <c r="AV113" i="8"/>
  <c r="AW113" i="8"/>
  <c r="AX113" i="8"/>
  <c r="K114" i="8"/>
  <c r="L114" i="8"/>
  <c r="M114" i="8"/>
  <c r="N114" i="8"/>
  <c r="O114" i="8"/>
  <c r="P114" i="8"/>
  <c r="Q114" i="8"/>
  <c r="R114" i="8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K115" i="8"/>
  <c r="L115" i="8"/>
  <c r="M115" i="8"/>
  <c r="N115" i="8"/>
  <c r="O115" i="8"/>
  <c r="P115" i="8"/>
  <c r="Q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R115" i="8" s="1"/>
  <c r="AK115" i="8"/>
  <c r="AL115" i="8"/>
  <c r="AM115" i="8"/>
  <c r="AN115" i="8"/>
  <c r="AV115" i="8" s="1"/>
  <c r="AO115" i="8"/>
  <c r="AP115" i="8"/>
  <c r="AQ115" i="8"/>
  <c r="AS115" i="8"/>
  <c r="AT115" i="8"/>
  <c r="AU115" i="8"/>
  <c r="AW115" i="8"/>
  <c r="AX115" i="8"/>
  <c r="K116" i="8"/>
  <c r="L116" i="8"/>
  <c r="M116" i="8"/>
  <c r="N116" i="8"/>
  <c r="O116" i="8"/>
  <c r="P116" i="8"/>
  <c r="Q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X116" i="8" s="1"/>
  <c r="AI116" i="8"/>
  <c r="AJ116" i="8"/>
  <c r="AK116" i="8"/>
  <c r="AL116" i="8"/>
  <c r="AT116" i="8" s="1"/>
  <c r="AM116" i="8"/>
  <c r="AN116" i="8"/>
  <c r="AV116" i="8" s="1"/>
  <c r="AO116" i="8"/>
  <c r="AP116" i="8"/>
  <c r="AQ116" i="8"/>
  <c r="AR116" i="8"/>
  <c r="AS116" i="8"/>
  <c r="AU116" i="8"/>
  <c r="AW116" i="8"/>
  <c r="K117" i="8"/>
  <c r="L117" i="8"/>
  <c r="M117" i="8"/>
  <c r="N117" i="8"/>
  <c r="O117" i="8"/>
  <c r="P117" i="8"/>
  <c r="Q117" i="8"/>
  <c r="R117" i="8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AL117" i="8"/>
  <c r="AM117" i="8"/>
  <c r="AN117" i="8"/>
  <c r="AV117" i="8" s="1"/>
  <c r="AO117" i="8"/>
  <c r="AP117" i="8"/>
  <c r="AQ117" i="8"/>
  <c r="AR117" i="8"/>
  <c r="AS117" i="8"/>
  <c r="AT117" i="8"/>
  <c r="AU117" i="8"/>
  <c r="AW117" i="8"/>
  <c r="AX117" i="8"/>
  <c r="K118" i="8"/>
  <c r="L118" i="8"/>
  <c r="M118" i="8"/>
  <c r="N118" i="8"/>
  <c r="O118" i="8"/>
  <c r="P118" i="8"/>
  <c r="Q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R118" i="8" s="1"/>
  <c r="AK118" i="8"/>
  <c r="AL118" i="8"/>
  <c r="AT118" i="8" s="1"/>
  <c r="AM118" i="8"/>
  <c r="AN118" i="8"/>
  <c r="AV118" i="8" s="1"/>
  <c r="AO118" i="8"/>
  <c r="AP118" i="8"/>
  <c r="AQ118" i="8"/>
  <c r="AS118" i="8"/>
  <c r="AU118" i="8"/>
  <c r="AW118" i="8"/>
  <c r="AX118" i="8"/>
  <c r="K119" i="8"/>
  <c r="L119" i="8"/>
  <c r="M119" i="8"/>
  <c r="N119" i="8"/>
  <c r="O119" i="8"/>
  <c r="P119" i="8"/>
  <c r="Q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K120" i="8"/>
  <c r="L120" i="8"/>
  <c r="M120" i="8"/>
  <c r="N120" i="8"/>
  <c r="O120" i="8"/>
  <c r="P120" i="8"/>
  <c r="Q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AL120" i="8"/>
  <c r="AT120" i="8" s="1"/>
  <c r="AM120" i="8"/>
  <c r="AN120" i="8"/>
  <c r="AV120" i="8" s="1"/>
  <c r="AO120" i="8"/>
  <c r="AP120" i="8"/>
  <c r="AQ120" i="8"/>
  <c r="AR120" i="8"/>
  <c r="AS120" i="8"/>
  <c r="AU120" i="8"/>
  <c r="AW120" i="8"/>
  <c r="AX120" i="8"/>
  <c r="K121" i="8"/>
  <c r="L121" i="8"/>
  <c r="M121" i="8"/>
  <c r="N121" i="8"/>
  <c r="O121" i="8"/>
  <c r="P121" i="8"/>
  <c r="Q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X121" i="8" s="1"/>
  <c r="AI121" i="8"/>
  <c r="AJ121" i="8"/>
  <c r="AR121" i="8" s="1"/>
  <c r="AK121" i="8"/>
  <c r="AL121" i="8"/>
  <c r="AT121" i="8" s="1"/>
  <c r="AM121" i="8"/>
  <c r="AN121" i="8"/>
  <c r="AO121" i="8"/>
  <c r="AP121" i="8"/>
  <c r="AQ121" i="8"/>
  <c r="AS121" i="8"/>
  <c r="AU121" i="8"/>
  <c r="AV121" i="8"/>
  <c r="AW121" i="8"/>
  <c r="K122" i="8"/>
  <c r="L122" i="8"/>
  <c r="M122" i="8"/>
  <c r="N122" i="8"/>
  <c r="O122" i="8"/>
  <c r="P122" i="8"/>
  <c r="Q122" i="8"/>
  <c r="R122" i="8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K123" i="8"/>
  <c r="L123" i="8"/>
  <c r="M123" i="8"/>
  <c r="N123" i="8"/>
  <c r="O123" i="8"/>
  <c r="P123" i="8"/>
  <c r="Q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R123" i="8" s="1"/>
  <c r="AK123" i="8"/>
  <c r="AL123" i="8"/>
  <c r="AT123" i="8" s="1"/>
  <c r="AM123" i="8"/>
  <c r="AN123" i="8"/>
  <c r="AV123" i="8" s="1"/>
  <c r="AO123" i="8"/>
  <c r="AP123" i="8"/>
  <c r="AQ123" i="8"/>
  <c r="AS123" i="8"/>
  <c r="AU123" i="8"/>
  <c r="AW123" i="8"/>
  <c r="AX123" i="8"/>
  <c r="K124" i="8"/>
  <c r="L124" i="8"/>
  <c r="M124" i="8"/>
  <c r="N124" i="8"/>
  <c r="O124" i="8"/>
  <c r="P124" i="8"/>
  <c r="Q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AL124" i="8"/>
  <c r="AM124" i="8"/>
  <c r="AN124" i="8"/>
  <c r="AV124" i="8" s="1"/>
  <c r="AO124" i="8"/>
  <c r="AP124" i="8"/>
  <c r="AQ124" i="8"/>
  <c r="AR124" i="8"/>
  <c r="AS124" i="8"/>
  <c r="AT124" i="8"/>
  <c r="AU124" i="8"/>
  <c r="AW124" i="8"/>
  <c r="AX124" i="8"/>
  <c r="K125" i="8"/>
  <c r="L125" i="8"/>
  <c r="M125" i="8"/>
  <c r="N125" i="8"/>
  <c r="O125" i="8"/>
  <c r="P125" i="8"/>
  <c r="Q125" i="8"/>
  <c r="R125" i="8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R125" i="8" s="1"/>
  <c r="AK125" i="8"/>
  <c r="AL125" i="8"/>
  <c r="AT125" i="8" s="1"/>
  <c r="AM125" i="8"/>
  <c r="AN125" i="8"/>
  <c r="AV125" i="8" s="1"/>
  <c r="AO125" i="8"/>
  <c r="AP125" i="8"/>
  <c r="AQ125" i="8"/>
  <c r="AS125" i="8"/>
  <c r="AU125" i="8"/>
  <c r="AW125" i="8"/>
  <c r="AX125" i="8"/>
  <c r="K126" i="8"/>
  <c r="L126" i="8"/>
  <c r="M126" i="8"/>
  <c r="N126" i="8"/>
  <c r="O126" i="8"/>
  <c r="P126" i="8"/>
  <c r="Q126" i="8"/>
  <c r="R126" i="8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X126" i="8" s="1"/>
  <c r="AI126" i="8"/>
  <c r="AJ126" i="8"/>
  <c r="AK126" i="8"/>
  <c r="AL126" i="8"/>
  <c r="AT126" i="8" s="1"/>
  <c r="AM126" i="8"/>
  <c r="AN126" i="8"/>
  <c r="AO126" i="8"/>
  <c r="AP126" i="8"/>
  <c r="AQ126" i="8"/>
  <c r="AR126" i="8"/>
  <c r="AS126" i="8"/>
  <c r="AU126" i="8"/>
  <c r="AV126" i="8"/>
  <c r="AW126" i="8"/>
  <c r="K127" i="8"/>
  <c r="L127" i="8"/>
  <c r="M127" i="8"/>
  <c r="N127" i="8"/>
  <c r="O127" i="8"/>
  <c r="P127" i="8"/>
  <c r="Q127" i="8"/>
  <c r="R127" i="8"/>
  <c r="S127" i="8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R127" i="8" s="1"/>
  <c r="AK127" i="8"/>
  <c r="AL127" i="8"/>
  <c r="AM127" i="8"/>
  <c r="AN127" i="8"/>
  <c r="AV127" i="8" s="1"/>
  <c r="AO127" i="8"/>
  <c r="AP127" i="8"/>
  <c r="AQ127" i="8"/>
  <c r="AS127" i="8"/>
  <c r="AT127" i="8"/>
  <c r="AU127" i="8"/>
  <c r="AW127" i="8"/>
  <c r="AX127" i="8"/>
  <c r="K128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K129" i="8"/>
  <c r="L129" i="8"/>
  <c r="M129" i="8"/>
  <c r="N129" i="8"/>
  <c r="O129" i="8"/>
  <c r="P129" i="8"/>
  <c r="Q129" i="8"/>
  <c r="R129" i="8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X129" i="8" s="1"/>
  <c r="AI129" i="8"/>
  <c r="AJ129" i="8"/>
  <c r="AK129" i="8"/>
  <c r="AL129" i="8"/>
  <c r="AT129" i="8" s="1"/>
  <c r="AM129" i="8"/>
  <c r="AN129" i="8"/>
  <c r="AO129" i="8"/>
  <c r="AP129" i="8"/>
  <c r="AQ129" i="8"/>
  <c r="AR129" i="8"/>
  <c r="AS129" i="8"/>
  <c r="AU129" i="8"/>
  <c r="AV129" i="8"/>
  <c r="AW129" i="8"/>
  <c r="K130" i="8"/>
  <c r="L130" i="8"/>
  <c r="M130" i="8"/>
  <c r="N130" i="8"/>
  <c r="O130" i="8"/>
  <c r="P130" i="8"/>
  <c r="Q130" i="8"/>
  <c r="R130" i="8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AL130" i="8"/>
  <c r="AM130" i="8"/>
  <c r="AN130" i="8"/>
  <c r="AV130" i="8" s="1"/>
  <c r="AO130" i="8"/>
  <c r="AP130" i="8"/>
  <c r="AQ130" i="8"/>
  <c r="AR130" i="8"/>
  <c r="AS130" i="8"/>
  <c r="AT130" i="8"/>
  <c r="AU130" i="8"/>
  <c r="AW130" i="8"/>
  <c r="AX130" i="8"/>
  <c r="K131" i="8"/>
  <c r="L131" i="8"/>
  <c r="M131" i="8"/>
  <c r="N131" i="8"/>
  <c r="O131" i="8"/>
  <c r="P131" i="8"/>
  <c r="Q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J131" i="8"/>
  <c r="AR131" i="8" s="1"/>
  <c r="AK131" i="8"/>
  <c r="AL131" i="8"/>
  <c r="AT131" i="8" s="1"/>
  <c r="AM131" i="8"/>
  <c r="AN131" i="8"/>
  <c r="AO131" i="8"/>
  <c r="AP131" i="8"/>
  <c r="AQ131" i="8"/>
  <c r="AS131" i="8"/>
  <c r="AU131" i="8"/>
  <c r="AV131" i="8"/>
  <c r="AW131" i="8"/>
  <c r="AX131" i="8"/>
  <c r="K132" i="8"/>
  <c r="L132" i="8"/>
  <c r="M132" i="8"/>
  <c r="N132" i="8"/>
  <c r="O132" i="8"/>
  <c r="P132" i="8"/>
  <c r="Q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X132" i="8" s="1"/>
  <c r="AI132" i="8"/>
  <c r="AJ132" i="8"/>
  <c r="AR132" i="8" s="1"/>
  <c r="AK132" i="8"/>
  <c r="AL132" i="8"/>
  <c r="AM132" i="8"/>
  <c r="AN132" i="8"/>
  <c r="AO132" i="8"/>
  <c r="AP132" i="8"/>
  <c r="AQ132" i="8"/>
  <c r="AS132" i="8"/>
  <c r="AT132" i="8"/>
  <c r="AU132" i="8"/>
  <c r="AV132" i="8"/>
  <c r="AW132" i="8"/>
  <c r="K133" i="8"/>
  <c r="L133" i="8"/>
  <c r="M133" i="8"/>
  <c r="N133" i="8"/>
  <c r="O133" i="8"/>
  <c r="P133" i="8"/>
  <c r="Q133" i="8"/>
  <c r="R133" i="8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X133" i="8" s="1"/>
  <c r="AI133" i="8"/>
  <c r="AJ133" i="8"/>
  <c r="AK133" i="8"/>
  <c r="AL133" i="8"/>
  <c r="AM133" i="8"/>
  <c r="AN133" i="8"/>
  <c r="AV133" i="8" s="1"/>
  <c r="AO133" i="8"/>
  <c r="AP133" i="8"/>
  <c r="AQ133" i="8"/>
  <c r="AR133" i="8"/>
  <c r="AS133" i="8"/>
  <c r="AT133" i="8"/>
  <c r="AU133" i="8"/>
  <c r="AW133" i="8"/>
  <c r="K134" i="8"/>
  <c r="L134" i="8"/>
  <c r="M134" i="8"/>
  <c r="N134" i="8"/>
  <c r="O134" i="8"/>
  <c r="P134" i="8"/>
  <c r="Q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R134" i="8" s="1"/>
  <c r="AK134" i="8"/>
  <c r="AL134" i="8"/>
  <c r="AT134" i="8" s="1"/>
  <c r="AM134" i="8"/>
  <c r="AN134" i="8"/>
  <c r="AO134" i="8"/>
  <c r="AP134" i="8"/>
  <c r="AQ134" i="8"/>
  <c r="AS134" i="8"/>
  <c r="AU134" i="8"/>
  <c r="AV134" i="8"/>
  <c r="AW134" i="8"/>
  <c r="AX134" i="8"/>
  <c r="K135" i="8"/>
  <c r="L135" i="8"/>
  <c r="M135" i="8"/>
  <c r="N135" i="8"/>
  <c r="O135" i="8"/>
  <c r="P135" i="8"/>
  <c r="Q135" i="8"/>
  <c r="R135" i="8"/>
  <c r="S135" i="8"/>
  <c r="T135" i="8"/>
  <c r="U135" i="8"/>
  <c r="V135" i="8"/>
  <c r="W135" i="8"/>
  <c r="X135" i="8"/>
  <c r="Y135" i="8"/>
  <c r="Z135" i="8"/>
  <c r="AA135" i="8"/>
  <c r="AB135" i="8"/>
  <c r="AC135" i="8"/>
  <c r="AD135" i="8"/>
  <c r="AE135" i="8"/>
  <c r="AF135" i="8"/>
  <c r="AG135" i="8"/>
  <c r="AH135" i="8"/>
  <c r="AI135" i="8"/>
  <c r="AJ135" i="8"/>
  <c r="AK135" i="8"/>
  <c r="AL135" i="8"/>
  <c r="AM135" i="8"/>
  <c r="AN135" i="8"/>
  <c r="AO135" i="8"/>
  <c r="AP135" i="8"/>
  <c r="AQ135" i="8"/>
  <c r="AR135" i="8"/>
  <c r="AS135" i="8"/>
  <c r="AT135" i="8"/>
  <c r="AU135" i="8"/>
  <c r="AV135" i="8"/>
  <c r="AW135" i="8"/>
  <c r="AX135" i="8"/>
  <c r="K136" i="8"/>
  <c r="L136" i="8"/>
  <c r="M136" i="8"/>
  <c r="N136" i="8"/>
  <c r="O136" i="8"/>
  <c r="P136" i="8"/>
  <c r="Q136" i="8"/>
  <c r="R136" i="8"/>
  <c r="S136" i="8"/>
  <c r="T136" i="8"/>
  <c r="U136" i="8"/>
  <c r="V136" i="8"/>
  <c r="W136" i="8"/>
  <c r="X136" i="8"/>
  <c r="Y136" i="8"/>
  <c r="Z136" i="8"/>
  <c r="AA136" i="8"/>
  <c r="AB136" i="8"/>
  <c r="AC136" i="8"/>
  <c r="AD136" i="8"/>
  <c r="AE136" i="8"/>
  <c r="AF136" i="8"/>
  <c r="AG136" i="8"/>
  <c r="AH136" i="8"/>
  <c r="AI136" i="8"/>
  <c r="AJ136" i="8"/>
  <c r="AR136" i="8" s="1"/>
  <c r="AK136" i="8"/>
  <c r="AL136" i="8"/>
  <c r="AM136" i="8"/>
  <c r="AN136" i="8"/>
  <c r="AV136" i="8" s="1"/>
  <c r="AO136" i="8"/>
  <c r="AP136" i="8"/>
  <c r="AQ136" i="8"/>
  <c r="AS136" i="8"/>
  <c r="AT136" i="8"/>
  <c r="AU136" i="8"/>
  <c r="AW136" i="8"/>
  <c r="AX136" i="8"/>
  <c r="K137" i="8"/>
  <c r="L137" i="8"/>
  <c r="M137" i="8"/>
  <c r="N137" i="8"/>
  <c r="O137" i="8"/>
  <c r="P137" i="8"/>
  <c r="Q137" i="8"/>
  <c r="R137" i="8"/>
  <c r="S137" i="8"/>
  <c r="T137" i="8"/>
  <c r="U137" i="8"/>
  <c r="V137" i="8"/>
  <c r="W137" i="8"/>
  <c r="X137" i="8"/>
  <c r="Y137" i="8"/>
  <c r="Z137" i="8"/>
  <c r="AA137" i="8"/>
  <c r="AB137" i="8"/>
  <c r="AC137" i="8"/>
  <c r="AD137" i="8"/>
  <c r="AE137" i="8"/>
  <c r="AF137" i="8"/>
  <c r="AG137" i="8"/>
  <c r="AH137" i="8"/>
  <c r="AI137" i="8"/>
  <c r="AJ137" i="8"/>
  <c r="AK137" i="8"/>
  <c r="AL137" i="8"/>
  <c r="AT137" i="8" s="1"/>
  <c r="AM137" i="8"/>
  <c r="AN137" i="8"/>
  <c r="AV137" i="8" s="1"/>
  <c r="AO137" i="8"/>
  <c r="AP137" i="8"/>
  <c r="AQ137" i="8"/>
  <c r="AR137" i="8"/>
  <c r="AS137" i="8"/>
  <c r="AU137" i="8"/>
  <c r="AW137" i="8"/>
  <c r="AX137" i="8"/>
  <c r="K138" i="8"/>
  <c r="L138" i="8"/>
  <c r="M138" i="8"/>
  <c r="N138" i="8"/>
  <c r="O138" i="8"/>
  <c r="P138" i="8"/>
  <c r="Q138" i="8"/>
  <c r="R138" i="8"/>
  <c r="S138" i="8"/>
  <c r="T138" i="8"/>
  <c r="U138" i="8"/>
  <c r="V138" i="8"/>
  <c r="W138" i="8"/>
  <c r="X138" i="8"/>
  <c r="Y138" i="8"/>
  <c r="Z138" i="8"/>
  <c r="AA138" i="8"/>
  <c r="AB138" i="8"/>
  <c r="AC138" i="8"/>
  <c r="AD138" i="8"/>
  <c r="AE138" i="8"/>
  <c r="AF138" i="8"/>
  <c r="AG138" i="8"/>
  <c r="AH138" i="8"/>
  <c r="AX138" i="8" s="1"/>
  <c r="AI138" i="8"/>
  <c r="AJ138" i="8"/>
  <c r="AR138" i="8" s="1"/>
  <c r="AK138" i="8"/>
  <c r="AL138" i="8"/>
  <c r="AM138" i="8"/>
  <c r="AN138" i="8"/>
  <c r="AV138" i="8" s="1"/>
  <c r="AO138" i="8"/>
  <c r="AP138" i="8"/>
  <c r="AQ138" i="8"/>
  <c r="AS138" i="8"/>
  <c r="AT138" i="8"/>
  <c r="AU138" i="8"/>
  <c r="AW138" i="8"/>
  <c r="K139" i="8"/>
  <c r="L139" i="8"/>
  <c r="M139" i="8"/>
  <c r="N139" i="8"/>
  <c r="O139" i="8"/>
  <c r="P139" i="8"/>
  <c r="Q139" i="8"/>
  <c r="R139" i="8"/>
  <c r="S139" i="8"/>
  <c r="T139" i="8"/>
  <c r="U139" i="8"/>
  <c r="V139" i="8"/>
  <c r="W139" i="8"/>
  <c r="X139" i="8"/>
  <c r="Y139" i="8"/>
  <c r="Z139" i="8"/>
  <c r="AA139" i="8"/>
  <c r="AB139" i="8"/>
  <c r="AC139" i="8"/>
  <c r="AD139" i="8"/>
  <c r="AE139" i="8"/>
  <c r="AF139" i="8"/>
  <c r="AG139" i="8"/>
  <c r="AH139" i="8"/>
  <c r="AI139" i="8"/>
  <c r="AJ139" i="8"/>
  <c r="AR139" i="8" s="1"/>
  <c r="AK139" i="8"/>
  <c r="AL139" i="8"/>
  <c r="AM139" i="8"/>
  <c r="AN139" i="8"/>
  <c r="AV139" i="8" s="1"/>
  <c r="AO139" i="8"/>
  <c r="AP139" i="8"/>
  <c r="AQ139" i="8"/>
  <c r="AS139" i="8"/>
  <c r="AT139" i="8"/>
  <c r="AU139" i="8"/>
  <c r="AW139" i="8"/>
  <c r="AX139" i="8"/>
  <c r="K140" i="8"/>
  <c r="L140" i="8"/>
  <c r="M140" i="8"/>
  <c r="N140" i="8"/>
  <c r="O140" i="8"/>
  <c r="P140" i="8"/>
  <c r="Q140" i="8"/>
  <c r="R140" i="8"/>
  <c r="S140" i="8"/>
  <c r="T140" i="8"/>
  <c r="U140" i="8"/>
  <c r="V140" i="8"/>
  <c r="W140" i="8"/>
  <c r="X140" i="8"/>
  <c r="Y140" i="8"/>
  <c r="Z140" i="8"/>
  <c r="AA140" i="8"/>
  <c r="AB140" i="8"/>
  <c r="AC140" i="8"/>
  <c r="AD140" i="8"/>
  <c r="AE140" i="8"/>
  <c r="AF140" i="8"/>
  <c r="AG140" i="8"/>
  <c r="AH140" i="8"/>
  <c r="AX140" i="8" s="1"/>
  <c r="AI140" i="8"/>
  <c r="AJ140" i="8"/>
  <c r="AR140" i="8" s="1"/>
  <c r="AK140" i="8"/>
  <c r="AL140" i="8"/>
  <c r="AT140" i="8" s="1"/>
  <c r="AM140" i="8"/>
  <c r="AN140" i="8"/>
  <c r="AV140" i="8" s="1"/>
  <c r="AO140" i="8"/>
  <c r="AP140" i="8"/>
  <c r="AQ140" i="8"/>
  <c r="AS140" i="8"/>
  <c r="AU140" i="8"/>
  <c r="AW140" i="8"/>
  <c r="K141" i="8"/>
  <c r="L141" i="8"/>
  <c r="M141" i="8"/>
  <c r="N141" i="8"/>
  <c r="O141" i="8"/>
  <c r="P141" i="8"/>
  <c r="Q141" i="8"/>
  <c r="R141" i="8"/>
  <c r="S141" i="8"/>
  <c r="T141" i="8"/>
  <c r="U141" i="8"/>
  <c r="V141" i="8"/>
  <c r="W141" i="8"/>
  <c r="X141" i="8"/>
  <c r="Y141" i="8"/>
  <c r="Z141" i="8"/>
  <c r="AA141" i="8"/>
  <c r="AB141" i="8"/>
  <c r="AC141" i="8"/>
  <c r="AD141" i="8"/>
  <c r="AE141" i="8"/>
  <c r="AF141" i="8"/>
  <c r="AG141" i="8"/>
  <c r="AH141" i="8"/>
  <c r="AI141" i="8"/>
  <c r="AJ141" i="8"/>
  <c r="AR141" i="8" s="1"/>
  <c r="AK141" i="8"/>
  <c r="AL141" i="8"/>
  <c r="AM141" i="8"/>
  <c r="AN141" i="8"/>
  <c r="AO141" i="8"/>
  <c r="AP141" i="8"/>
  <c r="AQ141" i="8"/>
  <c r="AS141" i="8"/>
  <c r="AT141" i="8"/>
  <c r="AU141" i="8"/>
  <c r="AV141" i="8"/>
  <c r="AW141" i="8"/>
  <c r="AX141" i="8"/>
  <c r="K142" i="8"/>
  <c r="L142" i="8"/>
  <c r="M142" i="8"/>
  <c r="N142" i="8"/>
  <c r="O142" i="8"/>
  <c r="P142" i="8"/>
  <c r="Q142" i="8"/>
  <c r="R142" i="8"/>
  <c r="S142" i="8"/>
  <c r="T142" i="8"/>
  <c r="U142" i="8"/>
  <c r="V142" i="8"/>
  <c r="W142" i="8"/>
  <c r="X142" i="8"/>
  <c r="Y142" i="8"/>
  <c r="Z142" i="8"/>
  <c r="AA142" i="8"/>
  <c r="AB142" i="8"/>
  <c r="AC142" i="8"/>
  <c r="AD142" i="8"/>
  <c r="AE142" i="8"/>
  <c r="AF142" i="8"/>
  <c r="AG142" i="8"/>
  <c r="AH142" i="8"/>
  <c r="AX142" i="8" s="1"/>
  <c r="AI142" i="8"/>
  <c r="AJ142" i="8"/>
  <c r="AK142" i="8"/>
  <c r="AL142" i="8"/>
  <c r="AM142" i="8"/>
  <c r="AN142" i="8"/>
  <c r="AV142" i="8" s="1"/>
  <c r="AO142" i="8"/>
  <c r="AP142" i="8"/>
  <c r="AQ142" i="8"/>
  <c r="AR142" i="8"/>
  <c r="AS142" i="8"/>
  <c r="AT142" i="8"/>
  <c r="AU142" i="8"/>
  <c r="AW142" i="8"/>
  <c r="K143" i="8"/>
  <c r="L143" i="8"/>
  <c r="M143" i="8"/>
  <c r="N143" i="8"/>
  <c r="O143" i="8"/>
  <c r="P143" i="8"/>
  <c r="Q143" i="8"/>
  <c r="R143" i="8"/>
  <c r="S143" i="8"/>
  <c r="T143" i="8"/>
  <c r="U143" i="8"/>
  <c r="V143" i="8"/>
  <c r="W143" i="8"/>
  <c r="X143" i="8"/>
  <c r="Y143" i="8"/>
  <c r="Z143" i="8"/>
  <c r="AA143" i="8"/>
  <c r="AB143" i="8"/>
  <c r="AC143" i="8"/>
  <c r="AD143" i="8"/>
  <c r="AE143" i="8"/>
  <c r="AF143" i="8"/>
  <c r="AG143" i="8"/>
  <c r="AH143" i="8"/>
  <c r="AX143" i="8" s="1"/>
  <c r="AI143" i="8"/>
  <c r="AJ143" i="8"/>
  <c r="AR143" i="8" s="1"/>
  <c r="AK143" i="8"/>
  <c r="AL143" i="8"/>
  <c r="AM143" i="8"/>
  <c r="AN143" i="8"/>
  <c r="AO143" i="8"/>
  <c r="AP143" i="8"/>
  <c r="AQ143" i="8"/>
  <c r="AS143" i="8"/>
  <c r="AT143" i="8"/>
  <c r="AU143" i="8"/>
  <c r="AV143" i="8"/>
  <c r="AW143" i="8"/>
  <c r="K144" i="8"/>
  <c r="L144" i="8"/>
  <c r="M144" i="8"/>
  <c r="N144" i="8"/>
  <c r="O144" i="8"/>
  <c r="P144" i="8"/>
  <c r="Q144" i="8"/>
  <c r="R144" i="8"/>
  <c r="S144" i="8"/>
  <c r="T144" i="8"/>
  <c r="U144" i="8"/>
  <c r="V144" i="8"/>
  <c r="W144" i="8"/>
  <c r="X144" i="8"/>
  <c r="Y144" i="8"/>
  <c r="Z144" i="8"/>
  <c r="AA144" i="8"/>
  <c r="AB144" i="8"/>
  <c r="AC144" i="8"/>
  <c r="AD144" i="8"/>
  <c r="AE144" i="8"/>
  <c r="AF144" i="8"/>
  <c r="AG144" i="8"/>
  <c r="AH144" i="8"/>
  <c r="AI144" i="8"/>
  <c r="AJ144" i="8"/>
  <c r="AR144" i="8" s="1"/>
  <c r="AK144" i="8"/>
  <c r="AL144" i="8"/>
  <c r="AM144" i="8"/>
  <c r="AN144" i="8"/>
  <c r="AV144" i="8" s="1"/>
  <c r="AO144" i="8"/>
  <c r="AP144" i="8"/>
  <c r="AQ144" i="8"/>
  <c r="AS144" i="8"/>
  <c r="AT144" i="8"/>
  <c r="AU144" i="8"/>
  <c r="AW144" i="8"/>
  <c r="AX144" i="8"/>
  <c r="K145" i="8"/>
  <c r="L145" i="8"/>
  <c r="M145" i="8"/>
  <c r="N145" i="8"/>
  <c r="O145" i="8"/>
  <c r="P145" i="8"/>
  <c r="Q145" i="8"/>
  <c r="R145" i="8"/>
  <c r="S145" i="8"/>
  <c r="T145" i="8"/>
  <c r="U145" i="8"/>
  <c r="V145" i="8"/>
  <c r="W145" i="8"/>
  <c r="X145" i="8"/>
  <c r="Y145" i="8"/>
  <c r="Z145" i="8"/>
  <c r="AA145" i="8"/>
  <c r="AB145" i="8"/>
  <c r="AC145" i="8"/>
  <c r="AD145" i="8"/>
  <c r="AE145" i="8"/>
  <c r="AF145" i="8"/>
  <c r="AG145" i="8"/>
  <c r="AH145" i="8"/>
  <c r="AX145" i="8" s="1"/>
  <c r="AI145" i="8"/>
  <c r="AJ145" i="8"/>
  <c r="AR145" i="8" s="1"/>
  <c r="AK145" i="8"/>
  <c r="AL145" i="8"/>
  <c r="AT145" i="8" s="1"/>
  <c r="AM145" i="8"/>
  <c r="AN145" i="8"/>
  <c r="AV145" i="8" s="1"/>
  <c r="AO145" i="8"/>
  <c r="AP145" i="8"/>
  <c r="AQ145" i="8"/>
  <c r="AS145" i="8"/>
  <c r="AU145" i="8"/>
  <c r="AW145" i="8"/>
  <c r="K146" i="8"/>
  <c r="L146" i="8"/>
  <c r="M146" i="8"/>
  <c r="N146" i="8"/>
  <c r="O146" i="8"/>
  <c r="P146" i="8"/>
  <c r="Q146" i="8"/>
  <c r="R146" i="8"/>
  <c r="S146" i="8"/>
  <c r="T146" i="8"/>
  <c r="U146" i="8"/>
  <c r="V146" i="8"/>
  <c r="W146" i="8"/>
  <c r="X146" i="8"/>
  <c r="Y146" i="8"/>
  <c r="Z146" i="8"/>
  <c r="AA146" i="8"/>
  <c r="AB146" i="8"/>
  <c r="AC146" i="8"/>
  <c r="AD146" i="8"/>
  <c r="AT146" i="8" s="1"/>
  <c r="AE146" i="8"/>
  <c r="AF146" i="8"/>
  <c r="AG146" i="8"/>
  <c r="AH146" i="8"/>
  <c r="AI146" i="8"/>
  <c r="AJ146" i="8"/>
  <c r="AK146" i="8"/>
  <c r="AL146" i="8"/>
  <c r="AM146" i="8"/>
  <c r="AN146" i="8"/>
  <c r="AO146" i="8"/>
  <c r="AP146" i="8"/>
  <c r="AQ146" i="8"/>
  <c r="AR146" i="8"/>
  <c r="AS146" i="8"/>
  <c r="AU146" i="8"/>
  <c r="AV146" i="8"/>
  <c r="AW146" i="8"/>
  <c r="AX146" i="8"/>
  <c r="K147" i="8"/>
  <c r="L147" i="8"/>
  <c r="M147" i="8"/>
  <c r="N147" i="8"/>
  <c r="O147" i="8"/>
  <c r="P147" i="8"/>
  <c r="Q147" i="8"/>
  <c r="R147" i="8"/>
  <c r="S147" i="8"/>
  <c r="T147" i="8"/>
  <c r="U147" i="8"/>
  <c r="V147" i="8"/>
  <c r="W147" i="8"/>
  <c r="X147" i="8"/>
  <c r="Y147" i="8"/>
  <c r="Z147" i="8"/>
  <c r="AA147" i="8"/>
  <c r="AB147" i="8"/>
  <c r="AC147" i="8"/>
  <c r="AD147" i="8"/>
  <c r="AT147" i="8" s="1"/>
  <c r="AE147" i="8"/>
  <c r="AF147" i="8"/>
  <c r="AG147" i="8"/>
  <c r="AH147" i="8"/>
  <c r="AX147" i="8" s="1"/>
  <c r="AI147" i="8"/>
  <c r="AJ147" i="8"/>
  <c r="AR147" i="8" s="1"/>
  <c r="AK147" i="8"/>
  <c r="AL147" i="8"/>
  <c r="AM147" i="8"/>
  <c r="AN147" i="8"/>
  <c r="AO147" i="8"/>
  <c r="AP147" i="8"/>
  <c r="AQ147" i="8"/>
  <c r="AS147" i="8"/>
  <c r="AU147" i="8"/>
  <c r="AV147" i="8"/>
  <c r="AW147" i="8"/>
  <c r="K148" i="8"/>
  <c r="L148" i="8"/>
  <c r="M148" i="8"/>
  <c r="N148" i="8"/>
  <c r="O148" i="8"/>
  <c r="P148" i="8"/>
  <c r="Q148" i="8"/>
  <c r="R148" i="8"/>
  <c r="S148" i="8"/>
  <c r="T148" i="8"/>
  <c r="U148" i="8"/>
  <c r="V148" i="8"/>
  <c r="W148" i="8"/>
  <c r="X148" i="8"/>
  <c r="Y148" i="8"/>
  <c r="Z148" i="8"/>
  <c r="AA148" i="8"/>
  <c r="AB148" i="8"/>
  <c r="AC148" i="8"/>
  <c r="AD148" i="8"/>
  <c r="AE148" i="8"/>
  <c r="AF148" i="8"/>
  <c r="AG148" i="8"/>
  <c r="AH148" i="8"/>
  <c r="AI148" i="8"/>
  <c r="AJ148" i="8"/>
  <c r="AR148" i="8" s="1"/>
  <c r="AK148" i="8"/>
  <c r="AL148" i="8"/>
  <c r="AM148" i="8"/>
  <c r="AN148" i="8"/>
  <c r="AV148" i="8" s="1"/>
  <c r="AO148" i="8"/>
  <c r="AP148" i="8"/>
  <c r="AQ148" i="8"/>
  <c r="AS148" i="8"/>
  <c r="AT148" i="8"/>
  <c r="AU148" i="8"/>
  <c r="AW148" i="8"/>
  <c r="AX148" i="8"/>
  <c r="K149" i="8"/>
  <c r="L149" i="8"/>
  <c r="M149" i="8"/>
  <c r="N149" i="8"/>
  <c r="O149" i="8"/>
  <c r="P149" i="8"/>
  <c r="Q149" i="8"/>
  <c r="R149" i="8"/>
  <c r="S149" i="8"/>
  <c r="T149" i="8"/>
  <c r="U149" i="8"/>
  <c r="V149" i="8"/>
  <c r="W149" i="8"/>
  <c r="X149" i="8"/>
  <c r="Y149" i="8"/>
  <c r="Z149" i="8"/>
  <c r="AA149" i="8"/>
  <c r="AB149" i="8"/>
  <c r="AC149" i="8"/>
  <c r="AD149" i="8"/>
  <c r="AE149" i="8"/>
  <c r="AF149" i="8"/>
  <c r="AG149" i="8"/>
  <c r="AH149" i="8"/>
  <c r="AI149" i="8"/>
  <c r="AJ149" i="8"/>
  <c r="AR149" i="8" s="1"/>
  <c r="AK149" i="8"/>
  <c r="AL149" i="8"/>
  <c r="AM149" i="8"/>
  <c r="AN149" i="8"/>
  <c r="AV149" i="8" s="1"/>
  <c r="AO149" i="8"/>
  <c r="AP149" i="8"/>
  <c r="AQ149" i="8"/>
  <c r="AS149" i="8"/>
  <c r="AT149" i="8"/>
  <c r="AU149" i="8"/>
  <c r="AW149" i="8"/>
  <c r="AX149" i="8"/>
  <c r="K150" i="8"/>
  <c r="L150" i="8"/>
  <c r="M150" i="8"/>
  <c r="N150" i="8"/>
  <c r="O150" i="8"/>
  <c r="P150" i="8"/>
  <c r="Q150" i="8"/>
  <c r="R150" i="8"/>
  <c r="S150" i="8"/>
  <c r="T150" i="8"/>
  <c r="U150" i="8"/>
  <c r="V150" i="8"/>
  <c r="W150" i="8"/>
  <c r="X150" i="8"/>
  <c r="Y150" i="8"/>
  <c r="Z150" i="8"/>
  <c r="AA150" i="8"/>
  <c r="AB150" i="8"/>
  <c r="AC150" i="8"/>
  <c r="AD150" i="8"/>
  <c r="AE150" i="8"/>
  <c r="AF150" i="8"/>
  <c r="AG150" i="8"/>
  <c r="AH150" i="8"/>
  <c r="AX150" i="8" s="1"/>
  <c r="AI150" i="8"/>
  <c r="AJ150" i="8"/>
  <c r="AK150" i="8"/>
  <c r="AL150" i="8"/>
  <c r="AM150" i="8"/>
  <c r="AN150" i="8"/>
  <c r="AV150" i="8" s="1"/>
  <c r="AO150" i="8"/>
  <c r="AP150" i="8"/>
  <c r="AQ150" i="8"/>
  <c r="AR150" i="8"/>
  <c r="AS150" i="8"/>
  <c r="AT150" i="8"/>
  <c r="AU150" i="8"/>
  <c r="AW150" i="8"/>
  <c r="K151" i="8"/>
  <c r="L151" i="8"/>
  <c r="M151" i="8"/>
  <c r="N151" i="8"/>
  <c r="O151" i="8"/>
  <c r="P151" i="8"/>
  <c r="Q151" i="8"/>
  <c r="R151" i="8"/>
  <c r="S151" i="8"/>
  <c r="T151" i="8"/>
  <c r="U151" i="8"/>
  <c r="V151" i="8"/>
  <c r="W151" i="8"/>
  <c r="X151" i="8"/>
  <c r="Y151" i="8"/>
  <c r="Z151" i="8"/>
  <c r="AA151" i="8"/>
  <c r="AB151" i="8"/>
  <c r="AC151" i="8"/>
  <c r="AD151" i="8"/>
  <c r="AE151" i="8"/>
  <c r="AF151" i="8"/>
  <c r="AG151" i="8"/>
  <c r="AH151" i="8"/>
  <c r="AI151" i="8"/>
  <c r="AJ151" i="8"/>
  <c r="AK151" i="8"/>
  <c r="AL151" i="8"/>
  <c r="AM151" i="8"/>
  <c r="AN151" i="8"/>
  <c r="AO151" i="8"/>
  <c r="AP151" i="8"/>
  <c r="AQ151" i="8"/>
  <c r="AR151" i="8"/>
  <c r="AS151" i="8"/>
  <c r="AT151" i="8"/>
  <c r="AU151" i="8"/>
  <c r="AV151" i="8"/>
  <c r="AW151" i="8"/>
  <c r="AX151" i="8"/>
  <c r="K152" i="8"/>
  <c r="L152" i="8"/>
  <c r="M152" i="8"/>
  <c r="N152" i="8"/>
  <c r="O152" i="8"/>
  <c r="P152" i="8"/>
  <c r="Q152" i="8"/>
  <c r="R152" i="8"/>
  <c r="S152" i="8"/>
  <c r="T152" i="8"/>
  <c r="U152" i="8"/>
  <c r="V152" i="8"/>
  <c r="W152" i="8"/>
  <c r="X152" i="8"/>
  <c r="Y152" i="8"/>
  <c r="Z152" i="8"/>
  <c r="AA152" i="8"/>
  <c r="AB152" i="8"/>
  <c r="AC152" i="8"/>
  <c r="AD152" i="8"/>
  <c r="AE152" i="8"/>
  <c r="AF152" i="8"/>
  <c r="AG152" i="8"/>
  <c r="AH152" i="8"/>
  <c r="AI152" i="8"/>
  <c r="AJ152" i="8"/>
  <c r="AR152" i="8" s="1"/>
  <c r="AK152" i="8"/>
  <c r="AL152" i="8"/>
  <c r="AM152" i="8"/>
  <c r="AN152" i="8"/>
  <c r="AO152" i="8"/>
  <c r="AP152" i="8"/>
  <c r="AQ152" i="8"/>
  <c r="AS152" i="8"/>
  <c r="AT152" i="8"/>
  <c r="AU152" i="8"/>
  <c r="AV152" i="8"/>
  <c r="AW152" i="8"/>
  <c r="AX152" i="8"/>
  <c r="K153" i="8"/>
  <c r="L153" i="8"/>
  <c r="M153" i="8"/>
  <c r="N153" i="8"/>
  <c r="O153" i="8"/>
  <c r="P153" i="8"/>
  <c r="Q153" i="8"/>
  <c r="R153" i="8"/>
  <c r="S153" i="8"/>
  <c r="T153" i="8"/>
  <c r="U153" i="8"/>
  <c r="V153" i="8"/>
  <c r="W153" i="8"/>
  <c r="X153" i="8"/>
  <c r="Y153" i="8"/>
  <c r="Z153" i="8"/>
  <c r="AA153" i="8"/>
  <c r="AB153" i="8"/>
  <c r="AC153" i="8"/>
  <c r="AD153" i="8"/>
  <c r="AE153" i="8"/>
  <c r="AF153" i="8"/>
  <c r="AG153" i="8"/>
  <c r="AH153" i="8"/>
  <c r="AX153" i="8" s="1"/>
  <c r="AI153" i="8"/>
  <c r="AJ153" i="8"/>
  <c r="AK153" i="8"/>
  <c r="AL153" i="8"/>
  <c r="AT153" i="8" s="1"/>
  <c r="AM153" i="8"/>
  <c r="AN153" i="8"/>
  <c r="AV153" i="8" s="1"/>
  <c r="AO153" i="8"/>
  <c r="AP153" i="8"/>
  <c r="AQ153" i="8"/>
  <c r="AR153" i="8"/>
  <c r="AS153" i="8"/>
  <c r="AU153" i="8"/>
  <c r="AW153" i="8"/>
  <c r="K154" i="8"/>
  <c r="L154" i="8"/>
  <c r="M154" i="8"/>
  <c r="N154" i="8"/>
  <c r="O154" i="8"/>
  <c r="P154" i="8"/>
  <c r="Q154" i="8"/>
  <c r="R154" i="8"/>
  <c r="S154" i="8"/>
  <c r="T154" i="8"/>
  <c r="U154" i="8"/>
  <c r="V154" i="8"/>
  <c r="W154" i="8"/>
  <c r="X154" i="8"/>
  <c r="Y154" i="8"/>
  <c r="Z154" i="8"/>
  <c r="AA154" i="8"/>
  <c r="AB154" i="8"/>
  <c r="AC154" i="8"/>
  <c r="AD154" i="8"/>
  <c r="AE154" i="8"/>
  <c r="AF154" i="8"/>
  <c r="AG154" i="8"/>
  <c r="AH154" i="8"/>
  <c r="AI154" i="8"/>
  <c r="AJ154" i="8"/>
  <c r="AR154" i="8" s="1"/>
  <c r="AK154" i="8"/>
  <c r="AL154" i="8"/>
  <c r="AM154" i="8"/>
  <c r="AN154" i="8"/>
  <c r="AV154" i="8" s="1"/>
  <c r="AO154" i="8"/>
  <c r="AP154" i="8"/>
  <c r="AQ154" i="8"/>
  <c r="AS154" i="8"/>
  <c r="AT154" i="8"/>
  <c r="AU154" i="8"/>
  <c r="AW154" i="8"/>
  <c r="AX154" i="8"/>
  <c r="K155" i="8"/>
  <c r="L155" i="8"/>
  <c r="M155" i="8"/>
  <c r="N155" i="8"/>
  <c r="O155" i="8"/>
  <c r="P155" i="8"/>
  <c r="Q155" i="8"/>
  <c r="R155" i="8"/>
  <c r="S155" i="8"/>
  <c r="T155" i="8"/>
  <c r="U155" i="8"/>
  <c r="V155" i="8"/>
  <c r="W155" i="8"/>
  <c r="X155" i="8"/>
  <c r="Y155" i="8"/>
  <c r="Z155" i="8"/>
  <c r="AA155" i="8"/>
  <c r="AB155" i="8"/>
  <c r="AC155" i="8"/>
  <c r="AD155" i="8"/>
  <c r="AE155" i="8"/>
  <c r="AF155" i="8"/>
  <c r="AG155" i="8"/>
  <c r="AH155" i="8"/>
  <c r="AI155" i="8"/>
  <c r="AJ155" i="8"/>
  <c r="AR155" i="8" s="1"/>
  <c r="AK155" i="8"/>
  <c r="AL155" i="8"/>
  <c r="AM155" i="8"/>
  <c r="AN155" i="8"/>
  <c r="AV155" i="8" s="1"/>
  <c r="AO155" i="8"/>
  <c r="AP155" i="8"/>
  <c r="AX155" i="8" s="1"/>
  <c r="AQ155" i="8"/>
  <c r="AS155" i="8"/>
  <c r="AT155" i="8"/>
  <c r="AU155" i="8"/>
  <c r="AW155" i="8"/>
  <c r="K156" i="8"/>
  <c r="L156" i="8"/>
  <c r="M156" i="8"/>
  <c r="N156" i="8"/>
  <c r="O156" i="8"/>
  <c r="P156" i="8"/>
  <c r="Q156" i="8"/>
  <c r="R156" i="8"/>
  <c r="S156" i="8"/>
  <c r="T156" i="8"/>
  <c r="U156" i="8"/>
  <c r="V156" i="8"/>
  <c r="W156" i="8"/>
  <c r="X156" i="8"/>
  <c r="Y156" i="8"/>
  <c r="Z156" i="8"/>
  <c r="AA156" i="8"/>
  <c r="AB156" i="8"/>
  <c r="AC156" i="8"/>
  <c r="AD156" i="8"/>
  <c r="AE156" i="8"/>
  <c r="AF156" i="8"/>
  <c r="AG156" i="8"/>
  <c r="AH156" i="8"/>
  <c r="AI156" i="8"/>
  <c r="AJ156" i="8"/>
  <c r="AK156" i="8"/>
  <c r="AL156" i="8"/>
  <c r="AM156" i="8"/>
  <c r="AN156" i="8"/>
  <c r="AO156" i="8"/>
  <c r="AP156" i="8"/>
  <c r="AQ156" i="8"/>
  <c r="AR156" i="8"/>
  <c r="AS156" i="8"/>
  <c r="AT156" i="8"/>
  <c r="AU156" i="8"/>
  <c r="AV156" i="8"/>
  <c r="AW156" i="8"/>
  <c r="AX156" i="8"/>
  <c r="K157" i="8"/>
  <c r="L157" i="8"/>
  <c r="M157" i="8"/>
  <c r="N157" i="8"/>
  <c r="O157" i="8"/>
  <c r="P157" i="8"/>
  <c r="Q157" i="8"/>
  <c r="R157" i="8"/>
  <c r="S157" i="8"/>
  <c r="T157" i="8"/>
  <c r="U157" i="8"/>
  <c r="V157" i="8"/>
  <c r="W157" i="8"/>
  <c r="X157" i="8"/>
  <c r="Y157" i="8"/>
  <c r="Z157" i="8"/>
  <c r="AA157" i="8"/>
  <c r="AB157" i="8"/>
  <c r="AC157" i="8"/>
  <c r="AD157" i="8"/>
  <c r="AE157" i="8"/>
  <c r="AF157" i="8"/>
  <c r="AG157" i="8"/>
  <c r="AH157" i="8"/>
  <c r="AX157" i="8" s="1"/>
  <c r="AI157" i="8"/>
  <c r="AJ157" i="8"/>
  <c r="AK157" i="8"/>
  <c r="AL157" i="8"/>
  <c r="AM157" i="8"/>
  <c r="AN157" i="8"/>
  <c r="AV157" i="8" s="1"/>
  <c r="AO157" i="8"/>
  <c r="AP157" i="8"/>
  <c r="AQ157" i="8"/>
  <c r="AR157" i="8"/>
  <c r="AS157" i="8"/>
  <c r="AT157" i="8"/>
  <c r="AU157" i="8"/>
  <c r="AW157" i="8"/>
  <c r="K158" i="8"/>
  <c r="L158" i="8"/>
  <c r="M158" i="8"/>
  <c r="N158" i="8"/>
  <c r="O158" i="8"/>
  <c r="P158" i="8"/>
  <c r="Q158" i="8"/>
  <c r="R158" i="8"/>
  <c r="S158" i="8"/>
  <c r="T158" i="8"/>
  <c r="U158" i="8"/>
  <c r="V158" i="8"/>
  <c r="W158" i="8"/>
  <c r="X158" i="8"/>
  <c r="Y158" i="8"/>
  <c r="Z158" i="8"/>
  <c r="AA158" i="8"/>
  <c r="AB158" i="8"/>
  <c r="AC158" i="8"/>
  <c r="AD158" i="8"/>
  <c r="AE158" i="8"/>
  <c r="AF158" i="8"/>
  <c r="AG158" i="8"/>
  <c r="AH158" i="8"/>
  <c r="AI158" i="8"/>
  <c r="AJ158" i="8"/>
  <c r="AR158" i="8" s="1"/>
  <c r="AK158" i="8"/>
  <c r="AL158" i="8"/>
  <c r="AM158" i="8"/>
  <c r="AN158" i="8"/>
  <c r="AV158" i="8" s="1"/>
  <c r="AO158" i="8"/>
  <c r="AP158" i="8"/>
  <c r="AQ158" i="8"/>
  <c r="AS158" i="8"/>
  <c r="AT158" i="8"/>
  <c r="AU158" i="8"/>
  <c r="AW158" i="8"/>
  <c r="AX158" i="8"/>
  <c r="K159" i="8"/>
  <c r="L159" i="8"/>
  <c r="M159" i="8"/>
  <c r="N159" i="8"/>
  <c r="O159" i="8"/>
  <c r="P159" i="8"/>
  <c r="Q159" i="8"/>
  <c r="R159" i="8"/>
  <c r="S159" i="8"/>
  <c r="T159" i="8"/>
  <c r="U159" i="8"/>
  <c r="V159" i="8"/>
  <c r="W159" i="8"/>
  <c r="X159" i="8"/>
  <c r="Y159" i="8"/>
  <c r="Z159" i="8"/>
  <c r="AA159" i="8"/>
  <c r="AB159" i="8"/>
  <c r="AC159" i="8"/>
  <c r="AD159" i="8"/>
  <c r="AE159" i="8"/>
  <c r="AF159" i="8"/>
  <c r="AG159" i="8"/>
  <c r="AH159" i="8"/>
  <c r="AX159" i="8" s="1"/>
  <c r="AI159" i="8"/>
  <c r="AJ159" i="8"/>
  <c r="AR159" i="8" s="1"/>
  <c r="AK159" i="8"/>
  <c r="AL159" i="8"/>
  <c r="AT159" i="8" s="1"/>
  <c r="AM159" i="8"/>
  <c r="AN159" i="8"/>
  <c r="AV159" i="8" s="1"/>
  <c r="AO159" i="8"/>
  <c r="AP159" i="8"/>
  <c r="AQ159" i="8"/>
  <c r="AS159" i="8"/>
  <c r="AU159" i="8"/>
  <c r="AW159" i="8"/>
  <c r="K160" i="8"/>
  <c r="L160" i="8"/>
  <c r="M160" i="8"/>
  <c r="N160" i="8"/>
  <c r="O160" i="8"/>
  <c r="P160" i="8"/>
  <c r="Q160" i="8"/>
  <c r="R160" i="8"/>
  <c r="S160" i="8"/>
  <c r="T160" i="8"/>
  <c r="U160" i="8"/>
  <c r="V160" i="8"/>
  <c r="W160" i="8"/>
  <c r="X160" i="8"/>
  <c r="Y160" i="8"/>
  <c r="Z160" i="8"/>
  <c r="AA160" i="8"/>
  <c r="AB160" i="8"/>
  <c r="AC160" i="8"/>
  <c r="AD160" i="8"/>
  <c r="AE160" i="8"/>
  <c r="AF160" i="8"/>
  <c r="AG160" i="8"/>
  <c r="AH160" i="8"/>
  <c r="AX160" i="8" s="1"/>
  <c r="AI160" i="8"/>
  <c r="AJ160" i="8"/>
  <c r="AK160" i="8"/>
  <c r="AL160" i="8"/>
  <c r="AM160" i="8"/>
  <c r="AN160" i="8"/>
  <c r="AV160" i="8" s="1"/>
  <c r="AO160" i="8"/>
  <c r="AP160" i="8"/>
  <c r="AQ160" i="8"/>
  <c r="AR160" i="8"/>
  <c r="AS160" i="8"/>
  <c r="AT160" i="8"/>
  <c r="AU160" i="8"/>
  <c r="AW160" i="8"/>
  <c r="K161" i="8"/>
  <c r="L161" i="8"/>
  <c r="M161" i="8"/>
  <c r="N161" i="8"/>
  <c r="O161" i="8"/>
  <c r="P161" i="8"/>
  <c r="Q161" i="8"/>
  <c r="R161" i="8"/>
  <c r="S161" i="8"/>
  <c r="T161" i="8"/>
  <c r="U161" i="8"/>
  <c r="V161" i="8"/>
  <c r="W161" i="8"/>
  <c r="X161" i="8"/>
  <c r="Y161" i="8"/>
  <c r="Z161" i="8"/>
  <c r="AA161" i="8"/>
  <c r="AB161" i="8"/>
  <c r="AC161" i="8"/>
  <c r="AD161" i="8"/>
  <c r="AE161" i="8"/>
  <c r="AF161" i="8"/>
  <c r="AG161" i="8"/>
  <c r="AH161" i="8"/>
  <c r="AI161" i="8"/>
  <c r="AJ161" i="8"/>
  <c r="AR161" i="8" s="1"/>
  <c r="AK161" i="8"/>
  <c r="AL161" i="8"/>
  <c r="AT161" i="8" s="1"/>
  <c r="AM161" i="8"/>
  <c r="AN161" i="8"/>
  <c r="AO161" i="8"/>
  <c r="AP161" i="8"/>
  <c r="AQ161" i="8"/>
  <c r="AS161" i="8"/>
  <c r="AU161" i="8"/>
  <c r="AV161" i="8"/>
  <c r="AW161" i="8"/>
  <c r="AX161" i="8"/>
  <c r="K162" i="8"/>
  <c r="L162" i="8"/>
  <c r="M162" i="8"/>
  <c r="N162" i="8"/>
  <c r="O162" i="8"/>
  <c r="P162" i="8"/>
  <c r="Q162" i="8"/>
  <c r="R162" i="8"/>
  <c r="S162" i="8"/>
  <c r="T162" i="8"/>
  <c r="U162" i="8"/>
  <c r="V162" i="8"/>
  <c r="W162" i="8"/>
  <c r="X162" i="8"/>
  <c r="Y162" i="8"/>
  <c r="Z162" i="8"/>
  <c r="AA162" i="8"/>
  <c r="AB162" i="8"/>
  <c r="AC162" i="8"/>
  <c r="AD162" i="8"/>
  <c r="AE162" i="8"/>
  <c r="AF162" i="8"/>
  <c r="AG162" i="8"/>
  <c r="AH162" i="8"/>
  <c r="AI162" i="8"/>
  <c r="AJ162" i="8"/>
  <c r="AK162" i="8"/>
  <c r="AL162" i="8"/>
  <c r="AM162" i="8"/>
  <c r="AN162" i="8"/>
  <c r="AV162" i="8" s="1"/>
  <c r="AO162" i="8"/>
  <c r="AP162" i="8"/>
  <c r="AQ162" i="8"/>
  <c r="AR162" i="8"/>
  <c r="AS162" i="8"/>
  <c r="AT162" i="8"/>
  <c r="AU162" i="8"/>
  <c r="AW162" i="8"/>
  <c r="AX162" i="8"/>
  <c r="K163" i="8"/>
  <c r="L163" i="8"/>
  <c r="M163" i="8"/>
  <c r="N163" i="8"/>
  <c r="O163" i="8"/>
  <c r="P163" i="8"/>
  <c r="Q163" i="8"/>
  <c r="R163" i="8"/>
  <c r="S163" i="8"/>
  <c r="T163" i="8"/>
  <c r="U163" i="8"/>
  <c r="V163" i="8"/>
  <c r="W163" i="8"/>
  <c r="X163" i="8"/>
  <c r="Y163" i="8"/>
  <c r="Z163" i="8"/>
  <c r="AA163" i="8"/>
  <c r="AB163" i="8"/>
  <c r="AC163" i="8"/>
  <c r="AD163" i="8"/>
  <c r="AE163" i="8"/>
  <c r="AF163" i="8"/>
  <c r="AG163" i="8"/>
  <c r="AH163" i="8"/>
  <c r="AX163" i="8" s="1"/>
  <c r="AI163" i="8"/>
  <c r="AJ163" i="8"/>
  <c r="AR163" i="8" s="1"/>
  <c r="AK163" i="8"/>
  <c r="AL163" i="8"/>
  <c r="AT163" i="8" s="1"/>
  <c r="AM163" i="8"/>
  <c r="AN163" i="8"/>
  <c r="AO163" i="8"/>
  <c r="AP163" i="8"/>
  <c r="AQ163" i="8"/>
  <c r="AS163" i="8"/>
  <c r="AU163" i="8"/>
  <c r="AV163" i="8"/>
  <c r="AW163" i="8"/>
  <c r="K164" i="8"/>
  <c r="L164" i="8"/>
  <c r="M164" i="8"/>
  <c r="N164" i="8"/>
  <c r="O164" i="8"/>
  <c r="P164" i="8"/>
  <c r="Q164" i="8"/>
  <c r="R164" i="8"/>
  <c r="S164" i="8"/>
  <c r="T164" i="8"/>
  <c r="U164" i="8"/>
  <c r="V164" i="8"/>
  <c r="W164" i="8"/>
  <c r="X164" i="8"/>
  <c r="Y164" i="8"/>
  <c r="Z164" i="8"/>
  <c r="AA164" i="8"/>
  <c r="AB164" i="8"/>
  <c r="AC164" i="8"/>
  <c r="AD164" i="8"/>
  <c r="AE164" i="8"/>
  <c r="AF164" i="8"/>
  <c r="AG164" i="8"/>
  <c r="AH164" i="8"/>
  <c r="AI164" i="8"/>
  <c r="AJ164" i="8"/>
  <c r="AK164" i="8"/>
  <c r="AL164" i="8"/>
  <c r="AM164" i="8"/>
  <c r="AN164" i="8"/>
  <c r="AO164" i="8"/>
  <c r="AP164" i="8"/>
  <c r="AQ164" i="8"/>
  <c r="AR164" i="8"/>
  <c r="AS164" i="8"/>
  <c r="AT164" i="8"/>
  <c r="AU164" i="8"/>
  <c r="AV164" i="8"/>
  <c r="AW164" i="8"/>
  <c r="AX164" i="8"/>
  <c r="K165" i="8"/>
  <c r="L165" i="8"/>
  <c r="M165" i="8"/>
  <c r="N165" i="8"/>
  <c r="O165" i="8"/>
  <c r="P165" i="8"/>
  <c r="Q165" i="8"/>
  <c r="R165" i="8"/>
  <c r="S165" i="8"/>
  <c r="T165" i="8"/>
  <c r="U165" i="8"/>
  <c r="V165" i="8"/>
  <c r="W165" i="8"/>
  <c r="X165" i="8"/>
  <c r="Y165" i="8"/>
  <c r="Z165" i="8"/>
  <c r="AA165" i="8"/>
  <c r="AB165" i="8"/>
  <c r="AC165" i="8"/>
  <c r="AD165" i="8"/>
  <c r="AE165" i="8"/>
  <c r="AF165" i="8"/>
  <c r="AG165" i="8"/>
  <c r="AH165" i="8"/>
  <c r="AI165" i="8"/>
  <c r="AJ165" i="8"/>
  <c r="AR165" i="8" s="1"/>
  <c r="AK165" i="8"/>
  <c r="AL165" i="8"/>
  <c r="AT165" i="8" s="1"/>
  <c r="AM165" i="8"/>
  <c r="AN165" i="8"/>
  <c r="AO165" i="8"/>
  <c r="AP165" i="8"/>
  <c r="AQ165" i="8"/>
  <c r="AS165" i="8"/>
  <c r="AU165" i="8"/>
  <c r="AV165" i="8"/>
  <c r="AW165" i="8"/>
  <c r="AX165" i="8"/>
  <c r="K166" i="8"/>
  <c r="L166" i="8"/>
  <c r="M166" i="8"/>
  <c r="N166" i="8"/>
  <c r="O166" i="8"/>
  <c r="P166" i="8"/>
  <c r="Q166" i="8"/>
  <c r="R166" i="8"/>
  <c r="S166" i="8"/>
  <c r="T166" i="8"/>
  <c r="U166" i="8"/>
  <c r="V166" i="8"/>
  <c r="W166" i="8"/>
  <c r="X166" i="8"/>
  <c r="Y166" i="8"/>
  <c r="Z166" i="8"/>
  <c r="AA166" i="8"/>
  <c r="AB166" i="8"/>
  <c r="AC166" i="8"/>
  <c r="AD166" i="8"/>
  <c r="AE166" i="8"/>
  <c r="AF166" i="8"/>
  <c r="AG166" i="8"/>
  <c r="AH166" i="8"/>
  <c r="AI166" i="8"/>
  <c r="AJ166" i="8"/>
  <c r="AK166" i="8"/>
  <c r="AL166" i="8"/>
  <c r="AM166" i="8"/>
  <c r="AN166" i="8"/>
  <c r="AO166" i="8"/>
  <c r="AP166" i="8"/>
  <c r="AQ166" i="8"/>
  <c r="AR166" i="8"/>
  <c r="AS166" i="8"/>
  <c r="AT166" i="8"/>
  <c r="AU166" i="8"/>
  <c r="AV166" i="8"/>
  <c r="AW166" i="8"/>
  <c r="AX166" i="8"/>
  <c r="K167" i="8"/>
  <c r="L167" i="8"/>
  <c r="M167" i="8"/>
  <c r="N167" i="8"/>
  <c r="O167" i="8"/>
  <c r="P167" i="8"/>
  <c r="Q167" i="8"/>
  <c r="R167" i="8"/>
  <c r="S167" i="8"/>
  <c r="T167" i="8"/>
  <c r="U167" i="8"/>
  <c r="V167" i="8"/>
  <c r="W167" i="8"/>
  <c r="X167" i="8"/>
  <c r="Y167" i="8"/>
  <c r="Z167" i="8"/>
  <c r="AA167" i="8"/>
  <c r="AB167" i="8"/>
  <c r="AC167" i="8"/>
  <c r="AD167" i="8"/>
  <c r="AE167" i="8"/>
  <c r="AF167" i="8"/>
  <c r="AG167" i="8"/>
  <c r="AH167" i="8"/>
  <c r="AX167" i="8" s="1"/>
  <c r="AI167" i="8"/>
  <c r="AJ167" i="8"/>
  <c r="AR167" i="8" s="1"/>
  <c r="AK167" i="8"/>
  <c r="AL167" i="8"/>
  <c r="AM167" i="8"/>
  <c r="AN167" i="8"/>
  <c r="AV167" i="8" s="1"/>
  <c r="AO167" i="8"/>
  <c r="AP167" i="8"/>
  <c r="AQ167" i="8"/>
  <c r="AS167" i="8"/>
  <c r="AT167" i="8"/>
  <c r="AU167" i="8"/>
  <c r="AW167" i="8"/>
  <c r="K168" i="8"/>
  <c r="L168" i="8"/>
  <c r="M168" i="8"/>
  <c r="N168" i="8"/>
  <c r="O168" i="8"/>
  <c r="P168" i="8"/>
  <c r="Q168" i="8"/>
  <c r="R168" i="8"/>
  <c r="S168" i="8"/>
  <c r="T168" i="8"/>
  <c r="U168" i="8"/>
  <c r="V168" i="8"/>
  <c r="W168" i="8"/>
  <c r="X168" i="8"/>
  <c r="Y168" i="8"/>
  <c r="Z168" i="8"/>
  <c r="AA168" i="8"/>
  <c r="AB168" i="8"/>
  <c r="AC168" i="8"/>
  <c r="AD168" i="8"/>
  <c r="AE168" i="8"/>
  <c r="AF168" i="8"/>
  <c r="AG168" i="8"/>
  <c r="AH168" i="8"/>
  <c r="AX168" i="8" s="1"/>
  <c r="AI168" i="8"/>
  <c r="AJ168" i="8"/>
  <c r="AR168" i="8" s="1"/>
  <c r="AK168" i="8"/>
  <c r="AL168" i="8"/>
  <c r="AT168" i="8" s="1"/>
  <c r="AM168" i="8"/>
  <c r="AN168" i="8"/>
  <c r="AV168" i="8" s="1"/>
  <c r="AO168" i="8"/>
  <c r="AP168" i="8"/>
  <c r="AQ168" i="8"/>
  <c r="AS168" i="8"/>
  <c r="AU168" i="8"/>
  <c r="AW168" i="8"/>
  <c r="K169" i="8"/>
  <c r="L169" i="8"/>
  <c r="M169" i="8"/>
  <c r="N169" i="8"/>
  <c r="O169" i="8"/>
  <c r="P169" i="8"/>
  <c r="Q169" i="8"/>
  <c r="R169" i="8"/>
  <c r="S169" i="8"/>
  <c r="T169" i="8"/>
  <c r="U169" i="8"/>
  <c r="V169" i="8"/>
  <c r="W169" i="8"/>
  <c r="X169" i="8"/>
  <c r="Y169" i="8"/>
  <c r="Z169" i="8"/>
  <c r="AA169" i="8"/>
  <c r="AB169" i="8"/>
  <c r="AC169" i="8"/>
  <c r="AD169" i="8"/>
  <c r="AE169" i="8"/>
  <c r="AF169" i="8"/>
  <c r="AG169" i="8"/>
  <c r="AH169" i="8"/>
  <c r="AX169" i="8" s="1"/>
  <c r="AI169" i="8"/>
  <c r="AJ169" i="8"/>
  <c r="AR169" i="8" s="1"/>
  <c r="AK169" i="8"/>
  <c r="AL169" i="8"/>
  <c r="AM169" i="8"/>
  <c r="AN169" i="8"/>
  <c r="AV169" i="8" s="1"/>
  <c r="AO169" i="8"/>
  <c r="AP169" i="8"/>
  <c r="AQ169" i="8"/>
  <c r="AS169" i="8"/>
  <c r="AT169" i="8"/>
  <c r="AU169" i="8"/>
  <c r="AW169" i="8"/>
  <c r="K170" i="8"/>
  <c r="L170" i="8"/>
  <c r="M170" i="8"/>
  <c r="N170" i="8"/>
  <c r="O170" i="8"/>
  <c r="P170" i="8"/>
  <c r="Q170" i="8"/>
  <c r="R170" i="8"/>
  <c r="S170" i="8"/>
  <c r="T170" i="8"/>
  <c r="U170" i="8"/>
  <c r="V170" i="8"/>
  <c r="W170" i="8"/>
  <c r="X170" i="8"/>
  <c r="Y170" i="8"/>
  <c r="Z170" i="8"/>
  <c r="AA170" i="8"/>
  <c r="AB170" i="8"/>
  <c r="AC170" i="8"/>
  <c r="AD170" i="8"/>
  <c r="AE170" i="8"/>
  <c r="AF170" i="8"/>
  <c r="AG170" i="8"/>
  <c r="AH170" i="8"/>
  <c r="AI170" i="8"/>
  <c r="AJ170" i="8"/>
  <c r="AR170" i="8" s="1"/>
  <c r="AK170" i="8"/>
  <c r="AL170" i="8"/>
  <c r="AT170" i="8" s="1"/>
  <c r="AM170" i="8"/>
  <c r="AN170" i="8"/>
  <c r="AO170" i="8"/>
  <c r="AP170" i="8"/>
  <c r="AQ170" i="8"/>
  <c r="AS170" i="8"/>
  <c r="AU170" i="8"/>
  <c r="AV170" i="8"/>
  <c r="AW170" i="8"/>
  <c r="AX170" i="8"/>
  <c r="K171" i="8"/>
  <c r="L171" i="8"/>
  <c r="M171" i="8"/>
  <c r="N171" i="8"/>
  <c r="O171" i="8"/>
  <c r="P171" i="8"/>
  <c r="Q171" i="8"/>
  <c r="R171" i="8"/>
  <c r="S171" i="8"/>
  <c r="T171" i="8"/>
  <c r="U171" i="8"/>
  <c r="V171" i="8"/>
  <c r="W171" i="8"/>
  <c r="X171" i="8"/>
  <c r="Y171" i="8"/>
  <c r="Z171" i="8"/>
  <c r="AA171" i="8"/>
  <c r="AB171" i="8"/>
  <c r="AC171" i="8"/>
  <c r="AD171" i="8"/>
  <c r="AT171" i="8" s="1"/>
  <c r="AE171" i="8"/>
  <c r="AF171" i="8"/>
  <c r="AG171" i="8"/>
  <c r="AH171" i="8"/>
  <c r="AI171" i="8"/>
  <c r="AJ171" i="8"/>
  <c r="AK171" i="8"/>
  <c r="AL171" i="8"/>
  <c r="AM171" i="8"/>
  <c r="AN171" i="8"/>
  <c r="AO171" i="8"/>
  <c r="AP171" i="8"/>
  <c r="AQ171" i="8"/>
  <c r="AR171" i="8"/>
  <c r="AS171" i="8"/>
  <c r="AU171" i="8"/>
  <c r="AV171" i="8"/>
  <c r="AW171" i="8"/>
  <c r="AX171" i="8"/>
  <c r="K172" i="8"/>
  <c r="L172" i="8"/>
  <c r="M172" i="8"/>
  <c r="N172" i="8"/>
  <c r="O172" i="8"/>
  <c r="P172" i="8"/>
  <c r="Q172" i="8"/>
  <c r="R172" i="8"/>
  <c r="S172" i="8"/>
  <c r="T172" i="8"/>
  <c r="U172" i="8"/>
  <c r="V172" i="8"/>
  <c r="W172" i="8"/>
  <c r="X172" i="8"/>
  <c r="Y172" i="8"/>
  <c r="Z172" i="8"/>
  <c r="AA172" i="8"/>
  <c r="AB172" i="8"/>
  <c r="AC172" i="8"/>
  <c r="AD172" i="8"/>
  <c r="AT172" i="8" s="1"/>
  <c r="AE172" i="8"/>
  <c r="AF172" i="8"/>
  <c r="AG172" i="8"/>
  <c r="AH172" i="8"/>
  <c r="AI172" i="8"/>
  <c r="AJ172" i="8"/>
  <c r="AR172" i="8" s="1"/>
  <c r="AK172" i="8"/>
  <c r="AL172" i="8"/>
  <c r="AM172" i="8"/>
  <c r="AN172" i="8"/>
  <c r="AO172" i="8"/>
  <c r="AP172" i="8"/>
  <c r="AQ172" i="8"/>
  <c r="AS172" i="8"/>
  <c r="AU172" i="8"/>
  <c r="AV172" i="8"/>
  <c r="AW172" i="8"/>
  <c r="AX172" i="8"/>
  <c r="K173" i="8"/>
  <c r="L173" i="8"/>
  <c r="M173" i="8"/>
  <c r="N173" i="8"/>
  <c r="O173" i="8"/>
  <c r="P173" i="8"/>
  <c r="Q173" i="8"/>
  <c r="R173" i="8"/>
  <c r="S173" i="8"/>
  <c r="T173" i="8"/>
  <c r="U173" i="8"/>
  <c r="V173" i="8"/>
  <c r="W173" i="8"/>
  <c r="X173" i="8"/>
  <c r="Y173" i="8"/>
  <c r="Z173" i="8"/>
  <c r="AA173" i="8"/>
  <c r="AB173" i="8"/>
  <c r="AC173" i="8"/>
  <c r="AD173" i="8"/>
  <c r="AT173" i="8" s="1"/>
  <c r="AE173" i="8"/>
  <c r="AF173" i="8"/>
  <c r="AG173" i="8"/>
  <c r="AH173" i="8"/>
  <c r="AX173" i="8" s="1"/>
  <c r="AI173" i="8"/>
  <c r="AJ173" i="8"/>
  <c r="AK173" i="8"/>
  <c r="AL173" i="8"/>
  <c r="AM173" i="8"/>
  <c r="AN173" i="8"/>
  <c r="AV173" i="8" s="1"/>
  <c r="AO173" i="8"/>
  <c r="AP173" i="8"/>
  <c r="AQ173" i="8"/>
  <c r="AR173" i="8"/>
  <c r="AS173" i="8"/>
  <c r="AU173" i="8"/>
  <c r="AW173" i="8"/>
  <c r="K174" i="8"/>
  <c r="L174" i="8"/>
  <c r="M174" i="8"/>
  <c r="N174" i="8"/>
  <c r="O174" i="8"/>
  <c r="P174" i="8"/>
  <c r="Q174" i="8"/>
  <c r="R174" i="8"/>
  <c r="S174" i="8"/>
  <c r="T174" i="8"/>
  <c r="U174" i="8"/>
  <c r="V174" i="8"/>
  <c r="W174" i="8"/>
  <c r="X174" i="8"/>
  <c r="Y174" i="8"/>
  <c r="Z174" i="8"/>
  <c r="AA174" i="8"/>
  <c r="AB174" i="8"/>
  <c r="AR174" i="8" s="1"/>
  <c r="AC174" i="8"/>
  <c r="AD174" i="8"/>
  <c r="AE174" i="8"/>
  <c r="AF174" i="8"/>
  <c r="AV174" i="8" s="1"/>
  <c r="AG174" i="8"/>
  <c r="AH174" i="8"/>
  <c r="AX174" i="8" s="1"/>
  <c r="AI174" i="8"/>
  <c r="AJ174" i="8"/>
  <c r="AK174" i="8"/>
  <c r="AL174" i="8"/>
  <c r="AM174" i="8"/>
  <c r="AN174" i="8"/>
  <c r="AO174" i="8"/>
  <c r="AP174" i="8"/>
  <c r="AQ174" i="8"/>
  <c r="AS174" i="8"/>
  <c r="AT174" i="8"/>
  <c r="AU174" i="8"/>
  <c r="AW174" i="8"/>
  <c r="K175" i="8"/>
  <c r="L175" i="8"/>
  <c r="M175" i="8"/>
  <c r="N175" i="8"/>
  <c r="O175" i="8"/>
  <c r="P175" i="8"/>
  <c r="Q175" i="8"/>
  <c r="R175" i="8"/>
  <c r="S175" i="8"/>
  <c r="T175" i="8"/>
  <c r="U175" i="8"/>
  <c r="V175" i="8"/>
  <c r="W175" i="8"/>
  <c r="X175" i="8"/>
  <c r="Y175" i="8"/>
  <c r="Z175" i="8"/>
  <c r="AA175" i="8"/>
  <c r="AB175" i="8"/>
  <c r="AC175" i="8"/>
  <c r="AD175" i="8"/>
  <c r="AE175" i="8"/>
  <c r="AF175" i="8"/>
  <c r="AG175" i="8"/>
  <c r="AH175" i="8"/>
  <c r="AI175" i="8"/>
  <c r="AJ175" i="8"/>
  <c r="AK175" i="8"/>
  <c r="AL175" i="8"/>
  <c r="AM175" i="8"/>
  <c r="AN175" i="8"/>
  <c r="AV175" i="8" s="1"/>
  <c r="AO175" i="8"/>
  <c r="AP175" i="8"/>
  <c r="AQ175" i="8"/>
  <c r="AR175" i="8"/>
  <c r="AS175" i="8"/>
  <c r="AT175" i="8"/>
  <c r="AU175" i="8"/>
  <c r="AW175" i="8"/>
  <c r="AX175" i="8"/>
  <c r="K176" i="8"/>
  <c r="L176" i="8"/>
  <c r="M176" i="8"/>
  <c r="N176" i="8"/>
  <c r="O176" i="8"/>
  <c r="P176" i="8"/>
  <c r="Q176" i="8"/>
  <c r="R176" i="8"/>
  <c r="S176" i="8"/>
  <c r="T176" i="8"/>
  <c r="U176" i="8"/>
  <c r="V176" i="8"/>
  <c r="W176" i="8"/>
  <c r="X176" i="8"/>
  <c r="Y176" i="8"/>
  <c r="Z176" i="8"/>
  <c r="AA176" i="8"/>
  <c r="AB176" i="8"/>
  <c r="AC176" i="8"/>
  <c r="AD176" i="8"/>
  <c r="AE176" i="8"/>
  <c r="AF176" i="8"/>
  <c r="AG176" i="8"/>
  <c r="AH176" i="8"/>
  <c r="AI176" i="8"/>
  <c r="AJ176" i="8"/>
  <c r="AK176" i="8"/>
  <c r="AL176" i="8"/>
  <c r="AT176" i="8" s="1"/>
  <c r="AM176" i="8"/>
  <c r="AN176" i="8"/>
  <c r="AV176" i="8" s="1"/>
  <c r="AO176" i="8"/>
  <c r="AP176" i="8"/>
  <c r="AQ176" i="8"/>
  <c r="AR176" i="8"/>
  <c r="AS176" i="8"/>
  <c r="AU176" i="8"/>
  <c r="AW176" i="8"/>
  <c r="AX176" i="8"/>
  <c r="K177" i="8"/>
  <c r="L177" i="8"/>
  <c r="M177" i="8"/>
  <c r="N177" i="8"/>
  <c r="O177" i="8"/>
  <c r="P177" i="8"/>
  <c r="Q177" i="8"/>
  <c r="R177" i="8"/>
  <c r="S177" i="8"/>
  <c r="T177" i="8"/>
  <c r="U177" i="8"/>
  <c r="V177" i="8"/>
  <c r="W177" i="8"/>
  <c r="X177" i="8"/>
  <c r="Y177" i="8"/>
  <c r="Z177" i="8"/>
  <c r="AA177" i="8"/>
  <c r="AB177" i="8"/>
  <c r="AC177" i="8"/>
  <c r="AD177" i="8"/>
  <c r="AE177" i="8"/>
  <c r="AF177" i="8"/>
  <c r="AV177" i="8" s="1"/>
  <c r="AG177" i="8"/>
  <c r="AH177" i="8"/>
  <c r="AI177" i="8"/>
  <c r="AJ177" i="8"/>
  <c r="AK177" i="8"/>
  <c r="AL177" i="8"/>
  <c r="AM177" i="8"/>
  <c r="AN177" i="8"/>
  <c r="AO177" i="8"/>
  <c r="AP177" i="8"/>
  <c r="AQ177" i="8"/>
  <c r="AR177" i="8"/>
  <c r="AS177" i="8"/>
  <c r="AT177" i="8"/>
  <c r="AU177" i="8"/>
  <c r="AW177" i="8"/>
  <c r="AX177" i="8"/>
  <c r="K178" i="8"/>
  <c r="L178" i="8"/>
  <c r="M178" i="8"/>
  <c r="N178" i="8"/>
  <c r="O178" i="8"/>
  <c r="P178" i="8"/>
  <c r="Q178" i="8"/>
  <c r="R178" i="8"/>
  <c r="S178" i="8"/>
  <c r="T178" i="8"/>
  <c r="U178" i="8"/>
  <c r="V178" i="8"/>
  <c r="W178" i="8"/>
  <c r="X178" i="8"/>
  <c r="Y178" i="8"/>
  <c r="Z178" i="8"/>
  <c r="AA178" i="8"/>
  <c r="AB178" i="8"/>
  <c r="AC178" i="8"/>
  <c r="AD178" i="8"/>
  <c r="AE178" i="8"/>
  <c r="AF178" i="8"/>
  <c r="AV178" i="8" s="1"/>
  <c r="AG178" i="8"/>
  <c r="AH178" i="8"/>
  <c r="AX178" i="8" s="1"/>
  <c r="AI178" i="8"/>
  <c r="AJ178" i="8"/>
  <c r="AK178" i="8"/>
  <c r="AL178" i="8"/>
  <c r="AT178" i="8" s="1"/>
  <c r="AM178" i="8"/>
  <c r="AN178" i="8"/>
  <c r="AO178" i="8"/>
  <c r="AP178" i="8"/>
  <c r="AQ178" i="8"/>
  <c r="AR178" i="8"/>
  <c r="AS178" i="8"/>
  <c r="AU178" i="8"/>
  <c r="AW178" i="8"/>
  <c r="K179" i="8"/>
  <c r="L179" i="8"/>
  <c r="M179" i="8"/>
  <c r="N179" i="8"/>
  <c r="O179" i="8"/>
  <c r="P179" i="8"/>
  <c r="Q179" i="8"/>
  <c r="R179" i="8"/>
  <c r="S179" i="8"/>
  <c r="T179" i="8"/>
  <c r="U179" i="8"/>
  <c r="V179" i="8"/>
  <c r="W179" i="8"/>
  <c r="X179" i="8"/>
  <c r="Y179" i="8"/>
  <c r="Z179" i="8"/>
  <c r="AA179" i="8"/>
  <c r="AB179" i="8"/>
  <c r="AC179" i="8"/>
  <c r="AD179" i="8"/>
  <c r="AT179" i="8" s="1"/>
  <c r="AE179" i="8"/>
  <c r="AF179" i="8"/>
  <c r="AV179" i="8" s="1"/>
  <c r="AG179" i="8"/>
  <c r="AH179" i="8"/>
  <c r="AI179" i="8"/>
  <c r="AJ179" i="8"/>
  <c r="AK179" i="8"/>
  <c r="AL179" i="8"/>
  <c r="AM179" i="8"/>
  <c r="AN179" i="8"/>
  <c r="AO179" i="8"/>
  <c r="AP179" i="8"/>
  <c r="AQ179" i="8"/>
  <c r="AR179" i="8"/>
  <c r="AS179" i="8"/>
  <c r="AU179" i="8"/>
  <c r="AW179" i="8"/>
  <c r="AX179" i="8"/>
  <c r="K180" i="8"/>
  <c r="L180" i="8"/>
  <c r="M180" i="8"/>
  <c r="N180" i="8"/>
  <c r="O180" i="8"/>
  <c r="P180" i="8"/>
  <c r="Q180" i="8"/>
  <c r="R180" i="8"/>
  <c r="S180" i="8"/>
  <c r="T180" i="8"/>
  <c r="U180" i="8"/>
  <c r="V180" i="8"/>
  <c r="W180" i="8"/>
  <c r="X180" i="8"/>
  <c r="Y180" i="8"/>
  <c r="Z180" i="8"/>
  <c r="AA180" i="8"/>
  <c r="AB180" i="8"/>
  <c r="AC180" i="8"/>
  <c r="AD180" i="8"/>
  <c r="AE180" i="8"/>
  <c r="AF180" i="8"/>
  <c r="AG180" i="8"/>
  <c r="AH180" i="8"/>
  <c r="AX180" i="8" s="1"/>
  <c r="AI180" i="8"/>
  <c r="AJ180" i="8"/>
  <c r="AK180" i="8"/>
  <c r="AL180" i="8"/>
  <c r="AM180" i="8"/>
  <c r="AN180" i="8"/>
  <c r="AO180" i="8"/>
  <c r="AP180" i="8"/>
  <c r="AQ180" i="8"/>
  <c r="AR180" i="8"/>
  <c r="AS180" i="8"/>
  <c r="AT180" i="8"/>
  <c r="AU180" i="8"/>
  <c r="AV180" i="8"/>
  <c r="AW180" i="8"/>
  <c r="K181" i="8"/>
  <c r="L181" i="8"/>
  <c r="M181" i="8"/>
  <c r="N181" i="8"/>
  <c r="O181" i="8"/>
  <c r="P181" i="8"/>
  <c r="Q181" i="8"/>
  <c r="R181" i="8"/>
  <c r="S181" i="8"/>
  <c r="T181" i="8"/>
  <c r="U181" i="8"/>
  <c r="V181" i="8"/>
  <c r="W181" i="8"/>
  <c r="X181" i="8"/>
  <c r="Y181" i="8"/>
  <c r="Z181" i="8"/>
  <c r="AA181" i="8"/>
  <c r="AB181" i="8"/>
  <c r="AC181" i="8"/>
  <c r="AD181" i="8"/>
  <c r="AE181" i="8"/>
  <c r="AF181" i="8"/>
  <c r="AV181" i="8" s="1"/>
  <c r="AG181" i="8"/>
  <c r="AH181" i="8"/>
  <c r="AX181" i="8" s="1"/>
  <c r="AI181" i="8"/>
  <c r="AJ181" i="8"/>
  <c r="AK181" i="8"/>
  <c r="AL181" i="8"/>
  <c r="AT181" i="8" s="1"/>
  <c r="AM181" i="8"/>
  <c r="AN181" i="8"/>
  <c r="AO181" i="8"/>
  <c r="AP181" i="8"/>
  <c r="AQ181" i="8"/>
  <c r="AR181" i="8"/>
  <c r="AS181" i="8"/>
  <c r="AU181" i="8"/>
  <c r="AW181" i="8"/>
  <c r="K182" i="8"/>
  <c r="L182" i="8"/>
  <c r="M182" i="8"/>
  <c r="N182" i="8"/>
  <c r="O182" i="8"/>
  <c r="P182" i="8"/>
  <c r="Q182" i="8"/>
  <c r="R182" i="8"/>
  <c r="S182" i="8"/>
  <c r="T182" i="8"/>
  <c r="U182" i="8"/>
  <c r="V182" i="8"/>
  <c r="W182" i="8"/>
  <c r="X182" i="8"/>
  <c r="Y182" i="8"/>
  <c r="Z182" i="8"/>
  <c r="AA182" i="8"/>
  <c r="AB182" i="8"/>
  <c r="AC182" i="8"/>
  <c r="AD182" i="8"/>
  <c r="AE182" i="8"/>
  <c r="AF182" i="8"/>
  <c r="AG182" i="8"/>
  <c r="AH182" i="8"/>
  <c r="AX182" i="8" s="1"/>
  <c r="AI182" i="8"/>
  <c r="AJ182" i="8"/>
  <c r="AK182" i="8"/>
  <c r="AL182" i="8"/>
  <c r="AT182" i="8" s="1"/>
  <c r="AM182" i="8"/>
  <c r="AN182" i="8"/>
  <c r="AO182" i="8"/>
  <c r="AP182" i="8"/>
  <c r="AQ182" i="8"/>
  <c r="AR182" i="8"/>
  <c r="AS182" i="8"/>
  <c r="AU182" i="8"/>
  <c r="AV182" i="8"/>
  <c r="AW182" i="8"/>
  <c r="K183" i="8"/>
  <c r="L183" i="8"/>
  <c r="M183" i="8"/>
  <c r="N183" i="8"/>
  <c r="O183" i="8"/>
  <c r="P183" i="8"/>
  <c r="Q183" i="8"/>
  <c r="R183" i="8"/>
  <c r="S183" i="8"/>
  <c r="T183" i="8"/>
  <c r="U183" i="8"/>
  <c r="V183" i="8"/>
  <c r="W183" i="8"/>
  <c r="X183" i="8"/>
  <c r="Y183" i="8"/>
  <c r="Z183" i="8"/>
  <c r="AA183" i="8"/>
  <c r="AB183" i="8"/>
  <c r="AR183" i="8" s="1"/>
  <c r="AC183" i="8"/>
  <c r="AD183" i="8"/>
  <c r="AE183" i="8"/>
  <c r="AF183" i="8"/>
  <c r="AV183" i="8" s="1"/>
  <c r="AG183" i="8"/>
  <c r="AH183" i="8"/>
  <c r="AX183" i="8" s="1"/>
  <c r="AI183" i="8"/>
  <c r="AJ183" i="8"/>
  <c r="AK183" i="8"/>
  <c r="AL183" i="8"/>
  <c r="AT183" i="8" s="1"/>
  <c r="AM183" i="8"/>
  <c r="AN183" i="8"/>
  <c r="AO183" i="8"/>
  <c r="AP183" i="8"/>
  <c r="AQ183" i="8"/>
  <c r="AS183" i="8"/>
  <c r="AU183" i="8"/>
  <c r="AW183" i="8"/>
  <c r="K184" i="8"/>
  <c r="L184" i="8"/>
  <c r="M184" i="8"/>
  <c r="N184" i="8"/>
  <c r="O184" i="8"/>
  <c r="P184" i="8"/>
  <c r="Q184" i="8"/>
  <c r="R184" i="8"/>
  <c r="S184" i="8"/>
  <c r="T184" i="8"/>
  <c r="U184" i="8"/>
  <c r="V184" i="8"/>
  <c r="W184" i="8"/>
  <c r="X184" i="8"/>
  <c r="Y184" i="8"/>
  <c r="Z184" i="8"/>
  <c r="AA184" i="8"/>
  <c r="AB184" i="8"/>
  <c r="AC184" i="8"/>
  <c r="AD184" i="8"/>
  <c r="AE184" i="8"/>
  <c r="AF184" i="8"/>
  <c r="AG184" i="8"/>
  <c r="AH184" i="8"/>
  <c r="AI184" i="8"/>
  <c r="AJ184" i="8"/>
  <c r="AR184" i="8" s="1"/>
  <c r="AK184" i="8"/>
  <c r="AL184" i="8"/>
  <c r="AM184" i="8"/>
  <c r="AN184" i="8"/>
  <c r="AO184" i="8"/>
  <c r="AP184" i="8"/>
  <c r="AQ184" i="8"/>
  <c r="AS184" i="8"/>
  <c r="AT184" i="8"/>
  <c r="AU184" i="8"/>
  <c r="AV184" i="8"/>
  <c r="AW184" i="8"/>
  <c r="AX184" i="8"/>
  <c r="K185" i="8"/>
  <c r="L185" i="8"/>
  <c r="M185" i="8"/>
  <c r="N185" i="8"/>
  <c r="O185" i="8"/>
  <c r="P185" i="8"/>
  <c r="Q185" i="8"/>
  <c r="R185" i="8"/>
  <c r="S185" i="8"/>
  <c r="T185" i="8"/>
  <c r="U185" i="8"/>
  <c r="V185" i="8"/>
  <c r="W185" i="8"/>
  <c r="X185" i="8"/>
  <c r="Y185" i="8"/>
  <c r="Z185" i="8"/>
  <c r="AA185" i="8"/>
  <c r="AB185" i="8"/>
  <c r="AC185" i="8"/>
  <c r="AD185" i="8"/>
  <c r="AE185" i="8"/>
  <c r="AF185" i="8"/>
  <c r="AG185" i="8"/>
  <c r="AH185" i="8"/>
  <c r="AI185" i="8"/>
  <c r="AJ185" i="8"/>
  <c r="AR185" i="8" s="1"/>
  <c r="AK185" i="8"/>
  <c r="AL185" i="8"/>
  <c r="AM185" i="8"/>
  <c r="AN185" i="8"/>
  <c r="AO185" i="8"/>
  <c r="AP185" i="8"/>
  <c r="AQ185" i="8"/>
  <c r="AS185" i="8"/>
  <c r="AT185" i="8"/>
  <c r="AU185" i="8"/>
  <c r="AV185" i="8"/>
  <c r="AW185" i="8"/>
  <c r="AX185" i="8"/>
  <c r="K186" i="8"/>
  <c r="L186" i="8"/>
  <c r="M186" i="8"/>
  <c r="N186" i="8"/>
  <c r="O186" i="8"/>
  <c r="P186" i="8"/>
  <c r="Q186" i="8"/>
  <c r="R186" i="8"/>
  <c r="S186" i="8"/>
  <c r="T186" i="8"/>
  <c r="U186" i="8"/>
  <c r="V186" i="8"/>
  <c r="W186" i="8"/>
  <c r="X186" i="8"/>
  <c r="Y186" i="8"/>
  <c r="Z186" i="8"/>
  <c r="AA186" i="8"/>
  <c r="AB186" i="8"/>
  <c r="AC186" i="8"/>
  <c r="AD186" i="8"/>
  <c r="AE186" i="8"/>
  <c r="AF186" i="8"/>
  <c r="AG186" i="8"/>
  <c r="AH186" i="8"/>
  <c r="AI186" i="8"/>
  <c r="AJ186" i="8"/>
  <c r="AR186" i="8" s="1"/>
  <c r="AK186" i="8"/>
  <c r="AL186" i="8"/>
  <c r="AM186" i="8"/>
  <c r="AN186" i="8"/>
  <c r="AO186" i="8"/>
  <c r="AP186" i="8"/>
  <c r="AQ186" i="8"/>
  <c r="AS186" i="8"/>
  <c r="AT186" i="8"/>
  <c r="AU186" i="8"/>
  <c r="AV186" i="8"/>
  <c r="AW186" i="8"/>
  <c r="AX186" i="8"/>
  <c r="K187" i="8"/>
  <c r="L187" i="8"/>
  <c r="M187" i="8"/>
  <c r="N187" i="8"/>
  <c r="O187" i="8"/>
  <c r="P187" i="8"/>
  <c r="Q187" i="8"/>
  <c r="R187" i="8"/>
  <c r="S187" i="8"/>
  <c r="T187" i="8"/>
  <c r="U187" i="8"/>
  <c r="V187" i="8"/>
  <c r="W187" i="8"/>
  <c r="X187" i="8"/>
  <c r="Y187" i="8"/>
  <c r="Z187" i="8"/>
  <c r="AA187" i="8"/>
  <c r="AB187" i="8"/>
  <c r="AC187" i="8"/>
  <c r="AD187" i="8"/>
  <c r="AE187" i="8"/>
  <c r="AF187" i="8"/>
  <c r="AG187" i="8"/>
  <c r="AH187" i="8"/>
  <c r="AI187" i="8"/>
  <c r="AJ187" i="8"/>
  <c r="AR187" i="8" s="1"/>
  <c r="AK187" i="8"/>
  <c r="AL187" i="8"/>
  <c r="AM187" i="8"/>
  <c r="AN187" i="8"/>
  <c r="AO187" i="8"/>
  <c r="AP187" i="8"/>
  <c r="AQ187" i="8"/>
  <c r="AS187" i="8"/>
  <c r="AT187" i="8"/>
  <c r="AU187" i="8"/>
  <c r="AV187" i="8"/>
  <c r="AW187" i="8"/>
  <c r="AX187" i="8"/>
  <c r="K188" i="8"/>
  <c r="L188" i="8"/>
  <c r="M188" i="8"/>
  <c r="N188" i="8"/>
  <c r="O188" i="8"/>
  <c r="P188" i="8"/>
  <c r="Q188" i="8"/>
  <c r="R188" i="8"/>
  <c r="S188" i="8"/>
  <c r="T188" i="8"/>
  <c r="U188" i="8"/>
  <c r="V188" i="8"/>
  <c r="W188" i="8"/>
  <c r="X188" i="8"/>
  <c r="Y188" i="8"/>
  <c r="Z188" i="8"/>
  <c r="AA188" i="8"/>
  <c r="AB188" i="8"/>
  <c r="AC188" i="8"/>
  <c r="AD188" i="8"/>
  <c r="AE188" i="8"/>
  <c r="AF188" i="8"/>
  <c r="AG188" i="8"/>
  <c r="AH188" i="8"/>
  <c r="AI188" i="8"/>
  <c r="AJ188" i="8"/>
  <c r="AR188" i="8" s="1"/>
  <c r="AK188" i="8"/>
  <c r="AL188" i="8"/>
  <c r="AM188" i="8"/>
  <c r="AN188" i="8"/>
  <c r="AO188" i="8"/>
  <c r="AP188" i="8"/>
  <c r="AQ188" i="8"/>
  <c r="AS188" i="8"/>
  <c r="AT188" i="8"/>
  <c r="AU188" i="8"/>
  <c r="AV188" i="8"/>
  <c r="AW188" i="8"/>
  <c r="AX188" i="8"/>
  <c r="K189" i="8"/>
  <c r="L189" i="8"/>
  <c r="M189" i="8"/>
  <c r="N189" i="8"/>
  <c r="O189" i="8"/>
  <c r="P189" i="8"/>
  <c r="Q189" i="8"/>
  <c r="R189" i="8"/>
  <c r="S189" i="8"/>
  <c r="T189" i="8"/>
  <c r="U189" i="8"/>
  <c r="V189" i="8"/>
  <c r="W189" i="8"/>
  <c r="X189" i="8"/>
  <c r="Y189" i="8"/>
  <c r="Z189" i="8"/>
  <c r="AA189" i="8"/>
  <c r="AB189" i="8"/>
  <c r="AC189" i="8"/>
  <c r="AD189" i="8"/>
  <c r="AE189" i="8"/>
  <c r="AF189" i="8"/>
  <c r="AG189" i="8"/>
  <c r="AH189" i="8"/>
  <c r="AI189" i="8"/>
  <c r="AJ189" i="8"/>
  <c r="AR189" i="8" s="1"/>
  <c r="AK189" i="8"/>
  <c r="AL189" i="8"/>
  <c r="AM189" i="8"/>
  <c r="AN189" i="8"/>
  <c r="AO189" i="8"/>
  <c r="AP189" i="8"/>
  <c r="AQ189" i="8"/>
  <c r="AS189" i="8"/>
  <c r="AT189" i="8"/>
  <c r="AU189" i="8"/>
  <c r="AV189" i="8"/>
  <c r="AW189" i="8"/>
  <c r="AX189" i="8"/>
  <c r="K190" i="8"/>
  <c r="L190" i="8"/>
  <c r="M190" i="8"/>
  <c r="N190" i="8"/>
  <c r="O190" i="8"/>
  <c r="P190" i="8"/>
  <c r="Q190" i="8"/>
  <c r="R190" i="8"/>
  <c r="S190" i="8"/>
  <c r="T190" i="8"/>
  <c r="U190" i="8"/>
  <c r="V190" i="8"/>
  <c r="W190" i="8"/>
  <c r="X190" i="8"/>
  <c r="Y190" i="8"/>
  <c r="Z190" i="8"/>
  <c r="AA190" i="8"/>
  <c r="AB190" i="8"/>
  <c r="AC190" i="8"/>
  <c r="AD190" i="8"/>
  <c r="AE190" i="8"/>
  <c r="AF190" i="8"/>
  <c r="AG190" i="8"/>
  <c r="AH190" i="8"/>
  <c r="AI190" i="8"/>
  <c r="AJ190" i="8"/>
  <c r="AR190" i="8" s="1"/>
  <c r="AK190" i="8"/>
  <c r="AL190" i="8"/>
  <c r="AM190" i="8"/>
  <c r="AN190" i="8"/>
  <c r="AO190" i="8"/>
  <c r="AP190" i="8"/>
  <c r="AQ190" i="8"/>
  <c r="AS190" i="8"/>
  <c r="AT190" i="8"/>
  <c r="AU190" i="8"/>
  <c r="AV190" i="8"/>
  <c r="AW190" i="8"/>
  <c r="AX190" i="8"/>
  <c r="K191" i="8"/>
  <c r="L191" i="8"/>
  <c r="M191" i="8"/>
  <c r="N191" i="8"/>
  <c r="O191" i="8"/>
  <c r="P191" i="8"/>
  <c r="Q191" i="8"/>
  <c r="R191" i="8"/>
  <c r="S191" i="8"/>
  <c r="T191" i="8"/>
  <c r="U191" i="8"/>
  <c r="V191" i="8"/>
  <c r="W191" i="8"/>
  <c r="X191" i="8"/>
  <c r="Y191" i="8"/>
  <c r="Z191" i="8"/>
  <c r="AA191" i="8"/>
  <c r="AB191" i="8"/>
  <c r="AC191" i="8"/>
  <c r="AD191" i="8"/>
  <c r="AE191" i="8"/>
  <c r="AF191" i="8"/>
  <c r="AG191" i="8"/>
  <c r="AH191" i="8"/>
  <c r="AI191" i="8"/>
  <c r="AJ191" i="8"/>
  <c r="AR191" i="8" s="1"/>
  <c r="AK191" i="8"/>
  <c r="AL191" i="8"/>
  <c r="AM191" i="8"/>
  <c r="AN191" i="8"/>
  <c r="AO191" i="8"/>
  <c r="AP191" i="8"/>
  <c r="AQ191" i="8"/>
  <c r="AS191" i="8"/>
  <c r="AT191" i="8"/>
  <c r="AU191" i="8"/>
  <c r="AV191" i="8"/>
  <c r="AW191" i="8"/>
  <c r="AX191" i="8"/>
  <c r="K192" i="8"/>
  <c r="L192" i="8"/>
  <c r="M192" i="8"/>
  <c r="N192" i="8"/>
  <c r="O192" i="8"/>
  <c r="P192" i="8"/>
  <c r="Q192" i="8"/>
  <c r="R192" i="8"/>
  <c r="S192" i="8"/>
  <c r="T192" i="8"/>
  <c r="U192" i="8"/>
  <c r="V192" i="8"/>
  <c r="W192" i="8"/>
  <c r="X192" i="8"/>
  <c r="Y192" i="8"/>
  <c r="Z192" i="8"/>
  <c r="AA192" i="8"/>
  <c r="AB192" i="8"/>
  <c r="AC192" i="8"/>
  <c r="AD192" i="8"/>
  <c r="AE192" i="8"/>
  <c r="AF192" i="8"/>
  <c r="AG192" i="8"/>
  <c r="AH192" i="8"/>
  <c r="AI192" i="8"/>
  <c r="AJ192" i="8"/>
  <c r="AR192" i="8" s="1"/>
  <c r="AK192" i="8"/>
  <c r="AL192" i="8"/>
  <c r="AM192" i="8"/>
  <c r="AN192" i="8"/>
  <c r="AO192" i="8"/>
  <c r="AP192" i="8"/>
  <c r="AQ192" i="8"/>
  <c r="AS192" i="8"/>
  <c r="AT192" i="8"/>
  <c r="AU192" i="8"/>
  <c r="AV192" i="8"/>
  <c r="AW192" i="8"/>
  <c r="AX192" i="8"/>
  <c r="K193" i="8"/>
  <c r="L193" i="8"/>
  <c r="M193" i="8"/>
  <c r="N193" i="8"/>
  <c r="O193" i="8"/>
  <c r="P193" i="8"/>
  <c r="Q193" i="8"/>
  <c r="R193" i="8"/>
  <c r="S193" i="8"/>
  <c r="T193" i="8"/>
  <c r="U193" i="8"/>
  <c r="V193" i="8"/>
  <c r="W193" i="8"/>
  <c r="X193" i="8"/>
  <c r="Y193" i="8"/>
  <c r="Z193" i="8"/>
  <c r="AA193" i="8"/>
  <c r="AB193" i="8"/>
  <c r="AC193" i="8"/>
  <c r="AD193" i="8"/>
  <c r="AE193" i="8"/>
  <c r="AF193" i="8"/>
  <c r="AG193" i="8"/>
  <c r="AH193" i="8"/>
  <c r="AI193" i="8"/>
  <c r="AJ193" i="8"/>
  <c r="AR193" i="8" s="1"/>
  <c r="AK193" i="8"/>
  <c r="AL193" i="8"/>
  <c r="AM193" i="8"/>
  <c r="AN193" i="8"/>
  <c r="AO193" i="8"/>
  <c r="AP193" i="8"/>
  <c r="AQ193" i="8"/>
  <c r="AS193" i="8"/>
  <c r="AT193" i="8"/>
  <c r="AU193" i="8"/>
  <c r="AV193" i="8"/>
  <c r="AW193" i="8"/>
  <c r="AX193" i="8"/>
  <c r="K194" i="8"/>
  <c r="L194" i="8"/>
  <c r="M194" i="8"/>
  <c r="N194" i="8"/>
  <c r="O194" i="8"/>
  <c r="P194" i="8"/>
  <c r="Q194" i="8"/>
  <c r="R194" i="8"/>
  <c r="S194" i="8"/>
  <c r="T194" i="8"/>
  <c r="U194" i="8"/>
  <c r="V194" i="8"/>
  <c r="W194" i="8"/>
  <c r="X194" i="8"/>
  <c r="Y194" i="8"/>
  <c r="Z194" i="8"/>
  <c r="AA194" i="8"/>
  <c r="AB194" i="8"/>
  <c r="AR194" i="8" s="1"/>
  <c r="AC194" i="8"/>
  <c r="AD194" i="8"/>
  <c r="AE194" i="8"/>
  <c r="AF194" i="8"/>
  <c r="AG194" i="8"/>
  <c r="AH194" i="8"/>
  <c r="AI194" i="8"/>
  <c r="AJ194" i="8"/>
  <c r="AK194" i="8"/>
  <c r="AL194" i="8"/>
  <c r="AM194" i="8"/>
  <c r="AN194" i="8"/>
  <c r="AO194" i="8"/>
  <c r="AP194" i="8"/>
  <c r="AQ194" i="8"/>
  <c r="AS194" i="8"/>
  <c r="AT194" i="8"/>
  <c r="AU194" i="8"/>
  <c r="AV194" i="8"/>
  <c r="AW194" i="8"/>
  <c r="AX194" i="8"/>
  <c r="K195" i="8"/>
  <c r="L195" i="8"/>
  <c r="M195" i="8"/>
  <c r="N195" i="8"/>
  <c r="O195" i="8"/>
  <c r="P195" i="8"/>
  <c r="Q195" i="8"/>
  <c r="R195" i="8"/>
  <c r="S195" i="8"/>
  <c r="T195" i="8"/>
  <c r="U195" i="8"/>
  <c r="V195" i="8"/>
  <c r="W195" i="8"/>
  <c r="X195" i="8"/>
  <c r="Y195" i="8"/>
  <c r="Z195" i="8"/>
  <c r="AA195" i="8"/>
  <c r="AB195" i="8"/>
  <c r="AC195" i="8"/>
  <c r="AD195" i="8"/>
  <c r="AE195" i="8"/>
  <c r="AF195" i="8"/>
  <c r="AG195" i="8"/>
  <c r="AH195" i="8"/>
  <c r="AI195" i="8"/>
  <c r="AJ195" i="8"/>
  <c r="AR195" i="8" s="1"/>
  <c r="AK195" i="8"/>
  <c r="AL195" i="8"/>
  <c r="AM195" i="8"/>
  <c r="AN195" i="8"/>
  <c r="AO195" i="8"/>
  <c r="AP195" i="8"/>
  <c r="AQ195" i="8"/>
  <c r="AS195" i="8"/>
  <c r="AT195" i="8"/>
  <c r="AU195" i="8"/>
  <c r="AV195" i="8"/>
  <c r="AW195" i="8"/>
  <c r="AX195" i="8"/>
  <c r="K196" i="8"/>
  <c r="L196" i="8"/>
  <c r="M196" i="8"/>
  <c r="N196" i="8"/>
  <c r="O196" i="8"/>
  <c r="P196" i="8"/>
  <c r="Q196" i="8"/>
  <c r="R196" i="8"/>
  <c r="S196" i="8"/>
  <c r="T196" i="8"/>
  <c r="U196" i="8"/>
  <c r="V196" i="8"/>
  <c r="W196" i="8"/>
  <c r="X196" i="8"/>
  <c r="Y196" i="8"/>
  <c r="Z196" i="8"/>
  <c r="AA196" i="8"/>
  <c r="AB196" i="8"/>
  <c r="AR196" i="8" s="1"/>
  <c r="AC196" i="8"/>
  <c r="AD196" i="8"/>
  <c r="AE196" i="8"/>
  <c r="AF196" i="8"/>
  <c r="AG196" i="8"/>
  <c r="AH196" i="8"/>
  <c r="AI196" i="8"/>
  <c r="AJ196" i="8"/>
  <c r="AK196" i="8"/>
  <c r="AL196" i="8"/>
  <c r="AM196" i="8"/>
  <c r="AN196" i="8"/>
  <c r="AO196" i="8"/>
  <c r="AP196" i="8"/>
  <c r="AQ196" i="8"/>
  <c r="AS196" i="8"/>
  <c r="AT196" i="8"/>
  <c r="AU196" i="8"/>
  <c r="AV196" i="8"/>
  <c r="AW196" i="8"/>
  <c r="AX196" i="8"/>
  <c r="K197" i="8"/>
  <c r="L197" i="8"/>
  <c r="M197" i="8"/>
  <c r="N197" i="8"/>
  <c r="O197" i="8"/>
  <c r="P197" i="8"/>
  <c r="Q197" i="8"/>
  <c r="R197" i="8"/>
  <c r="S197" i="8"/>
  <c r="T197" i="8"/>
  <c r="U197" i="8"/>
  <c r="V197" i="8"/>
  <c r="W197" i="8"/>
  <c r="X197" i="8"/>
  <c r="Y197" i="8"/>
  <c r="Z197" i="8"/>
  <c r="AA197" i="8"/>
  <c r="AB197" i="8"/>
  <c r="AR197" i="8" s="1"/>
  <c r="AC197" i="8"/>
  <c r="AD197" i="8"/>
  <c r="AE197" i="8"/>
  <c r="AF197" i="8"/>
  <c r="AG197" i="8"/>
  <c r="AH197" i="8"/>
  <c r="AI197" i="8"/>
  <c r="AJ197" i="8"/>
  <c r="AK197" i="8"/>
  <c r="AL197" i="8"/>
  <c r="AM197" i="8"/>
  <c r="AN197" i="8"/>
  <c r="AV197" i="8" s="1"/>
  <c r="AO197" i="8"/>
  <c r="AP197" i="8"/>
  <c r="AQ197" i="8"/>
  <c r="AS197" i="8"/>
  <c r="AT197" i="8"/>
  <c r="AU197" i="8"/>
  <c r="AW197" i="8"/>
  <c r="AX197" i="8"/>
  <c r="K198" i="8"/>
  <c r="L198" i="8"/>
  <c r="M198" i="8"/>
  <c r="N198" i="8"/>
  <c r="O198" i="8"/>
  <c r="P198" i="8"/>
  <c r="Q198" i="8"/>
  <c r="R198" i="8"/>
  <c r="S198" i="8"/>
  <c r="T198" i="8"/>
  <c r="U198" i="8"/>
  <c r="V198" i="8"/>
  <c r="W198" i="8"/>
  <c r="X198" i="8"/>
  <c r="Y198" i="8"/>
  <c r="Z198" i="8"/>
  <c r="AA198" i="8"/>
  <c r="AB198" i="8"/>
  <c r="AR198" i="8" s="1"/>
  <c r="AC198" i="8"/>
  <c r="AD198" i="8"/>
  <c r="AE198" i="8"/>
  <c r="AF198" i="8"/>
  <c r="AG198" i="8"/>
  <c r="AH198" i="8"/>
  <c r="AI198" i="8"/>
  <c r="AJ198" i="8"/>
  <c r="AK198" i="8"/>
  <c r="AL198" i="8"/>
  <c r="AM198" i="8"/>
  <c r="AN198" i="8"/>
  <c r="AV198" i="8" s="1"/>
  <c r="AO198" i="8"/>
  <c r="AP198" i="8"/>
  <c r="AX198" i="8" s="1"/>
  <c r="AQ198" i="8"/>
  <c r="AS198" i="8"/>
  <c r="AT198" i="8"/>
  <c r="AU198" i="8"/>
  <c r="AW198" i="8"/>
  <c r="K199" i="8"/>
  <c r="L199" i="8"/>
  <c r="M199" i="8"/>
  <c r="N199" i="8"/>
  <c r="O199" i="8"/>
  <c r="P199" i="8"/>
  <c r="Q199" i="8"/>
  <c r="R199" i="8"/>
  <c r="S199" i="8"/>
  <c r="T199" i="8"/>
  <c r="U199" i="8"/>
  <c r="V199" i="8"/>
  <c r="W199" i="8"/>
  <c r="X199" i="8"/>
  <c r="Y199" i="8"/>
  <c r="Z199" i="8"/>
  <c r="AA199" i="8"/>
  <c r="AB199" i="8"/>
  <c r="AR199" i="8" s="1"/>
  <c r="AC199" i="8"/>
  <c r="AD199" i="8"/>
  <c r="AE199" i="8"/>
  <c r="AF199" i="8"/>
  <c r="AG199" i="8"/>
  <c r="AH199" i="8"/>
  <c r="AI199" i="8"/>
  <c r="AJ199" i="8"/>
  <c r="AK199" i="8"/>
  <c r="AL199" i="8"/>
  <c r="AM199" i="8"/>
  <c r="AN199" i="8"/>
  <c r="AO199" i="8"/>
  <c r="AP199" i="8"/>
  <c r="AQ199" i="8"/>
  <c r="AS199" i="8"/>
  <c r="AT199" i="8"/>
  <c r="AU199" i="8"/>
  <c r="AV199" i="8"/>
  <c r="AW199" i="8"/>
  <c r="AX199" i="8"/>
  <c r="K200" i="8"/>
  <c r="L200" i="8"/>
  <c r="M200" i="8"/>
  <c r="N200" i="8"/>
  <c r="O200" i="8"/>
  <c r="P200" i="8"/>
  <c r="Q200" i="8"/>
  <c r="R200" i="8"/>
  <c r="S200" i="8"/>
  <c r="T200" i="8"/>
  <c r="U200" i="8"/>
  <c r="V200" i="8"/>
  <c r="W200" i="8"/>
  <c r="X200" i="8"/>
  <c r="Y200" i="8"/>
  <c r="Z200" i="8"/>
  <c r="AA200" i="8"/>
  <c r="AB200" i="8"/>
  <c r="AR200" i="8" s="1"/>
  <c r="AC200" i="8"/>
  <c r="AD200" i="8"/>
  <c r="AE200" i="8"/>
  <c r="AF200" i="8"/>
  <c r="AG200" i="8"/>
  <c r="AH200" i="8"/>
  <c r="AI200" i="8"/>
  <c r="AJ200" i="8"/>
  <c r="AK200" i="8"/>
  <c r="AL200" i="8"/>
  <c r="AM200" i="8"/>
  <c r="AN200" i="8"/>
  <c r="AO200" i="8"/>
  <c r="AP200" i="8"/>
  <c r="AQ200" i="8"/>
  <c r="AS200" i="8"/>
  <c r="AT200" i="8"/>
  <c r="AU200" i="8"/>
  <c r="AV200" i="8"/>
  <c r="AW200" i="8"/>
  <c r="AX200" i="8"/>
  <c r="AX206" i="8" l="1"/>
  <c r="AP205" i="8"/>
  <c r="AX205" i="8" s="1"/>
  <c r="AR204" i="8"/>
  <c r="AR203" i="8"/>
  <c r="AR205" i="8"/>
  <c r="AR202" i="8"/>
  <c r="AV23" i="8"/>
  <c r="AX19" i="8"/>
  <c r="AV15" i="8"/>
  <c r="AX11" i="8"/>
  <c r="AV17" i="8"/>
  <c r="AV9" i="8"/>
  <c r="AR18" i="8"/>
  <c r="AR16" i="8"/>
  <c r="AR10" i="8"/>
  <c r="AR8" i="8"/>
  <c r="AW23" i="8"/>
  <c r="AQ22" i="8"/>
  <c r="AH22" i="8"/>
  <c r="AX22" i="8" s="1"/>
  <c r="AU21" i="8"/>
  <c r="AB21" i="8"/>
  <c r="AR21" i="8" s="1"/>
  <c r="AF20" i="8"/>
  <c r="AV20" i="8" s="1"/>
  <c r="AT18" i="8"/>
  <c r="AS16" i="8"/>
  <c r="AW15" i="8"/>
  <c r="AQ14" i="8"/>
  <c r="AH14" i="8"/>
  <c r="AX14" i="8" s="1"/>
  <c r="AU13" i="8"/>
  <c r="AB13" i="8"/>
  <c r="AR13" i="8" s="1"/>
  <c r="AF12" i="8"/>
  <c r="AV12" i="8" s="1"/>
  <c r="AT10" i="8"/>
  <c r="AS8" i="8"/>
  <c r="AW7" i="8"/>
  <c r="AN7" i="8"/>
  <c r="AV7" i="8" s="1"/>
  <c r="AS21" i="8"/>
  <c r="AW20" i="8"/>
  <c r="AQ19" i="8"/>
  <c r="AU18" i="8"/>
  <c r="AS13" i="8"/>
  <c r="AW12" i="8"/>
  <c r="AQ11" i="8"/>
  <c r="AU10" i="8"/>
  <c r="AT20" i="8"/>
  <c r="AS18" i="8"/>
  <c r="AT12" i="8"/>
  <c r="AS10" i="8"/>
  <c r="AS23" i="8"/>
  <c r="AS15" i="8"/>
  <c r="AS7" i="8"/>
  <c r="AT22" i="8"/>
  <c r="AP21" i="8"/>
  <c r="AX21" i="8" s="1"/>
  <c r="AS20" i="8"/>
  <c r="AT14" i="8"/>
  <c r="AS12" i="8"/>
  <c r="AS22" i="8"/>
  <c r="AT16" i="8"/>
  <c r="AS14" i="8"/>
  <c r="AT8" i="8"/>
  <c r="C1" i="8" l="1"/>
  <c r="B1" i="8"/>
  <c r="F1" i="8"/>
  <c r="Y6" i="8"/>
  <c r="I2" i="8"/>
  <c r="G2" i="8"/>
  <c r="M5" i="10"/>
  <c r="N5" i="10" s="1"/>
  <c r="L5" i="10"/>
  <c r="H17" i="10"/>
  <c r="S17" i="10" s="1"/>
  <c r="I17" i="10"/>
  <c r="T17" i="10" s="1"/>
  <c r="H34" i="10"/>
  <c r="S34" i="10" s="1"/>
  <c r="I34" i="10"/>
  <c r="T34" i="10" s="1"/>
  <c r="H143" i="10"/>
  <c r="S143" i="10" s="1"/>
  <c r="I143" i="10"/>
  <c r="T143" i="10" s="1"/>
  <c r="H158" i="10"/>
  <c r="I158" i="10"/>
  <c r="F23" i="10"/>
  <c r="Q23" i="10" s="1"/>
  <c r="G23" i="10"/>
  <c r="R23" i="10" s="1"/>
  <c r="F38" i="10"/>
  <c r="Q38" i="10" s="1"/>
  <c r="G38" i="10"/>
  <c r="R38" i="10" s="1"/>
  <c r="F48" i="10"/>
  <c r="Q48" i="10" s="1"/>
  <c r="G48" i="10"/>
  <c r="R48" i="10" s="1"/>
  <c r="F53" i="10"/>
  <c r="Q53" i="10" s="1"/>
  <c r="G53" i="10"/>
  <c r="R53" i="10" s="1"/>
  <c r="F60" i="10"/>
  <c r="Q60" i="10" s="1"/>
  <c r="G60" i="10"/>
  <c r="R60" i="10" s="1"/>
  <c r="F62" i="10"/>
  <c r="Q62" i="10" s="1"/>
  <c r="G62" i="10"/>
  <c r="R62" i="10" s="1"/>
  <c r="F181" i="10"/>
  <c r="G181" i="10"/>
  <c r="F182" i="10"/>
  <c r="G182" i="10"/>
  <c r="F183" i="10"/>
  <c r="G183" i="10"/>
  <c r="F184" i="10"/>
  <c r="G184" i="10"/>
  <c r="F185" i="10"/>
  <c r="G185" i="10"/>
  <c r="F186" i="10"/>
  <c r="G186" i="10"/>
  <c r="F187" i="10"/>
  <c r="G187" i="10"/>
  <c r="F188" i="10"/>
  <c r="G188" i="10"/>
  <c r="F189" i="10"/>
  <c r="G189" i="10"/>
  <c r="F190" i="10"/>
  <c r="G190" i="10"/>
  <c r="F191" i="10"/>
  <c r="G191" i="10"/>
  <c r="F192" i="10"/>
  <c r="G192" i="10"/>
  <c r="F193" i="10"/>
  <c r="G193" i="10"/>
  <c r="F194" i="10"/>
  <c r="G194" i="10"/>
  <c r="F195" i="10"/>
  <c r="G195" i="10"/>
  <c r="F196" i="10"/>
  <c r="G196" i="10"/>
  <c r="F197" i="10"/>
  <c r="G197" i="10"/>
  <c r="F198" i="10"/>
  <c r="G198" i="10"/>
  <c r="F199" i="10"/>
  <c r="G199" i="10"/>
  <c r="F200" i="10"/>
  <c r="G200" i="10"/>
  <c r="F201" i="10"/>
  <c r="G201" i="10"/>
  <c r="F202" i="10"/>
  <c r="G202" i="10"/>
  <c r="F203" i="10"/>
  <c r="G203" i="10"/>
  <c r="F204" i="10"/>
  <c r="G204" i="10"/>
  <c r="F205" i="10"/>
  <c r="G205" i="10"/>
  <c r="D7" i="10"/>
  <c r="O7" i="10" s="1"/>
  <c r="D8" i="10"/>
  <c r="O8" i="10" s="1"/>
  <c r="D9" i="10"/>
  <c r="O9" i="10" s="1"/>
  <c r="D10" i="10"/>
  <c r="O10" i="10" s="1"/>
  <c r="D11" i="10"/>
  <c r="O11" i="10" s="1"/>
  <c r="D12" i="10"/>
  <c r="O12" i="10" s="1"/>
  <c r="D13" i="10"/>
  <c r="O13" i="10" s="1"/>
  <c r="D14" i="10"/>
  <c r="O14" i="10" s="1"/>
  <c r="D15" i="10"/>
  <c r="O15" i="10" s="1"/>
  <c r="D16" i="10"/>
  <c r="O16" i="10" s="1"/>
  <c r="D17" i="10"/>
  <c r="O17" i="10" s="1"/>
  <c r="D18" i="10"/>
  <c r="O18" i="10" s="1"/>
  <c r="D19" i="10"/>
  <c r="O19" i="10" s="1"/>
  <c r="D20" i="10"/>
  <c r="O20" i="10" s="1"/>
  <c r="D21" i="10"/>
  <c r="O21" i="10" s="1"/>
  <c r="D22" i="10"/>
  <c r="O22" i="10" s="1"/>
  <c r="D23" i="10"/>
  <c r="O23" i="10" s="1"/>
  <c r="D24" i="10"/>
  <c r="O24" i="10" s="1"/>
  <c r="D25" i="10"/>
  <c r="O25" i="10" s="1"/>
  <c r="D26" i="10"/>
  <c r="O26" i="10" s="1"/>
  <c r="D27" i="10"/>
  <c r="O27" i="10" s="1"/>
  <c r="D28" i="10"/>
  <c r="O28" i="10" s="1"/>
  <c r="D29" i="10"/>
  <c r="O29" i="10" s="1"/>
  <c r="D30" i="10"/>
  <c r="O30" i="10" s="1"/>
  <c r="D31" i="10"/>
  <c r="O31" i="10" s="1"/>
  <c r="D32" i="10"/>
  <c r="O32" i="10" s="1"/>
  <c r="D33" i="10"/>
  <c r="O33" i="10" s="1"/>
  <c r="D34" i="10"/>
  <c r="O34" i="10" s="1"/>
  <c r="D35" i="10"/>
  <c r="O35" i="10" s="1"/>
  <c r="D36" i="10"/>
  <c r="O36" i="10" s="1"/>
  <c r="D37" i="10"/>
  <c r="O37" i="10" s="1"/>
  <c r="D38" i="10"/>
  <c r="O38" i="10" s="1"/>
  <c r="D39" i="10"/>
  <c r="O39" i="10" s="1"/>
  <c r="D40" i="10"/>
  <c r="O40" i="10" s="1"/>
  <c r="D41" i="10"/>
  <c r="O41" i="10" s="1"/>
  <c r="D42" i="10"/>
  <c r="O42" i="10" s="1"/>
  <c r="D43" i="10"/>
  <c r="O43" i="10" s="1"/>
  <c r="D44" i="10"/>
  <c r="O44" i="10" s="1"/>
  <c r="D45" i="10"/>
  <c r="O45" i="10" s="1"/>
  <c r="D46" i="10"/>
  <c r="O46" i="10" s="1"/>
  <c r="D47" i="10"/>
  <c r="O47" i="10" s="1"/>
  <c r="D48" i="10"/>
  <c r="O48" i="10" s="1"/>
  <c r="D49" i="10"/>
  <c r="O49" i="10" s="1"/>
  <c r="D50" i="10"/>
  <c r="O50" i="10" s="1"/>
  <c r="D51" i="10"/>
  <c r="O51" i="10" s="1"/>
  <c r="D52" i="10"/>
  <c r="O52" i="10" s="1"/>
  <c r="D53" i="10"/>
  <c r="O53" i="10" s="1"/>
  <c r="D54" i="10"/>
  <c r="O54" i="10" s="1"/>
  <c r="D55" i="10"/>
  <c r="O55" i="10" s="1"/>
  <c r="D56" i="10"/>
  <c r="O56" i="10" s="1"/>
  <c r="D57" i="10"/>
  <c r="O57" i="10" s="1"/>
  <c r="D58" i="10"/>
  <c r="O58" i="10" s="1"/>
  <c r="D59" i="10"/>
  <c r="O59" i="10" s="1"/>
  <c r="D60" i="10"/>
  <c r="O60" i="10" s="1"/>
  <c r="D61" i="10"/>
  <c r="O61" i="10" s="1"/>
  <c r="D62" i="10"/>
  <c r="O62" i="10" s="1"/>
  <c r="D63" i="10"/>
  <c r="O63" i="10" s="1"/>
  <c r="D64" i="10"/>
  <c r="O64" i="10" s="1"/>
  <c r="D65" i="10"/>
  <c r="O65" i="10" s="1"/>
  <c r="D66" i="10"/>
  <c r="O66" i="10" s="1"/>
  <c r="D67" i="10"/>
  <c r="O67" i="10" s="1"/>
  <c r="D68" i="10"/>
  <c r="O68" i="10" s="1"/>
  <c r="D69" i="10"/>
  <c r="O69" i="10" s="1"/>
  <c r="D70" i="10"/>
  <c r="O70" i="10" s="1"/>
  <c r="D71" i="10"/>
  <c r="D72" i="10"/>
  <c r="O72" i="10" s="1"/>
  <c r="D73" i="10"/>
  <c r="O73" i="10" s="1"/>
  <c r="D74" i="10"/>
  <c r="O74" i="10" s="1"/>
  <c r="D75" i="10"/>
  <c r="O75" i="10" s="1"/>
  <c r="D76" i="10"/>
  <c r="O76" i="10" s="1"/>
  <c r="D77" i="10"/>
  <c r="O77" i="10" s="1"/>
  <c r="D78" i="10"/>
  <c r="O78" i="10" s="1"/>
  <c r="D79" i="10"/>
  <c r="O79" i="10" s="1"/>
  <c r="D80" i="10"/>
  <c r="O80" i="10" s="1"/>
  <c r="D81" i="10"/>
  <c r="O81" i="10" s="1"/>
  <c r="D82" i="10"/>
  <c r="O82" i="10" s="1"/>
  <c r="D83" i="10"/>
  <c r="O83" i="10" s="1"/>
  <c r="D84" i="10"/>
  <c r="O84" i="10" s="1"/>
  <c r="D85" i="10"/>
  <c r="O85" i="10" s="1"/>
  <c r="D86" i="10"/>
  <c r="O86" i="10" s="1"/>
  <c r="D87" i="10"/>
  <c r="O87" i="10" s="1"/>
  <c r="D88" i="10"/>
  <c r="O88" i="10" s="1"/>
  <c r="D89" i="10"/>
  <c r="O89" i="10" s="1"/>
  <c r="D90" i="10"/>
  <c r="O90" i="10" s="1"/>
  <c r="D91" i="10"/>
  <c r="O91" i="10" s="1"/>
  <c r="D92" i="10"/>
  <c r="O92" i="10" s="1"/>
  <c r="D93" i="10"/>
  <c r="O93" i="10" s="1"/>
  <c r="D94" i="10"/>
  <c r="O94" i="10" s="1"/>
  <c r="D95" i="10"/>
  <c r="O95" i="10" s="1"/>
  <c r="D96" i="10"/>
  <c r="O96" i="10" s="1"/>
  <c r="D97" i="10"/>
  <c r="O97" i="10" s="1"/>
  <c r="D98" i="10"/>
  <c r="O98" i="10" s="1"/>
  <c r="D99" i="10"/>
  <c r="O99" i="10" s="1"/>
  <c r="D100" i="10"/>
  <c r="O100" i="10" s="1"/>
  <c r="D101" i="10"/>
  <c r="O101" i="10" s="1"/>
  <c r="D102" i="10"/>
  <c r="O102" i="10" s="1"/>
  <c r="D103" i="10"/>
  <c r="O103" i="10" s="1"/>
  <c r="D104" i="10"/>
  <c r="O104" i="10" s="1"/>
  <c r="D105" i="10"/>
  <c r="O105" i="10" s="1"/>
  <c r="D106" i="10"/>
  <c r="O106" i="10" s="1"/>
  <c r="D107" i="10"/>
  <c r="D108" i="10"/>
  <c r="O108" i="10" s="1"/>
  <c r="D109" i="10"/>
  <c r="O109" i="10" s="1"/>
  <c r="D110" i="10"/>
  <c r="O110" i="10" s="1"/>
  <c r="D111" i="10"/>
  <c r="O111" i="10" s="1"/>
  <c r="D112" i="10"/>
  <c r="O112" i="10" s="1"/>
  <c r="D113" i="10"/>
  <c r="O113" i="10" s="1"/>
  <c r="D114" i="10"/>
  <c r="O114" i="10" s="1"/>
  <c r="D115" i="10"/>
  <c r="O115" i="10" s="1"/>
  <c r="D116" i="10"/>
  <c r="O116" i="10" s="1"/>
  <c r="D117" i="10"/>
  <c r="O117" i="10" s="1"/>
  <c r="D118" i="10"/>
  <c r="O118" i="10" s="1"/>
  <c r="D119" i="10"/>
  <c r="O119" i="10" s="1"/>
  <c r="D120" i="10"/>
  <c r="O120" i="10" s="1"/>
  <c r="D121" i="10"/>
  <c r="O121" i="10" s="1"/>
  <c r="D122" i="10"/>
  <c r="O122" i="10" s="1"/>
  <c r="D123" i="10"/>
  <c r="O123" i="10" s="1"/>
  <c r="D124" i="10"/>
  <c r="O124" i="10" s="1"/>
  <c r="D125" i="10"/>
  <c r="D126" i="10"/>
  <c r="O126" i="10" s="1"/>
  <c r="D127" i="10"/>
  <c r="O127" i="10" s="1"/>
  <c r="D128" i="10"/>
  <c r="O128" i="10" s="1"/>
  <c r="D129" i="10"/>
  <c r="O129" i="10" s="1"/>
  <c r="D130" i="10"/>
  <c r="O130" i="10" s="1"/>
  <c r="D131" i="10"/>
  <c r="O131" i="10" s="1"/>
  <c r="D132" i="10"/>
  <c r="O132" i="10" s="1"/>
  <c r="D133" i="10"/>
  <c r="O133" i="10" s="1"/>
  <c r="D134" i="10"/>
  <c r="O134" i="10" s="1"/>
  <c r="D135" i="10"/>
  <c r="O135" i="10" s="1"/>
  <c r="D136" i="10"/>
  <c r="O136" i="10" s="1"/>
  <c r="D137" i="10"/>
  <c r="O137" i="10" s="1"/>
  <c r="D138" i="10"/>
  <c r="O138" i="10" s="1"/>
  <c r="D139" i="10"/>
  <c r="O139" i="10" s="1"/>
  <c r="D140" i="10"/>
  <c r="O140" i="10" s="1"/>
  <c r="D141" i="10"/>
  <c r="O141" i="10" s="1"/>
  <c r="D142" i="10"/>
  <c r="O142" i="10" s="1"/>
  <c r="D143" i="10"/>
  <c r="O143" i="10" s="1"/>
  <c r="D144" i="10"/>
  <c r="O144" i="10" s="1"/>
  <c r="D145" i="10"/>
  <c r="O145" i="10" s="1"/>
  <c r="D146" i="10"/>
  <c r="O146" i="10" s="1"/>
  <c r="D147" i="10"/>
  <c r="O147" i="10" s="1"/>
  <c r="D148" i="10"/>
  <c r="O148" i="10" s="1"/>
  <c r="D149" i="10"/>
  <c r="O149" i="10" s="1"/>
  <c r="D150" i="10"/>
  <c r="O150" i="10" s="1"/>
  <c r="D151" i="10"/>
  <c r="O151" i="10" s="1"/>
  <c r="D152" i="10"/>
  <c r="O152" i="10" s="1"/>
  <c r="D153" i="10"/>
  <c r="O153" i="10" s="1"/>
  <c r="D154" i="10"/>
  <c r="O154" i="10" s="1"/>
  <c r="D155" i="10"/>
  <c r="O155" i="10" s="1"/>
  <c r="D156" i="10"/>
  <c r="O156" i="10" s="1"/>
  <c r="D157" i="10"/>
  <c r="O157" i="10" s="1"/>
  <c r="D158" i="10"/>
  <c r="O158" i="10" s="1"/>
  <c r="D159" i="10"/>
  <c r="O159" i="10" s="1"/>
  <c r="D160" i="10"/>
  <c r="O160" i="10" s="1"/>
  <c r="D161" i="10"/>
  <c r="O161" i="10" s="1"/>
  <c r="D162" i="10"/>
  <c r="O162" i="10" s="1"/>
  <c r="D163" i="10"/>
  <c r="O163" i="10" s="1"/>
  <c r="D164" i="10"/>
  <c r="O164" i="10" s="1"/>
  <c r="D165" i="10"/>
  <c r="O165" i="10" s="1"/>
  <c r="D166" i="10"/>
  <c r="O166" i="10" s="1"/>
  <c r="D167" i="10"/>
  <c r="O167" i="10" s="1"/>
  <c r="D168" i="10"/>
  <c r="O168" i="10" s="1"/>
  <c r="D169" i="10"/>
  <c r="O169" i="10" s="1"/>
  <c r="D170" i="10"/>
  <c r="O170" i="10" s="1"/>
  <c r="D171" i="10"/>
  <c r="O171" i="10" s="1"/>
  <c r="D172" i="10"/>
  <c r="O172" i="10" s="1"/>
  <c r="D173" i="10"/>
  <c r="O173" i="10" s="1"/>
  <c r="D174" i="10"/>
  <c r="O174" i="10" s="1"/>
  <c r="D175" i="10"/>
  <c r="O175" i="10" s="1"/>
  <c r="D176" i="10"/>
  <c r="O176" i="10" s="1"/>
  <c r="D177" i="10"/>
  <c r="O177" i="10" s="1"/>
  <c r="D178" i="10"/>
  <c r="O178" i="10" s="1"/>
  <c r="D179" i="10"/>
  <c r="O179" i="10" s="1"/>
  <c r="D180" i="10"/>
  <c r="O180" i="10" s="1"/>
  <c r="D181" i="10"/>
  <c r="O181" i="10" s="1"/>
  <c r="D182" i="10"/>
  <c r="O182" i="10" s="1"/>
  <c r="D183" i="10"/>
  <c r="O183" i="10" s="1"/>
  <c r="D184" i="10"/>
  <c r="O184" i="10" s="1"/>
  <c r="D185" i="10"/>
  <c r="O185" i="10" s="1"/>
  <c r="D186" i="10"/>
  <c r="O186" i="10" s="1"/>
  <c r="D187" i="10"/>
  <c r="O187" i="10" s="1"/>
  <c r="D188" i="10"/>
  <c r="O188" i="10" s="1"/>
  <c r="D189" i="10"/>
  <c r="O189" i="10" s="1"/>
  <c r="D190" i="10"/>
  <c r="O190" i="10" s="1"/>
  <c r="D191" i="10"/>
  <c r="D192" i="10"/>
  <c r="O192" i="10" s="1"/>
  <c r="D193" i="10"/>
  <c r="O193" i="10" s="1"/>
  <c r="D194" i="10"/>
  <c r="O194" i="10" s="1"/>
  <c r="D195" i="10"/>
  <c r="O195" i="10" s="1"/>
  <c r="D196" i="10"/>
  <c r="O196" i="10" s="1"/>
  <c r="D197" i="10"/>
  <c r="O197" i="10" s="1"/>
  <c r="D198" i="10"/>
  <c r="O198" i="10" s="1"/>
  <c r="D199" i="10"/>
  <c r="O199" i="10" s="1"/>
  <c r="D200" i="10"/>
  <c r="O200" i="10" s="1"/>
  <c r="D201" i="10"/>
  <c r="O201" i="10" s="1"/>
  <c r="D202" i="10"/>
  <c r="O202" i="10" s="1"/>
  <c r="D203" i="10"/>
  <c r="O203" i="10" s="1"/>
  <c r="D204" i="10"/>
  <c r="O204" i="10" s="1"/>
  <c r="D205" i="10"/>
  <c r="O205" i="10" s="1"/>
  <c r="D6" i="10"/>
  <c r="O6" i="10" s="1"/>
  <c r="L6" i="10"/>
  <c r="M64" i="10"/>
  <c r="N64" i="10" s="1"/>
  <c r="M65" i="10"/>
  <c r="N65" i="10" s="1"/>
  <c r="M51" i="10"/>
  <c r="N51" i="10" s="1"/>
  <c r="M21" i="10"/>
  <c r="N21" i="10" s="1"/>
  <c r="M66" i="10"/>
  <c r="N66" i="10" s="1"/>
  <c r="M8" i="10"/>
  <c r="N8" i="10" s="1"/>
  <c r="M67" i="10"/>
  <c r="N67" i="10" s="1"/>
  <c r="M68" i="10"/>
  <c r="N68" i="10" s="1"/>
  <c r="M69" i="10"/>
  <c r="N69" i="10" s="1"/>
  <c r="M58" i="10"/>
  <c r="N58" i="10" s="1"/>
  <c r="M70" i="10"/>
  <c r="N70" i="10" s="1"/>
  <c r="M71" i="10"/>
  <c r="N71" i="10" s="1"/>
  <c r="M52" i="10"/>
  <c r="N52" i="10" s="1"/>
  <c r="M40" i="10"/>
  <c r="N40" i="10" s="1"/>
  <c r="M72" i="10"/>
  <c r="N72" i="10" s="1"/>
  <c r="M73" i="10"/>
  <c r="N73" i="10" s="1"/>
  <c r="M74" i="10"/>
  <c r="N74" i="10" s="1"/>
  <c r="M75" i="10"/>
  <c r="N75" i="10" s="1"/>
  <c r="M76" i="10"/>
  <c r="N76" i="10" s="1"/>
  <c r="M77" i="10"/>
  <c r="N77" i="10" s="1"/>
  <c r="M78" i="10"/>
  <c r="N78" i="10" s="1"/>
  <c r="M79" i="10"/>
  <c r="N79" i="10" s="1"/>
  <c r="M80" i="10"/>
  <c r="N80" i="10" s="1"/>
  <c r="M81" i="10"/>
  <c r="N81" i="10" s="1"/>
  <c r="M10" i="10"/>
  <c r="N10" i="10" s="1"/>
  <c r="M82" i="10"/>
  <c r="N82" i="10" s="1"/>
  <c r="M18" i="10"/>
  <c r="N18" i="10" s="1"/>
  <c r="M27" i="10"/>
  <c r="N27" i="10" s="1"/>
  <c r="M83" i="10"/>
  <c r="N83" i="10" s="1"/>
  <c r="M50" i="10"/>
  <c r="N50" i="10" s="1"/>
  <c r="M84" i="10"/>
  <c r="N84" i="10" s="1"/>
  <c r="M85" i="10"/>
  <c r="N85" i="10" s="1"/>
  <c r="M86" i="10"/>
  <c r="N86" i="10" s="1"/>
  <c r="M87" i="10"/>
  <c r="N87" i="10" s="1"/>
  <c r="M88" i="10"/>
  <c r="N88" i="10" s="1"/>
  <c r="M89" i="10"/>
  <c r="N89" i="10" s="1"/>
  <c r="M90" i="10"/>
  <c r="N90" i="10" s="1"/>
  <c r="M91" i="10"/>
  <c r="N91" i="10" s="1"/>
  <c r="M92" i="10"/>
  <c r="N92" i="10" s="1"/>
  <c r="M47" i="10"/>
  <c r="N47" i="10" s="1"/>
  <c r="M93" i="10"/>
  <c r="N93" i="10" s="1"/>
  <c r="M7" i="10"/>
  <c r="N7" i="10" s="1"/>
  <c r="M94" i="10"/>
  <c r="N94" i="10" s="1"/>
  <c r="M61" i="10"/>
  <c r="N61" i="10" s="1"/>
  <c r="M95" i="10"/>
  <c r="N95" i="10" s="1"/>
  <c r="M96" i="10"/>
  <c r="N96" i="10" s="1"/>
  <c r="M97" i="10"/>
  <c r="N97" i="10" s="1"/>
  <c r="M54" i="10"/>
  <c r="N54" i="10" s="1"/>
  <c r="M98" i="10"/>
  <c r="N98" i="10" s="1"/>
  <c r="M99" i="10"/>
  <c r="N99" i="10" s="1"/>
  <c r="M100" i="10"/>
  <c r="N100" i="10" s="1"/>
  <c r="M20" i="10"/>
  <c r="N20" i="10" s="1"/>
  <c r="M12" i="10"/>
  <c r="N12" i="10" s="1"/>
  <c r="M101" i="10"/>
  <c r="N101" i="10" s="1"/>
  <c r="M15" i="10"/>
  <c r="N15" i="10" s="1"/>
  <c r="M49" i="10"/>
  <c r="N49" i="10" s="1"/>
  <c r="M102" i="10"/>
  <c r="N102" i="10" s="1"/>
  <c r="M46" i="10"/>
  <c r="N46" i="10" s="1"/>
  <c r="M59" i="10"/>
  <c r="N59" i="10" s="1"/>
  <c r="M42" i="10"/>
  <c r="N42" i="10" s="1"/>
  <c r="M103" i="10"/>
  <c r="N103" i="10" s="1"/>
  <c r="M104" i="10"/>
  <c r="N104" i="10" s="1"/>
  <c r="M105" i="10"/>
  <c r="N105" i="10" s="1"/>
  <c r="M106" i="10"/>
  <c r="N106" i="10" s="1"/>
  <c r="M107" i="10"/>
  <c r="N107" i="10" s="1"/>
  <c r="M56" i="10"/>
  <c r="N56" i="10" s="1"/>
  <c r="M108" i="10"/>
  <c r="N108" i="10" s="1"/>
  <c r="M109" i="10"/>
  <c r="N109" i="10" s="1"/>
  <c r="M110" i="10"/>
  <c r="N110" i="10" s="1"/>
  <c r="M111" i="10"/>
  <c r="N111" i="10" s="1"/>
  <c r="M31" i="10"/>
  <c r="N31" i="10" s="1"/>
  <c r="M112" i="10"/>
  <c r="N112" i="10" s="1"/>
  <c r="M113" i="10"/>
  <c r="N113" i="10" s="1"/>
  <c r="M26" i="10"/>
  <c r="N26" i="10" s="1"/>
  <c r="M114" i="10"/>
  <c r="N114" i="10" s="1"/>
  <c r="M57" i="10"/>
  <c r="N57" i="10" s="1"/>
  <c r="M115" i="10"/>
  <c r="N115" i="10" s="1"/>
  <c r="M116" i="10"/>
  <c r="N116" i="10" s="1"/>
  <c r="M11" i="10"/>
  <c r="N11" i="10" s="1"/>
  <c r="M117" i="10"/>
  <c r="N117" i="10" s="1"/>
  <c r="M118" i="10"/>
  <c r="N118" i="10" s="1"/>
  <c r="M119" i="10"/>
  <c r="N119" i="10" s="1"/>
  <c r="M120" i="10"/>
  <c r="N120" i="10" s="1"/>
  <c r="M28" i="10"/>
  <c r="N28" i="10" s="1"/>
  <c r="M55" i="10"/>
  <c r="N55" i="10" s="1"/>
  <c r="M121" i="10"/>
  <c r="N121" i="10" s="1"/>
  <c r="M122" i="10"/>
  <c r="N122" i="10" s="1"/>
  <c r="M123" i="10"/>
  <c r="N123" i="10" s="1"/>
  <c r="M124" i="10"/>
  <c r="N124" i="10" s="1"/>
  <c r="M125" i="10"/>
  <c r="N125" i="10" s="1"/>
  <c r="M126" i="10"/>
  <c r="N126" i="10" s="1"/>
  <c r="M127" i="10"/>
  <c r="N127" i="10" s="1"/>
  <c r="M128" i="10"/>
  <c r="N128" i="10" s="1"/>
  <c r="M129" i="10"/>
  <c r="N129" i="10" s="1"/>
  <c r="M130" i="10"/>
  <c r="N130" i="10" s="1"/>
  <c r="M131" i="10"/>
  <c r="N131" i="10" s="1"/>
  <c r="M24" i="10"/>
  <c r="N24" i="10" s="1"/>
  <c r="M132" i="10"/>
  <c r="N132" i="10" s="1"/>
  <c r="M133" i="10"/>
  <c r="N133" i="10" s="1"/>
  <c r="M134" i="10"/>
  <c r="N134" i="10" s="1"/>
  <c r="M34" i="10"/>
  <c r="N34" i="10" s="1"/>
  <c r="M135" i="10"/>
  <c r="N135" i="10" s="1"/>
  <c r="M136" i="10"/>
  <c r="N136" i="10" s="1"/>
  <c r="M137" i="10"/>
  <c r="N137" i="10" s="1"/>
  <c r="M138" i="10"/>
  <c r="N138" i="10" s="1"/>
  <c r="M14" i="10"/>
  <c r="N14" i="10" s="1"/>
  <c r="M139" i="10"/>
  <c r="N139" i="10" s="1"/>
  <c r="M43" i="10"/>
  <c r="N43" i="10" s="1"/>
  <c r="M25" i="10"/>
  <c r="N25" i="10" s="1"/>
  <c r="M17" i="10"/>
  <c r="N17" i="10" s="1"/>
  <c r="M140" i="10"/>
  <c r="N140" i="10" s="1"/>
  <c r="M141" i="10"/>
  <c r="N141" i="10" s="1"/>
  <c r="M142" i="10"/>
  <c r="N142" i="10" s="1"/>
  <c r="M143" i="10"/>
  <c r="N143" i="10" s="1"/>
  <c r="M9" i="10"/>
  <c r="N9" i="10" s="1"/>
  <c r="M144" i="10"/>
  <c r="N144" i="10" s="1"/>
  <c r="M13" i="10"/>
  <c r="N13" i="10" s="1"/>
  <c r="M145" i="10"/>
  <c r="N145" i="10" s="1"/>
  <c r="M146" i="10"/>
  <c r="N146" i="10" s="1"/>
  <c r="M147" i="10"/>
  <c r="N147" i="10" s="1"/>
  <c r="M148" i="10"/>
  <c r="N148" i="10" s="1"/>
  <c r="M32" i="10"/>
  <c r="N32" i="10" s="1"/>
  <c r="M33" i="10"/>
  <c r="N33" i="10" s="1"/>
  <c r="M149" i="10"/>
  <c r="N149" i="10" s="1"/>
  <c r="M30" i="10"/>
  <c r="N30" i="10" s="1"/>
  <c r="M150" i="10"/>
  <c r="N150" i="10" s="1"/>
  <c r="M151" i="10"/>
  <c r="N151" i="10" s="1"/>
  <c r="M41" i="10"/>
  <c r="N41" i="10" s="1"/>
  <c r="M6" i="10"/>
  <c r="N6" i="10" s="1"/>
  <c r="M152" i="10"/>
  <c r="N152" i="10" s="1"/>
  <c r="C153" i="10"/>
  <c r="M153" i="10" s="1"/>
  <c r="N153" i="10" s="1"/>
  <c r="C154" i="10"/>
  <c r="M154" i="10" s="1"/>
  <c r="N154" i="10" s="1"/>
  <c r="C155" i="10"/>
  <c r="M155" i="10" s="1"/>
  <c r="N155" i="10" s="1"/>
  <c r="M29" i="10"/>
  <c r="N29" i="10" s="1"/>
  <c r="C156" i="10"/>
  <c r="M156" i="10" s="1"/>
  <c r="N156" i="10" s="1"/>
  <c r="C157" i="10"/>
  <c r="M157" i="10" s="1"/>
  <c r="N157" i="10" s="1"/>
  <c r="C158" i="10"/>
  <c r="M158" i="10" s="1"/>
  <c r="N158" i="10" s="1"/>
  <c r="C159" i="10"/>
  <c r="M159" i="10" s="1"/>
  <c r="N159" i="10" s="1"/>
  <c r="C160" i="10"/>
  <c r="M160" i="10" s="1"/>
  <c r="N160" i="10" s="1"/>
  <c r="C161" i="10"/>
  <c r="M161" i="10" s="1"/>
  <c r="N161" i="10" s="1"/>
  <c r="C162" i="10"/>
  <c r="M162" i="10" s="1"/>
  <c r="N162" i="10" s="1"/>
  <c r="C163" i="10"/>
  <c r="M163" i="10" s="1"/>
  <c r="N163" i="10" s="1"/>
  <c r="C164" i="10"/>
  <c r="M164" i="10" s="1"/>
  <c r="N164" i="10" s="1"/>
  <c r="C165" i="10"/>
  <c r="M165" i="10" s="1"/>
  <c r="N165" i="10" s="1"/>
  <c r="C166" i="10"/>
  <c r="M166" i="10" s="1"/>
  <c r="N166" i="10" s="1"/>
  <c r="C167" i="10"/>
  <c r="M167" i="10" s="1"/>
  <c r="N167" i="10" s="1"/>
  <c r="C168" i="10"/>
  <c r="M168" i="10" s="1"/>
  <c r="N168" i="10" s="1"/>
  <c r="C169" i="10"/>
  <c r="M169" i="10" s="1"/>
  <c r="N169" i="10" s="1"/>
  <c r="C170" i="10"/>
  <c r="M170" i="10" s="1"/>
  <c r="N170" i="10" s="1"/>
  <c r="C171" i="10"/>
  <c r="M171" i="10" s="1"/>
  <c r="N171" i="10" s="1"/>
  <c r="C172" i="10"/>
  <c r="M172" i="10" s="1"/>
  <c r="N172" i="10" s="1"/>
  <c r="M45" i="10"/>
  <c r="N45" i="10" s="1"/>
  <c r="M44" i="10"/>
  <c r="N44" i="10" s="1"/>
  <c r="C173" i="10"/>
  <c r="M173" i="10" s="1"/>
  <c r="N173" i="10" s="1"/>
  <c r="C174" i="10"/>
  <c r="M174" i="10" s="1"/>
  <c r="N174" i="10" s="1"/>
  <c r="M37" i="10"/>
  <c r="N37" i="10" s="1"/>
  <c r="M39" i="10"/>
  <c r="N39" i="10" s="1"/>
  <c r="M16" i="10"/>
  <c r="N16" i="10" s="1"/>
  <c r="C175" i="10"/>
  <c r="M175" i="10" s="1"/>
  <c r="N175" i="10" s="1"/>
  <c r="C176" i="10"/>
  <c r="M176" i="10" s="1"/>
  <c r="N176" i="10" s="1"/>
  <c r="C177" i="10"/>
  <c r="M177" i="10" s="1"/>
  <c r="N177" i="10" s="1"/>
  <c r="M35" i="10"/>
  <c r="N35" i="10" s="1"/>
  <c r="M22" i="10"/>
  <c r="N22" i="10" s="1"/>
  <c r="M36" i="10"/>
  <c r="N36" i="10" s="1"/>
  <c r="C178" i="10"/>
  <c r="M178" i="10" s="1"/>
  <c r="N178" i="10" s="1"/>
  <c r="M19" i="10"/>
  <c r="N19" i="10" s="1"/>
  <c r="C179" i="10"/>
  <c r="M179" i="10" s="1"/>
  <c r="N179" i="10" s="1"/>
  <c r="C180" i="10"/>
  <c r="M180" i="10" s="1"/>
  <c r="N180" i="10" s="1"/>
  <c r="C181" i="10"/>
  <c r="M181" i="10" s="1"/>
  <c r="N181" i="10" s="1"/>
  <c r="M38" i="10"/>
  <c r="N38" i="10" s="1"/>
  <c r="C182" i="10"/>
  <c r="M182" i="10" s="1"/>
  <c r="N182" i="10" s="1"/>
  <c r="M62" i="10"/>
  <c r="N62" i="10" s="1"/>
  <c r="C183" i="10"/>
  <c r="M183" i="10" s="1"/>
  <c r="N183" i="10" s="1"/>
  <c r="C184" i="10"/>
  <c r="M184" i="10" s="1"/>
  <c r="N184" i="10" s="1"/>
  <c r="C185" i="10"/>
  <c r="M185" i="10" s="1"/>
  <c r="N185" i="10" s="1"/>
  <c r="C186" i="10"/>
  <c r="M186" i="10" s="1"/>
  <c r="N186" i="10" s="1"/>
  <c r="C187" i="10"/>
  <c r="M187" i="10" s="1"/>
  <c r="N187" i="10" s="1"/>
  <c r="C188" i="10"/>
  <c r="M188" i="10" s="1"/>
  <c r="N188" i="10" s="1"/>
  <c r="C189" i="10"/>
  <c r="M189" i="10" s="1"/>
  <c r="N189" i="10" s="1"/>
  <c r="C190" i="10"/>
  <c r="M190" i="10" s="1"/>
  <c r="N190" i="10" s="1"/>
  <c r="C191" i="10"/>
  <c r="M191" i="10" s="1"/>
  <c r="N191" i="10" s="1"/>
  <c r="C192" i="10"/>
  <c r="M192" i="10" s="1"/>
  <c r="N192" i="10" s="1"/>
  <c r="C193" i="10"/>
  <c r="M193" i="10" s="1"/>
  <c r="N193" i="10" s="1"/>
  <c r="M53" i="10"/>
  <c r="N53" i="10" s="1"/>
  <c r="C194" i="10"/>
  <c r="M194" i="10" s="1"/>
  <c r="N194" i="10" s="1"/>
  <c r="C195" i="10"/>
  <c r="M195" i="10" s="1"/>
  <c r="N195" i="10" s="1"/>
  <c r="C196" i="10"/>
  <c r="M196" i="10" s="1"/>
  <c r="N196" i="10" s="1"/>
  <c r="C197" i="10"/>
  <c r="M197" i="10" s="1"/>
  <c r="N197" i="10" s="1"/>
  <c r="M48" i="10"/>
  <c r="N48" i="10" s="1"/>
  <c r="C198" i="10"/>
  <c r="M198" i="10" s="1"/>
  <c r="N198" i="10" s="1"/>
  <c r="C199" i="10"/>
  <c r="M199" i="10" s="1"/>
  <c r="N199" i="10" s="1"/>
  <c r="C200" i="10"/>
  <c r="M200" i="10" s="1"/>
  <c r="N200" i="10" s="1"/>
  <c r="C201" i="10"/>
  <c r="M201" i="10" s="1"/>
  <c r="N201" i="10" s="1"/>
  <c r="C202" i="10"/>
  <c r="M202" i="10" s="1"/>
  <c r="N202" i="10" s="1"/>
  <c r="C203" i="10"/>
  <c r="M203" i="10" s="1"/>
  <c r="N203" i="10" s="1"/>
  <c r="M60" i="10"/>
  <c r="N60" i="10" s="1"/>
  <c r="C204" i="10"/>
  <c r="M204" i="10" s="1"/>
  <c r="N204" i="10" s="1"/>
  <c r="M23" i="10"/>
  <c r="N23" i="10" s="1"/>
  <c r="C205" i="10"/>
  <c r="M205" i="10" s="1"/>
  <c r="N205" i="10" s="1"/>
  <c r="M63" i="10"/>
  <c r="N63" i="10" s="1"/>
  <c r="L63" i="10"/>
  <c r="L64" i="10"/>
  <c r="L21" i="10"/>
  <c r="L8" i="10"/>
  <c r="E68" i="10"/>
  <c r="E58" i="10"/>
  <c r="L70" i="10"/>
  <c r="L71" i="10"/>
  <c r="L40" i="10"/>
  <c r="L72" i="10"/>
  <c r="E75" i="10"/>
  <c r="E76" i="10"/>
  <c r="L77" i="10"/>
  <c r="L78" i="10"/>
  <c r="L79" i="10"/>
  <c r="L80" i="10"/>
  <c r="E82" i="10"/>
  <c r="E83" i="10"/>
  <c r="E84" i="10"/>
  <c r="L85" i="10"/>
  <c r="L86" i="10"/>
  <c r="L87" i="10"/>
  <c r="L88" i="10"/>
  <c r="L47" i="10"/>
  <c r="L7" i="10"/>
  <c r="L94" i="10"/>
  <c r="L95" i="10"/>
  <c r="L96" i="10"/>
  <c r="L54" i="10"/>
  <c r="E100" i="10"/>
  <c r="E12" i="10"/>
  <c r="L101" i="10"/>
  <c r="L15" i="10"/>
  <c r="L102" i="10"/>
  <c r="L46" i="10"/>
  <c r="L103" i="10"/>
  <c r="L104" i="10"/>
  <c r="L107" i="10"/>
  <c r="L56" i="10"/>
  <c r="L109" i="10"/>
  <c r="L110" i="10"/>
  <c r="L111" i="10"/>
  <c r="L31" i="10"/>
  <c r="L112" i="10"/>
  <c r="E26" i="10"/>
  <c r="E115" i="10"/>
  <c r="L117" i="10"/>
  <c r="L118" i="10"/>
  <c r="L119" i="10"/>
  <c r="L120" i="10"/>
  <c r="L55" i="10"/>
  <c r="L125" i="10"/>
  <c r="L126" i="10"/>
  <c r="L127" i="10"/>
  <c r="L128" i="10"/>
  <c r="E131" i="10"/>
  <c r="L24" i="10"/>
  <c r="E132" i="10"/>
  <c r="L134" i="10"/>
  <c r="L135" i="10"/>
  <c r="L136" i="10"/>
  <c r="L14" i="10"/>
  <c r="L141" i="10"/>
  <c r="L142" i="10"/>
  <c r="L143" i="10"/>
  <c r="L13" i="10"/>
  <c r="L32" i="10"/>
  <c r="L149" i="10"/>
  <c r="L30" i="10"/>
  <c r="L150" i="10"/>
  <c r="L151" i="10"/>
  <c r="L152" i="10"/>
  <c r="B153" i="10"/>
  <c r="L153" i="10" s="1"/>
  <c r="P153" i="10" s="1"/>
  <c r="B154" i="10"/>
  <c r="B155" i="10"/>
  <c r="E155" i="10" s="1"/>
  <c r="L29" i="10"/>
  <c r="B156" i="10"/>
  <c r="B157" i="10"/>
  <c r="L157" i="10" s="1"/>
  <c r="B158" i="10"/>
  <c r="L158" i="10" s="1"/>
  <c r="B159" i="10"/>
  <c r="L159" i="10" s="1"/>
  <c r="B160" i="10"/>
  <c r="L160" i="10" s="1"/>
  <c r="B161" i="10"/>
  <c r="B162" i="10"/>
  <c r="B163" i="10"/>
  <c r="B164" i="10"/>
  <c r="B165" i="10"/>
  <c r="L165" i="10" s="1"/>
  <c r="B166" i="10"/>
  <c r="L166" i="10" s="1"/>
  <c r="B167" i="10"/>
  <c r="L167" i="10" s="1"/>
  <c r="B168" i="10"/>
  <c r="L168" i="10" s="1"/>
  <c r="B169" i="10"/>
  <c r="B170" i="10"/>
  <c r="B171" i="10"/>
  <c r="E171" i="10" s="1"/>
  <c r="B172" i="10"/>
  <c r="L45" i="10"/>
  <c r="B173" i="10"/>
  <c r="B174" i="10"/>
  <c r="L174" i="10" s="1"/>
  <c r="L39" i="10"/>
  <c r="B175" i="10"/>
  <c r="L175" i="10" s="1"/>
  <c r="B176" i="10"/>
  <c r="L176" i="10" s="1"/>
  <c r="B177" i="10"/>
  <c r="L22" i="10"/>
  <c r="B178" i="10"/>
  <c r="E19" i="10"/>
  <c r="B179" i="10"/>
  <c r="L179" i="10" s="1"/>
  <c r="B180" i="10"/>
  <c r="L180" i="10" s="1"/>
  <c r="B181" i="10"/>
  <c r="L181" i="10" s="1"/>
  <c r="L38" i="10"/>
  <c r="B182" i="10"/>
  <c r="L62" i="10"/>
  <c r="B183" i="10"/>
  <c r="L183" i="10" s="1"/>
  <c r="B184" i="10"/>
  <c r="L184" i="10" s="1"/>
  <c r="B185" i="10"/>
  <c r="L185" i="10" s="1"/>
  <c r="B186" i="10"/>
  <c r="L186" i="10" s="1"/>
  <c r="B187" i="10"/>
  <c r="B188" i="10"/>
  <c r="B189" i="10"/>
  <c r="L189" i="10" s="1"/>
  <c r="B190" i="10"/>
  <c r="L190" i="10" s="1"/>
  <c r="B191" i="10"/>
  <c r="L191" i="10" s="1"/>
  <c r="B192" i="10"/>
  <c r="L192" i="10" s="1"/>
  <c r="B193" i="10"/>
  <c r="L53" i="10"/>
  <c r="B194" i="10"/>
  <c r="L194" i="10" s="1"/>
  <c r="B195" i="10"/>
  <c r="B196" i="10"/>
  <c r="L196" i="10" s="1"/>
  <c r="B197" i="10"/>
  <c r="L197" i="10" s="1"/>
  <c r="L48" i="10"/>
  <c r="B198" i="10"/>
  <c r="B199" i="10"/>
  <c r="L199" i="10" s="1"/>
  <c r="B200" i="10"/>
  <c r="L200" i="10" s="1"/>
  <c r="B201" i="10"/>
  <c r="L201" i="10" s="1"/>
  <c r="B202" i="10"/>
  <c r="L202" i="10" s="1"/>
  <c r="B203" i="10"/>
  <c r="L203" i="10" s="1"/>
  <c r="B204" i="10"/>
  <c r="L204" i="10" s="1"/>
  <c r="L23" i="10"/>
  <c r="B205" i="10"/>
  <c r="L205" i="10" s="1"/>
  <c r="E122" i="10" l="1"/>
  <c r="E106" i="10"/>
  <c r="E146" i="10"/>
  <c r="E130" i="10"/>
  <c r="E198" i="10"/>
  <c r="E16" i="10"/>
  <c r="E66" i="10"/>
  <c r="P109" i="10"/>
  <c r="E34" i="10"/>
  <c r="E137" i="10"/>
  <c r="E49" i="10"/>
  <c r="E97" i="10"/>
  <c r="E25" i="10"/>
  <c r="E177" i="10"/>
  <c r="E41" i="10"/>
  <c r="P185" i="10"/>
  <c r="P189" i="10"/>
  <c r="P94" i="10"/>
  <c r="P196" i="10"/>
  <c r="P160" i="10"/>
  <c r="P152" i="10"/>
  <c r="P112" i="10"/>
  <c r="P96" i="10"/>
  <c r="P88" i="10"/>
  <c r="P48" i="10"/>
  <c r="P40" i="10"/>
  <c r="L68" i="10"/>
  <c r="P68" i="10" s="1"/>
  <c r="P29" i="10"/>
  <c r="L137" i="10"/>
  <c r="P137" i="10" s="1"/>
  <c r="E80" i="10"/>
  <c r="E7" i="10"/>
  <c r="P151" i="10"/>
  <c r="P143" i="10"/>
  <c r="P119" i="10"/>
  <c r="P103" i="10"/>
  <c r="P87" i="10"/>
  <c r="P63" i="10"/>
  <c r="P47" i="10"/>
  <c r="P31" i="10"/>
  <c r="P15" i="10"/>
  <c r="P7" i="10"/>
  <c r="L58" i="10"/>
  <c r="P58" i="10" s="1"/>
  <c r="L12" i="10"/>
  <c r="P12" i="10" s="1"/>
  <c r="P136" i="10"/>
  <c r="P158" i="10"/>
  <c r="P22" i="10"/>
  <c r="P54" i="10"/>
  <c r="P200" i="10"/>
  <c r="P165" i="10"/>
  <c r="P141" i="10"/>
  <c r="P13" i="10"/>
  <c r="P46" i="10"/>
  <c r="P203" i="10"/>
  <c r="E43" i="10"/>
  <c r="L43" i="10"/>
  <c r="P43" i="10" s="1"/>
  <c r="E195" i="10"/>
  <c r="L195" i="10"/>
  <c r="P195" i="10" s="1"/>
  <c r="E124" i="10"/>
  <c r="L124" i="10"/>
  <c r="P124" i="10" s="1"/>
  <c r="E93" i="10"/>
  <c r="L93" i="10"/>
  <c r="P93" i="10" s="1"/>
  <c r="E74" i="10"/>
  <c r="L74" i="10"/>
  <c r="P74" i="10" s="1"/>
  <c r="P179" i="10"/>
  <c r="P202" i="10"/>
  <c r="E172" i="10"/>
  <c r="L172" i="10"/>
  <c r="P172" i="10" s="1"/>
  <c r="E164" i="10"/>
  <c r="L164" i="10"/>
  <c r="P164" i="10" s="1"/>
  <c r="E156" i="10"/>
  <c r="L156" i="10"/>
  <c r="P156" i="10" s="1"/>
  <c r="E145" i="10"/>
  <c r="L145" i="10"/>
  <c r="P145" i="10" s="1"/>
  <c r="E17" i="10"/>
  <c r="L17" i="10"/>
  <c r="P17" i="10" s="1"/>
  <c r="E129" i="10"/>
  <c r="L129" i="10"/>
  <c r="P129" i="10" s="1"/>
  <c r="E121" i="10"/>
  <c r="L121" i="10"/>
  <c r="P121" i="10" s="1"/>
  <c r="E116" i="10"/>
  <c r="L116" i="10"/>
  <c r="P116" i="10" s="1"/>
  <c r="E91" i="10"/>
  <c r="L91" i="10"/>
  <c r="P91" i="10" s="1"/>
  <c r="E50" i="10"/>
  <c r="L50" i="10"/>
  <c r="P50" i="10" s="1"/>
  <c r="P201" i="10"/>
  <c r="P101" i="10"/>
  <c r="P128" i="10"/>
  <c r="E178" i="10"/>
  <c r="L178" i="10"/>
  <c r="P178" i="10" s="1"/>
  <c r="E144" i="10"/>
  <c r="L144" i="10"/>
  <c r="P144" i="10" s="1"/>
  <c r="E28" i="10"/>
  <c r="L28" i="10"/>
  <c r="P28" i="10" s="1"/>
  <c r="E89" i="10"/>
  <c r="L89" i="10"/>
  <c r="P89" i="10" s="1"/>
  <c r="E27" i="10"/>
  <c r="L27" i="10"/>
  <c r="P27" i="10" s="1"/>
  <c r="E191" i="10"/>
  <c r="O191" i="10"/>
  <c r="P191" i="10" s="1"/>
  <c r="P159" i="10"/>
  <c r="P55" i="10"/>
  <c r="P39" i="10"/>
  <c r="P23" i="10"/>
  <c r="E162" i="10"/>
  <c r="L162" i="10"/>
  <c r="P162" i="10" s="1"/>
  <c r="L61" i="10"/>
  <c r="P61" i="10" s="1"/>
  <c r="E61" i="10"/>
  <c r="P199" i="10"/>
  <c r="P183" i="10"/>
  <c r="P167" i="10"/>
  <c r="P127" i="10"/>
  <c r="E60" i="10"/>
  <c r="L60" i="10"/>
  <c r="P60" i="10" s="1"/>
  <c r="E161" i="10"/>
  <c r="L161" i="10"/>
  <c r="P161" i="10" s="1"/>
  <c r="E139" i="10"/>
  <c r="L139" i="10"/>
  <c r="P139" i="10" s="1"/>
  <c r="E108" i="10"/>
  <c r="L108" i="10"/>
  <c r="P108" i="10" s="1"/>
  <c r="P190" i="10"/>
  <c r="P174" i="10"/>
  <c r="P134" i="10"/>
  <c r="P118" i="10"/>
  <c r="P110" i="10"/>
  <c r="P86" i="10"/>
  <c r="P38" i="10"/>
  <c r="P14" i="10"/>
  <c r="P194" i="10"/>
  <c r="L155" i="10"/>
  <c r="P155" i="10" s="1"/>
  <c r="E193" i="10"/>
  <c r="L193" i="10"/>
  <c r="P193" i="10" s="1"/>
  <c r="E170" i="10"/>
  <c r="L170" i="10"/>
  <c r="P170" i="10" s="1"/>
  <c r="P175" i="10"/>
  <c r="P135" i="10"/>
  <c r="P111" i="10"/>
  <c r="P95" i="10"/>
  <c r="P79" i="10"/>
  <c r="E71" i="10"/>
  <c r="O71" i="10"/>
  <c r="P71" i="10" s="1"/>
  <c r="E36" i="10"/>
  <c r="L36" i="10"/>
  <c r="P36" i="10" s="1"/>
  <c r="E37" i="10"/>
  <c r="L37" i="10"/>
  <c r="P37" i="10" s="1"/>
  <c r="E169" i="10"/>
  <c r="L169" i="10"/>
  <c r="P169" i="10" s="1"/>
  <c r="E154" i="10"/>
  <c r="L154" i="10"/>
  <c r="P154" i="10" s="1"/>
  <c r="E33" i="10"/>
  <c r="L33" i="10"/>
  <c r="P33" i="10" s="1"/>
  <c r="E9" i="10"/>
  <c r="L9" i="10"/>
  <c r="P9" i="10" s="1"/>
  <c r="E133" i="10"/>
  <c r="L133" i="10"/>
  <c r="P133" i="10" s="1"/>
  <c r="E114" i="10"/>
  <c r="L114" i="10"/>
  <c r="P114" i="10" s="1"/>
  <c r="P205" i="10"/>
  <c r="P197" i="10"/>
  <c r="P181" i="10"/>
  <c r="P149" i="10"/>
  <c r="P117" i="10"/>
  <c r="P85" i="10"/>
  <c r="P77" i="10"/>
  <c r="P53" i="10"/>
  <c r="P150" i="10"/>
  <c r="E57" i="10"/>
  <c r="L57" i="10"/>
  <c r="P57" i="10" s="1"/>
  <c r="E20" i="10"/>
  <c r="L20" i="10"/>
  <c r="P20" i="10" s="1"/>
  <c r="E173" i="10"/>
  <c r="L173" i="10"/>
  <c r="P173" i="10" s="1"/>
  <c r="E138" i="10"/>
  <c r="L138" i="10"/>
  <c r="P138" i="10" s="1"/>
  <c r="E98" i="10"/>
  <c r="L98" i="10"/>
  <c r="P98" i="10" s="1"/>
  <c r="P204" i="10"/>
  <c r="E42" i="10"/>
  <c r="L42" i="10"/>
  <c r="P42" i="10" s="1"/>
  <c r="E188" i="10"/>
  <c r="L188" i="10"/>
  <c r="P188" i="10" s="1"/>
  <c r="E35" i="10"/>
  <c r="L35" i="10"/>
  <c r="P35" i="10" s="1"/>
  <c r="E148" i="10"/>
  <c r="L148" i="10"/>
  <c r="P148" i="10" s="1"/>
  <c r="E113" i="10"/>
  <c r="L113" i="10"/>
  <c r="P113" i="10" s="1"/>
  <c r="E10" i="10"/>
  <c r="L10" i="10"/>
  <c r="P10" i="10" s="1"/>
  <c r="E69" i="10"/>
  <c r="L69" i="10"/>
  <c r="P69" i="10" s="1"/>
  <c r="E59" i="10"/>
  <c r="L59" i="10"/>
  <c r="P59" i="10" s="1"/>
  <c r="E18" i="10"/>
  <c r="L18" i="10"/>
  <c r="P18" i="10" s="1"/>
  <c r="P192" i="10"/>
  <c r="P180" i="10"/>
  <c r="P176" i="10"/>
  <c r="L131" i="10"/>
  <c r="P131" i="10" s="1"/>
  <c r="L26" i="10"/>
  <c r="P26" i="10" s="1"/>
  <c r="E51" i="10"/>
  <c r="L51" i="10"/>
  <c r="P51" i="10" s="1"/>
  <c r="E182" i="10"/>
  <c r="L182" i="10"/>
  <c r="P182" i="10" s="1"/>
  <c r="E99" i="10"/>
  <c r="L99" i="10"/>
  <c r="P99" i="10" s="1"/>
  <c r="E65" i="10"/>
  <c r="L65" i="10"/>
  <c r="P65" i="10" s="1"/>
  <c r="P184" i="10"/>
  <c r="P168" i="10"/>
  <c r="P120" i="10"/>
  <c r="P104" i="10"/>
  <c r="P72" i="10"/>
  <c r="P64" i="10"/>
  <c r="P56" i="10"/>
  <c r="P32" i="10"/>
  <c r="P24" i="10"/>
  <c r="P8" i="10"/>
  <c r="L106" i="10"/>
  <c r="P106" i="10" s="1"/>
  <c r="L82" i="10"/>
  <c r="P82" i="10" s="1"/>
  <c r="L75" i="10"/>
  <c r="P75" i="10" s="1"/>
  <c r="P80" i="10"/>
  <c r="E187" i="10"/>
  <c r="L187" i="10"/>
  <c r="P187" i="10" s="1"/>
  <c r="E44" i="10"/>
  <c r="L44" i="10"/>
  <c r="P44" i="10" s="1"/>
  <c r="E147" i="10"/>
  <c r="L147" i="10"/>
  <c r="P147" i="10" s="1"/>
  <c r="E123" i="10"/>
  <c r="L123" i="10"/>
  <c r="P123" i="10" s="1"/>
  <c r="E81" i="10"/>
  <c r="L81" i="10"/>
  <c r="P81" i="10" s="1"/>
  <c r="E73" i="10"/>
  <c r="L73" i="10"/>
  <c r="P73" i="10" s="1"/>
  <c r="P6" i="10"/>
  <c r="P166" i="10"/>
  <c r="P142" i="10"/>
  <c r="P126" i="10"/>
  <c r="P102" i="10"/>
  <c r="P78" i="10"/>
  <c r="P70" i="10"/>
  <c r="P62" i="10"/>
  <c r="P30" i="10"/>
  <c r="L130" i="10"/>
  <c r="P130" i="10" s="1"/>
  <c r="L34" i="10"/>
  <c r="P34" i="10" s="1"/>
  <c r="L25" i="10"/>
  <c r="P25" i="10" s="1"/>
  <c r="L16" i="10"/>
  <c r="P16" i="10" s="1"/>
  <c r="E140" i="10"/>
  <c r="L140" i="10"/>
  <c r="P140" i="10" s="1"/>
  <c r="E11" i="10"/>
  <c r="L11" i="10"/>
  <c r="P11" i="10" s="1"/>
  <c r="E105" i="10"/>
  <c r="L105" i="10"/>
  <c r="P105" i="10" s="1"/>
  <c r="E92" i="10"/>
  <c r="L92" i="10"/>
  <c r="P92" i="10" s="1"/>
  <c r="E67" i="10"/>
  <c r="L67" i="10"/>
  <c r="P67" i="10" s="1"/>
  <c r="P157" i="10"/>
  <c r="E125" i="10"/>
  <c r="P45" i="10"/>
  <c r="P21" i="10"/>
  <c r="L198" i="10"/>
  <c r="P198" i="10" s="1"/>
  <c r="O125" i="10"/>
  <c r="P125" i="10" s="1"/>
  <c r="L122" i="10"/>
  <c r="P122" i="10" s="1"/>
  <c r="L84" i="10"/>
  <c r="P84" i="10" s="1"/>
  <c r="E180" i="10"/>
  <c r="L171" i="10"/>
  <c r="P171" i="10" s="1"/>
  <c r="L115" i="10"/>
  <c r="P115" i="10" s="1"/>
  <c r="L100" i="10"/>
  <c r="P100" i="10" s="1"/>
  <c r="L97" i="10"/>
  <c r="P97" i="10" s="1"/>
  <c r="L41" i="10"/>
  <c r="P41" i="10" s="1"/>
  <c r="E163" i="10"/>
  <c r="L163" i="10"/>
  <c r="P163" i="10" s="1"/>
  <c r="E90" i="10"/>
  <c r="L90" i="10"/>
  <c r="P90" i="10" s="1"/>
  <c r="E52" i="10"/>
  <c r="L52" i="10"/>
  <c r="P52" i="10" s="1"/>
  <c r="E107" i="10"/>
  <c r="O107" i="10"/>
  <c r="P107" i="10" s="1"/>
  <c r="L146" i="10"/>
  <c r="P146" i="10" s="1"/>
  <c r="L132" i="10"/>
  <c r="P132" i="10" s="1"/>
  <c r="L83" i="10"/>
  <c r="P83" i="10" s="1"/>
  <c r="L49" i="10"/>
  <c r="P49" i="10" s="1"/>
  <c r="L19" i="10"/>
  <c r="P19" i="10" s="1"/>
  <c r="E153" i="10"/>
  <c r="P186" i="10"/>
  <c r="L177" i="10"/>
  <c r="P177" i="10" s="1"/>
  <c r="L76" i="10"/>
  <c r="P76" i="10" s="1"/>
  <c r="L66" i="10"/>
  <c r="P66" i="10" s="1"/>
  <c r="E143" i="10"/>
  <c r="E119" i="10"/>
  <c r="E87" i="10"/>
  <c r="E190" i="10"/>
  <c r="E167" i="10"/>
  <c r="E141" i="10"/>
  <c r="E117" i="10"/>
  <c r="E47" i="10"/>
  <c r="E85" i="10"/>
  <c r="E63" i="10"/>
  <c r="E159" i="10"/>
  <c r="E53" i="10"/>
  <c r="E45" i="10"/>
  <c r="E157" i="10"/>
  <c r="E31" i="10"/>
  <c r="E15" i="10"/>
  <c r="E203" i="10"/>
  <c r="E179" i="10"/>
  <c r="E165" i="10"/>
  <c r="E151" i="10"/>
  <c r="E175" i="10"/>
  <c r="E135" i="10"/>
  <c r="E111" i="10"/>
  <c r="E101" i="10"/>
  <c r="E79" i="10"/>
  <c r="E201" i="10"/>
  <c r="E185" i="10"/>
  <c r="E23" i="10"/>
  <c r="E29" i="10"/>
  <c r="E13" i="10"/>
  <c r="E55" i="10"/>
  <c r="E103" i="10"/>
  <c r="E95" i="10"/>
  <c r="E183" i="10"/>
  <c r="E39" i="10"/>
  <c r="E149" i="10"/>
  <c r="E127" i="10"/>
  <c r="E109" i="10"/>
  <c r="E77" i="10"/>
  <c r="E21" i="10"/>
  <c r="E200" i="10"/>
  <c r="E192" i="10"/>
  <c r="E184" i="10"/>
  <c r="E176" i="10"/>
  <c r="E168" i="10"/>
  <c r="E160" i="10"/>
  <c r="E152" i="10"/>
  <c r="E136" i="10"/>
  <c r="E128" i="10"/>
  <c r="E120" i="10"/>
  <c r="E112" i="10"/>
  <c r="E104" i="10"/>
  <c r="E96" i="10"/>
  <c r="E88" i="10"/>
  <c r="E72" i="10"/>
  <c r="E64" i="10"/>
  <c r="E56" i="10"/>
  <c r="E48" i="10"/>
  <c r="E40" i="10"/>
  <c r="E32" i="10"/>
  <c r="E24" i="10"/>
  <c r="E8" i="10"/>
  <c r="E199" i="10"/>
  <c r="E6" i="10"/>
  <c r="E174" i="10"/>
  <c r="E166" i="10"/>
  <c r="E158" i="10"/>
  <c r="E150" i="10"/>
  <c r="E142" i="10"/>
  <c r="E134" i="10"/>
  <c r="E126" i="10"/>
  <c r="E118" i="10"/>
  <c r="E110" i="10"/>
  <c r="E102" i="10"/>
  <c r="E94" i="10"/>
  <c r="E86" i="10"/>
  <c r="E78" i="10"/>
  <c r="E70" i="10"/>
  <c r="E62" i="10"/>
  <c r="E54" i="10"/>
  <c r="E46" i="10"/>
  <c r="E38" i="10"/>
  <c r="E30" i="10"/>
  <c r="E22" i="10"/>
  <c r="E14" i="10"/>
  <c r="E205" i="10"/>
  <c r="E197" i="10"/>
  <c r="E189" i="10"/>
  <c r="E181" i="10"/>
  <c r="E204" i="10"/>
  <c r="E196" i="10"/>
  <c r="E202" i="10"/>
  <c r="E194" i="10"/>
  <c r="E186" i="10"/>
  <c r="AG6" i="8" l="1"/>
  <c r="AH6" i="8" s="1"/>
  <c r="AE6" i="8"/>
  <c r="AF6" i="8" s="1"/>
  <c r="AA6" i="8"/>
  <c r="AC6" i="8"/>
  <c r="AD6" i="8" s="1"/>
  <c r="AK6" i="8" l="1"/>
  <c r="AL6" i="8" s="1"/>
  <c r="AT6" i="8" s="1"/>
  <c r="AB6" i="8"/>
  <c r="AO6" i="8"/>
  <c r="AP6" i="8" s="1"/>
  <c r="AX6" i="8" s="1"/>
  <c r="AI6" i="8"/>
  <c r="AJ6" i="8" s="1"/>
  <c r="AM6" i="8"/>
  <c r="AN6" i="8" s="1"/>
  <c r="AV6" i="8" s="1"/>
  <c r="AW6" i="8"/>
  <c r="Z6" i="8"/>
  <c r="U6" i="8"/>
  <c r="V6" i="8" s="1"/>
  <c r="W6" i="8"/>
  <c r="X6" i="8" s="1"/>
  <c r="S6" i="8"/>
  <c r="T6" i="8" s="1"/>
  <c r="Q6" i="8"/>
  <c r="R6" i="8" s="1"/>
  <c r="M6" i="8"/>
  <c r="N6" i="8" s="1"/>
  <c r="O6" i="8"/>
  <c r="P6" i="8" s="1"/>
  <c r="K6" i="8"/>
  <c r="L6" i="8" s="1"/>
  <c r="AS6" i="8" l="1"/>
  <c r="AU6" i="8"/>
  <c r="AR6" i="8"/>
  <c r="AQ6" i="8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6" i="1"/>
  <c r="E4" i="1" s="1"/>
  <c r="E27" i="6" l="1"/>
  <c r="F27" i="6"/>
  <c r="G27" i="6"/>
  <c r="H27" i="6"/>
  <c r="E28" i="6"/>
  <c r="F28" i="6"/>
  <c r="G28" i="6"/>
  <c r="H28" i="6"/>
  <c r="E29" i="6"/>
  <c r="F29" i="6"/>
  <c r="G29" i="6"/>
  <c r="H29" i="6"/>
  <c r="D28" i="6"/>
  <c r="D29" i="6"/>
  <c r="D27" i="6"/>
  <c r="F6" i="6"/>
  <c r="F11" i="6"/>
  <c r="F12" i="6"/>
  <c r="F5" i="6"/>
  <c r="T203" i="2" l="1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1" i="2"/>
  <c r="T110" i="2"/>
  <c r="T109" i="2"/>
  <c r="T108" i="2"/>
  <c r="T107" i="2"/>
  <c r="T106" i="2"/>
  <c r="T105" i="2"/>
  <c r="T104" i="2"/>
  <c r="T103" i="2"/>
  <c r="T102" i="2"/>
  <c r="T101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Q3" i="2"/>
  <c r="Y179" i="2" s="1"/>
  <c r="O4" i="1"/>
  <c r="X190" i="2" l="1"/>
  <c r="W7" i="2"/>
  <c r="AE7" i="2"/>
  <c r="AB8" i="2"/>
  <c r="Y9" i="2"/>
  <c r="AD10" i="2"/>
  <c r="AA11" i="2"/>
  <c r="X12" i="2"/>
  <c r="AC13" i="2"/>
  <c r="Z14" i="2"/>
  <c r="W15" i="2"/>
  <c r="AE15" i="2"/>
  <c r="AB16" i="2"/>
  <c r="Y17" i="2"/>
  <c r="AD18" i="2"/>
  <c r="AA19" i="2"/>
  <c r="X20" i="2"/>
  <c r="AC21" i="2"/>
  <c r="Z22" i="2"/>
  <c r="W23" i="2"/>
  <c r="AE23" i="2"/>
  <c r="AB24" i="2"/>
  <c r="Y25" i="2"/>
  <c r="AD26" i="2"/>
  <c r="AA27" i="2"/>
  <c r="X28" i="2"/>
  <c r="AC29" i="2"/>
  <c r="Z30" i="2"/>
  <c r="W31" i="2"/>
  <c r="AE31" i="2"/>
  <c r="AB32" i="2"/>
  <c r="Y33" i="2"/>
  <c r="AD34" i="2"/>
  <c r="AA35" i="2"/>
  <c r="X36" i="2"/>
  <c r="AC37" i="2"/>
  <c r="Z38" i="2"/>
  <c r="W39" i="2"/>
  <c r="AE39" i="2"/>
  <c r="AB40" i="2"/>
  <c r="Y41" i="2"/>
  <c r="AD42" i="2"/>
  <c r="AA43" i="2"/>
  <c r="X44" i="2"/>
  <c r="AC45" i="2"/>
  <c r="Z46" i="2"/>
  <c r="W47" i="2"/>
  <c r="AE47" i="2"/>
  <c r="AB48" i="2"/>
  <c r="Y49" i="2"/>
  <c r="AD50" i="2"/>
  <c r="AA51" i="2"/>
  <c r="X52" i="2"/>
  <c r="AC53" i="2"/>
  <c r="Z54" i="2"/>
  <c r="W55" i="2"/>
  <c r="AE55" i="2"/>
  <c r="AB56" i="2"/>
  <c r="Y57" i="2"/>
  <c r="AD58" i="2"/>
  <c r="AA59" i="2"/>
  <c r="X60" i="2"/>
  <c r="AC61" i="2"/>
  <c r="Z62" i="2"/>
  <c r="W63" i="2"/>
  <c r="AE63" i="2"/>
  <c r="AB64" i="2"/>
  <c r="Y65" i="2"/>
  <c r="AD66" i="2"/>
  <c r="AA67" i="2"/>
  <c r="X68" i="2"/>
  <c r="X7" i="2"/>
  <c r="AC8" i="2"/>
  <c r="Z9" i="2"/>
  <c r="W10" i="2"/>
  <c r="AE10" i="2"/>
  <c r="AB11" i="2"/>
  <c r="Y12" i="2"/>
  <c r="AD13" i="2"/>
  <c r="AA14" i="2"/>
  <c r="X15" i="2"/>
  <c r="AC16" i="2"/>
  <c r="Z17" i="2"/>
  <c r="W18" i="2"/>
  <c r="AE18" i="2"/>
  <c r="AB19" i="2"/>
  <c r="Y20" i="2"/>
  <c r="AD21" i="2"/>
  <c r="AA22" i="2"/>
  <c r="X23" i="2"/>
  <c r="AC24" i="2"/>
  <c r="Z25" i="2"/>
  <c r="W26" i="2"/>
  <c r="AE26" i="2"/>
  <c r="AB27" i="2"/>
  <c r="Y28" i="2"/>
  <c r="AD29" i="2"/>
  <c r="AA30" i="2"/>
  <c r="X31" i="2"/>
  <c r="AC32" i="2"/>
  <c r="Z33" i="2"/>
  <c r="W34" i="2"/>
  <c r="AE34" i="2"/>
  <c r="AB35" i="2"/>
  <c r="Y36" i="2"/>
  <c r="AD37" i="2"/>
  <c r="AA38" i="2"/>
  <c r="X39" i="2"/>
  <c r="AC40" i="2"/>
  <c r="Z41" i="2"/>
  <c r="W42" i="2"/>
  <c r="AE42" i="2"/>
  <c r="AB43" i="2"/>
  <c r="Y44" i="2"/>
  <c r="AD45" i="2"/>
  <c r="AA46" i="2"/>
  <c r="X47" i="2"/>
  <c r="AC48" i="2"/>
  <c r="Z49" i="2"/>
  <c r="W50" i="2"/>
  <c r="AE50" i="2"/>
  <c r="AB51" i="2"/>
  <c r="Y52" i="2"/>
  <c r="AD53" i="2"/>
  <c r="AA54" i="2"/>
  <c r="X55" i="2"/>
  <c r="AC56" i="2"/>
  <c r="Z57" i="2"/>
  <c r="W58" i="2"/>
  <c r="AE58" i="2"/>
  <c r="AB59" i="2"/>
  <c r="Y60" i="2"/>
  <c r="Y7" i="2"/>
  <c r="AD8" i="2"/>
  <c r="AA9" i="2"/>
  <c r="X10" i="2"/>
  <c r="AC11" i="2"/>
  <c r="Z12" i="2"/>
  <c r="W13" i="2"/>
  <c r="AE13" i="2"/>
  <c r="AB14" i="2"/>
  <c r="Y15" i="2"/>
  <c r="AD16" i="2"/>
  <c r="AA17" i="2"/>
  <c r="X18" i="2"/>
  <c r="AC19" i="2"/>
  <c r="Z20" i="2"/>
  <c r="W21" i="2"/>
  <c r="AE21" i="2"/>
  <c r="AB22" i="2"/>
  <c r="Y23" i="2"/>
  <c r="AD24" i="2"/>
  <c r="AA25" i="2"/>
  <c r="X26" i="2"/>
  <c r="AC27" i="2"/>
  <c r="Z28" i="2"/>
  <c r="W29" i="2"/>
  <c r="AE29" i="2"/>
  <c r="AB30" i="2"/>
  <c r="Y31" i="2"/>
  <c r="AD32" i="2"/>
  <c r="AA33" i="2"/>
  <c r="X34" i="2"/>
  <c r="AC35" i="2"/>
  <c r="Z36" i="2"/>
  <c r="W37" i="2"/>
  <c r="AE37" i="2"/>
  <c r="AB38" i="2"/>
  <c r="Y39" i="2"/>
  <c r="AD40" i="2"/>
  <c r="AA41" i="2"/>
  <c r="X42" i="2"/>
  <c r="AC43" i="2"/>
  <c r="Z44" i="2"/>
  <c r="W45" i="2"/>
  <c r="AE45" i="2"/>
  <c r="AB46" i="2"/>
  <c r="Y47" i="2"/>
  <c r="AD48" i="2"/>
  <c r="AA49" i="2"/>
  <c r="X50" i="2"/>
  <c r="AC51" i="2"/>
  <c r="Z52" i="2"/>
  <c r="W53" i="2"/>
  <c r="AE53" i="2"/>
  <c r="AB54" i="2"/>
  <c r="Y55" i="2"/>
  <c r="AD56" i="2"/>
  <c r="AA57" i="2"/>
  <c r="X58" i="2"/>
  <c r="AC59" i="2"/>
  <c r="Z60" i="2"/>
  <c r="W61" i="2"/>
  <c r="AE61" i="2"/>
  <c r="AB62" i="2"/>
  <c r="Y63" i="2"/>
  <c r="AD64" i="2"/>
  <c r="AA65" i="2"/>
  <c r="X66" i="2"/>
  <c r="AC67" i="2"/>
  <c r="Z68" i="2"/>
  <c r="AA7" i="2"/>
  <c r="X8" i="2"/>
  <c r="AC9" i="2"/>
  <c r="Z10" i="2"/>
  <c r="W11" i="2"/>
  <c r="AE11" i="2"/>
  <c r="AB12" i="2"/>
  <c r="Y13" i="2"/>
  <c r="AD14" i="2"/>
  <c r="AA15" i="2"/>
  <c r="X16" i="2"/>
  <c r="AC17" i="2"/>
  <c r="Z18" i="2"/>
  <c r="W19" i="2"/>
  <c r="AE19" i="2"/>
  <c r="AB20" i="2"/>
  <c r="Y21" i="2"/>
  <c r="AD22" i="2"/>
  <c r="AA23" i="2"/>
  <c r="X24" i="2"/>
  <c r="AC25" i="2"/>
  <c r="Z26" i="2"/>
  <c r="W27" i="2"/>
  <c r="AE27" i="2"/>
  <c r="AB28" i="2"/>
  <c r="Y29" i="2"/>
  <c r="AD30" i="2"/>
  <c r="AA31" i="2"/>
  <c r="X32" i="2"/>
  <c r="AC33" i="2"/>
  <c r="Z34" i="2"/>
  <c r="W35" i="2"/>
  <c r="AE35" i="2"/>
  <c r="AB36" i="2"/>
  <c r="Y37" i="2"/>
  <c r="AD38" i="2"/>
  <c r="AA39" i="2"/>
  <c r="X40" i="2"/>
  <c r="AC41" i="2"/>
  <c r="Z42" i="2"/>
  <c r="W43" i="2"/>
  <c r="AE43" i="2"/>
  <c r="AB44" i="2"/>
  <c r="Y45" i="2"/>
  <c r="AD46" i="2"/>
  <c r="AA47" i="2"/>
  <c r="X48" i="2"/>
  <c r="AC49" i="2"/>
  <c r="Z50" i="2"/>
  <c r="W51" i="2"/>
  <c r="AE51" i="2"/>
  <c r="AB52" i="2"/>
  <c r="Y53" i="2"/>
  <c r="AD54" i="2"/>
  <c r="AA55" i="2"/>
  <c r="X56" i="2"/>
  <c r="AC57" i="2"/>
  <c r="Z58" i="2"/>
  <c r="W59" i="2"/>
  <c r="AE59" i="2"/>
  <c r="AB60" i="2"/>
  <c r="Y61" i="2"/>
  <c r="AD62" i="2"/>
  <c r="AB7" i="2"/>
  <c r="Y8" i="2"/>
  <c r="AD9" i="2"/>
  <c r="AA10" i="2"/>
  <c r="X11" i="2"/>
  <c r="AC12" i="2"/>
  <c r="Z13" i="2"/>
  <c r="W14" i="2"/>
  <c r="AE14" i="2"/>
  <c r="AB15" i="2"/>
  <c r="Y16" i="2"/>
  <c r="AD17" i="2"/>
  <c r="AA18" i="2"/>
  <c r="X19" i="2"/>
  <c r="AC20" i="2"/>
  <c r="Z21" i="2"/>
  <c r="W22" i="2"/>
  <c r="AE22" i="2"/>
  <c r="AB23" i="2"/>
  <c r="Y24" i="2"/>
  <c r="AD25" i="2"/>
  <c r="AA26" i="2"/>
  <c r="X27" i="2"/>
  <c r="AC28" i="2"/>
  <c r="Z29" i="2"/>
  <c r="W30" i="2"/>
  <c r="AE30" i="2"/>
  <c r="AB31" i="2"/>
  <c r="Y32" i="2"/>
  <c r="AD33" i="2"/>
  <c r="AA34" i="2"/>
  <c r="X35" i="2"/>
  <c r="AC36" i="2"/>
  <c r="Z37" i="2"/>
  <c r="W38" i="2"/>
  <c r="AE38" i="2"/>
  <c r="AB39" i="2"/>
  <c r="Y40" i="2"/>
  <c r="AD41" i="2"/>
  <c r="AA42" i="2"/>
  <c r="X43" i="2"/>
  <c r="AC44" i="2"/>
  <c r="Z45" i="2"/>
  <c r="W46" i="2"/>
  <c r="AE46" i="2"/>
  <c r="AB47" i="2"/>
  <c r="Y48" i="2"/>
  <c r="Z7" i="2"/>
  <c r="X9" i="2"/>
  <c r="Y11" i="2"/>
  <c r="X13" i="2"/>
  <c r="W17" i="2"/>
  <c r="AE20" i="2"/>
  <c r="AE24" i="2"/>
  <c r="AC26" i="2"/>
  <c r="AD28" i="2"/>
  <c r="AC30" i="2"/>
  <c r="AA32" i="2"/>
  <c r="AB34" i="2"/>
  <c r="AA36" i="2"/>
  <c r="Y38" i="2"/>
  <c r="Z40" i="2"/>
  <c r="Y42" i="2"/>
  <c r="W44" i="2"/>
  <c r="X46" i="2"/>
  <c r="W48" i="2"/>
  <c r="AE49" i="2"/>
  <c r="Y51" i="2"/>
  <c r="AD52" i="2"/>
  <c r="X54" i="2"/>
  <c r="AC55" i="2"/>
  <c r="W57" i="2"/>
  <c r="AB58" i="2"/>
  <c r="AA61" i="2"/>
  <c r="AC62" i="2"/>
  <c r="AC63" i="2"/>
  <c r="AC64" i="2"/>
  <c r="AC65" i="2"/>
  <c r="AB66" i="2"/>
  <c r="AB67" i="2"/>
  <c r="AB68" i="2"/>
  <c r="Y69" i="2"/>
  <c r="AD70" i="2"/>
  <c r="AA71" i="2"/>
  <c r="X72" i="2"/>
  <c r="AC73" i="2"/>
  <c r="Z74" i="2"/>
  <c r="W75" i="2"/>
  <c r="AE75" i="2"/>
  <c r="AB76" i="2"/>
  <c r="Y77" i="2"/>
  <c r="AD78" i="2"/>
  <c r="AA79" i="2"/>
  <c r="X80" i="2"/>
  <c r="AC81" i="2"/>
  <c r="Z82" i="2"/>
  <c r="W83" i="2"/>
  <c r="AE83" i="2"/>
  <c r="AB84" i="2"/>
  <c r="Y85" i="2"/>
  <c r="AD86" i="2"/>
  <c r="AA87" i="2"/>
  <c r="X88" i="2"/>
  <c r="AC89" i="2"/>
  <c r="Z90" i="2"/>
  <c r="W91" i="2"/>
  <c r="AE91" i="2"/>
  <c r="AB92" i="2"/>
  <c r="Y93" i="2"/>
  <c r="AD94" i="2"/>
  <c r="AA95" i="2"/>
  <c r="X96" i="2"/>
  <c r="AC97" i="2"/>
  <c r="Z98" i="2"/>
  <c r="W99" i="2"/>
  <c r="AE99" i="2"/>
  <c r="AB100" i="2"/>
  <c r="Y101" i="2"/>
  <c r="AD102" i="2"/>
  <c r="AA103" i="2"/>
  <c r="X104" i="2"/>
  <c r="AC105" i="2"/>
  <c r="Z106" i="2"/>
  <c r="W107" i="2"/>
  <c r="AE107" i="2"/>
  <c r="AC7" i="2"/>
  <c r="AB9" i="2"/>
  <c r="Z11" i="2"/>
  <c r="AA13" i="2"/>
  <c r="Z15" i="2"/>
  <c r="X17" i="2"/>
  <c r="Y19" i="2"/>
  <c r="X21" i="2"/>
  <c r="W25" i="2"/>
  <c r="AE28" i="2"/>
  <c r="AE32" i="2"/>
  <c r="AC34" i="2"/>
  <c r="AD36" i="2"/>
  <c r="AC38" i="2"/>
  <c r="AA40" i="2"/>
  <c r="AB42" i="2"/>
  <c r="AA44" i="2"/>
  <c r="Y46" i="2"/>
  <c r="Z48" i="2"/>
  <c r="Z51" i="2"/>
  <c r="AE52" i="2"/>
  <c r="Y54" i="2"/>
  <c r="AD55" i="2"/>
  <c r="X57" i="2"/>
  <c r="AC58" i="2"/>
  <c r="W60" i="2"/>
  <c r="AB61" i="2"/>
  <c r="AE62" i="2"/>
  <c r="AD63" i="2"/>
  <c r="AE64" i="2"/>
  <c r="AD65" i="2"/>
  <c r="AC66" i="2"/>
  <c r="AD67" i="2"/>
  <c r="AC68" i="2"/>
  <c r="Z69" i="2"/>
  <c r="W70" i="2"/>
  <c r="AE70" i="2"/>
  <c r="AB71" i="2"/>
  <c r="Y72" i="2"/>
  <c r="AD73" i="2"/>
  <c r="AA74" i="2"/>
  <c r="X75" i="2"/>
  <c r="AC76" i="2"/>
  <c r="Z77" i="2"/>
  <c r="W78" i="2"/>
  <c r="AE78" i="2"/>
  <c r="AB79" i="2"/>
  <c r="Y80" i="2"/>
  <c r="AD81" i="2"/>
  <c r="AA82" i="2"/>
  <c r="X83" i="2"/>
  <c r="AC84" i="2"/>
  <c r="Z85" i="2"/>
  <c r="W86" i="2"/>
  <c r="AE86" i="2"/>
  <c r="AB87" i="2"/>
  <c r="Y88" i="2"/>
  <c r="AD89" i="2"/>
  <c r="AA90" i="2"/>
  <c r="X91" i="2"/>
  <c r="AC92" i="2"/>
  <c r="Z93" i="2"/>
  <c r="W94" i="2"/>
  <c r="AD7" i="2"/>
  <c r="AE9" i="2"/>
  <c r="AD11" i="2"/>
  <c r="AB13" i="2"/>
  <c r="AC15" i="2"/>
  <c r="AB17" i="2"/>
  <c r="Z19" i="2"/>
  <c r="AA21" i="2"/>
  <c r="Z23" i="2"/>
  <c r="X25" i="2"/>
  <c r="Y27" i="2"/>
  <c r="X29" i="2"/>
  <c r="W33" i="2"/>
  <c r="AE36" i="2"/>
  <c r="AE40" i="2"/>
  <c r="AC42" i="2"/>
  <c r="AD44" i="2"/>
  <c r="AC46" i="2"/>
  <c r="AA48" i="2"/>
  <c r="Y50" i="2"/>
  <c r="AD51" i="2"/>
  <c r="X53" i="2"/>
  <c r="AC54" i="2"/>
  <c r="W56" i="2"/>
  <c r="AB57" i="2"/>
  <c r="AA60" i="2"/>
  <c r="AD61" i="2"/>
  <c r="AE65" i="2"/>
  <c r="AE66" i="2"/>
  <c r="AE67" i="2"/>
  <c r="AD68" i="2"/>
  <c r="AA69" i="2"/>
  <c r="X70" i="2"/>
  <c r="AC71" i="2"/>
  <c r="Z72" i="2"/>
  <c r="W73" i="2"/>
  <c r="AE73" i="2"/>
  <c r="AB74" i="2"/>
  <c r="Y75" i="2"/>
  <c r="AD76" i="2"/>
  <c r="AA77" i="2"/>
  <c r="X78" i="2"/>
  <c r="AC79" i="2"/>
  <c r="Z80" i="2"/>
  <c r="W81" i="2"/>
  <c r="AE81" i="2"/>
  <c r="AB82" i="2"/>
  <c r="Y83" i="2"/>
  <c r="AD84" i="2"/>
  <c r="AA85" i="2"/>
  <c r="X86" i="2"/>
  <c r="AC87" i="2"/>
  <c r="Z88" i="2"/>
  <c r="W89" i="2"/>
  <c r="Z8" i="2"/>
  <c r="Y10" i="2"/>
  <c r="W12" i="2"/>
  <c r="X14" i="2"/>
  <c r="W16" i="2"/>
  <c r="AD23" i="2"/>
  <c r="AE25" i="2"/>
  <c r="AD27" i="2"/>
  <c r="AB29" i="2"/>
  <c r="AC31" i="2"/>
  <c r="AB33" i="2"/>
  <c r="Z35" i="2"/>
  <c r="AA37" i="2"/>
  <c r="Z39" i="2"/>
  <c r="X41" i="2"/>
  <c r="Y43" i="2"/>
  <c r="X45" i="2"/>
  <c r="W49" i="2"/>
  <c r="AB50" i="2"/>
  <c r="AA53" i="2"/>
  <c r="Z56" i="2"/>
  <c r="AE57" i="2"/>
  <c r="Y59" i="2"/>
  <c r="AD60" i="2"/>
  <c r="W62" i="2"/>
  <c r="X63" i="2"/>
  <c r="X64" i="2"/>
  <c r="W65" i="2"/>
  <c r="W66" i="2"/>
  <c r="W67" i="2"/>
  <c r="AC69" i="2"/>
  <c r="Z70" i="2"/>
  <c r="W71" i="2"/>
  <c r="AE71" i="2"/>
  <c r="AB72" i="2"/>
  <c r="Y73" i="2"/>
  <c r="AD74" i="2"/>
  <c r="AA75" i="2"/>
  <c r="X76" i="2"/>
  <c r="AC77" i="2"/>
  <c r="Z78" i="2"/>
  <c r="W79" i="2"/>
  <c r="AE79" i="2"/>
  <c r="AB80" i="2"/>
  <c r="Y81" i="2"/>
  <c r="AD82" i="2"/>
  <c r="AA83" i="2"/>
  <c r="X84" i="2"/>
  <c r="AC85" i="2"/>
  <c r="Z86" i="2"/>
  <c r="W87" i="2"/>
  <c r="AE87" i="2"/>
  <c r="AB88" i="2"/>
  <c r="Y89" i="2"/>
  <c r="AD90" i="2"/>
  <c r="AA91" i="2"/>
  <c r="X92" i="2"/>
  <c r="AC93" i="2"/>
  <c r="Z94" i="2"/>
  <c r="W95" i="2"/>
  <c r="AE95" i="2"/>
  <c r="AB96" i="2"/>
  <c r="Y97" i="2"/>
  <c r="AD98" i="2"/>
  <c r="AA99" i="2"/>
  <c r="X100" i="2"/>
  <c r="AC101" i="2"/>
  <c r="Z102" i="2"/>
  <c r="W103" i="2"/>
  <c r="AA8" i="2"/>
  <c r="AB10" i="2"/>
  <c r="AA12" i="2"/>
  <c r="Y14" i="2"/>
  <c r="Z16" i="2"/>
  <c r="Y18" i="2"/>
  <c r="W20" i="2"/>
  <c r="X22" i="2"/>
  <c r="W24" i="2"/>
  <c r="AD31" i="2"/>
  <c r="AE33" i="2"/>
  <c r="AD35" i="2"/>
  <c r="AB37" i="2"/>
  <c r="AC39" i="2"/>
  <c r="AB41" i="2"/>
  <c r="Z43" i="2"/>
  <c r="AA45" i="2"/>
  <c r="Z47" i="2"/>
  <c r="X49" i="2"/>
  <c r="AC50" i="2"/>
  <c r="W52" i="2"/>
  <c r="AB53" i="2"/>
  <c r="AA56" i="2"/>
  <c r="Z59" i="2"/>
  <c r="AE60" i="2"/>
  <c r="X62" i="2"/>
  <c r="Z63" i="2"/>
  <c r="Y64" i="2"/>
  <c r="X65" i="2"/>
  <c r="Y66" i="2"/>
  <c r="X67" i="2"/>
  <c r="W68" i="2"/>
  <c r="AD69" i="2"/>
  <c r="AA70" i="2"/>
  <c r="X71" i="2"/>
  <c r="AC72" i="2"/>
  <c r="Z73" i="2"/>
  <c r="W74" i="2"/>
  <c r="AE74" i="2"/>
  <c r="AB75" i="2"/>
  <c r="Y76" i="2"/>
  <c r="AD77" i="2"/>
  <c r="AA78" i="2"/>
  <c r="X79" i="2"/>
  <c r="AC80" i="2"/>
  <c r="Z81" i="2"/>
  <c r="W82" i="2"/>
  <c r="AE82" i="2"/>
  <c r="AB83" i="2"/>
  <c r="Y84" i="2"/>
  <c r="AD85" i="2"/>
  <c r="AA86" i="2"/>
  <c r="X87" i="2"/>
  <c r="W8" i="2"/>
  <c r="AE12" i="2"/>
  <c r="AB18" i="2"/>
  <c r="AC23" i="2"/>
  <c r="AA28" i="2"/>
  <c r="AB49" i="2"/>
  <c r="Z53" i="2"/>
  <c r="X61" i="2"/>
  <c r="W64" i="2"/>
  <c r="AA66" i="2"/>
  <c r="W69" i="2"/>
  <c r="AE72" i="2"/>
  <c r="AE76" i="2"/>
  <c r="AC78" i="2"/>
  <c r="AD80" i="2"/>
  <c r="AC82" i="2"/>
  <c r="AA84" i="2"/>
  <c r="AB86" i="2"/>
  <c r="W88" i="2"/>
  <c r="AB89" i="2"/>
  <c r="AE90" i="2"/>
  <c r="W93" i="2"/>
  <c r="Y94" i="2"/>
  <c r="Y95" i="2"/>
  <c r="Y96" i="2"/>
  <c r="X97" i="2"/>
  <c r="X98" i="2"/>
  <c r="X99" i="2"/>
  <c r="W100" i="2"/>
  <c r="W101" i="2"/>
  <c r="W102" i="2"/>
  <c r="AD104" i="2"/>
  <c r="AB105" i="2"/>
  <c r="AA106" i="2"/>
  <c r="Y107" i="2"/>
  <c r="W108" i="2"/>
  <c r="AE108" i="2"/>
  <c r="AB109" i="2"/>
  <c r="Y110" i="2"/>
  <c r="AD111" i="2"/>
  <c r="AA112" i="2"/>
  <c r="X113" i="2"/>
  <c r="AC114" i="2"/>
  <c r="Z115" i="2"/>
  <c r="W116" i="2"/>
  <c r="AE116" i="2"/>
  <c r="AB117" i="2"/>
  <c r="Y118" i="2"/>
  <c r="AD119" i="2"/>
  <c r="AA120" i="2"/>
  <c r="X121" i="2"/>
  <c r="AC122" i="2"/>
  <c r="Z123" i="2"/>
  <c r="W124" i="2"/>
  <c r="AE124" i="2"/>
  <c r="AB125" i="2"/>
  <c r="Y126" i="2"/>
  <c r="AD127" i="2"/>
  <c r="AA128" i="2"/>
  <c r="X129" i="2"/>
  <c r="AC130" i="2"/>
  <c r="Z131" i="2"/>
  <c r="W132" i="2"/>
  <c r="AE132" i="2"/>
  <c r="AB133" i="2"/>
  <c r="Y134" i="2"/>
  <c r="AD135" i="2"/>
  <c r="AA136" i="2"/>
  <c r="X137" i="2"/>
  <c r="AC138" i="2"/>
  <c r="Z139" i="2"/>
  <c r="W140" i="2"/>
  <c r="AE140" i="2"/>
  <c r="AB141" i="2"/>
  <c r="Y142" i="2"/>
  <c r="AD143" i="2"/>
  <c r="AA144" i="2"/>
  <c r="X145" i="2"/>
  <c r="AC146" i="2"/>
  <c r="Z147" i="2"/>
  <c r="W148" i="2"/>
  <c r="AE148" i="2"/>
  <c r="AB149" i="2"/>
  <c r="Y150" i="2"/>
  <c r="AD151" i="2"/>
  <c r="AA152" i="2"/>
  <c r="X153" i="2"/>
  <c r="AC154" i="2"/>
  <c r="Z155" i="2"/>
  <c r="W156" i="2"/>
  <c r="AE156" i="2"/>
  <c r="AE8" i="2"/>
  <c r="AC18" i="2"/>
  <c r="Z24" i="2"/>
  <c r="AA29" i="2"/>
  <c r="Y34" i="2"/>
  <c r="AD39" i="2"/>
  <c r="AE44" i="2"/>
  <c r="AD49" i="2"/>
  <c r="AD57" i="2"/>
  <c r="Z61" i="2"/>
  <c r="Z64" i="2"/>
  <c r="X69" i="2"/>
  <c r="Y71" i="2"/>
  <c r="X73" i="2"/>
  <c r="W77" i="2"/>
  <c r="AE80" i="2"/>
  <c r="AE84" i="2"/>
  <c r="AC86" i="2"/>
  <c r="AA88" i="2"/>
  <c r="AE89" i="2"/>
  <c r="W92" i="2"/>
  <c r="X93" i="2"/>
  <c r="AA94" i="2"/>
  <c r="Z95" i="2"/>
  <c r="Z96" i="2"/>
  <c r="Z97" i="2"/>
  <c r="Y98" i="2"/>
  <c r="Y99" i="2"/>
  <c r="Y100" i="2"/>
  <c r="X101" i="2"/>
  <c r="X102" i="2"/>
  <c r="X103" i="2"/>
  <c r="AE104" i="2"/>
  <c r="AD105" i="2"/>
  <c r="AB106" i="2"/>
  <c r="Z107" i="2"/>
  <c r="X108" i="2"/>
  <c r="AC109" i="2"/>
  <c r="Z110" i="2"/>
  <c r="W111" i="2"/>
  <c r="AE111" i="2"/>
  <c r="AB112" i="2"/>
  <c r="Y113" i="2"/>
  <c r="AD114" i="2"/>
  <c r="AA115" i="2"/>
  <c r="X116" i="2"/>
  <c r="AC117" i="2"/>
  <c r="Z118" i="2"/>
  <c r="W119" i="2"/>
  <c r="AE119" i="2"/>
  <c r="AB120" i="2"/>
  <c r="Y121" i="2"/>
  <c r="AD122" i="2"/>
  <c r="AA123" i="2"/>
  <c r="X124" i="2"/>
  <c r="AC125" i="2"/>
  <c r="Z126" i="2"/>
  <c r="W127" i="2"/>
  <c r="AE127" i="2"/>
  <c r="AB128" i="2"/>
  <c r="Y129" i="2"/>
  <c r="AD130" i="2"/>
  <c r="AA131" i="2"/>
  <c r="X132" i="2"/>
  <c r="AC133" i="2"/>
  <c r="Z134" i="2"/>
  <c r="W135" i="2"/>
  <c r="AE135" i="2"/>
  <c r="AB136" i="2"/>
  <c r="W9" i="2"/>
  <c r="AC14" i="2"/>
  <c r="AD19" i="2"/>
  <c r="AA24" i="2"/>
  <c r="X30" i="2"/>
  <c r="Y35" i="2"/>
  <c r="W40" i="2"/>
  <c r="AB45" i="2"/>
  <c r="AA50" i="2"/>
  <c r="W54" i="2"/>
  <c r="Y58" i="2"/>
  <c r="AA64" i="2"/>
  <c r="Y67" i="2"/>
  <c r="AB69" i="2"/>
  <c r="Z71" i="2"/>
  <c r="AA73" i="2"/>
  <c r="Z75" i="2"/>
  <c r="X77" i="2"/>
  <c r="Y79" i="2"/>
  <c r="X81" i="2"/>
  <c r="W85" i="2"/>
  <c r="AC88" i="2"/>
  <c r="Y92" i="2"/>
  <c r="AA93" i="2"/>
  <c r="AB94" i="2"/>
  <c r="AB95" i="2"/>
  <c r="AA96" i="2"/>
  <c r="AA97" i="2"/>
  <c r="AA98" i="2"/>
  <c r="Z99" i="2"/>
  <c r="Z100" i="2"/>
  <c r="Z101" i="2"/>
  <c r="Y102" i="2"/>
  <c r="Y103" i="2"/>
  <c r="W104" i="2"/>
  <c r="AE105" i="2"/>
  <c r="AC106" i="2"/>
  <c r="AA107" i="2"/>
  <c r="Y108" i="2"/>
  <c r="AD109" i="2"/>
  <c r="AA110" i="2"/>
  <c r="X111" i="2"/>
  <c r="AC112" i="2"/>
  <c r="Z113" i="2"/>
  <c r="W114" i="2"/>
  <c r="AE114" i="2"/>
  <c r="AB115" i="2"/>
  <c r="Y116" i="2"/>
  <c r="AD117" i="2"/>
  <c r="AA118" i="2"/>
  <c r="X119" i="2"/>
  <c r="AC120" i="2"/>
  <c r="Z121" i="2"/>
  <c r="W122" i="2"/>
  <c r="AE122" i="2"/>
  <c r="AB123" i="2"/>
  <c r="Y124" i="2"/>
  <c r="AD125" i="2"/>
  <c r="AA126" i="2"/>
  <c r="X127" i="2"/>
  <c r="AC128" i="2"/>
  <c r="Z129" i="2"/>
  <c r="W130" i="2"/>
  <c r="AE130" i="2"/>
  <c r="AB131" i="2"/>
  <c r="Y132" i="2"/>
  <c r="AD133" i="2"/>
  <c r="AA134" i="2"/>
  <c r="X135" i="2"/>
  <c r="AC136" i="2"/>
  <c r="Z137" i="2"/>
  <c r="W138" i="2"/>
  <c r="AE138" i="2"/>
  <c r="AB139" i="2"/>
  <c r="Y140" i="2"/>
  <c r="AC10" i="2"/>
  <c r="AD15" i="2"/>
  <c r="AD20" i="2"/>
  <c r="Y26" i="2"/>
  <c r="Z31" i="2"/>
  <c r="W36" i="2"/>
  <c r="AE41" i="2"/>
  <c r="X51" i="2"/>
  <c r="Z55" i="2"/>
  <c r="X59" i="2"/>
  <c r="AA62" i="2"/>
  <c r="Z65" i="2"/>
  <c r="AD75" i="2"/>
  <c r="AE77" i="2"/>
  <c r="AD79" i="2"/>
  <c r="AB81" i="2"/>
  <c r="AC83" i="2"/>
  <c r="AB85" i="2"/>
  <c r="Z87" i="2"/>
  <c r="AE88" i="2"/>
  <c r="X90" i="2"/>
  <c r="Z91" i="2"/>
  <c r="AA92" i="2"/>
  <c r="AD93" i="2"/>
  <c r="AE94" i="2"/>
  <c r="AD95" i="2"/>
  <c r="AD96" i="2"/>
  <c r="AD97" i="2"/>
  <c r="AC98" i="2"/>
  <c r="AC99" i="2"/>
  <c r="AC100" i="2"/>
  <c r="AB101" i="2"/>
  <c r="AB102" i="2"/>
  <c r="AB103" i="2"/>
  <c r="Z104" i="2"/>
  <c r="X105" i="2"/>
  <c r="AE106" i="2"/>
  <c r="AC107" i="2"/>
  <c r="AA108" i="2"/>
  <c r="X109" i="2"/>
  <c r="AC110" i="2"/>
  <c r="Z111" i="2"/>
  <c r="W112" i="2"/>
  <c r="AE112" i="2"/>
  <c r="AB113" i="2"/>
  <c r="Y114" i="2"/>
  <c r="AD115" i="2"/>
  <c r="AA116" i="2"/>
  <c r="X117" i="2"/>
  <c r="AC118" i="2"/>
  <c r="Z119" i="2"/>
  <c r="W120" i="2"/>
  <c r="AE120" i="2"/>
  <c r="AB121" i="2"/>
  <c r="Y122" i="2"/>
  <c r="AD123" i="2"/>
  <c r="AA124" i="2"/>
  <c r="X125" i="2"/>
  <c r="AC126" i="2"/>
  <c r="Z127" i="2"/>
  <c r="W128" i="2"/>
  <c r="AE128" i="2"/>
  <c r="AB129" i="2"/>
  <c r="Y130" i="2"/>
  <c r="AD131" i="2"/>
  <c r="AA132" i="2"/>
  <c r="X133" i="2"/>
  <c r="AC134" i="2"/>
  <c r="Z135" i="2"/>
  <c r="W136" i="2"/>
  <c r="AE136" i="2"/>
  <c r="AA16" i="2"/>
  <c r="AB21" i="2"/>
  <c r="AB26" i="2"/>
  <c r="W32" i="2"/>
  <c r="X37" i="2"/>
  <c r="AC47" i="2"/>
  <c r="AB55" i="2"/>
  <c r="AD59" i="2"/>
  <c r="AB65" i="2"/>
  <c r="Y68" i="2"/>
  <c r="Y70" i="2"/>
  <c r="W72" i="2"/>
  <c r="X74" i="2"/>
  <c r="W76" i="2"/>
  <c r="AD83" i="2"/>
  <c r="AE85" i="2"/>
  <c r="AD87" i="2"/>
  <c r="X89" i="2"/>
  <c r="Y90" i="2"/>
  <c r="AB91" i="2"/>
  <c r="AD92" i="2"/>
  <c r="AE93" i="2"/>
  <c r="AE96" i="2"/>
  <c r="AE97" i="2"/>
  <c r="AE98" i="2"/>
  <c r="AD99" i="2"/>
  <c r="AD100" i="2"/>
  <c r="AD101" i="2"/>
  <c r="AC102" i="2"/>
  <c r="AC103" i="2"/>
  <c r="AA104" i="2"/>
  <c r="Y105" i="2"/>
  <c r="W106" i="2"/>
  <c r="AD107" i="2"/>
  <c r="AB108" i="2"/>
  <c r="Y109" i="2"/>
  <c r="AD110" i="2"/>
  <c r="AA111" i="2"/>
  <c r="X112" i="2"/>
  <c r="AC113" i="2"/>
  <c r="Z114" i="2"/>
  <c r="W115" i="2"/>
  <c r="AE115" i="2"/>
  <c r="AB116" i="2"/>
  <c r="Y117" i="2"/>
  <c r="AD118" i="2"/>
  <c r="AA119" i="2"/>
  <c r="X120" i="2"/>
  <c r="AC121" i="2"/>
  <c r="Z122" i="2"/>
  <c r="W123" i="2"/>
  <c r="AE123" i="2"/>
  <c r="AB124" i="2"/>
  <c r="Y125" i="2"/>
  <c r="AD126" i="2"/>
  <c r="AA127" i="2"/>
  <c r="X128" i="2"/>
  <c r="AC129" i="2"/>
  <c r="Z130" i="2"/>
  <c r="W131" i="2"/>
  <c r="AE131" i="2"/>
  <c r="AB132" i="2"/>
  <c r="Y133" i="2"/>
  <c r="AD134" i="2"/>
  <c r="AA135" i="2"/>
  <c r="X136" i="2"/>
  <c r="AC137" i="2"/>
  <c r="AC22" i="2"/>
  <c r="AC60" i="2"/>
  <c r="AA68" i="2"/>
  <c r="AB73" i="2"/>
  <c r="AB78" i="2"/>
  <c r="W84" i="2"/>
  <c r="AD88" i="2"/>
  <c r="AD91" i="2"/>
  <c r="AB97" i="2"/>
  <c r="AE102" i="2"/>
  <c r="W105" i="2"/>
  <c r="X107" i="2"/>
  <c r="Z109" i="2"/>
  <c r="Y111" i="2"/>
  <c r="W113" i="2"/>
  <c r="X115" i="2"/>
  <c r="W117" i="2"/>
  <c r="AD124" i="2"/>
  <c r="AE126" i="2"/>
  <c r="AD128" i="2"/>
  <c r="AB130" i="2"/>
  <c r="AC132" i="2"/>
  <c r="AB134" i="2"/>
  <c r="Z136" i="2"/>
  <c r="AE137" i="2"/>
  <c r="AE139" i="2"/>
  <c r="AD140" i="2"/>
  <c r="AC141" i="2"/>
  <c r="AA142" i="2"/>
  <c r="Y143" i="2"/>
  <c r="W144" i="2"/>
  <c r="AD145" i="2"/>
  <c r="AB146" i="2"/>
  <c r="AA147" i="2"/>
  <c r="Y148" i="2"/>
  <c r="W149" i="2"/>
  <c r="AD150" i="2"/>
  <c r="AB151" i="2"/>
  <c r="Z152" i="2"/>
  <c r="Y153" i="2"/>
  <c r="W154" i="2"/>
  <c r="AD155" i="2"/>
  <c r="AB156" i="2"/>
  <c r="Z157" i="2"/>
  <c r="W158" i="2"/>
  <c r="AE158" i="2"/>
  <c r="AB159" i="2"/>
  <c r="Y160" i="2"/>
  <c r="AD161" i="2"/>
  <c r="AA162" i="2"/>
  <c r="X163" i="2"/>
  <c r="AC164" i="2"/>
  <c r="Z165" i="2"/>
  <c r="W166" i="2"/>
  <c r="AE166" i="2"/>
  <c r="AB167" i="2"/>
  <c r="Y168" i="2"/>
  <c r="AD169" i="2"/>
  <c r="AA170" i="2"/>
  <c r="X171" i="2"/>
  <c r="AC172" i="2"/>
  <c r="Z173" i="2"/>
  <c r="W174" i="2"/>
  <c r="AE174" i="2"/>
  <c r="AB175" i="2"/>
  <c r="Y176" i="2"/>
  <c r="AD177" i="2"/>
  <c r="AA178" i="2"/>
  <c r="X179" i="2"/>
  <c r="AC180" i="2"/>
  <c r="Z181" i="2"/>
  <c r="W182" i="2"/>
  <c r="AE182" i="2"/>
  <c r="AB183" i="2"/>
  <c r="Y184" i="2"/>
  <c r="AD185" i="2"/>
  <c r="AA186" i="2"/>
  <c r="X187" i="2"/>
  <c r="AC188" i="2"/>
  <c r="Z189" i="2"/>
  <c r="W190" i="2"/>
  <c r="AE190" i="2"/>
  <c r="AB191" i="2"/>
  <c r="Y192" i="2"/>
  <c r="AD193" i="2"/>
  <c r="AA194" i="2"/>
  <c r="X195" i="2"/>
  <c r="AC196" i="2"/>
  <c r="Z197" i="2"/>
  <c r="W198" i="2"/>
  <c r="AE198" i="2"/>
  <c r="AB199" i="2"/>
  <c r="Y200" i="2"/>
  <c r="AD201" i="2"/>
  <c r="AA202" i="2"/>
  <c r="X203" i="2"/>
  <c r="AD6" i="2"/>
  <c r="AB25" i="2"/>
  <c r="X38" i="2"/>
  <c r="AA52" i="2"/>
  <c r="Y62" i="2"/>
  <c r="AE68" i="2"/>
  <c r="Y74" i="2"/>
  <c r="Z79" i="2"/>
  <c r="Z84" i="2"/>
  <c r="Z89" i="2"/>
  <c r="Z92" i="2"/>
  <c r="X95" i="2"/>
  <c r="AA100" i="2"/>
  <c r="Z105" i="2"/>
  <c r="AB107" i="2"/>
  <c r="AA109" i="2"/>
  <c r="AB111" i="2"/>
  <c r="AA113" i="2"/>
  <c r="Y115" i="2"/>
  <c r="Z117" i="2"/>
  <c r="Y119" i="2"/>
  <c r="W121" i="2"/>
  <c r="X123" i="2"/>
  <c r="W125" i="2"/>
  <c r="AD132" i="2"/>
  <c r="AE134" i="2"/>
  <c r="AD136" i="2"/>
  <c r="AD141" i="2"/>
  <c r="AB142" i="2"/>
  <c r="Z143" i="2"/>
  <c r="X144" i="2"/>
  <c r="AE145" i="2"/>
  <c r="AD146" i="2"/>
  <c r="AB147" i="2"/>
  <c r="Z148" i="2"/>
  <c r="X149" i="2"/>
  <c r="AE150" i="2"/>
  <c r="AC151" i="2"/>
  <c r="AB152" i="2"/>
  <c r="Z153" i="2"/>
  <c r="X154" i="2"/>
  <c r="AE155" i="2"/>
  <c r="AC156" i="2"/>
  <c r="AA157" i="2"/>
  <c r="X158" i="2"/>
  <c r="AC159" i="2"/>
  <c r="Z160" i="2"/>
  <c r="W161" i="2"/>
  <c r="AE161" i="2"/>
  <c r="AB162" i="2"/>
  <c r="Y163" i="2"/>
  <c r="AD164" i="2"/>
  <c r="AA165" i="2"/>
  <c r="X166" i="2"/>
  <c r="AC167" i="2"/>
  <c r="Z168" i="2"/>
  <c r="W169" i="2"/>
  <c r="AE169" i="2"/>
  <c r="AB170" i="2"/>
  <c r="Y171" i="2"/>
  <c r="AD172" i="2"/>
  <c r="AA173" i="2"/>
  <c r="X174" i="2"/>
  <c r="AC175" i="2"/>
  <c r="Z176" i="2"/>
  <c r="W177" i="2"/>
  <c r="AE177" i="2"/>
  <c r="AB178" i="2"/>
  <c r="AD12" i="2"/>
  <c r="Z27" i="2"/>
  <c r="W41" i="2"/>
  <c r="AC52" i="2"/>
  <c r="AA63" i="2"/>
  <c r="AE69" i="2"/>
  <c r="AC74" i="2"/>
  <c r="W80" i="2"/>
  <c r="X85" i="2"/>
  <c r="AA89" i="2"/>
  <c r="AE92" i="2"/>
  <c r="AC95" i="2"/>
  <c r="W98" i="2"/>
  <c r="AE100" i="2"/>
  <c r="Z103" i="2"/>
  <c r="AA105" i="2"/>
  <c r="AE109" i="2"/>
  <c r="AC111" i="2"/>
  <c r="AD113" i="2"/>
  <c r="AC115" i="2"/>
  <c r="AA117" i="2"/>
  <c r="AB119" i="2"/>
  <c r="AA121" i="2"/>
  <c r="Y123" i="2"/>
  <c r="Z125" i="2"/>
  <c r="Y127" i="2"/>
  <c r="W129" i="2"/>
  <c r="X131" i="2"/>
  <c r="W133" i="2"/>
  <c r="X138" i="2"/>
  <c r="W139" i="2"/>
  <c r="AE141" i="2"/>
  <c r="AC142" i="2"/>
  <c r="AA143" i="2"/>
  <c r="Y144" i="2"/>
  <c r="W145" i="2"/>
  <c r="AE146" i="2"/>
  <c r="AC147" i="2"/>
  <c r="AA148" i="2"/>
  <c r="Y149" i="2"/>
  <c r="W150" i="2"/>
  <c r="AE151" i="2"/>
  <c r="AC152" i="2"/>
  <c r="AA153" i="2"/>
  <c r="Y154" i="2"/>
  <c r="W155" i="2"/>
  <c r="AD156" i="2"/>
  <c r="AB157" i="2"/>
  <c r="Y158" i="2"/>
  <c r="AD159" i="2"/>
  <c r="AA160" i="2"/>
  <c r="X161" i="2"/>
  <c r="AC162" i="2"/>
  <c r="Z163" i="2"/>
  <c r="W164" i="2"/>
  <c r="AE164" i="2"/>
  <c r="AB165" i="2"/>
  <c r="Y166" i="2"/>
  <c r="AD167" i="2"/>
  <c r="AA168" i="2"/>
  <c r="X169" i="2"/>
  <c r="AC170" i="2"/>
  <c r="Z171" i="2"/>
  <c r="W172" i="2"/>
  <c r="AE172" i="2"/>
  <c r="AB173" i="2"/>
  <c r="Y174" i="2"/>
  <c r="AD175" i="2"/>
  <c r="AA176" i="2"/>
  <c r="X177" i="2"/>
  <c r="AC178" i="2"/>
  <c r="Z179" i="2"/>
  <c r="W180" i="2"/>
  <c r="AE180" i="2"/>
  <c r="AB181" i="2"/>
  <c r="AE16" i="2"/>
  <c r="Y30" i="2"/>
  <c r="AD43" i="2"/>
  <c r="Y56" i="2"/>
  <c r="AC70" i="2"/>
  <c r="Z76" i="2"/>
  <c r="AA81" i="2"/>
  <c r="Y86" i="2"/>
  <c r="AB90" i="2"/>
  <c r="AB93" i="2"/>
  <c r="W96" i="2"/>
  <c r="AA101" i="2"/>
  <c r="AE103" i="2"/>
  <c r="X106" i="2"/>
  <c r="Z108" i="2"/>
  <c r="X110" i="2"/>
  <c r="Y112" i="2"/>
  <c r="X114" i="2"/>
  <c r="W118" i="2"/>
  <c r="AE121" i="2"/>
  <c r="AE125" i="2"/>
  <c r="AC127" i="2"/>
  <c r="AD129" i="2"/>
  <c r="AC131" i="2"/>
  <c r="AA133" i="2"/>
  <c r="AB135" i="2"/>
  <c r="Y137" i="2"/>
  <c r="Z138" i="2"/>
  <c r="Y139" i="2"/>
  <c r="Z140" i="2"/>
  <c r="X141" i="2"/>
  <c r="AE142" i="2"/>
  <c r="AC143" i="2"/>
  <c r="AB144" i="2"/>
  <c r="Z145" i="2"/>
  <c r="X146" i="2"/>
  <c r="AE147" i="2"/>
  <c r="AC148" i="2"/>
  <c r="AA149" i="2"/>
  <c r="Z150" i="2"/>
  <c r="X151" i="2"/>
  <c r="AE152" i="2"/>
  <c r="AC153" i="2"/>
  <c r="AA154" i="2"/>
  <c r="Y155" i="2"/>
  <c r="X156" i="2"/>
  <c r="AD157" i="2"/>
  <c r="AA158" i="2"/>
  <c r="X159" i="2"/>
  <c r="AC160" i="2"/>
  <c r="Z161" i="2"/>
  <c r="W162" i="2"/>
  <c r="AE162" i="2"/>
  <c r="AB163" i="2"/>
  <c r="Y164" i="2"/>
  <c r="AD165" i="2"/>
  <c r="AA166" i="2"/>
  <c r="X167" i="2"/>
  <c r="AC168" i="2"/>
  <c r="Z169" i="2"/>
  <c r="W170" i="2"/>
  <c r="AE170" i="2"/>
  <c r="AB171" i="2"/>
  <c r="Y172" i="2"/>
  <c r="AD173" i="2"/>
  <c r="AA174" i="2"/>
  <c r="X175" i="2"/>
  <c r="AC176" i="2"/>
  <c r="Z177" i="2"/>
  <c r="W178" i="2"/>
  <c r="AE178" i="2"/>
  <c r="AB179" i="2"/>
  <c r="Y180" i="2"/>
  <c r="AD181" i="2"/>
  <c r="AA182" i="2"/>
  <c r="X183" i="2"/>
  <c r="AC184" i="2"/>
  <c r="Z185" i="2"/>
  <c r="W186" i="2"/>
  <c r="AE186" i="2"/>
  <c r="AE17" i="2"/>
  <c r="Z32" i="2"/>
  <c r="AE56" i="2"/>
  <c r="AD71" i="2"/>
  <c r="AA76" i="2"/>
  <c r="X82" i="2"/>
  <c r="Y87" i="2"/>
  <c r="AC90" i="2"/>
  <c r="AC96" i="2"/>
  <c r="AE101" i="2"/>
  <c r="Y104" i="2"/>
  <c r="Y106" i="2"/>
  <c r="AC108" i="2"/>
  <c r="AB110" i="2"/>
  <c r="Z112" i="2"/>
  <c r="AA114" i="2"/>
  <c r="Z116" i="2"/>
  <c r="X118" i="2"/>
  <c r="Y120" i="2"/>
  <c r="X122" i="2"/>
  <c r="W126" i="2"/>
  <c r="AE129" i="2"/>
  <c r="AE133" i="2"/>
  <c r="AC135" i="2"/>
  <c r="AA137" i="2"/>
  <c r="AA138" i="2"/>
  <c r="AA139" i="2"/>
  <c r="AA140" i="2"/>
  <c r="Y141" i="2"/>
  <c r="W142" i="2"/>
  <c r="AE143" i="2"/>
  <c r="AC144" i="2"/>
  <c r="AA145" i="2"/>
  <c r="Y146" i="2"/>
  <c r="W147" i="2"/>
  <c r="AD148" i="2"/>
  <c r="AC149" i="2"/>
  <c r="AA150" i="2"/>
  <c r="Y151" i="2"/>
  <c r="W152" i="2"/>
  <c r="AD153" i="2"/>
  <c r="AB154" i="2"/>
  <c r="AA155" i="2"/>
  <c r="Y156" i="2"/>
  <c r="W157" i="2"/>
  <c r="AE157" i="2"/>
  <c r="AB158" i="2"/>
  <c r="Y159" i="2"/>
  <c r="AD160" i="2"/>
  <c r="AA161" i="2"/>
  <c r="X162" i="2"/>
  <c r="AC163" i="2"/>
  <c r="Z164" i="2"/>
  <c r="W165" i="2"/>
  <c r="AE165" i="2"/>
  <c r="AB166" i="2"/>
  <c r="Y167" i="2"/>
  <c r="AD168" i="2"/>
  <c r="AA169" i="2"/>
  <c r="X170" i="2"/>
  <c r="AC171" i="2"/>
  <c r="Z172" i="2"/>
  <c r="W173" i="2"/>
  <c r="AE173" i="2"/>
  <c r="AB174" i="2"/>
  <c r="Y175" i="2"/>
  <c r="AD176" i="2"/>
  <c r="AA177" i="2"/>
  <c r="X178" i="2"/>
  <c r="AC179" i="2"/>
  <c r="Z180" i="2"/>
  <c r="W181" i="2"/>
  <c r="AE48" i="2"/>
  <c r="AA72" i="2"/>
  <c r="AC94" i="2"/>
  <c r="AB118" i="2"/>
  <c r="AC123" i="2"/>
  <c r="Z128" i="2"/>
  <c r="W134" i="2"/>
  <c r="Y138" i="2"/>
  <c r="AC140" i="2"/>
  <c r="W143" i="2"/>
  <c r="Y145" i="2"/>
  <c r="Y147" i="2"/>
  <c r="AD149" i="2"/>
  <c r="Z156" i="2"/>
  <c r="Z158" i="2"/>
  <c r="X160" i="2"/>
  <c r="Y162" i="2"/>
  <c r="X164" i="2"/>
  <c r="W168" i="2"/>
  <c r="AE171" i="2"/>
  <c r="AE175" i="2"/>
  <c r="AC177" i="2"/>
  <c r="AA179" i="2"/>
  <c r="X182" i="2"/>
  <c r="W183" i="2"/>
  <c r="W184" i="2"/>
  <c r="W185" i="2"/>
  <c r="AE187" i="2"/>
  <c r="AD188" i="2"/>
  <c r="AB189" i="2"/>
  <c r="Z190" i="2"/>
  <c r="X191" i="2"/>
  <c r="AE192" i="2"/>
  <c r="AC193" i="2"/>
  <c r="AB194" i="2"/>
  <c r="Z195" i="2"/>
  <c r="X196" i="2"/>
  <c r="AE197" i="2"/>
  <c r="AC198" i="2"/>
  <c r="AA199" i="2"/>
  <c r="Z200" i="2"/>
  <c r="X201" i="2"/>
  <c r="AE202" i="2"/>
  <c r="AC203" i="2"/>
  <c r="AB6" i="2"/>
  <c r="AA20" i="2"/>
  <c r="AE54" i="2"/>
  <c r="AD72" i="2"/>
  <c r="AA102" i="2"/>
  <c r="AD108" i="2"/>
  <c r="AE113" i="2"/>
  <c r="AE118" i="2"/>
  <c r="Z124" i="2"/>
  <c r="AA129" i="2"/>
  <c r="X134" i="2"/>
  <c r="AB138" i="2"/>
  <c r="W141" i="2"/>
  <c r="X143" i="2"/>
  <c r="AB145" i="2"/>
  <c r="AD147" i="2"/>
  <c r="AE149" i="2"/>
  <c r="X152" i="2"/>
  <c r="Z154" i="2"/>
  <c r="AA156" i="2"/>
  <c r="AC158" i="2"/>
  <c r="AB160" i="2"/>
  <c r="Z162" i="2"/>
  <c r="AA164" i="2"/>
  <c r="Z166" i="2"/>
  <c r="X168" i="2"/>
  <c r="Y170" i="2"/>
  <c r="X172" i="2"/>
  <c r="W176" i="2"/>
  <c r="AD179" i="2"/>
  <c r="X181" i="2"/>
  <c r="Y182" i="2"/>
  <c r="Y183" i="2"/>
  <c r="X184" i="2"/>
  <c r="X185" i="2"/>
  <c r="X186" i="2"/>
  <c r="W187" i="2"/>
  <c r="AE188" i="2"/>
  <c r="AC189" i="2"/>
  <c r="AA190" i="2"/>
  <c r="Y191" i="2"/>
  <c r="W192" i="2"/>
  <c r="AE193" i="2"/>
  <c r="AC194" i="2"/>
  <c r="AA195" i="2"/>
  <c r="Y196" i="2"/>
  <c r="W197" i="2"/>
  <c r="AD198" i="2"/>
  <c r="AC199" i="2"/>
  <c r="AA200" i="2"/>
  <c r="Y201" i="2"/>
  <c r="W202" i="2"/>
  <c r="AD203" i="2"/>
  <c r="AC6" i="2"/>
  <c r="Y22" i="2"/>
  <c r="AA58" i="2"/>
  <c r="AC75" i="2"/>
  <c r="AD103" i="2"/>
  <c r="W109" i="2"/>
  <c r="AB114" i="2"/>
  <c r="AC119" i="2"/>
  <c r="AC124" i="2"/>
  <c r="X130" i="2"/>
  <c r="Y135" i="2"/>
  <c r="AD138" i="2"/>
  <c r="Z141" i="2"/>
  <c r="AB143" i="2"/>
  <c r="AC145" i="2"/>
  <c r="X150" i="2"/>
  <c r="Y152" i="2"/>
  <c r="AD154" i="2"/>
  <c r="AD158" i="2"/>
  <c r="AE160" i="2"/>
  <c r="AD162" i="2"/>
  <c r="AB164" i="2"/>
  <c r="AC166" i="2"/>
  <c r="AB168" i="2"/>
  <c r="Z170" i="2"/>
  <c r="AA172" i="2"/>
  <c r="Z174" i="2"/>
  <c r="X176" i="2"/>
  <c r="Y178" i="2"/>
  <c r="AE179" i="2"/>
  <c r="Y181" i="2"/>
  <c r="Z182" i="2"/>
  <c r="Z183" i="2"/>
  <c r="Z184" i="2"/>
  <c r="Y185" i="2"/>
  <c r="Y186" i="2"/>
  <c r="Y187" i="2"/>
  <c r="W188" i="2"/>
  <c r="AD189" i="2"/>
  <c r="AB190" i="2"/>
  <c r="Z191" i="2"/>
  <c r="X192" i="2"/>
  <c r="W193" i="2"/>
  <c r="AD194" i="2"/>
  <c r="AB195" i="2"/>
  <c r="Z196" i="2"/>
  <c r="X197" i="2"/>
  <c r="AD199" i="2"/>
  <c r="AB200" i="2"/>
  <c r="Z201" i="2"/>
  <c r="X202" i="2"/>
  <c r="AE203" i="2"/>
  <c r="AE6" i="2"/>
  <c r="X33" i="2"/>
  <c r="AB63" i="2"/>
  <c r="Y78" i="2"/>
  <c r="Y91" i="2"/>
  <c r="AB98" i="2"/>
  <c r="AC104" i="2"/>
  <c r="AE110" i="2"/>
  <c r="AD120" i="2"/>
  <c r="X126" i="2"/>
  <c r="Y131" i="2"/>
  <c r="Y136" i="2"/>
  <c r="AC139" i="2"/>
  <c r="Z146" i="2"/>
  <c r="AB148" i="2"/>
  <c r="AC150" i="2"/>
  <c r="X155" i="2"/>
  <c r="Y157" i="2"/>
  <c r="Z159" i="2"/>
  <c r="Y161" i="2"/>
  <c r="W163" i="2"/>
  <c r="X165" i="2"/>
  <c r="W167" i="2"/>
  <c r="AD174" i="2"/>
  <c r="AE176" i="2"/>
  <c r="AD178" i="2"/>
  <c r="X180" i="2"/>
  <c r="AC181" i="2"/>
  <c r="AC182" i="2"/>
  <c r="AC183" i="2"/>
  <c r="AB184" i="2"/>
  <c r="AB185" i="2"/>
  <c r="AB186" i="2"/>
  <c r="AA187" i="2"/>
  <c r="Y188" i="2"/>
  <c r="W189" i="2"/>
  <c r="AD190" i="2"/>
  <c r="AC191" i="2"/>
  <c r="AA192" i="2"/>
  <c r="Y193" i="2"/>
  <c r="W194" i="2"/>
  <c r="AD195" i="2"/>
  <c r="AB196" i="2"/>
  <c r="AA197" i="2"/>
  <c r="Y198" i="2"/>
  <c r="W199" i="2"/>
  <c r="AD200" i="2"/>
  <c r="AB201" i="2"/>
  <c r="Z202" i="2"/>
  <c r="Y203" i="2"/>
  <c r="X6" i="2"/>
  <c r="Z66" i="2"/>
  <c r="AA80" i="2"/>
  <c r="AC91" i="2"/>
  <c r="AB99" i="2"/>
  <c r="AC116" i="2"/>
  <c r="AD121" i="2"/>
  <c r="AB126" i="2"/>
  <c r="W137" i="2"/>
  <c r="AD139" i="2"/>
  <c r="X142" i="2"/>
  <c r="Z144" i="2"/>
  <c r="AA146" i="2"/>
  <c r="W151" i="2"/>
  <c r="W153" i="2"/>
  <c r="AB155" i="2"/>
  <c r="AC157" i="2"/>
  <c r="AA159" i="2"/>
  <c r="AB161" i="2"/>
  <c r="AA163" i="2"/>
  <c r="Y165" i="2"/>
  <c r="Z167" i="2"/>
  <c r="Y169" i="2"/>
  <c r="W171" i="2"/>
  <c r="X173" i="2"/>
  <c r="W175" i="2"/>
  <c r="AA180" i="2"/>
  <c r="AE181" i="2"/>
  <c r="AD182" i="2"/>
  <c r="AD183" i="2"/>
  <c r="AD184" i="2"/>
  <c r="AC185" i="2"/>
  <c r="AC186" i="2"/>
  <c r="AB187" i="2"/>
  <c r="Z188" i="2"/>
  <c r="X189" i="2"/>
  <c r="AD191" i="2"/>
  <c r="AB192" i="2"/>
  <c r="Z193" i="2"/>
  <c r="X194" i="2"/>
  <c r="AE195" i="2"/>
  <c r="AD196" i="2"/>
  <c r="AB197" i="2"/>
  <c r="Z198" i="2"/>
  <c r="X199" i="2"/>
  <c r="AE200" i="2"/>
  <c r="AC201" i="2"/>
  <c r="AB202" i="2"/>
  <c r="Z203" i="2"/>
  <c r="Y6" i="2"/>
  <c r="W6" i="2"/>
  <c r="W28" i="2"/>
  <c r="Z83" i="2"/>
  <c r="AD106" i="2"/>
  <c r="Z120" i="2"/>
  <c r="Z133" i="2"/>
  <c r="Z142" i="2"/>
  <c r="X148" i="2"/>
  <c r="AE153" i="2"/>
  <c r="AE159" i="2"/>
  <c r="AC169" i="2"/>
  <c r="Z175" i="2"/>
  <c r="AE185" i="2"/>
  <c r="X188" i="2"/>
  <c r="Y190" i="2"/>
  <c r="AC192" i="2"/>
  <c r="AE194" i="2"/>
  <c r="Y199" i="2"/>
  <c r="AA201" i="2"/>
  <c r="AB203" i="2"/>
  <c r="W90" i="2"/>
  <c r="AA122" i="2"/>
  <c r="AD142" i="2"/>
  <c r="AE154" i="2"/>
  <c r="W160" i="2"/>
  <c r="AC165" i="2"/>
  <c r="AD170" i="2"/>
  <c r="AA175" i="2"/>
  <c r="AB180" i="2"/>
  <c r="AA183" i="2"/>
  <c r="AA188" i="2"/>
  <c r="AC190" i="2"/>
  <c r="AD192" i="2"/>
  <c r="W195" i="2"/>
  <c r="Y197" i="2"/>
  <c r="Z199" i="2"/>
  <c r="AE201" i="2"/>
  <c r="AD47" i="2"/>
  <c r="W110" i="2"/>
  <c r="AB122" i="2"/>
  <c r="AB137" i="2"/>
  <c r="Z149" i="2"/>
  <c r="AC155" i="2"/>
  <c r="AA171" i="2"/>
  <c r="AB176" i="2"/>
  <c r="AD180" i="2"/>
  <c r="AE183" i="2"/>
  <c r="Z186" i="2"/>
  <c r="AB188" i="2"/>
  <c r="X193" i="2"/>
  <c r="Y195" i="2"/>
  <c r="AC197" i="2"/>
  <c r="AE199" i="2"/>
  <c r="Z6" i="2"/>
  <c r="X94" i="2"/>
  <c r="AA125" i="2"/>
  <c r="AD137" i="2"/>
  <c r="AD144" i="2"/>
  <c r="AB150" i="2"/>
  <c r="AC161" i="2"/>
  <c r="AD166" i="2"/>
  <c r="AD171" i="2"/>
  <c r="Y177" i="2"/>
  <c r="AA181" i="2"/>
  <c r="AD186" i="2"/>
  <c r="W191" i="2"/>
  <c r="AA193" i="2"/>
  <c r="AC195" i="2"/>
  <c r="AD197" i="2"/>
  <c r="W200" i="2"/>
  <c r="Y202" i="2"/>
  <c r="AA6" i="2"/>
  <c r="Z67" i="2"/>
  <c r="W97" i="2"/>
  <c r="AD112" i="2"/>
  <c r="AB127" i="2"/>
  <c r="X139" i="2"/>
  <c r="AE144" i="2"/>
  <c r="Z151" i="2"/>
  <c r="X157" i="2"/>
  <c r="AA167" i="2"/>
  <c r="AB172" i="2"/>
  <c r="AB177" i="2"/>
  <c r="AA184" i="2"/>
  <c r="Y189" i="2"/>
  <c r="AA191" i="2"/>
  <c r="AB193" i="2"/>
  <c r="X198" i="2"/>
  <c r="X200" i="2"/>
  <c r="AC202" i="2"/>
  <c r="AB77" i="2"/>
  <c r="AD116" i="2"/>
  <c r="AA130" i="2"/>
  <c r="AB140" i="2"/>
  <c r="AD152" i="2"/>
  <c r="AD163" i="2"/>
  <c r="AE168" i="2"/>
  <c r="AC173" i="2"/>
  <c r="W179" i="2"/>
  <c r="AB182" i="2"/>
  <c r="AC187" i="2"/>
  <c r="AE189" i="2"/>
  <c r="Y194" i="2"/>
  <c r="AA196" i="2"/>
  <c r="AB198" i="2"/>
  <c r="W203" i="2"/>
  <c r="AB70" i="2"/>
  <c r="X140" i="2"/>
  <c r="AE191" i="2"/>
  <c r="AC200" i="2"/>
  <c r="Y82" i="2"/>
  <c r="AA141" i="2"/>
  <c r="AE163" i="2"/>
  <c r="Z192" i="2"/>
  <c r="W201" i="2"/>
  <c r="W146" i="2"/>
  <c r="AE167" i="2"/>
  <c r="AE184" i="2"/>
  <c r="AD202" i="2"/>
  <c r="AB104" i="2"/>
  <c r="X147" i="2"/>
  <c r="AB169" i="2"/>
  <c r="AA185" i="2"/>
  <c r="Z194" i="2"/>
  <c r="AA203" i="2"/>
  <c r="AA151" i="2"/>
  <c r="Y173" i="2"/>
  <c r="Z187" i="2"/>
  <c r="W196" i="2"/>
  <c r="AE117" i="2"/>
  <c r="AB153" i="2"/>
  <c r="AC174" i="2"/>
  <c r="AD187" i="2"/>
  <c r="AE196" i="2"/>
  <c r="AA189" i="2"/>
  <c r="Z178" i="2"/>
  <c r="W159" i="2"/>
  <c r="Y43" i="1"/>
  <c r="T43" i="1"/>
  <c r="U43" i="1"/>
  <c r="F90" i="10" s="1"/>
  <c r="Q90" i="10" s="1"/>
  <c r="V43" i="1"/>
  <c r="X43" i="1"/>
  <c r="Z43" i="1"/>
  <c r="AA43" i="1"/>
  <c r="Z132" i="2"/>
  <c r="S43" i="1"/>
  <c r="AA198" i="2"/>
  <c r="Y128" i="2"/>
  <c r="G90" i="10" l="1"/>
  <c r="R90" i="10" s="1"/>
  <c r="W43" i="1"/>
  <c r="W4" i="2"/>
  <c r="AE4" i="2"/>
  <c r="AI6" i="2"/>
  <c r="AH6" i="2"/>
  <c r="H63" i="10" s="1"/>
  <c r="S63" i="10" s="1"/>
  <c r="AH153" i="2"/>
  <c r="H6" i="10" s="1"/>
  <c r="S6" i="10" s="1"/>
  <c r="AI153" i="2"/>
  <c r="AH109" i="2"/>
  <c r="H192" i="10" s="1"/>
  <c r="AI109" i="2"/>
  <c r="AH144" i="2"/>
  <c r="H33" i="10" s="1"/>
  <c r="S33" i="10" s="1"/>
  <c r="AI144" i="2"/>
  <c r="AH70" i="2"/>
  <c r="H59" i="10" s="1"/>
  <c r="S59" i="10" s="1"/>
  <c r="AI70" i="2"/>
  <c r="AH83" i="2"/>
  <c r="AI83" i="2"/>
  <c r="AJ83" i="2" s="1"/>
  <c r="AH13" i="2"/>
  <c r="H66" i="10" s="1"/>
  <c r="S66" i="10" s="1"/>
  <c r="AI13" i="2"/>
  <c r="X4" i="2"/>
  <c r="AH25" i="2"/>
  <c r="H70" i="10" s="1"/>
  <c r="S70" i="10" s="1"/>
  <c r="AI25" i="2"/>
  <c r="AH22" i="2"/>
  <c r="H74" i="10" s="1"/>
  <c r="S74" i="10" s="1"/>
  <c r="AI22" i="2"/>
  <c r="AH27" i="2"/>
  <c r="H79" i="10" s="1"/>
  <c r="S79" i="10" s="1"/>
  <c r="AI27" i="2"/>
  <c r="AH189" i="2"/>
  <c r="H171" i="10" s="1"/>
  <c r="AI189" i="2"/>
  <c r="AH188" i="2"/>
  <c r="H44" i="10" s="1"/>
  <c r="S44" i="10" s="1"/>
  <c r="AI188" i="2"/>
  <c r="AH156" i="2"/>
  <c r="H200" i="10" s="1"/>
  <c r="AI156" i="2"/>
  <c r="AH199" i="2"/>
  <c r="H177" i="10" s="1"/>
  <c r="AI199" i="2"/>
  <c r="AH114" i="2"/>
  <c r="H24" i="10" s="1"/>
  <c r="S24" i="10" s="1"/>
  <c r="AI114" i="2"/>
  <c r="AH158" i="2"/>
  <c r="H176" i="10" s="1"/>
  <c r="AI158" i="2"/>
  <c r="AH160" i="2"/>
  <c r="H202" i="10" s="1"/>
  <c r="AI160" i="2"/>
  <c r="AH202" i="2"/>
  <c r="H179" i="10" s="1"/>
  <c r="AI202" i="2"/>
  <c r="AH124" i="2"/>
  <c r="H195" i="10" s="1"/>
  <c r="AI124" i="2"/>
  <c r="AH134" i="2"/>
  <c r="H13" i="10" s="1"/>
  <c r="S13" i="10" s="1"/>
  <c r="AI134" i="2"/>
  <c r="AH97" i="2"/>
  <c r="H117" i="10" s="1"/>
  <c r="S117" i="10" s="1"/>
  <c r="AI97" i="2"/>
  <c r="AH64" i="2"/>
  <c r="H99" i="10" s="1"/>
  <c r="S99" i="10" s="1"/>
  <c r="AI64" i="2"/>
  <c r="AH24" i="2"/>
  <c r="H75" i="10" s="1"/>
  <c r="S75" i="10" s="1"/>
  <c r="AI24" i="2"/>
  <c r="AH136" i="2"/>
  <c r="H140" i="10" s="1"/>
  <c r="S140" i="10" s="1"/>
  <c r="AI136" i="2"/>
  <c r="AH45" i="2"/>
  <c r="H86" i="10" s="1"/>
  <c r="S86" i="10" s="1"/>
  <c r="AI45" i="2"/>
  <c r="AA4" i="2"/>
  <c r="AH8" i="2"/>
  <c r="H61" i="10" s="1"/>
  <c r="S61" i="10" s="1"/>
  <c r="AI8" i="2"/>
  <c r="AH75" i="2"/>
  <c r="H187" i="10" s="1"/>
  <c r="AI75" i="2"/>
  <c r="AB4" i="2"/>
  <c r="AH90" i="2"/>
  <c r="H31" i="10" s="1"/>
  <c r="S31" i="10" s="1"/>
  <c r="AI90" i="2"/>
  <c r="Z4" i="2"/>
  <c r="AH103" i="2"/>
  <c r="H121" i="10" s="1"/>
  <c r="S121" i="10" s="1"/>
  <c r="AI103" i="2"/>
  <c r="AH42" i="2"/>
  <c r="H167" i="10" s="1"/>
  <c r="AI42" i="2"/>
  <c r="AH55" i="2"/>
  <c r="H93" i="10" s="1"/>
  <c r="S93" i="10" s="1"/>
  <c r="AI55" i="2"/>
  <c r="AH17" i="2"/>
  <c r="H68" i="10" s="1"/>
  <c r="S68" i="10" s="1"/>
  <c r="AI17" i="2"/>
  <c r="AH14" i="2"/>
  <c r="H182" i="10" s="1"/>
  <c r="AI14" i="2"/>
  <c r="AH19" i="2"/>
  <c r="H62" i="10" s="1"/>
  <c r="S62" i="10" s="1"/>
  <c r="AI19" i="2"/>
  <c r="AH145" i="2"/>
  <c r="H150" i="10" s="1"/>
  <c r="S150" i="10" s="1"/>
  <c r="AI145" i="2"/>
  <c r="AH151" i="2"/>
  <c r="H151" i="10" s="1"/>
  <c r="S151" i="10" s="1"/>
  <c r="AI151" i="2"/>
  <c r="AH191" i="2"/>
  <c r="H174" i="10" s="1"/>
  <c r="AI191" i="2"/>
  <c r="AH183" i="2"/>
  <c r="H204" i="10" s="1"/>
  <c r="AI183" i="2"/>
  <c r="AH122" i="2"/>
  <c r="H14" i="10" s="1"/>
  <c r="S14" i="10" s="1"/>
  <c r="AI122" i="2"/>
  <c r="AH187" i="2"/>
  <c r="H45" i="10" s="1"/>
  <c r="S45" i="10" s="1"/>
  <c r="AI187" i="2"/>
  <c r="AH179" i="2"/>
  <c r="H166" i="10" s="1"/>
  <c r="AI179" i="2"/>
  <c r="AH149" i="2"/>
  <c r="H30" i="10" s="1"/>
  <c r="S30" i="10" s="1"/>
  <c r="AI149" i="2"/>
  <c r="AH81" i="2"/>
  <c r="H108" i="10" s="1"/>
  <c r="S108" i="10" s="1"/>
  <c r="AI81" i="2"/>
  <c r="AH143" i="2"/>
  <c r="H147" i="10" s="1"/>
  <c r="S147" i="10" s="1"/>
  <c r="AI143" i="2"/>
  <c r="AH89" i="2"/>
  <c r="H113" i="10" s="1"/>
  <c r="S113" i="10" s="1"/>
  <c r="AI89" i="2"/>
  <c r="AH173" i="2"/>
  <c r="H125" i="10" s="1"/>
  <c r="S125" i="10" s="1"/>
  <c r="AI173" i="2"/>
  <c r="AH194" i="2"/>
  <c r="H15" i="10" s="1"/>
  <c r="S15" i="10" s="1"/>
  <c r="AI194" i="2"/>
  <c r="AH135" i="2"/>
  <c r="H142" i="10" s="1"/>
  <c r="S142" i="10" s="1"/>
  <c r="AI135" i="2"/>
  <c r="AH16" i="2"/>
  <c r="AI16" i="2"/>
  <c r="AH116" i="2"/>
  <c r="H43" i="10" s="1"/>
  <c r="S43" i="10" s="1"/>
  <c r="AI116" i="2"/>
  <c r="AH126" i="2"/>
  <c r="H196" i="10" s="1"/>
  <c r="AI126" i="2"/>
  <c r="AH96" i="2"/>
  <c r="H116" i="10" s="1"/>
  <c r="S116" i="10" s="1"/>
  <c r="AI96" i="2"/>
  <c r="AH128" i="2"/>
  <c r="H135" i="10" s="1"/>
  <c r="S135" i="10" s="1"/>
  <c r="AI128" i="2"/>
  <c r="AH37" i="2"/>
  <c r="H120" i="10" s="1"/>
  <c r="S120" i="10" s="1"/>
  <c r="AI37" i="2"/>
  <c r="AH48" i="2"/>
  <c r="H85" i="10" s="1"/>
  <c r="S85" i="10" s="1"/>
  <c r="AI48" i="2"/>
  <c r="AH82" i="2"/>
  <c r="H107" i="10" s="1"/>
  <c r="S107" i="10" s="1"/>
  <c r="AI82" i="2"/>
  <c r="AH95" i="2"/>
  <c r="H11" i="10" s="1"/>
  <c r="S11" i="10" s="1"/>
  <c r="AI95" i="2"/>
  <c r="AH34" i="2"/>
  <c r="H71" i="10" s="1"/>
  <c r="S71" i="10" s="1"/>
  <c r="AI34" i="2"/>
  <c r="AH47" i="2"/>
  <c r="H84" i="10" s="1"/>
  <c r="S84" i="10" s="1"/>
  <c r="AI47" i="2"/>
  <c r="AH9" i="2"/>
  <c r="H181" i="10" s="1"/>
  <c r="AI9" i="2"/>
  <c r="AH11" i="2"/>
  <c r="H38" i="10" s="1"/>
  <c r="S38" i="10" s="1"/>
  <c r="AI11" i="2"/>
  <c r="AH137" i="2"/>
  <c r="H141" i="10" s="1"/>
  <c r="S141" i="10" s="1"/>
  <c r="AI137" i="2"/>
  <c r="AH166" i="2"/>
  <c r="H60" i="10" s="1"/>
  <c r="S60" i="10" s="1"/>
  <c r="AI166" i="2"/>
  <c r="AH20" i="2"/>
  <c r="H52" i="10" s="1"/>
  <c r="S52" i="10" s="1"/>
  <c r="AI20" i="2"/>
  <c r="AH100" i="2"/>
  <c r="H191" i="10" s="1"/>
  <c r="AI100" i="2"/>
  <c r="AH186" i="2"/>
  <c r="H172" i="10" s="1"/>
  <c r="AI186" i="2"/>
  <c r="AH142" i="2"/>
  <c r="H198" i="10" s="1"/>
  <c r="AI142" i="2"/>
  <c r="AH127" i="2"/>
  <c r="H136" i="10" s="1"/>
  <c r="S136" i="10" s="1"/>
  <c r="AI127" i="2"/>
  <c r="AH108" i="2"/>
  <c r="H124" i="10" s="1"/>
  <c r="S124" i="10" s="1"/>
  <c r="AI108" i="2"/>
  <c r="AH92" i="2"/>
  <c r="H114" i="10" s="1"/>
  <c r="S114" i="10" s="1"/>
  <c r="AI92" i="2"/>
  <c r="AH118" i="2"/>
  <c r="H134" i="10" s="1"/>
  <c r="S134" i="10" s="1"/>
  <c r="AI118" i="2"/>
  <c r="AH131" i="2"/>
  <c r="H25" i="10" s="1"/>
  <c r="S25" i="10" s="1"/>
  <c r="AI131" i="2"/>
  <c r="AH94" i="2"/>
  <c r="H115" i="10" s="1"/>
  <c r="S115" i="10" s="1"/>
  <c r="AI94" i="2"/>
  <c r="AH120" i="2"/>
  <c r="H194" i="10" s="1"/>
  <c r="AI120" i="2"/>
  <c r="AH106" i="2"/>
  <c r="H126" i="10" s="1"/>
  <c r="S126" i="10" s="1"/>
  <c r="AI106" i="2"/>
  <c r="AH66" i="2"/>
  <c r="H20" i="10" s="1"/>
  <c r="S20" i="10" s="1"/>
  <c r="AI66" i="2"/>
  <c r="AH56" i="2"/>
  <c r="H185" i="10" s="1"/>
  <c r="AI56" i="2"/>
  <c r="AH53" i="2"/>
  <c r="H92" i="10" s="1"/>
  <c r="S92" i="10" s="1"/>
  <c r="AI53" i="2"/>
  <c r="AH85" i="2"/>
  <c r="H26" i="10" s="1"/>
  <c r="S26" i="10" s="1"/>
  <c r="AI85" i="2"/>
  <c r="AH60" i="2"/>
  <c r="H157" i="10" s="1"/>
  <c r="AI60" i="2"/>
  <c r="AH74" i="2"/>
  <c r="H104" i="10" s="1"/>
  <c r="S104" i="10" s="1"/>
  <c r="AI74" i="2"/>
  <c r="AH44" i="2"/>
  <c r="H27" i="10" s="1"/>
  <c r="S27" i="10" s="1"/>
  <c r="AI44" i="2"/>
  <c r="AH87" i="2"/>
  <c r="H110" i="10" s="1"/>
  <c r="S110" i="10" s="1"/>
  <c r="AI87" i="2"/>
  <c r="AH26" i="2"/>
  <c r="H184" i="10" s="1"/>
  <c r="AI26" i="2"/>
  <c r="AH39" i="2"/>
  <c r="H10" i="10" s="1"/>
  <c r="S10" i="10" s="1"/>
  <c r="AI39" i="2"/>
  <c r="AH65" i="2"/>
  <c r="H186" i="10" s="1"/>
  <c r="AI65" i="2"/>
  <c r="AH67" i="2"/>
  <c r="H100" i="10" s="1"/>
  <c r="S100" i="10" s="1"/>
  <c r="AI67" i="2"/>
  <c r="AH196" i="2"/>
  <c r="H39" i="10" s="1"/>
  <c r="S39" i="10" s="1"/>
  <c r="AI196" i="2"/>
  <c r="AH168" i="2"/>
  <c r="H163" i="10" s="1"/>
  <c r="AI168" i="2"/>
  <c r="AH98" i="2"/>
  <c r="H118" i="10" s="1"/>
  <c r="S118" i="10" s="1"/>
  <c r="AI98" i="2"/>
  <c r="AH203" i="2"/>
  <c r="H180" i="10" s="1"/>
  <c r="AI203" i="2"/>
  <c r="AH130" i="2"/>
  <c r="H137" i="10" s="1"/>
  <c r="S137" i="10" s="1"/>
  <c r="AI130" i="2"/>
  <c r="AH200" i="2"/>
  <c r="H35" i="10" s="1"/>
  <c r="S35" i="10" s="1"/>
  <c r="AI200" i="2"/>
  <c r="AH129" i="2"/>
  <c r="H130" i="10" s="1"/>
  <c r="S130" i="10" s="1"/>
  <c r="AI129" i="2"/>
  <c r="AH150" i="2"/>
  <c r="H199" i="10" s="1"/>
  <c r="AI150" i="2"/>
  <c r="AH165" i="2"/>
  <c r="H156" i="10" s="1"/>
  <c r="AI165" i="2"/>
  <c r="AH184" i="2"/>
  <c r="H168" i="10" s="1"/>
  <c r="AI184" i="2"/>
  <c r="AH171" i="2"/>
  <c r="H28" i="10" s="1"/>
  <c r="S28" i="10" s="1"/>
  <c r="AI171" i="2"/>
  <c r="AH175" i="2"/>
  <c r="H161" i="10" s="1"/>
  <c r="AI175" i="2"/>
  <c r="AH76" i="2"/>
  <c r="H188" i="10" s="1"/>
  <c r="AI76" i="2"/>
  <c r="AH105" i="2"/>
  <c r="H122" i="10" s="1"/>
  <c r="S122" i="10" s="1"/>
  <c r="AI105" i="2"/>
  <c r="AH157" i="2"/>
  <c r="H201" i="10" s="1"/>
  <c r="AI157" i="2"/>
  <c r="AH52" i="2"/>
  <c r="H91" i="10" s="1"/>
  <c r="S91" i="10" s="1"/>
  <c r="AI52" i="2"/>
  <c r="AH178" i="2"/>
  <c r="H82" i="10" s="1"/>
  <c r="S82" i="10" s="1"/>
  <c r="AI178" i="2"/>
  <c r="AH119" i="2"/>
  <c r="H53" i="10" s="1"/>
  <c r="S53" i="10" s="1"/>
  <c r="AI119" i="2"/>
  <c r="AH104" i="2"/>
  <c r="H129" i="10" s="1"/>
  <c r="S129" i="10" s="1"/>
  <c r="AI104" i="2"/>
  <c r="AH110" i="2"/>
  <c r="H127" i="10" s="1"/>
  <c r="S127" i="10" s="1"/>
  <c r="AI110" i="2"/>
  <c r="AH50" i="2"/>
  <c r="H56" i="10" s="1"/>
  <c r="S56" i="10" s="1"/>
  <c r="AI50" i="2"/>
  <c r="AH123" i="2"/>
  <c r="H132" i="10" s="1"/>
  <c r="S132" i="10" s="1"/>
  <c r="AI123" i="2"/>
  <c r="AH112" i="2"/>
  <c r="AI112" i="2"/>
  <c r="AJ112" i="2" s="1"/>
  <c r="AH84" i="2"/>
  <c r="H109" i="10" s="1"/>
  <c r="S109" i="10" s="1"/>
  <c r="AI84" i="2"/>
  <c r="AH77" i="2"/>
  <c r="H105" i="10" s="1"/>
  <c r="S105" i="10" s="1"/>
  <c r="AI77" i="2"/>
  <c r="AD4" i="2"/>
  <c r="AH79" i="2"/>
  <c r="H42" i="10" s="1"/>
  <c r="S42" i="10" s="1"/>
  <c r="AI79" i="2"/>
  <c r="AH18" i="2"/>
  <c r="H72" i="10" s="1"/>
  <c r="S72" i="10" s="1"/>
  <c r="AI18" i="2"/>
  <c r="AH31" i="2"/>
  <c r="H77" i="10" s="1"/>
  <c r="S77" i="10" s="1"/>
  <c r="AI31" i="2"/>
  <c r="AH57" i="2"/>
  <c r="H94" i="10" s="1"/>
  <c r="S94" i="10" s="1"/>
  <c r="AI57" i="2"/>
  <c r="AH54" i="2"/>
  <c r="H7" i="10" s="1"/>
  <c r="S7" i="10" s="1"/>
  <c r="AI54" i="2"/>
  <c r="AH59" i="2"/>
  <c r="H96" i="10" s="1"/>
  <c r="S96" i="10" s="1"/>
  <c r="AI59" i="2"/>
  <c r="AH141" i="2"/>
  <c r="H48" i="10" s="1"/>
  <c r="S48" i="10" s="1"/>
  <c r="AI141" i="2"/>
  <c r="AH125" i="2"/>
  <c r="H131" i="10" s="1"/>
  <c r="S131" i="10" s="1"/>
  <c r="AI125" i="2"/>
  <c r="AH197" i="2"/>
  <c r="H175" i="10" s="1"/>
  <c r="AI197" i="2"/>
  <c r="AH198" i="2"/>
  <c r="H22" i="10" s="1"/>
  <c r="S22" i="10" s="1"/>
  <c r="AI198" i="2"/>
  <c r="AH185" i="2"/>
  <c r="H23" i="10" s="1"/>
  <c r="S23" i="10" s="1"/>
  <c r="AI185" i="2"/>
  <c r="AH193" i="2"/>
  <c r="H51" i="10" s="1"/>
  <c r="S51" i="10" s="1"/>
  <c r="AI193" i="2"/>
  <c r="AH201" i="2"/>
  <c r="H178" i="10" s="1"/>
  <c r="AI201" i="2"/>
  <c r="AH146" i="2"/>
  <c r="H148" i="10" s="1"/>
  <c r="S148" i="10" s="1"/>
  <c r="AI146" i="2"/>
  <c r="AH192" i="2"/>
  <c r="H37" i="10" s="1"/>
  <c r="S37" i="10" s="1"/>
  <c r="AI192" i="2"/>
  <c r="AH58" i="2"/>
  <c r="H95" i="10" s="1"/>
  <c r="S95" i="10" s="1"/>
  <c r="AI58" i="2"/>
  <c r="AH190" i="2"/>
  <c r="H205" i="10" s="1"/>
  <c r="AI190" i="2"/>
  <c r="AH164" i="2"/>
  <c r="H203" i="10" s="1"/>
  <c r="AI164" i="2"/>
  <c r="AH177" i="2"/>
  <c r="H164" i="10" s="1"/>
  <c r="AI177" i="2"/>
  <c r="AH140" i="2"/>
  <c r="H146" i="10" s="1"/>
  <c r="S146" i="10" s="1"/>
  <c r="AI140" i="2"/>
  <c r="AH154" i="2"/>
  <c r="H152" i="10" s="1"/>
  <c r="S152" i="10" s="1"/>
  <c r="AI154" i="2"/>
  <c r="AH101" i="2"/>
  <c r="H55" i="10" s="1"/>
  <c r="S55" i="10" s="1"/>
  <c r="AI101" i="2"/>
  <c r="AH148" i="2"/>
  <c r="H149" i="10" s="1"/>
  <c r="S149" i="10" s="1"/>
  <c r="AI148" i="2"/>
  <c r="AH121" i="2"/>
  <c r="H138" i="10" s="1"/>
  <c r="S138" i="10" s="1"/>
  <c r="AI121" i="2"/>
  <c r="AH170" i="2"/>
  <c r="H19" i="10" s="1"/>
  <c r="S19" i="10" s="1"/>
  <c r="AI170" i="2"/>
  <c r="AH68" i="2"/>
  <c r="H12" i="10" s="1"/>
  <c r="S12" i="10" s="1"/>
  <c r="AI68" i="2"/>
  <c r="AH111" i="2"/>
  <c r="H128" i="10" s="1"/>
  <c r="S128" i="10" s="1"/>
  <c r="AI111" i="2"/>
  <c r="AH93" i="2"/>
  <c r="H57" i="10" s="1"/>
  <c r="S57" i="10" s="1"/>
  <c r="AI93" i="2"/>
  <c r="AH73" i="2"/>
  <c r="H102" i="10" s="1"/>
  <c r="S102" i="10" s="1"/>
  <c r="AI73" i="2"/>
  <c r="AH115" i="2"/>
  <c r="H139" i="10" s="1"/>
  <c r="S139" i="10" s="1"/>
  <c r="AI115" i="2"/>
  <c r="AH69" i="2"/>
  <c r="H101" i="10" s="1"/>
  <c r="S101" i="10" s="1"/>
  <c r="AI69" i="2"/>
  <c r="AH21" i="2"/>
  <c r="H183" i="10" s="1"/>
  <c r="AI21" i="2"/>
  <c r="AH40" i="2"/>
  <c r="H88" i="10" s="1"/>
  <c r="S88" i="10" s="1"/>
  <c r="AI40" i="2"/>
  <c r="AH71" i="2"/>
  <c r="H49" i="10" s="1"/>
  <c r="S49" i="10" s="1"/>
  <c r="AI71" i="2"/>
  <c r="AH36" i="2"/>
  <c r="H83" i="10" s="1"/>
  <c r="S83" i="10" s="1"/>
  <c r="AI36" i="2"/>
  <c r="AH10" i="2"/>
  <c r="H64" i="10" s="1"/>
  <c r="S64" i="10" s="1"/>
  <c r="AI10" i="2"/>
  <c r="AH23" i="2"/>
  <c r="H58" i="10" s="1"/>
  <c r="S58" i="10" s="1"/>
  <c r="AI23" i="2"/>
  <c r="AH49" i="2"/>
  <c r="H89" i="10" s="1"/>
  <c r="S89" i="10" s="1"/>
  <c r="AI49" i="2"/>
  <c r="AH46" i="2"/>
  <c r="H87" i="10" s="1"/>
  <c r="S87" i="10" s="1"/>
  <c r="AI46" i="2"/>
  <c r="AH51" i="2"/>
  <c r="H90" i="10" s="1"/>
  <c r="S90" i="10" s="1"/>
  <c r="AI51" i="2"/>
  <c r="AH181" i="2"/>
  <c r="H173" i="10" s="1"/>
  <c r="AI181" i="2"/>
  <c r="AH159" i="2"/>
  <c r="H36" i="10" s="1"/>
  <c r="S36" i="10" s="1"/>
  <c r="AI159" i="2"/>
  <c r="AH102" i="2"/>
  <c r="H119" i="10" s="1"/>
  <c r="S119" i="10" s="1"/>
  <c r="AI102" i="2"/>
  <c r="AH28" i="2"/>
  <c r="H76" i="10" s="1"/>
  <c r="S76" i="10" s="1"/>
  <c r="AI28" i="2"/>
  <c r="AH163" i="2"/>
  <c r="H159" i="10" s="1"/>
  <c r="AI163" i="2"/>
  <c r="AH172" i="2"/>
  <c r="H54" i="10" s="1"/>
  <c r="S54" i="10" s="1"/>
  <c r="AI172" i="2"/>
  <c r="AH169" i="2"/>
  <c r="H29" i="10" s="1"/>
  <c r="S29" i="10" s="1"/>
  <c r="AI169" i="2"/>
  <c r="AH155" i="2"/>
  <c r="H160" i="10" s="1"/>
  <c r="AI155" i="2"/>
  <c r="AH139" i="2"/>
  <c r="H145" i="10" s="1"/>
  <c r="S145" i="10" s="1"/>
  <c r="AI139" i="2"/>
  <c r="AH182" i="2"/>
  <c r="H169" i="10" s="1"/>
  <c r="AI182" i="2"/>
  <c r="AH113" i="2"/>
  <c r="H133" i="10" s="1"/>
  <c r="S133" i="10" s="1"/>
  <c r="AI113" i="2"/>
  <c r="AH162" i="2"/>
  <c r="H155" i="10" s="1"/>
  <c r="AI162" i="2"/>
  <c r="AH147" i="2"/>
  <c r="H32" i="10" s="1"/>
  <c r="S32" i="10" s="1"/>
  <c r="AI147" i="2"/>
  <c r="AH29" i="2"/>
  <c r="H73" i="10" s="1"/>
  <c r="S73" i="10" s="1"/>
  <c r="AI29" i="2"/>
  <c r="AH86" i="2"/>
  <c r="H111" i="10" s="1"/>
  <c r="S111" i="10" s="1"/>
  <c r="AI86" i="2"/>
  <c r="Y4" i="2"/>
  <c r="AH99" i="2"/>
  <c r="H190" i="10" s="1"/>
  <c r="AI99" i="2"/>
  <c r="AH15" i="2"/>
  <c r="H8" i="10" s="1"/>
  <c r="S8" i="10" s="1"/>
  <c r="AI15" i="2"/>
  <c r="AH41" i="2"/>
  <c r="H81" i="10" s="1"/>
  <c r="S81" i="10" s="1"/>
  <c r="AI41" i="2"/>
  <c r="AH38" i="2"/>
  <c r="H50" i="10" s="1"/>
  <c r="S50" i="10" s="1"/>
  <c r="AI38" i="2"/>
  <c r="AH43" i="2"/>
  <c r="H18" i="10" s="1"/>
  <c r="S18" i="10" s="1"/>
  <c r="AI43" i="2"/>
  <c r="AH195" i="2"/>
  <c r="H16" i="10" s="1"/>
  <c r="S16" i="10" s="1"/>
  <c r="AI195" i="2"/>
  <c r="AH133" i="2"/>
  <c r="H197" i="10" s="1"/>
  <c r="AI133" i="2"/>
  <c r="AH132" i="2"/>
  <c r="H144" i="10" s="1"/>
  <c r="S144" i="10" s="1"/>
  <c r="AI132" i="2"/>
  <c r="AH167" i="2"/>
  <c r="H162" i="10" s="1"/>
  <c r="AI167" i="2"/>
  <c r="AH180" i="2"/>
  <c r="H170" i="10" s="1"/>
  <c r="AI180" i="2"/>
  <c r="AH80" i="2"/>
  <c r="H106" i="10" s="1"/>
  <c r="S106" i="10" s="1"/>
  <c r="AI80" i="2"/>
  <c r="AC4" i="2"/>
  <c r="AH72" i="2"/>
  <c r="H47" i="10" s="1"/>
  <c r="S47" i="10" s="1"/>
  <c r="AI72" i="2"/>
  <c r="AH161" i="2"/>
  <c r="H153" i="10" s="1"/>
  <c r="AI161" i="2"/>
  <c r="AH138" i="2"/>
  <c r="H9" i="10" s="1"/>
  <c r="S9" i="10" s="1"/>
  <c r="AI138" i="2"/>
  <c r="AH174" i="2"/>
  <c r="H154" i="10" s="1"/>
  <c r="AI174" i="2"/>
  <c r="AH176" i="2"/>
  <c r="H165" i="10" s="1"/>
  <c r="AI176" i="2"/>
  <c r="AH117" i="2"/>
  <c r="H193" i="10" s="1"/>
  <c r="AI117" i="2"/>
  <c r="AH63" i="2"/>
  <c r="H98" i="10" s="1"/>
  <c r="S98" i="10" s="1"/>
  <c r="AI63" i="2"/>
  <c r="AH62" i="2"/>
  <c r="H97" i="10" s="1"/>
  <c r="S97" i="10" s="1"/>
  <c r="AI62" i="2"/>
  <c r="AH107" i="2"/>
  <c r="H123" i="10" s="1"/>
  <c r="S123" i="10" s="1"/>
  <c r="AI107" i="2"/>
  <c r="AH88" i="2"/>
  <c r="H112" i="10" s="1"/>
  <c r="S112" i="10" s="1"/>
  <c r="AI88" i="2"/>
  <c r="AH152" i="2"/>
  <c r="H41" i="10" s="1"/>
  <c r="S41" i="10" s="1"/>
  <c r="AI152" i="2"/>
  <c r="AH78" i="2"/>
  <c r="H46" i="10" s="1"/>
  <c r="S46" i="10" s="1"/>
  <c r="AI78" i="2"/>
  <c r="AH12" i="2"/>
  <c r="H21" i="10" s="1"/>
  <c r="S21" i="10" s="1"/>
  <c r="AI12" i="2"/>
  <c r="AH91" i="2"/>
  <c r="H189" i="10" s="1"/>
  <c r="AI91" i="2"/>
  <c r="AH61" i="2"/>
  <c r="H103" i="10" s="1"/>
  <c r="S103" i="10" s="1"/>
  <c r="AI61" i="2"/>
  <c r="AH32" i="2"/>
  <c r="H78" i="10" s="1"/>
  <c r="S78" i="10" s="1"/>
  <c r="AI32" i="2"/>
  <c r="AH7" i="2"/>
  <c r="H65" i="10" s="1"/>
  <c r="S65" i="10" s="1"/>
  <c r="AI7" i="2"/>
  <c r="AH33" i="2"/>
  <c r="H40" i="10" s="1"/>
  <c r="S40" i="10" s="1"/>
  <c r="AI33" i="2"/>
  <c r="AH30" i="2"/>
  <c r="H80" i="10" s="1"/>
  <c r="S80" i="10" s="1"/>
  <c r="AI30" i="2"/>
  <c r="AH35" i="2"/>
  <c r="H69" i="10" s="1"/>
  <c r="S69" i="10" s="1"/>
  <c r="AI35" i="2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6" i="1"/>
  <c r="AJ98" i="2" l="1"/>
  <c r="I118" i="10"/>
  <c r="T118" i="10" s="1"/>
  <c r="AJ186" i="2"/>
  <c r="I172" i="10"/>
  <c r="AJ75" i="2"/>
  <c r="I187" i="10"/>
  <c r="AJ24" i="2"/>
  <c r="I75" i="10"/>
  <c r="T75" i="10" s="1"/>
  <c r="AJ124" i="2"/>
  <c r="I195" i="10"/>
  <c r="AJ114" i="2"/>
  <c r="I24" i="10"/>
  <c r="T24" i="10" s="1"/>
  <c r="AJ189" i="2"/>
  <c r="I171" i="10"/>
  <c r="AJ13" i="2"/>
  <c r="I66" i="10"/>
  <c r="T66" i="10" s="1"/>
  <c r="AJ132" i="2"/>
  <c r="I144" i="10"/>
  <c r="T144" i="10" s="1"/>
  <c r="AJ38" i="2"/>
  <c r="I50" i="10"/>
  <c r="T50" i="10" s="1"/>
  <c r="AJ77" i="2"/>
  <c r="I105" i="10"/>
  <c r="T105" i="10" s="1"/>
  <c r="AJ50" i="2"/>
  <c r="I56" i="10"/>
  <c r="T56" i="10" s="1"/>
  <c r="AJ178" i="2"/>
  <c r="I82" i="10"/>
  <c r="T82" i="10" s="1"/>
  <c r="AJ76" i="2"/>
  <c r="I188" i="10"/>
  <c r="AJ165" i="2"/>
  <c r="I156" i="10"/>
  <c r="AJ130" i="2"/>
  <c r="I137" i="10"/>
  <c r="T137" i="10" s="1"/>
  <c r="AJ196" i="2"/>
  <c r="I39" i="10"/>
  <c r="T39" i="10" s="1"/>
  <c r="AJ26" i="2"/>
  <c r="I184" i="10"/>
  <c r="AJ60" i="2"/>
  <c r="I157" i="10"/>
  <c r="AJ66" i="2"/>
  <c r="I20" i="10"/>
  <c r="T20" i="10" s="1"/>
  <c r="AJ131" i="2"/>
  <c r="I25" i="10"/>
  <c r="T25" i="10" s="1"/>
  <c r="AJ127" i="2"/>
  <c r="I136" i="10"/>
  <c r="T136" i="10" s="1"/>
  <c r="AJ20" i="2"/>
  <c r="I52" i="10"/>
  <c r="T52" i="10" s="1"/>
  <c r="AJ9" i="2"/>
  <c r="I181" i="10"/>
  <c r="AJ82" i="2"/>
  <c r="I107" i="10"/>
  <c r="T107" i="10" s="1"/>
  <c r="AJ96" i="2"/>
  <c r="I116" i="10"/>
  <c r="T116" i="10" s="1"/>
  <c r="AJ135" i="2"/>
  <c r="I142" i="10"/>
  <c r="T142" i="10" s="1"/>
  <c r="AJ143" i="2"/>
  <c r="I147" i="10"/>
  <c r="T147" i="10" s="1"/>
  <c r="AJ187" i="2"/>
  <c r="I45" i="10"/>
  <c r="T45" i="10" s="1"/>
  <c r="AJ151" i="2"/>
  <c r="I151" i="10"/>
  <c r="T151" i="10" s="1"/>
  <c r="AJ17" i="2"/>
  <c r="I68" i="10"/>
  <c r="T68" i="10" s="1"/>
  <c r="AJ153" i="2"/>
  <c r="I6" i="10"/>
  <c r="T6" i="10" s="1"/>
  <c r="AJ15" i="2"/>
  <c r="I8" i="10"/>
  <c r="T8" i="10" s="1"/>
  <c r="AJ167" i="2"/>
  <c r="I162" i="10"/>
  <c r="AJ43" i="2"/>
  <c r="I18" i="10"/>
  <c r="T18" i="10" s="1"/>
  <c r="AJ99" i="2"/>
  <c r="I190" i="10"/>
  <c r="AJ169" i="2"/>
  <c r="I29" i="10"/>
  <c r="T29" i="10" s="1"/>
  <c r="AJ46" i="2"/>
  <c r="I87" i="10"/>
  <c r="T87" i="10" s="1"/>
  <c r="AJ69" i="2"/>
  <c r="I101" i="10"/>
  <c r="T101" i="10" s="1"/>
  <c r="AJ111" i="2"/>
  <c r="I128" i="10"/>
  <c r="T128" i="10" s="1"/>
  <c r="AJ148" i="2"/>
  <c r="I149" i="10"/>
  <c r="T149" i="10" s="1"/>
  <c r="AJ177" i="2"/>
  <c r="I164" i="10"/>
  <c r="AJ192" i="2"/>
  <c r="I37" i="10"/>
  <c r="T37" i="10" s="1"/>
  <c r="AJ185" i="2"/>
  <c r="I23" i="10"/>
  <c r="T23" i="10" s="1"/>
  <c r="AJ141" i="2"/>
  <c r="I48" i="10"/>
  <c r="T48" i="10" s="1"/>
  <c r="AJ31" i="2"/>
  <c r="I77" i="10"/>
  <c r="T77" i="10" s="1"/>
  <c r="AJ90" i="2"/>
  <c r="I31" i="10"/>
  <c r="T31" i="10" s="1"/>
  <c r="AJ45" i="2"/>
  <c r="I86" i="10"/>
  <c r="T86" i="10" s="1"/>
  <c r="AJ97" i="2"/>
  <c r="I117" i="10"/>
  <c r="T117" i="10" s="1"/>
  <c r="AJ160" i="2"/>
  <c r="I202" i="10"/>
  <c r="AJ156" i="2"/>
  <c r="I200" i="10"/>
  <c r="AJ22" i="2"/>
  <c r="I74" i="10"/>
  <c r="T74" i="10" s="1"/>
  <c r="AJ180" i="2"/>
  <c r="I170" i="10"/>
  <c r="AJ195" i="2"/>
  <c r="I16" i="10"/>
  <c r="T16" i="10" s="1"/>
  <c r="AJ104" i="2"/>
  <c r="I129" i="10"/>
  <c r="T129" i="10" s="1"/>
  <c r="AJ157" i="2"/>
  <c r="I201" i="10"/>
  <c r="AJ171" i="2"/>
  <c r="I28" i="10"/>
  <c r="T28" i="10" s="1"/>
  <c r="AJ129" i="2"/>
  <c r="I130" i="10"/>
  <c r="T130" i="10" s="1"/>
  <c r="AJ65" i="2"/>
  <c r="I186" i="10"/>
  <c r="AJ44" i="2"/>
  <c r="I27" i="10"/>
  <c r="T27" i="10" s="1"/>
  <c r="AJ53" i="2"/>
  <c r="I92" i="10"/>
  <c r="T92" i="10" s="1"/>
  <c r="AJ120" i="2"/>
  <c r="I194" i="10"/>
  <c r="AJ92" i="2"/>
  <c r="I114" i="10"/>
  <c r="T114" i="10" s="1"/>
  <c r="AJ137" i="2"/>
  <c r="I141" i="10"/>
  <c r="T141" i="10" s="1"/>
  <c r="AJ34" i="2"/>
  <c r="I71" i="10"/>
  <c r="T71" i="10" s="1"/>
  <c r="AJ37" i="2"/>
  <c r="I120" i="10"/>
  <c r="T120" i="10" s="1"/>
  <c r="AJ116" i="2"/>
  <c r="I43" i="10"/>
  <c r="T43" i="10" s="1"/>
  <c r="AJ173" i="2"/>
  <c r="I125" i="10"/>
  <c r="T125" i="10" s="1"/>
  <c r="AJ149" i="2"/>
  <c r="I30" i="10"/>
  <c r="T30" i="10" s="1"/>
  <c r="AJ183" i="2"/>
  <c r="I204" i="10"/>
  <c r="AJ19" i="2"/>
  <c r="I62" i="10"/>
  <c r="T62" i="10" s="1"/>
  <c r="AJ42" i="2"/>
  <c r="I167" i="10"/>
  <c r="AJ33" i="2"/>
  <c r="I40" i="10"/>
  <c r="T40" i="10" s="1"/>
  <c r="AJ91" i="2"/>
  <c r="I189" i="10"/>
  <c r="AJ88" i="2"/>
  <c r="I112" i="10"/>
  <c r="T112" i="10" s="1"/>
  <c r="AJ117" i="2"/>
  <c r="I193" i="10"/>
  <c r="AJ161" i="2"/>
  <c r="I153" i="10"/>
  <c r="AJ147" i="2"/>
  <c r="I32" i="10"/>
  <c r="T32" i="10" s="1"/>
  <c r="AJ139" i="2"/>
  <c r="I145" i="10"/>
  <c r="T145" i="10" s="1"/>
  <c r="AJ163" i="2"/>
  <c r="I159" i="10"/>
  <c r="AJ181" i="2"/>
  <c r="I173" i="10"/>
  <c r="AJ23" i="2"/>
  <c r="I58" i="10"/>
  <c r="T58" i="10" s="1"/>
  <c r="AJ40" i="2"/>
  <c r="I88" i="10"/>
  <c r="T88" i="10" s="1"/>
  <c r="AJ73" i="2"/>
  <c r="I102" i="10"/>
  <c r="T102" i="10" s="1"/>
  <c r="AJ170" i="2"/>
  <c r="I19" i="10"/>
  <c r="T19" i="10" s="1"/>
  <c r="AJ154" i="2"/>
  <c r="I152" i="10"/>
  <c r="T152" i="10" s="1"/>
  <c r="AJ190" i="2"/>
  <c r="I205" i="10"/>
  <c r="AJ201" i="2"/>
  <c r="I178" i="10"/>
  <c r="AJ197" i="2"/>
  <c r="I175" i="10"/>
  <c r="AJ54" i="2"/>
  <c r="I7" i="10"/>
  <c r="T7" i="10" s="1"/>
  <c r="AJ79" i="2"/>
  <c r="I42" i="10"/>
  <c r="T42" i="10" s="1"/>
  <c r="AJ123" i="2"/>
  <c r="I132" i="10"/>
  <c r="T132" i="10" s="1"/>
  <c r="AJ119" i="2"/>
  <c r="I53" i="10"/>
  <c r="T53" i="10" s="1"/>
  <c r="AJ105" i="2"/>
  <c r="I122" i="10"/>
  <c r="T122" i="10" s="1"/>
  <c r="AJ184" i="2"/>
  <c r="I168" i="10"/>
  <c r="AJ200" i="2"/>
  <c r="I35" i="10"/>
  <c r="T35" i="10" s="1"/>
  <c r="AJ168" i="2"/>
  <c r="I163" i="10"/>
  <c r="AJ39" i="2"/>
  <c r="I10" i="10"/>
  <c r="T10" i="10" s="1"/>
  <c r="AJ74" i="2"/>
  <c r="I104" i="10"/>
  <c r="T104" i="10" s="1"/>
  <c r="AJ56" i="2"/>
  <c r="I185" i="10"/>
  <c r="AJ94" i="2"/>
  <c r="I115" i="10"/>
  <c r="T115" i="10" s="1"/>
  <c r="AJ108" i="2"/>
  <c r="I124" i="10"/>
  <c r="T124" i="10" s="1"/>
  <c r="AJ100" i="2"/>
  <c r="I191" i="10"/>
  <c r="AJ11" i="2"/>
  <c r="I38" i="10"/>
  <c r="T38" i="10" s="1"/>
  <c r="AJ95" i="2"/>
  <c r="I11" i="10"/>
  <c r="T11" i="10" s="1"/>
  <c r="AJ128" i="2"/>
  <c r="I135" i="10"/>
  <c r="T135" i="10" s="1"/>
  <c r="AJ16" i="2"/>
  <c r="I67" i="10"/>
  <c r="T67" i="10" s="1"/>
  <c r="AJ89" i="2"/>
  <c r="I113" i="10"/>
  <c r="T113" i="10" s="1"/>
  <c r="AJ179" i="2"/>
  <c r="I166" i="10"/>
  <c r="AJ191" i="2"/>
  <c r="I174" i="10"/>
  <c r="AJ14" i="2"/>
  <c r="I182" i="10"/>
  <c r="AJ103" i="2"/>
  <c r="I121" i="10"/>
  <c r="T121" i="10" s="1"/>
  <c r="AJ8" i="2"/>
  <c r="I61" i="10"/>
  <c r="T61" i="10" s="1"/>
  <c r="AJ35" i="2"/>
  <c r="I69" i="10"/>
  <c r="T69" i="10" s="1"/>
  <c r="AJ32" i="2"/>
  <c r="I78" i="10"/>
  <c r="T78" i="10" s="1"/>
  <c r="AJ78" i="2"/>
  <c r="I46" i="10"/>
  <c r="T46" i="10" s="1"/>
  <c r="AJ62" i="2"/>
  <c r="I97" i="10"/>
  <c r="T97" i="10" s="1"/>
  <c r="AJ174" i="2"/>
  <c r="I154" i="10"/>
  <c r="AJ86" i="2"/>
  <c r="I111" i="10"/>
  <c r="T111" i="10" s="1"/>
  <c r="AJ113" i="2"/>
  <c r="I133" i="10"/>
  <c r="T133" i="10" s="1"/>
  <c r="AJ102" i="2"/>
  <c r="I119" i="10"/>
  <c r="T119" i="10" s="1"/>
  <c r="AJ36" i="2"/>
  <c r="I83" i="10"/>
  <c r="T83" i="10" s="1"/>
  <c r="AJ80" i="2"/>
  <c r="I106" i="10"/>
  <c r="T106" i="10" s="1"/>
  <c r="AJ133" i="2"/>
  <c r="I197" i="10"/>
  <c r="AJ41" i="2"/>
  <c r="I81" i="10"/>
  <c r="T81" i="10" s="1"/>
  <c r="AJ84" i="2"/>
  <c r="I109" i="10"/>
  <c r="T109" i="10" s="1"/>
  <c r="AJ110" i="2"/>
  <c r="I127" i="10"/>
  <c r="T127" i="10" s="1"/>
  <c r="AJ52" i="2"/>
  <c r="I91" i="10"/>
  <c r="T91" i="10" s="1"/>
  <c r="AJ175" i="2"/>
  <c r="I161" i="10"/>
  <c r="AJ150" i="2"/>
  <c r="I199" i="10"/>
  <c r="AJ203" i="2"/>
  <c r="I180" i="10"/>
  <c r="AJ67" i="2"/>
  <c r="I100" i="10"/>
  <c r="T100" i="10" s="1"/>
  <c r="AJ87" i="2"/>
  <c r="I110" i="10"/>
  <c r="T110" i="10" s="1"/>
  <c r="AJ85" i="2"/>
  <c r="I26" i="10"/>
  <c r="T26" i="10" s="1"/>
  <c r="AJ106" i="2"/>
  <c r="I126" i="10"/>
  <c r="T126" i="10" s="1"/>
  <c r="AJ118" i="2"/>
  <c r="I134" i="10"/>
  <c r="T134" i="10" s="1"/>
  <c r="AJ142" i="2"/>
  <c r="I198" i="10"/>
  <c r="AJ166" i="2"/>
  <c r="I60" i="10"/>
  <c r="T60" i="10" s="1"/>
  <c r="AJ47" i="2"/>
  <c r="I84" i="10"/>
  <c r="T84" i="10" s="1"/>
  <c r="AJ48" i="2"/>
  <c r="I85" i="10"/>
  <c r="T85" i="10" s="1"/>
  <c r="AJ126" i="2"/>
  <c r="I196" i="10"/>
  <c r="AJ194" i="2"/>
  <c r="I15" i="10"/>
  <c r="T15" i="10" s="1"/>
  <c r="AJ81" i="2"/>
  <c r="I108" i="10"/>
  <c r="T108" i="10" s="1"/>
  <c r="AJ122" i="2"/>
  <c r="I14" i="10"/>
  <c r="T14" i="10" s="1"/>
  <c r="AJ145" i="2"/>
  <c r="I150" i="10"/>
  <c r="T150" i="10" s="1"/>
  <c r="AJ55" i="2"/>
  <c r="I93" i="10"/>
  <c r="T93" i="10" s="1"/>
  <c r="AJ70" i="2"/>
  <c r="I59" i="10"/>
  <c r="T59" i="10" s="1"/>
  <c r="AJ30" i="2"/>
  <c r="I80" i="10"/>
  <c r="T80" i="10" s="1"/>
  <c r="AJ61" i="2"/>
  <c r="I103" i="10"/>
  <c r="T103" i="10" s="1"/>
  <c r="AJ152" i="2"/>
  <c r="I41" i="10"/>
  <c r="T41" i="10" s="1"/>
  <c r="AJ63" i="2"/>
  <c r="I98" i="10"/>
  <c r="T98" i="10" s="1"/>
  <c r="AJ138" i="2"/>
  <c r="I9" i="10"/>
  <c r="T9" i="10" s="1"/>
  <c r="AJ29" i="2"/>
  <c r="I73" i="10"/>
  <c r="T73" i="10" s="1"/>
  <c r="AJ182" i="2"/>
  <c r="I169" i="10"/>
  <c r="AJ172" i="2"/>
  <c r="I54" i="10"/>
  <c r="T54" i="10" s="1"/>
  <c r="AJ159" i="2"/>
  <c r="I36" i="10"/>
  <c r="T36" i="10" s="1"/>
  <c r="AJ49" i="2"/>
  <c r="I89" i="10"/>
  <c r="T89" i="10" s="1"/>
  <c r="AJ71" i="2"/>
  <c r="I49" i="10"/>
  <c r="T49" i="10" s="1"/>
  <c r="AJ115" i="2"/>
  <c r="I139" i="10"/>
  <c r="T139" i="10" s="1"/>
  <c r="AJ68" i="2"/>
  <c r="I12" i="10"/>
  <c r="T12" i="10" s="1"/>
  <c r="AJ101" i="2"/>
  <c r="I55" i="10"/>
  <c r="T55" i="10" s="1"/>
  <c r="AJ164" i="2"/>
  <c r="I203" i="10"/>
  <c r="AJ146" i="2"/>
  <c r="I148" i="10"/>
  <c r="T148" i="10" s="1"/>
  <c r="AJ198" i="2"/>
  <c r="I22" i="10"/>
  <c r="T22" i="10" s="1"/>
  <c r="AJ59" i="2"/>
  <c r="I96" i="10"/>
  <c r="T96" i="10" s="1"/>
  <c r="AJ18" i="2"/>
  <c r="I72" i="10"/>
  <c r="T72" i="10" s="1"/>
  <c r="AJ136" i="2"/>
  <c r="I140" i="10"/>
  <c r="T140" i="10" s="1"/>
  <c r="AJ134" i="2"/>
  <c r="I13" i="10"/>
  <c r="T13" i="10" s="1"/>
  <c r="AJ158" i="2"/>
  <c r="I176" i="10"/>
  <c r="AJ188" i="2"/>
  <c r="I44" i="10"/>
  <c r="T44" i="10" s="1"/>
  <c r="AJ25" i="2"/>
  <c r="I70" i="10"/>
  <c r="T70" i="10" s="1"/>
  <c r="AJ6" i="2"/>
  <c r="I63" i="10"/>
  <c r="T63" i="10" s="1"/>
  <c r="AJ144" i="2"/>
  <c r="I33" i="10"/>
  <c r="T33" i="10" s="1"/>
  <c r="AJ109" i="2"/>
  <c r="I192" i="10"/>
  <c r="AJ7" i="2"/>
  <c r="I65" i="10"/>
  <c r="T65" i="10" s="1"/>
  <c r="AJ12" i="2"/>
  <c r="I21" i="10"/>
  <c r="T21" i="10" s="1"/>
  <c r="AJ107" i="2"/>
  <c r="I123" i="10"/>
  <c r="T123" i="10" s="1"/>
  <c r="AJ176" i="2"/>
  <c r="I165" i="10"/>
  <c r="AJ72" i="2"/>
  <c r="I47" i="10"/>
  <c r="T47" i="10" s="1"/>
  <c r="AJ162" i="2"/>
  <c r="I155" i="10"/>
  <c r="AJ155" i="2"/>
  <c r="I160" i="10"/>
  <c r="AJ28" i="2"/>
  <c r="I76" i="10"/>
  <c r="T76" i="10" s="1"/>
  <c r="AJ51" i="2"/>
  <c r="I90" i="10"/>
  <c r="T90" i="10" s="1"/>
  <c r="AJ10" i="2"/>
  <c r="I64" i="10"/>
  <c r="T64" i="10" s="1"/>
  <c r="AJ21" i="2"/>
  <c r="I183" i="10"/>
  <c r="AJ93" i="2"/>
  <c r="I57" i="10"/>
  <c r="T57" i="10" s="1"/>
  <c r="AJ121" i="2"/>
  <c r="I138" i="10"/>
  <c r="T138" i="10" s="1"/>
  <c r="AJ140" i="2"/>
  <c r="I146" i="10"/>
  <c r="T146" i="10" s="1"/>
  <c r="AJ58" i="2"/>
  <c r="I95" i="10"/>
  <c r="T95" i="10" s="1"/>
  <c r="AJ193" i="2"/>
  <c r="I51" i="10"/>
  <c r="T51" i="10" s="1"/>
  <c r="AJ125" i="2"/>
  <c r="I131" i="10"/>
  <c r="T131" i="10" s="1"/>
  <c r="AJ57" i="2"/>
  <c r="I94" i="10"/>
  <c r="T94" i="10" s="1"/>
  <c r="H67" i="10"/>
  <c r="S67" i="10" s="1"/>
  <c r="AH204" i="2"/>
  <c r="H5" i="10" s="1"/>
  <c r="S5" i="10" s="1"/>
  <c r="AJ64" i="2"/>
  <c r="I99" i="10"/>
  <c r="T99" i="10" s="1"/>
  <c r="AJ202" i="2"/>
  <c r="I179" i="10"/>
  <c r="AJ199" i="2"/>
  <c r="I177" i="10"/>
  <c r="AJ27" i="2"/>
  <c r="I79" i="10"/>
  <c r="T79" i="10" s="1"/>
  <c r="T159" i="1"/>
  <c r="V159" i="1"/>
  <c r="X159" i="1"/>
  <c r="AA159" i="1"/>
  <c r="Y159" i="1"/>
  <c r="S159" i="1"/>
  <c r="Z159" i="1"/>
  <c r="U159" i="1"/>
  <c r="F44" i="10" s="1"/>
  <c r="Q44" i="10" s="1"/>
  <c r="T156" i="1"/>
  <c r="V156" i="1"/>
  <c r="X156" i="1"/>
  <c r="Z156" i="1"/>
  <c r="AA156" i="1"/>
  <c r="U156" i="1"/>
  <c r="F171" i="10" s="1"/>
  <c r="Y156" i="1"/>
  <c r="S156" i="1"/>
  <c r="T132" i="1"/>
  <c r="V132" i="1"/>
  <c r="X132" i="1"/>
  <c r="Z132" i="1"/>
  <c r="AA132" i="1"/>
  <c r="U132" i="1"/>
  <c r="F150" i="10" s="1"/>
  <c r="Q150" i="10" s="1"/>
  <c r="S132" i="1"/>
  <c r="Y132" i="1"/>
  <c r="Y100" i="1"/>
  <c r="U100" i="1"/>
  <c r="F129" i="10" s="1"/>
  <c r="Q129" i="10" s="1"/>
  <c r="X100" i="1"/>
  <c r="Z100" i="1"/>
  <c r="V100" i="1"/>
  <c r="AA100" i="1"/>
  <c r="S100" i="1"/>
  <c r="T100" i="1"/>
  <c r="Y68" i="1"/>
  <c r="U68" i="1"/>
  <c r="F104" i="10" s="1"/>
  <c r="Q104" i="10" s="1"/>
  <c r="V68" i="1"/>
  <c r="AA68" i="1"/>
  <c r="T68" i="1"/>
  <c r="X68" i="1"/>
  <c r="Z68" i="1"/>
  <c r="S68" i="1"/>
  <c r="Y27" i="1"/>
  <c r="T27" i="1"/>
  <c r="U27" i="1"/>
  <c r="F78" i="10" s="1"/>
  <c r="Q78" i="10" s="1"/>
  <c r="Z27" i="1"/>
  <c r="AA27" i="1"/>
  <c r="S27" i="1"/>
  <c r="V27" i="1"/>
  <c r="X27" i="1"/>
  <c r="T171" i="1"/>
  <c r="V171" i="1"/>
  <c r="X171" i="1"/>
  <c r="S171" i="1"/>
  <c r="U171" i="1"/>
  <c r="F178" i="10" s="1"/>
  <c r="Y171" i="1"/>
  <c r="Z171" i="1"/>
  <c r="AA171" i="1"/>
  <c r="T163" i="1"/>
  <c r="V163" i="1"/>
  <c r="X163" i="1"/>
  <c r="S163" i="1"/>
  <c r="U163" i="1"/>
  <c r="F39" i="10" s="1"/>
  <c r="Q39" i="10" s="1"/>
  <c r="Y163" i="1"/>
  <c r="Z163" i="1"/>
  <c r="AA163" i="1"/>
  <c r="T155" i="1"/>
  <c r="V155" i="1"/>
  <c r="X155" i="1"/>
  <c r="S155" i="1"/>
  <c r="U155" i="1"/>
  <c r="F170" i="10" s="1"/>
  <c r="Y155" i="1"/>
  <c r="Z155" i="1"/>
  <c r="AA155" i="1"/>
  <c r="T147" i="1"/>
  <c r="V147" i="1"/>
  <c r="X147" i="1"/>
  <c r="S147" i="1"/>
  <c r="U147" i="1"/>
  <c r="F162" i="10" s="1"/>
  <c r="Y147" i="1"/>
  <c r="Z147" i="1"/>
  <c r="AA147" i="1"/>
  <c r="T139" i="1"/>
  <c r="V139" i="1"/>
  <c r="X139" i="1"/>
  <c r="S139" i="1"/>
  <c r="U139" i="1"/>
  <c r="F155" i="10" s="1"/>
  <c r="Y139" i="1"/>
  <c r="AA139" i="1"/>
  <c r="Z139" i="1"/>
  <c r="T131" i="1"/>
  <c r="V131" i="1"/>
  <c r="X131" i="1"/>
  <c r="S131" i="1"/>
  <c r="U131" i="1"/>
  <c r="F30" i="10" s="1"/>
  <c r="Q30" i="10" s="1"/>
  <c r="Y131" i="1"/>
  <c r="Z131" i="1"/>
  <c r="AA131" i="1"/>
  <c r="T123" i="1"/>
  <c r="V123" i="1"/>
  <c r="X123" i="1"/>
  <c r="S123" i="1"/>
  <c r="U123" i="1"/>
  <c r="F13" i="10" s="1"/>
  <c r="Q13" i="10" s="1"/>
  <c r="Y123" i="1"/>
  <c r="Z123" i="1"/>
  <c r="AA123" i="1"/>
  <c r="T115" i="1"/>
  <c r="V115" i="1"/>
  <c r="X115" i="1"/>
  <c r="S115" i="1"/>
  <c r="U115" i="1"/>
  <c r="F25" i="10" s="1"/>
  <c r="Q25" i="10" s="1"/>
  <c r="Y115" i="1"/>
  <c r="Z115" i="1"/>
  <c r="AA115" i="1"/>
  <c r="Y107" i="1"/>
  <c r="T107" i="1"/>
  <c r="V107" i="1"/>
  <c r="X107" i="1"/>
  <c r="AA107" i="1"/>
  <c r="U107" i="1"/>
  <c r="F34" i="10" s="1"/>
  <c r="Q34" i="10" s="1"/>
  <c r="Z107" i="1"/>
  <c r="S107" i="1"/>
  <c r="Y99" i="1"/>
  <c r="T99" i="1"/>
  <c r="V99" i="1"/>
  <c r="X99" i="1"/>
  <c r="S99" i="1"/>
  <c r="U99" i="1"/>
  <c r="F128" i="10" s="1"/>
  <c r="Q128" i="10" s="1"/>
  <c r="Z99" i="1"/>
  <c r="AA99" i="1"/>
  <c r="Y91" i="1"/>
  <c r="T91" i="1"/>
  <c r="V91" i="1"/>
  <c r="X91" i="1"/>
  <c r="U91" i="1"/>
  <c r="F55" i="10" s="1"/>
  <c r="Q55" i="10" s="1"/>
  <c r="Z91" i="1"/>
  <c r="AA91" i="1"/>
  <c r="S91" i="1"/>
  <c r="Y83" i="1"/>
  <c r="U83" i="1"/>
  <c r="F115" i="10" s="1"/>
  <c r="Q115" i="10" s="1"/>
  <c r="S83" i="1"/>
  <c r="V83" i="1"/>
  <c r="X83" i="1"/>
  <c r="Z83" i="1"/>
  <c r="T83" i="1"/>
  <c r="AA83" i="1"/>
  <c r="Y75" i="1"/>
  <c r="T75" i="1"/>
  <c r="U75" i="1"/>
  <c r="F110" i="10" s="1"/>
  <c r="Q110" i="10" s="1"/>
  <c r="V75" i="1"/>
  <c r="X75" i="1"/>
  <c r="Z75" i="1"/>
  <c r="AA75" i="1"/>
  <c r="S75" i="1"/>
  <c r="Y67" i="1"/>
  <c r="T67" i="1"/>
  <c r="U67" i="1"/>
  <c r="F103" i="10" s="1"/>
  <c r="Q103" i="10" s="1"/>
  <c r="V67" i="1"/>
  <c r="Z67" i="1"/>
  <c r="AA67" i="1"/>
  <c r="X67" i="1"/>
  <c r="S67" i="1"/>
  <c r="Y59" i="1"/>
  <c r="T59" i="1"/>
  <c r="U59" i="1"/>
  <c r="F12" i="10" s="1"/>
  <c r="Q12" i="10" s="1"/>
  <c r="Z59" i="1"/>
  <c r="S59" i="1"/>
  <c r="V59" i="1"/>
  <c r="X59" i="1"/>
  <c r="AA59" i="1"/>
  <c r="Y51" i="1"/>
  <c r="T51" i="1"/>
  <c r="U51" i="1"/>
  <c r="F95" i="10" s="1"/>
  <c r="Q95" i="10" s="1"/>
  <c r="S51" i="1"/>
  <c r="V51" i="1"/>
  <c r="X51" i="1"/>
  <c r="Z51" i="1"/>
  <c r="AA51" i="1"/>
  <c r="Y42" i="1"/>
  <c r="S42" i="1"/>
  <c r="T42" i="1"/>
  <c r="AA42" i="1"/>
  <c r="U42" i="1"/>
  <c r="F89" i="10" s="1"/>
  <c r="Q89" i="10" s="1"/>
  <c r="X42" i="1"/>
  <c r="Z42" i="1"/>
  <c r="V42" i="1"/>
  <c r="Y34" i="1"/>
  <c r="S34" i="1"/>
  <c r="T34" i="1"/>
  <c r="U34" i="1"/>
  <c r="F27" i="10" s="1"/>
  <c r="Q27" i="10" s="1"/>
  <c r="V34" i="1"/>
  <c r="X34" i="1"/>
  <c r="AA34" i="1"/>
  <c r="Z34" i="1"/>
  <c r="Y26" i="1"/>
  <c r="S26" i="1"/>
  <c r="T26" i="1"/>
  <c r="U26" i="1"/>
  <c r="F77" i="10" s="1"/>
  <c r="Q77" i="10" s="1"/>
  <c r="X26" i="1"/>
  <c r="Z26" i="1"/>
  <c r="AA26" i="1"/>
  <c r="V26" i="1"/>
  <c r="Y18" i="1"/>
  <c r="S18" i="1"/>
  <c r="T18" i="1"/>
  <c r="X18" i="1"/>
  <c r="AA18" i="1"/>
  <c r="Z18" i="1"/>
  <c r="U18" i="1"/>
  <c r="F71" i="10" s="1"/>
  <c r="Q71" i="10" s="1"/>
  <c r="V18" i="1"/>
  <c r="Y10" i="1"/>
  <c r="S10" i="1"/>
  <c r="T10" i="1"/>
  <c r="AA10" i="1"/>
  <c r="U10" i="1"/>
  <c r="F21" i="10" s="1"/>
  <c r="Q21" i="10" s="1"/>
  <c r="X10" i="1"/>
  <c r="Z10" i="1"/>
  <c r="V10" i="1"/>
  <c r="Y108" i="1"/>
  <c r="U108" i="1"/>
  <c r="F135" i="10" s="1"/>
  <c r="Q135" i="10" s="1"/>
  <c r="X108" i="1"/>
  <c r="Z108" i="1"/>
  <c r="S108" i="1"/>
  <c r="T108" i="1"/>
  <c r="V108" i="1"/>
  <c r="AA108" i="1"/>
  <c r="Y76" i="1"/>
  <c r="U76" i="1"/>
  <c r="F111" i="10" s="1"/>
  <c r="Q111" i="10" s="1"/>
  <c r="V76" i="1"/>
  <c r="X76" i="1"/>
  <c r="AA76" i="1"/>
  <c r="S76" i="1"/>
  <c r="Z76" i="1"/>
  <c r="T76" i="1"/>
  <c r="Y44" i="1"/>
  <c r="U44" i="1"/>
  <c r="F91" i="10" s="1"/>
  <c r="Q91" i="10" s="1"/>
  <c r="V44" i="1"/>
  <c r="X44" i="1"/>
  <c r="AA44" i="1"/>
  <c r="S44" i="1"/>
  <c r="T44" i="1"/>
  <c r="Z44" i="1"/>
  <c r="Y11" i="1"/>
  <c r="T11" i="1"/>
  <c r="U11" i="1"/>
  <c r="F66" i="10" s="1"/>
  <c r="Q66" i="10" s="1"/>
  <c r="V11" i="1"/>
  <c r="X11" i="1"/>
  <c r="Z11" i="1"/>
  <c r="S11" i="1"/>
  <c r="AA11" i="1"/>
  <c r="T170" i="1"/>
  <c r="V170" i="1"/>
  <c r="X170" i="1"/>
  <c r="Z170" i="1"/>
  <c r="S170" i="1"/>
  <c r="U170" i="1"/>
  <c r="F36" i="10" s="1"/>
  <c r="Q36" i="10" s="1"/>
  <c r="Y170" i="1"/>
  <c r="AA170" i="1"/>
  <c r="T162" i="1"/>
  <c r="V162" i="1"/>
  <c r="X162" i="1"/>
  <c r="Z162" i="1"/>
  <c r="U162" i="1"/>
  <c r="F37" i="10" s="1"/>
  <c r="Q37" i="10" s="1"/>
  <c r="S162" i="1"/>
  <c r="Y162" i="1"/>
  <c r="AA162" i="1"/>
  <c r="T154" i="1"/>
  <c r="V154" i="1"/>
  <c r="X154" i="1"/>
  <c r="Z154" i="1"/>
  <c r="S154" i="1"/>
  <c r="U154" i="1"/>
  <c r="F169" i="10" s="1"/>
  <c r="Y154" i="1"/>
  <c r="AA154" i="1"/>
  <c r="T146" i="1"/>
  <c r="V146" i="1"/>
  <c r="X146" i="1"/>
  <c r="Z146" i="1"/>
  <c r="U146" i="1"/>
  <c r="F161" i="10" s="1"/>
  <c r="S146" i="1"/>
  <c r="Y146" i="1"/>
  <c r="AA146" i="1"/>
  <c r="T138" i="1"/>
  <c r="V138" i="1"/>
  <c r="X138" i="1"/>
  <c r="Z138" i="1"/>
  <c r="S138" i="1"/>
  <c r="U138" i="1"/>
  <c r="F154" i="10" s="1"/>
  <c r="Y138" i="1"/>
  <c r="AA138" i="1"/>
  <c r="T130" i="1"/>
  <c r="V130" i="1"/>
  <c r="X130" i="1"/>
  <c r="Z130" i="1"/>
  <c r="U130" i="1"/>
  <c r="F149" i="10" s="1"/>
  <c r="Q149" i="10" s="1"/>
  <c r="S130" i="1"/>
  <c r="Y130" i="1"/>
  <c r="AA130" i="1"/>
  <c r="T122" i="1"/>
  <c r="V122" i="1"/>
  <c r="X122" i="1"/>
  <c r="Z122" i="1"/>
  <c r="S122" i="1"/>
  <c r="U122" i="1"/>
  <c r="F144" i="10" s="1"/>
  <c r="Q144" i="10" s="1"/>
  <c r="Y122" i="1"/>
  <c r="AA122" i="1"/>
  <c r="Y114" i="1"/>
  <c r="S114" i="1"/>
  <c r="U114" i="1"/>
  <c r="F43" i="10" s="1"/>
  <c r="Q43" i="10" s="1"/>
  <c r="V114" i="1"/>
  <c r="Z114" i="1"/>
  <c r="T114" i="1"/>
  <c r="AA114" i="1"/>
  <c r="X114" i="1"/>
  <c r="Y106" i="1"/>
  <c r="S106" i="1"/>
  <c r="U106" i="1"/>
  <c r="F134" i="10" s="1"/>
  <c r="Q134" i="10" s="1"/>
  <c r="V106" i="1"/>
  <c r="T106" i="1"/>
  <c r="X106" i="1"/>
  <c r="Z106" i="1"/>
  <c r="AA106" i="1"/>
  <c r="Y98" i="1"/>
  <c r="S98" i="1"/>
  <c r="U98" i="1"/>
  <c r="F127" i="10" s="1"/>
  <c r="Q127" i="10" s="1"/>
  <c r="V98" i="1"/>
  <c r="Z98" i="1"/>
  <c r="AA98" i="1"/>
  <c r="T98" i="1"/>
  <c r="X98" i="1"/>
  <c r="Y90" i="1"/>
  <c r="S90" i="1"/>
  <c r="U90" i="1"/>
  <c r="F28" i="10" s="1"/>
  <c r="Q28" i="10" s="1"/>
  <c r="V90" i="1"/>
  <c r="AA90" i="1"/>
  <c r="T90" i="1"/>
  <c r="X90" i="1"/>
  <c r="Z90" i="1"/>
  <c r="Y82" i="1"/>
  <c r="T82" i="1"/>
  <c r="S82" i="1"/>
  <c r="U82" i="1"/>
  <c r="F57" i="10" s="1"/>
  <c r="Q57" i="10" s="1"/>
  <c r="V82" i="1"/>
  <c r="X82" i="1"/>
  <c r="Z82" i="1"/>
  <c r="AA82" i="1"/>
  <c r="Y74" i="1"/>
  <c r="S74" i="1"/>
  <c r="T74" i="1"/>
  <c r="AA74" i="1"/>
  <c r="Z74" i="1"/>
  <c r="U74" i="1"/>
  <c r="F109" i="10" s="1"/>
  <c r="Q109" i="10" s="1"/>
  <c r="V74" i="1"/>
  <c r="X74" i="1"/>
  <c r="Y66" i="1"/>
  <c r="S66" i="1"/>
  <c r="T66" i="1"/>
  <c r="U66" i="1"/>
  <c r="F42" i="10" s="1"/>
  <c r="Q42" i="10" s="1"/>
  <c r="V66" i="1"/>
  <c r="X66" i="1"/>
  <c r="Z66" i="1"/>
  <c r="AA66" i="1"/>
  <c r="Y58" i="1"/>
  <c r="S58" i="1"/>
  <c r="T58" i="1"/>
  <c r="U58" i="1"/>
  <c r="F20" i="10" s="1"/>
  <c r="Q20" i="10" s="1"/>
  <c r="X58" i="1"/>
  <c r="Z58" i="1"/>
  <c r="V58" i="1"/>
  <c r="AA58" i="1"/>
  <c r="Y50" i="1"/>
  <c r="S50" i="1"/>
  <c r="T50" i="1"/>
  <c r="X50" i="1"/>
  <c r="AA50" i="1"/>
  <c r="V50" i="1"/>
  <c r="U50" i="1"/>
  <c r="F61" i="10" s="1"/>
  <c r="Q61" i="10" s="1"/>
  <c r="Z50" i="1"/>
  <c r="Y41" i="1"/>
  <c r="S41" i="1"/>
  <c r="V41" i="1"/>
  <c r="Z41" i="1"/>
  <c r="AA41" i="1"/>
  <c r="T41" i="1"/>
  <c r="U41" i="1"/>
  <c r="F88" i="10" s="1"/>
  <c r="Q88" i="10" s="1"/>
  <c r="X41" i="1"/>
  <c r="Y33" i="1"/>
  <c r="S33" i="1"/>
  <c r="Z33" i="1"/>
  <c r="T33" i="1"/>
  <c r="AA33" i="1"/>
  <c r="U33" i="1"/>
  <c r="F18" i="10" s="1"/>
  <c r="Q18" i="10" s="1"/>
  <c r="V33" i="1"/>
  <c r="X33" i="1"/>
  <c r="Y25" i="1"/>
  <c r="S25" i="1"/>
  <c r="T25" i="1"/>
  <c r="U25" i="1"/>
  <c r="F76" i="10" s="1"/>
  <c r="Q76" i="10" s="1"/>
  <c r="V25" i="1"/>
  <c r="Z25" i="1"/>
  <c r="AA25" i="1"/>
  <c r="X25" i="1"/>
  <c r="Y17" i="1"/>
  <c r="S17" i="1"/>
  <c r="T17" i="1"/>
  <c r="V17" i="1"/>
  <c r="X17" i="1"/>
  <c r="Z17" i="1"/>
  <c r="U17" i="1"/>
  <c r="F70" i="10" s="1"/>
  <c r="Q70" i="10" s="1"/>
  <c r="AA17" i="1"/>
  <c r="Y9" i="1"/>
  <c r="S9" i="1"/>
  <c r="V9" i="1"/>
  <c r="Z9" i="1"/>
  <c r="AA9" i="1"/>
  <c r="X9" i="1"/>
  <c r="T9" i="1"/>
  <c r="U9" i="1"/>
  <c r="F51" i="10" s="1"/>
  <c r="Q51" i="10" s="1"/>
  <c r="T164" i="1"/>
  <c r="V164" i="1"/>
  <c r="X164" i="1"/>
  <c r="Z164" i="1"/>
  <c r="AA164" i="1"/>
  <c r="U164" i="1"/>
  <c r="F16" i="10" s="1"/>
  <c r="Q16" i="10" s="1"/>
  <c r="S164" i="1"/>
  <c r="Y164" i="1"/>
  <c r="T148" i="1"/>
  <c r="V148" i="1"/>
  <c r="X148" i="1"/>
  <c r="Z148" i="1"/>
  <c r="AA148" i="1"/>
  <c r="U148" i="1"/>
  <c r="F163" i="10" s="1"/>
  <c r="S148" i="1"/>
  <c r="Y148" i="1"/>
  <c r="T124" i="1"/>
  <c r="V124" i="1"/>
  <c r="X124" i="1"/>
  <c r="Z124" i="1"/>
  <c r="AA124" i="1"/>
  <c r="U124" i="1"/>
  <c r="F145" i="10" s="1"/>
  <c r="Q145" i="10" s="1"/>
  <c r="Y124" i="1"/>
  <c r="S124" i="1"/>
  <c r="Y92" i="1"/>
  <c r="U92" i="1"/>
  <c r="F121" i="10" s="1"/>
  <c r="Q121" i="10" s="1"/>
  <c r="X92" i="1"/>
  <c r="Z92" i="1"/>
  <c r="AA92" i="1"/>
  <c r="S92" i="1"/>
  <c r="T92" i="1"/>
  <c r="V92" i="1"/>
  <c r="Y60" i="1"/>
  <c r="U60" i="1"/>
  <c r="F101" i="10" s="1"/>
  <c r="Q101" i="10" s="1"/>
  <c r="V60" i="1"/>
  <c r="S60" i="1"/>
  <c r="T60" i="1"/>
  <c r="AA60" i="1"/>
  <c r="X60" i="1"/>
  <c r="Z60" i="1"/>
  <c r="Y35" i="1"/>
  <c r="T35" i="1"/>
  <c r="U35" i="1"/>
  <c r="F83" i="10" s="1"/>
  <c r="Q83" i="10" s="1"/>
  <c r="V35" i="1"/>
  <c r="Z35" i="1"/>
  <c r="AA35" i="1"/>
  <c r="S35" i="1"/>
  <c r="X35" i="1"/>
  <c r="T169" i="1"/>
  <c r="V169" i="1"/>
  <c r="X169" i="1"/>
  <c r="Y169" i="1"/>
  <c r="Z169" i="1"/>
  <c r="AA169" i="1"/>
  <c r="S169" i="1"/>
  <c r="U169" i="1"/>
  <c r="F22" i="10" s="1"/>
  <c r="Q22" i="10" s="1"/>
  <c r="T161" i="1"/>
  <c r="V161" i="1"/>
  <c r="X161" i="1"/>
  <c r="Y161" i="1"/>
  <c r="Z161" i="1"/>
  <c r="AA161" i="1"/>
  <c r="S161" i="1"/>
  <c r="U161" i="1"/>
  <c r="F174" i="10" s="1"/>
  <c r="T153" i="1"/>
  <c r="V153" i="1"/>
  <c r="X153" i="1"/>
  <c r="Y153" i="1"/>
  <c r="Z153" i="1"/>
  <c r="AA153" i="1"/>
  <c r="S153" i="1"/>
  <c r="U153" i="1"/>
  <c r="F168" i="10" s="1"/>
  <c r="T145" i="1"/>
  <c r="V145" i="1"/>
  <c r="X145" i="1"/>
  <c r="Y145" i="1"/>
  <c r="Z145" i="1"/>
  <c r="AA145" i="1"/>
  <c r="S145" i="1"/>
  <c r="U145" i="1"/>
  <c r="F160" i="10" s="1"/>
  <c r="T137" i="1"/>
  <c r="V137" i="1"/>
  <c r="X137" i="1"/>
  <c r="Y137" i="1"/>
  <c r="Z137" i="1"/>
  <c r="AA137" i="1"/>
  <c r="S137" i="1"/>
  <c r="U137" i="1"/>
  <c r="F153" i="10" s="1"/>
  <c r="T129" i="1"/>
  <c r="V129" i="1"/>
  <c r="X129" i="1"/>
  <c r="Y129" i="1"/>
  <c r="Z129" i="1"/>
  <c r="AA129" i="1"/>
  <c r="S129" i="1"/>
  <c r="U129" i="1"/>
  <c r="F33" i="10" s="1"/>
  <c r="Q33" i="10" s="1"/>
  <c r="T121" i="1"/>
  <c r="V121" i="1"/>
  <c r="X121" i="1"/>
  <c r="Y121" i="1"/>
  <c r="Z121" i="1"/>
  <c r="AA121" i="1"/>
  <c r="S121" i="1"/>
  <c r="U121" i="1"/>
  <c r="F9" i="10" s="1"/>
  <c r="Q9" i="10" s="1"/>
  <c r="Y113" i="1"/>
  <c r="T113" i="1"/>
  <c r="U113" i="1"/>
  <c r="F139" i="10" s="1"/>
  <c r="Q139" i="10" s="1"/>
  <c r="V113" i="1"/>
  <c r="X113" i="1"/>
  <c r="Z113" i="1"/>
  <c r="S113" i="1"/>
  <c r="AA113" i="1"/>
  <c r="Y105" i="1"/>
  <c r="T105" i="1"/>
  <c r="U105" i="1"/>
  <c r="F133" i="10" s="1"/>
  <c r="Q133" i="10" s="1"/>
  <c r="AA105" i="1"/>
  <c r="X105" i="1"/>
  <c r="S105" i="1"/>
  <c r="V105" i="1"/>
  <c r="Z105" i="1"/>
  <c r="Y97" i="1"/>
  <c r="T97" i="1"/>
  <c r="U97" i="1"/>
  <c r="F126" i="10" s="1"/>
  <c r="Q126" i="10" s="1"/>
  <c r="S97" i="1"/>
  <c r="V97" i="1"/>
  <c r="X97" i="1"/>
  <c r="Z97" i="1"/>
  <c r="AA97" i="1"/>
  <c r="Y89" i="1"/>
  <c r="T89" i="1"/>
  <c r="U89" i="1"/>
  <c r="F120" i="10" s="1"/>
  <c r="Q120" i="10" s="1"/>
  <c r="X89" i="1"/>
  <c r="Z89" i="1"/>
  <c r="AA89" i="1"/>
  <c r="S89" i="1"/>
  <c r="V89" i="1"/>
  <c r="Y81" i="1"/>
  <c r="S81" i="1"/>
  <c r="Z81" i="1"/>
  <c r="AA81" i="1"/>
  <c r="V81" i="1"/>
  <c r="T81" i="1"/>
  <c r="X81" i="1"/>
  <c r="U81" i="1"/>
  <c r="F114" i="10" s="1"/>
  <c r="Q114" i="10" s="1"/>
  <c r="Y73" i="1"/>
  <c r="S73" i="1"/>
  <c r="V73" i="1"/>
  <c r="Z73" i="1"/>
  <c r="AA73" i="1"/>
  <c r="T73" i="1"/>
  <c r="U73" i="1"/>
  <c r="F108" i="10" s="1"/>
  <c r="Q108" i="10" s="1"/>
  <c r="X73" i="1"/>
  <c r="Y65" i="1"/>
  <c r="S65" i="1"/>
  <c r="Z65" i="1"/>
  <c r="X65" i="1"/>
  <c r="AA65" i="1"/>
  <c r="U65" i="1"/>
  <c r="F59" i="10" s="1"/>
  <c r="Q59" i="10" s="1"/>
  <c r="T65" i="1"/>
  <c r="V65" i="1"/>
  <c r="Y57" i="1"/>
  <c r="S57" i="1"/>
  <c r="T57" i="1"/>
  <c r="U57" i="1"/>
  <c r="F100" i="10" s="1"/>
  <c r="Q100" i="10" s="1"/>
  <c r="Z57" i="1"/>
  <c r="V57" i="1"/>
  <c r="X57" i="1"/>
  <c r="AA57" i="1"/>
  <c r="Y49" i="1"/>
  <c r="S49" i="1"/>
  <c r="T49" i="1"/>
  <c r="V49" i="1"/>
  <c r="X49" i="1"/>
  <c r="U49" i="1"/>
  <c r="F94" i="10" s="1"/>
  <c r="Q94" i="10" s="1"/>
  <c r="Z49" i="1"/>
  <c r="AA49" i="1"/>
  <c r="Y40" i="1"/>
  <c r="AA40" i="1"/>
  <c r="S40" i="1"/>
  <c r="U40" i="1"/>
  <c r="F87" i="10" s="1"/>
  <c r="Q87" i="10" s="1"/>
  <c r="V40" i="1"/>
  <c r="X40" i="1"/>
  <c r="T40" i="1"/>
  <c r="Z40" i="1"/>
  <c r="Y32" i="1"/>
  <c r="AA32" i="1"/>
  <c r="U32" i="1"/>
  <c r="F82" i="10" s="1"/>
  <c r="Q82" i="10" s="1"/>
  <c r="X32" i="1"/>
  <c r="Z32" i="1"/>
  <c r="S32" i="1"/>
  <c r="T32" i="1"/>
  <c r="V32" i="1"/>
  <c r="Y24" i="1"/>
  <c r="AA24" i="1"/>
  <c r="X24" i="1"/>
  <c r="S24" i="1"/>
  <c r="Z24" i="1"/>
  <c r="T24" i="1"/>
  <c r="U24" i="1"/>
  <c r="F75" i="10" s="1"/>
  <c r="Q75" i="10" s="1"/>
  <c r="V24" i="1"/>
  <c r="Y16" i="1"/>
  <c r="AA16" i="1"/>
  <c r="S16" i="1"/>
  <c r="T16" i="1"/>
  <c r="U16" i="1"/>
  <c r="F58" i="10" s="1"/>
  <c r="Q58" i="10" s="1"/>
  <c r="X16" i="1"/>
  <c r="Z16" i="1"/>
  <c r="V16" i="1"/>
  <c r="Y8" i="1"/>
  <c r="AA8" i="1"/>
  <c r="S8" i="1"/>
  <c r="U8" i="1"/>
  <c r="F65" i="10" s="1"/>
  <c r="Q65" i="10" s="1"/>
  <c r="V8" i="1"/>
  <c r="X8" i="1"/>
  <c r="T8" i="1"/>
  <c r="Z8" i="1"/>
  <c r="T172" i="1"/>
  <c r="V172" i="1"/>
  <c r="X172" i="1"/>
  <c r="Z172" i="1"/>
  <c r="AA172" i="1"/>
  <c r="U172" i="1"/>
  <c r="F19" i="10" s="1"/>
  <c r="Q19" i="10" s="1"/>
  <c r="S172" i="1"/>
  <c r="Y172" i="1"/>
  <c r="T140" i="1"/>
  <c r="V140" i="1"/>
  <c r="X140" i="1"/>
  <c r="Z140" i="1"/>
  <c r="AA140" i="1"/>
  <c r="U140" i="1"/>
  <c r="F29" i="10" s="1"/>
  <c r="Q29" i="10" s="1"/>
  <c r="Y140" i="1"/>
  <c r="S140" i="1"/>
  <c r="T116" i="1"/>
  <c r="V116" i="1"/>
  <c r="X116" i="1"/>
  <c r="Z116" i="1"/>
  <c r="AA116" i="1"/>
  <c r="U116" i="1"/>
  <c r="F17" i="10" s="1"/>
  <c r="Q17" i="10" s="1"/>
  <c r="S116" i="1"/>
  <c r="Y116" i="1"/>
  <c r="Y84" i="1"/>
  <c r="U84" i="1"/>
  <c r="F116" i="10" s="1"/>
  <c r="Q116" i="10" s="1"/>
  <c r="X84" i="1"/>
  <c r="Z84" i="1"/>
  <c r="S84" i="1"/>
  <c r="T84" i="1"/>
  <c r="V84" i="1"/>
  <c r="AA84" i="1"/>
  <c r="Y52" i="1"/>
  <c r="U52" i="1"/>
  <c r="F96" i="10" s="1"/>
  <c r="Q96" i="10" s="1"/>
  <c r="V52" i="1"/>
  <c r="S52" i="1"/>
  <c r="X52" i="1"/>
  <c r="Z52" i="1"/>
  <c r="T52" i="1"/>
  <c r="AA52" i="1"/>
  <c r="Y19" i="1"/>
  <c r="T19" i="1"/>
  <c r="U19" i="1"/>
  <c r="F52" i="10" s="1"/>
  <c r="Q52" i="10" s="1"/>
  <c r="S19" i="1"/>
  <c r="V19" i="1"/>
  <c r="Z19" i="1"/>
  <c r="AA19" i="1"/>
  <c r="X19" i="1"/>
  <c r="T168" i="1"/>
  <c r="V168" i="1"/>
  <c r="X168" i="1"/>
  <c r="S168" i="1"/>
  <c r="U168" i="1"/>
  <c r="F35" i="10" s="1"/>
  <c r="Q35" i="10" s="1"/>
  <c r="Z168" i="1"/>
  <c r="Y168" i="1"/>
  <c r="AA168" i="1"/>
  <c r="T160" i="1"/>
  <c r="V160" i="1"/>
  <c r="X160" i="1"/>
  <c r="S160" i="1"/>
  <c r="U160" i="1"/>
  <c r="F173" i="10" s="1"/>
  <c r="Y160" i="1"/>
  <c r="Z160" i="1"/>
  <c r="AA160" i="1"/>
  <c r="T152" i="1"/>
  <c r="V152" i="1"/>
  <c r="X152" i="1"/>
  <c r="S152" i="1"/>
  <c r="U152" i="1"/>
  <c r="F167" i="10" s="1"/>
  <c r="Y152" i="1"/>
  <c r="Z152" i="1"/>
  <c r="AA152" i="1"/>
  <c r="T144" i="1"/>
  <c r="V144" i="1"/>
  <c r="X144" i="1"/>
  <c r="S144" i="1"/>
  <c r="U144" i="1"/>
  <c r="F159" i="10" s="1"/>
  <c r="Y144" i="1"/>
  <c r="Z144" i="1"/>
  <c r="AA144" i="1"/>
  <c r="T136" i="1"/>
  <c r="V136" i="1"/>
  <c r="X136" i="1"/>
  <c r="S136" i="1"/>
  <c r="U136" i="1"/>
  <c r="F152" i="10" s="1"/>
  <c r="Q152" i="10" s="1"/>
  <c r="Y136" i="1"/>
  <c r="Z136" i="1"/>
  <c r="AA136" i="1"/>
  <c r="T128" i="1"/>
  <c r="V128" i="1"/>
  <c r="X128" i="1"/>
  <c r="S128" i="1"/>
  <c r="U128" i="1"/>
  <c r="F32" i="10" s="1"/>
  <c r="Q32" i="10" s="1"/>
  <c r="Y128" i="1"/>
  <c r="Z128" i="1"/>
  <c r="AA128" i="1"/>
  <c r="T120" i="1"/>
  <c r="V120" i="1"/>
  <c r="X120" i="1"/>
  <c r="S120" i="1"/>
  <c r="U120" i="1"/>
  <c r="F143" i="10" s="1"/>
  <c r="Q143" i="10" s="1"/>
  <c r="Z120" i="1"/>
  <c r="Y120" i="1"/>
  <c r="AA120" i="1"/>
  <c r="Y112" i="1"/>
  <c r="AA112" i="1"/>
  <c r="S112" i="1"/>
  <c r="T112" i="1"/>
  <c r="Z112" i="1"/>
  <c r="U112" i="1"/>
  <c r="F14" i="10" s="1"/>
  <c r="Q14" i="10" s="1"/>
  <c r="V112" i="1"/>
  <c r="X112" i="1"/>
  <c r="Y104" i="1"/>
  <c r="AA104" i="1"/>
  <c r="S104" i="1"/>
  <c r="T104" i="1"/>
  <c r="U104" i="1"/>
  <c r="F132" i="10" s="1"/>
  <c r="Q132" i="10" s="1"/>
  <c r="V104" i="1"/>
  <c r="X104" i="1"/>
  <c r="Z104" i="1"/>
  <c r="Y96" i="1"/>
  <c r="AA96" i="1"/>
  <c r="S96" i="1"/>
  <c r="T96" i="1"/>
  <c r="Z96" i="1"/>
  <c r="V96" i="1"/>
  <c r="X96" i="1"/>
  <c r="U96" i="1"/>
  <c r="F125" i="10" s="1"/>
  <c r="Q125" i="10" s="1"/>
  <c r="Y88" i="1"/>
  <c r="AA88" i="1"/>
  <c r="S88" i="1"/>
  <c r="T88" i="1"/>
  <c r="U88" i="1"/>
  <c r="F119" i="10" s="1"/>
  <c r="Q119" i="10" s="1"/>
  <c r="V88" i="1"/>
  <c r="X88" i="1"/>
  <c r="Z88" i="1"/>
  <c r="Y80" i="1"/>
  <c r="V80" i="1"/>
  <c r="Z80" i="1"/>
  <c r="AA80" i="1"/>
  <c r="S80" i="1"/>
  <c r="T80" i="1"/>
  <c r="U80" i="1"/>
  <c r="F26" i="10" s="1"/>
  <c r="Q26" i="10" s="1"/>
  <c r="X80" i="1"/>
  <c r="Y72" i="1"/>
  <c r="AA72" i="1"/>
  <c r="S72" i="1"/>
  <c r="U72" i="1"/>
  <c r="F56" i="10" s="1"/>
  <c r="Q56" i="10" s="1"/>
  <c r="V72" i="1"/>
  <c r="X72" i="1"/>
  <c r="Z72" i="1"/>
  <c r="T72" i="1"/>
  <c r="Y64" i="1"/>
  <c r="AA64" i="1"/>
  <c r="U64" i="1"/>
  <c r="F46" i="10" s="1"/>
  <c r="Q46" i="10" s="1"/>
  <c r="X64" i="1"/>
  <c r="Z64" i="1"/>
  <c r="S64" i="1"/>
  <c r="T64" i="1"/>
  <c r="V64" i="1"/>
  <c r="Y56" i="1"/>
  <c r="AA56" i="1"/>
  <c r="X56" i="1"/>
  <c r="T56" i="1"/>
  <c r="U56" i="1"/>
  <c r="F99" i="10" s="1"/>
  <c r="Q99" i="10" s="1"/>
  <c r="V56" i="1"/>
  <c r="S56" i="1"/>
  <c r="Z56" i="1"/>
  <c r="Y48" i="1"/>
  <c r="AA48" i="1"/>
  <c r="S48" i="1"/>
  <c r="T48" i="1"/>
  <c r="X48" i="1"/>
  <c r="Z48" i="1"/>
  <c r="U48" i="1"/>
  <c r="F7" i="10" s="1"/>
  <c r="Q7" i="10" s="1"/>
  <c r="V48" i="1"/>
  <c r="Y39" i="1"/>
  <c r="Z39" i="1"/>
  <c r="AA39" i="1"/>
  <c r="S39" i="1"/>
  <c r="V39" i="1"/>
  <c r="T39" i="1"/>
  <c r="U39" i="1"/>
  <c r="F86" i="10" s="1"/>
  <c r="Q86" i="10" s="1"/>
  <c r="X39" i="1"/>
  <c r="Y31" i="1"/>
  <c r="Z31" i="1"/>
  <c r="AA31" i="1"/>
  <c r="T31" i="1"/>
  <c r="U31" i="1"/>
  <c r="F10" i="10" s="1"/>
  <c r="Q10" i="10" s="1"/>
  <c r="V31" i="1"/>
  <c r="S31" i="1"/>
  <c r="X31" i="1"/>
  <c r="Y23" i="1"/>
  <c r="Z23" i="1"/>
  <c r="AA23" i="1"/>
  <c r="T23" i="1"/>
  <c r="V23" i="1"/>
  <c r="X23" i="1"/>
  <c r="S23" i="1"/>
  <c r="U23" i="1"/>
  <c r="F74" i="10" s="1"/>
  <c r="Q74" i="10" s="1"/>
  <c r="Y15" i="1"/>
  <c r="Z15" i="1"/>
  <c r="AA15" i="1"/>
  <c r="V15" i="1"/>
  <c r="X15" i="1"/>
  <c r="S15" i="1"/>
  <c r="T15" i="1"/>
  <c r="U15" i="1"/>
  <c r="F69" i="10" s="1"/>
  <c r="Q69" i="10" s="1"/>
  <c r="Y7" i="1"/>
  <c r="Z7" i="1"/>
  <c r="AA7" i="1"/>
  <c r="S7" i="1"/>
  <c r="T7" i="1"/>
  <c r="V7" i="1"/>
  <c r="X7" i="1"/>
  <c r="U7" i="1"/>
  <c r="F64" i="10" s="1"/>
  <c r="Q64" i="10" s="1"/>
  <c r="T151" i="1"/>
  <c r="V151" i="1"/>
  <c r="X151" i="1"/>
  <c r="AA151" i="1"/>
  <c r="Y151" i="1"/>
  <c r="S151" i="1"/>
  <c r="U151" i="1"/>
  <c r="F166" i="10" s="1"/>
  <c r="Z151" i="1"/>
  <c r="T127" i="1"/>
  <c r="V127" i="1"/>
  <c r="X127" i="1"/>
  <c r="AA127" i="1"/>
  <c r="Y127" i="1"/>
  <c r="S127" i="1"/>
  <c r="Z127" i="1"/>
  <c r="U127" i="1"/>
  <c r="F148" i="10" s="1"/>
  <c r="Q148" i="10" s="1"/>
  <c r="Y103" i="1"/>
  <c r="Z103" i="1"/>
  <c r="S103" i="1"/>
  <c r="X103" i="1"/>
  <c r="U103" i="1"/>
  <c r="F24" i="10" s="1"/>
  <c r="Q24" i="10" s="1"/>
  <c r="AA103" i="1"/>
  <c r="T103" i="1"/>
  <c r="V103" i="1"/>
  <c r="Y79" i="1"/>
  <c r="AA79" i="1"/>
  <c r="T79" i="1"/>
  <c r="V79" i="1"/>
  <c r="X79" i="1"/>
  <c r="U79" i="1"/>
  <c r="F113" i="10" s="1"/>
  <c r="Q113" i="10" s="1"/>
  <c r="S79" i="1"/>
  <c r="Z79" i="1"/>
  <c r="Y71" i="1"/>
  <c r="Z71" i="1"/>
  <c r="AA71" i="1"/>
  <c r="S71" i="1"/>
  <c r="T71" i="1"/>
  <c r="U71" i="1"/>
  <c r="F107" i="10" s="1"/>
  <c r="Q107" i="10" s="1"/>
  <c r="X71" i="1"/>
  <c r="V71" i="1"/>
  <c r="Y63" i="1"/>
  <c r="Z63" i="1"/>
  <c r="AA63" i="1"/>
  <c r="T63" i="1"/>
  <c r="U63" i="1"/>
  <c r="F102" i="10" s="1"/>
  <c r="Q102" i="10" s="1"/>
  <c r="V63" i="1"/>
  <c r="X63" i="1"/>
  <c r="S63" i="1"/>
  <c r="Y55" i="1"/>
  <c r="Z55" i="1"/>
  <c r="AA55" i="1"/>
  <c r="T55" i="1"/>
  <c r="V55" i="1"/>
  <c r="X55" i="1"/>
  <c r="U55" i="1"/>
  <c r="F98" i="10" s="1"/>
  <c r="Q98" i="10" s="1"/>
  <c r="S55" i="1"/>
  <c r="Y47" i="1"/>
  <c r="Z47" i="1"/>
  <c r="AA47" i="1"/>
  <c r="V47" i="1"/>
  <c r="S47" i="1"/>
  <c r="T47" i="1"/>
  <c r="U47" i="1"/>
  <c r="F93" i="10" s="1"/>
  <c r="Q93" i="10" s="1"/>
  <c r="X47" i="1"/>
  <c r="Y38" i="1"/>
  <c r="X38" i="1"/>
  <c r="Z38" i="1"/>
  <c r="U38" i="1"/>
  <c r="F85" i="10" s="1"/>
  <c r="Q85" i="10" s="1"/>
  <c r="AA38" i="1"/>
  <c r="S38" i="1"/>
  <c r="T38" i="1"/>
  <c r="V38" i="1"/>
  <c r="Y30" i="1"/>
  <c r="X30" i="1"/>
  <c r="Z30" i="1"/>
  <c r="AA30" i="1"/>
  <c r="S30" i="1"/>
  <c r="T30" i="1"/>
  <c r="U30" i="1"/>
  <c r="F81" i="10" s="1"/>
  <c r="Q81" i="10" s="1"/>
  <c r="V30" i="1"/>
  <c r="Y22" i="1"/>
  <c r="X22" i="1"/>
  <c r="Z22" i="1"/>
  <c r="S22" i="1"/>
  <c r="T22" i="1"/>
  <c r="U22" i="1"/>
  <c r="F73" i="10" s="1"/>
  <c r="Q73" i="10" s="1"/>
  <c r="AA22" i="1"/>
  <c r="V22" i="1"/>
  <c r="Y14" i="1"/>
  <c r="X14" i="1"/>
  <c r="Z14" i="1"/>
  <c r="S14" i="1"/>
  <c r="U14" i="1"/>
  <c r="F68" i="10" s="1"/>
  <c r="Q68" i="10" s="1"/>
  <c r="V14" i="1"/>
  <c r="AA14" i="1"/>
  <c r="T14" i="1"/>
  <c r="T167" i="1"/>
  <c r="V167" i="1"/>
  <c r="X167" i="1"/>
  <c r="AA167" i="1"/>
  <c r="Y167" i="1"/>
  <c r="S167" i="1"/>
  <c r="U167" i="1"/>
  <c r="F177" i="10" s="1"/>
  <c r="Z167" i="1"/>
  <c r="T135" i="1"/>
  <c r="V135" i="1"/>
  <c r="X135" i="1"/>
  <c r="AA135" i="1"/>
  <c r="Y135" i="1"/>
  <c r="S135" i="1"/>
  <c r="U135" i="1"/>
  <c r="F6" i="10" s="1"/>
  <c r="Q6" i="10" s="1"/>
  <c r="Z135" i="1"/>
  <c r="Y111" i="1"/>
  <c r="Z111" i="1"/>
  <c r="S111" i="1"/>
  <c r="V111" i="1"/>
  <c r="X111" i="1"/>
  <c r="AA111" i="1"/>
  <c r="T111" i="1"/>
  <c r="U111" i="1"/>
  <c r="F138" i="10" s="1"/>
  <c r="Q138" i="10" s="1"/>
  <c r="Y87" i="1"/>
  <c r="Z87" i="1"/>
  <c r="S87" i="1"/>
  <c r="X87" i="1"/>
  <c r="AA87" i="1"/>
  <c r="U87" i="1"/>
  <c r="F118" i="10" s="1"/>
  <c r="Q118" i="10" s="1"/>
  <c r="T87" i="1"/>
  <c r="V87" i="1"/>
  <c r="T174" i="1"/>
  <c r="V174" i="1"/>
  <c r="X174" i="1"/>
  <c r="U174" i="1"/>
  <c r="F180" i="10" s="1"/>
  <c r="Y174" i="1"/>
  <c r="Z174" i="1"/>
  <c r="S174" i="1"/>
  <c r="AA174" i="1"/>
  <c r="T166" i="1"/>
  <c r="V166" i="1"/>
  <c r="X166" i="1"/>
  <c r="U166" i="1"/>
  <c r="F176" i="10" s="1"/>
  <c r="Y166" i="1"/>
  <c r="Z166" i="1"/>
  <c r="AA166" i="1"/>
  <c r="S166" i="1"/>
  <c r="T158" i="1"/>
  <c r="V158" i="1"/>
  <c r="X158" i="1"/>
  <c r="U158" i="1"/>
  <c r="F45" i="10" s="1"/>
  <c r="Q45" i="10" s="1"/>
  <c r="Y158" i="1"/>
  <c r="Z158" i="1"/>
  <c r="S158" i="1"/>
  <c r="AA158" i="1"/>
  <c r="T150" i="1"/>
  <c r="V150" i="1"/>
  <c r="X150" i="1"/>
  <c r="U150" i="1"/>
  <c r="F165" i="10" s="1"/>
  <c r="Y150" i="1"/>
  <c r="Z150" i="1"/>
  <c r="AA150" i="1"/>
  <c r="S150" i="1"/>
  <c r="T142" i="1"/>
  <c r="V142" i="1"/>
  <c r="X142" i="1"/>
  <c r="U142" i="1"/>
  <c r="F157" i="10" s="1"/>
  <c r="Y142" i="1"/>
  <c r="Z142" i="1"/>
  <c r="S142" i="1"/>
  <c r="AA142" i="1"/>
  <c r="T134" i="1"/>
  <c r="V134" i="1"/>
  <c r="X134" i="1"/>
  <c r="U134" i="1"/>
  <c r="F41" i="10" s="1"/>
  <c r="Q41" i="10" s="1"/>
  <c r="Y134" i="1"/>
  <c r="Z134" i="1"/>
  <c r="AA134" i="1"/>
  <c r="S134" i="1"/>
  <c r="T126" i="1"/>
  <c r="V126" i="1"/>
  <c r="X126" i="1"/>
  <c r="U126" i="1"/>
  <c r="F147" i="10" s="1"/>
  <c r="Q147" i="10" s="1"/>
  <c r="Y126" i="1"/>
  <c r="Z126" i="1"/>
  <c r="S126" i="1"/>
  <c r="AA126" i="1"/>
  <c r="T118" i="1"/>
  <c r="V118" i="1"/>
  <c r="X118" i="1"/>
  <c r="U118" i="1"/>
  <c r="F141" i="10" s="1"/>
  <c r="Q141" i="10" s="1"/>
  <c r="Y118" i="1"/>
  <c r="Z118" i="1"/>
  <c r="AA118" i="1"/>
  <c r="S118" i="1"/>
  <c r="Y110" i="1"/>
  <c r="X110" i="1"/>
  <c r="AA110" i="1"/>
  <c r="S110" i="1"/>
  <c r="T110" i="1"/>
  <c r="U110" i="1"/>
  <c r="F137" i="10" s="1"/>
  <c r="Q137" i="10" s="1"/>
  <c r="V110" i="1"/>
  <c r="Z110" i="1"/>
  <c r="Y102" i="1"/>
  <c r="X102" i="1"/>
  <c r="AA102" i="1"/>
  <c r="U102" i="1"/>
  <c r="F131" i="10" s="1"/>
  <c r="Q131" i="10" s="1"/>
  <c r="V102" i="1"/>
  <c r="Z102" i="1"/>
  <c r="S102" i="1"/>
  <c r="T102" i="1"/>
  <c r="Y94" i="1"/>
  <c r="X94" i="1"/>
  <c r="AA94" i="1"/>
  <c r="V94" i="1"/>
  <c r="S94" i="1"/>
  <c r="T94" i="1"/>
  <c r="U94" i="1"/>
  <c r="F123" i="10" s="1"/>
  <c r="Q123" i="10" s="1"/>
  <c r="Z94" i="1"/>
  <c r="Y86" i="1"/>
  <c r="X86" i="1"/>
  <c r="AA86" i="1"/>
  <c r="S86" i="1"/>
  <c r="T86" i="1"/>
  <c r="U86" i="1"/>
  <c r="F117" i="10" s="1"/>
  <c r="Q117" i="10" s="1"/>
  <c r="V86" i="1"/>
  <c r="Z86" i="1"/>
  <c r="Y78" i="1"/>
  <c r="Z78" i="1"/>
  <c r="T78" i="1"/>
  <c r="U78" i="1"/>
  <c r="F112" i="10" s="1"/>
  <c r="Q112" i="10" s="1"/>
  <c r="S78" i="1"/>
  <c r="V78" i="1"/>
  <c r="X78" i="1"/>
  <c r="AA78" i="1"/>
  <c r="Y70" i="1"/>
  <c r="X70" i="1"/>
  <c r="Z70" i="1"/>
  <c r="U70" i="1"/>
  <c r="F106" i="10" s="1"/>
  <c r="Q106" i="10" s="1"/>
  <c r="AA70" i="1"/>
  <c r="V70" i="1"/>
  <c r="S70" i="1"/>
  <c r="T70" i="1"/>
  <c r="Y62" i="1"/>
  <c r="X62" i="1"/>
  <c r="Z62" i="1"/>
  <c r="AA62" i="1"/>
  <c r="V62" i="1"/>
  <c r="S62" i="1"/>
  <c r="T62" i="1"/>
  <c r="U62" i="1"/>
  <c r="F49" i="10" s="1"/>
  <c r="Q49" i="10" s="1"/>
  <c r="Y54" i="1"/>
  <c r="X54" i="1"/>
  <c r="Z54" i="1"/>
  <c r="S54" i="1"/>
  <c r="T54" i="1"/>
  <c r="U54" i="1"/>
  <c r="F54" i="10" s="1"/>
  <c r="Q54" i="10" s="1"/>
  <c r="V54" i="1"/>
  <c r="AA54" i="1"/>
  <c r="Y46" i="1"/>
  <c r="X46" i="1"/>
  <c r="Z46" i="1"/>
  <c r="S46" i="1"/>
  <c r="U46" i="1"/>
  <c r="F47" i="10" s="1"/>
  <c r="Q47" i="10" s="1"/>
  <c r="V46" i="1"/>
  <c r="T46" i="1"/>
  <c r="AA46" i="1"/>
  <c r="Y37" i="1"/>
  <c r="V37" i="1"/>
  <c r="X37" i="1"/>
  <c r="T37" i="1"/>
  <c r="U37" i="1"/>
  <c r="F84" i="10" s="1"/>
  <c r="Q84" i="10" s="1"/>
  <c r="Z37" i="1"/>
  <c r="AA37" i="1"/>
  <c r="S37" i="1"/>
  <c r="Y29" i="1"/>
  <c r="V29" i="1"/>
  <c r="X29" i="1"/>
  <c r="T29" i="1"/>
  <c r="Z29" i="1"/>
  <c r="AA29" i="1"/>
  <c r="S29" i="1"/>
  <c r="U29" i="1"/>
  <c r="F80" i="10" s="1"/>
  <c r="Q80" i="10" s="1"/>
  <c r="Y21" i="1"/>
  <c r="V21" i="1"/>
  <c r="X21" i="1"/>
  <c r="Z21" i="1"/>
  <c r="AA21" i="1"/>
  <c r="S21" i="1"/>
  <c r="T21" i="1"/>
  <c r="U21" i="1"/>
  <c r="F72" i="10" s="1"/>
  <c r="Q72" i="10" s="1"/>
  <c r="Y13" i="1"/>
  <c r="V13" i="1"/>
  <c r="X13" i="1"/>
  <c r="S13" i="1"/>
  <c r="T13" i="1"/>
  <c r="Z13" i="1"/>
  <c r="AA13" i="1"/>
  <c r="U13" i="1"/>
  <c r="AH4" i="2"/>
  <c r="U6" i="1"/>
  <c r="F63" i="10" s="1"/>
  <c r="Q63" i="10" s="1"/>
  <c r="X6" i="1"/>
  <c r="Y6" i="1"/>
  <c r="S6" i="1"/>
  <c r="Z6" i="1"/>
  <c r="AA6" i="1"/>
  <c r="T6" i="1"/>
  <c r="V6" i="1"/>
  <c r="T143" i="1"/>
  <c r="V143" i="1"/>
  <c r="X143" i="1"/>
  <c r="AA143" i="1"/>
  <c r="Y143" i="1"/>
  <c r="S143" i="1"/>
  <c r="Z143" i="1"/>
  <c r="U143" i="1"/>
  <c r="F158" i="10" s="1"/>
  <c r="T119" i="1"/>
  <c r="V119" i="1"/>
  <c r="X119" i="1"/>
  <c r="AA119" i="1"/>
  <c r="Y119" i="1"/>
  <c r="S119" i="1"/>
  <c r="U119" i="1"/>
  <c r="F142" i="10" s="1"/>
  <c r="Q142" i="10" s="1"/>
  <c r="Z119" i="1"/>
  <c r="Y95" i="1"/>
  <c r="Z95" i="1"/>
  <c r="S95" i="1"/>
  <c r="T95" i="1"/>
  <c r="U95" i="1"/>
  <c r="F124" i="10" s="1"/>
  <c r="Q124" i="10" s="1"/>
  <c r="V95" i="1"/>
  <c r="AA95" i="1"/>
  <c r="X95" i="1"/>
  <c r="T173" i="1"/>
  <c r="V173" i="1"/>
  <c r="X173" i="1"/>
  <c r="S173" i="1"/>
  <c r="AA173" i="1"/>
  <c r="U173" i="1"/>
  <c r="F179" i="10" s="1"/>
  <c r="Y173" i="1"/>
  <c r="Z173" i="1"/>
  <c r="T165" i="1"/>
  <c r="V165" i="1"/>
  <c r="X165" i="1"/>
  <c r="S165" i="1"/>
  <c r="AA165" i="1"/>
  <c r="U165" i="1"/>
  <c r="F175" i="10" s="1"/>
  <c r="Y165" i="1"/>
  <c r="Z165" i="1"/>
  <c r="T157" i="1"/>
  <c r="V157" i="1"/>
  <c r="X157" i="1"/>
  <c r="S157" i="1"/>
  <c r="AA157" i="1"/>
  <c r="U157" i="1"/>
  <c r="F172" i="10" s="1"/>
  <c r="Y157" i="1"/>
  <c r="Z157" i="1"/>
  <c r="T149" i="1"/>
  <c r="V149" i="1"/>
  <c r="X149" i="1"/>
  <c r="S149" i="1"/>
  <c r="AA149" i="1"/>
  <c r="U149" i="1"/>
  <c r="F164" i="10" s="1"/>
  <c r="Y149" i="1"/>
  <c r="Z149" i="1"/>
  <c r="T141" i="1"/>
  <c r="V141" i="1"/>
  <c r="X141" i="1"/>
  <c r="S141" i="1"/>
  <c r="AA141" i="1"/>
  <c r="U141" i="1"/>
  <c r="F156" i="10" s="1"/>
  <c r="Y141" i="1"/>
  <c r="Z141" i="1"/>
  <c r="T133" i="1"/>
  <c r="V133" i="1"/>
  <c r="X133" i="1"/>
  <c r="S133" i="1"/>
  <c r="AA133" i="1"/>
  <c r="Y133" i="1"/>
  <c r="U133" i="1"/>
  <c r="F151" i="10" s="1"/>
  <c r="Q151" i="10" s="1"/>
  <c r="Z133" i="1"/>
  <c r="T125" i="1"/>
  <c r="V125" i="1"/>
  <c r="X125" i="1"/>
  <c r="S125" i="1"/>
  <c r="AA125" i="1"/>
  <c r="U125" i="1"/>
  <c r="F146" i="10" s="1"/>
  <c r="Q146" i="10" s="1"/>
  <c r="Y125" i="1"/>
  <c r="Z125" i="1"/>
  <c r="T117" i="1"/>
  <c r="V117" i="1"/>
  <c r="X117" i="1"/>
  <c r="S117" i="1"/>
  <c r="AA117" i="1"/>
  <c r="U117" i="1"/>
  <c r="F140" i="10" s="1"/>
  <c r="Q140" i="10" s="1"/>
  <c r="Y117" i="1"/>
  <c r="Z117" i="1"/>
  <c r="Y109" i="1"/>
  <c r="V109" i="1"/>
  <c r="Z109" i="1"/>
  <c r="AA109" i="1"/>
  <c r="X109" i="1"/>
  <c r="T109" i="1"/>
  <c r="S109" i="1"/>
  <c r="U109" i="1"/>
  <c r="F136" i="10" s="1"/>
  <c r="Q136" i="10" s="1"/>
  <c r="Y101" i="1"/>
  <c r="V101" i="1"/>
  <c r="Z101" i="1"/>
  <c r="AA101" i="1"/>
  <c r="S101" i="1"/>
  <c r="T101" i="1"/>
  <c r="U101" i="1"/>
  <c r="F130" i="10" s="1"/>
  <c r="Q130" i="10" s="1"/>
  <c r="X101" i="1"/>
  <c r="Y93" i="1"/>
  <c r="V93" i="1"/>
  <c r="Z93" i="1"/>
  <c r="AA93" i="1"/>
  <c r="T93" i="1"/>
  <c r="U93" i="1"/>
  <c r="F122" i="10" s="1"/>
  <c r="Q122" i="10" s="1"/>
  <c r="X93" i="1"/>
  <c r="S93" i="1"/>
  <c r="Y85" i="1"/>
  <c r="V85" i="1"/>
  <c r="Z85" i="1"/>
  <c r="AA85" i="1"/>
  <c r="U85" i="1"/>
  <c r="F11" i="10" s="1"/>
  <c r="Q11" i="10" s="1"/>
  <c r="X85" i="1"/>
  <c r="S85" i="1"/>
  <c r="T85" i="1"/>
  <c r="Y77" i="1"/>
  <c r="X77" i="1"/>
  <c r="AA77" i="1"/>
  <c r="S77" i="1"/>
  <c r="Z77" i="1"/>
  <c r="U77" i="1"/>
  <c r="F31" i="10" s="1"/>
  <c r="Q31" i="10" s="1"/>
  <c r="V77" i="1"/>
  <c r="T77" i="1"/>
  <c r="Y69" i="1"/>
  <c r="V69" i="1"/>
  <c r="X69" i="1"/>
  <c r="T69" i="1"/>
  <c r="U69" i="1"/>
  <c r="F105" i="10" s="1"/>
  <c r="Q105" i="10" s="1"/>
  <c r="S69" i="1"/>
  <c r="Z69" i="1"/>
  <c r="AA69" i="1"/>
  <c r="Y61" i="1"/>
  <c r="V61" i="1"/>
  <c r="X61" i="1"/>
  <c r="T61" i="1"/>
  <c r="Z61" i="1"/>
  <c r="AA61" i="1"/>
  <c r="S61" i="1"/>
  <c r="U61" i="1"/>
  <c r="F15" i="10" s="1"/>
  <c r="Q15" i="10" s="1"/>
  <c r="Y53" i="1"/>
  <c r="V53" i="1"/>
  <c r="X53" i="1"/>
  <c r="Z53" i="1"/>
  <c r="U53" i="1"/>
  <c r="F97" i="10" s="1"/>
  <c r="Q97" i="10" s="1"/>
  <c r="AA53" i="1"/>
  <c r="S53" i="1"/>
  <c r="T53" i="1"/>
  <c r="Y45" i="1"/>
  <c r="V45" i="1"/>
  <c r="X45" i="1"/>
  <c r="S45" i="1"/>
  <c r="T45" i="1"/>
  <c r="Z45" i="1"/>
  <c r="U45" i="1"/>
  <c r="F92" i="10" s="1"/>
  <c r="Q92" i="10" s="1"/>
  <c r="AA45" i="1"/>
  <c r="Y36" i="1"/>
  <c r="U36" i="1"/>
  <c r="F50" i="10" s="1"/>
  <c r="Q50" i="10" s="1"/>
  <c r="V36" i="1"/>
  <c r="AA36" i="1"/>
  <c r="Z36" i="1"/>
  <c r="S36" i="1"/>
  <c r="T36" i="1"/>
  <c r="X36" i="1"/>
  <c r="Y28" i="1"/>
  <c r="U28" i="1"/>
  <c r="F79" i="10" s="1"/>
  <c r="Q79" i="10" s="1"/>
  <c r="V28" i="1"/>
  <c r="S28" i="1"/>
  <c r="T28" i="1"/>
  <c r="X28" i="1"/>
  <c r="AA28" i="1"/>
  <c r="Z28" i="1"/>
  <c r="Y20" i="1"/>
  <c r="U20" i="1"/>
  <c r="F40" i="10" s="1"/>
  <c r="Q40" i="10" s="1"/>
  <c r="V20" i="1"/>
  <c r="S20" i="1"/>
  <c r="X20" i="1"/>
  <c r="Z20" i="1"/>
  <c r="AA20" i="1"/>
  <c r="T20" i="1"/>
  <c r="Y12" i="1"/>
  <c r="U12" i="1"/>
  <c r="F8" i="10" s="1"/>
  <c r="Q8" i="10" s="1"/>
  <c r="V12" i="1"/>
  <c r="X12" i="1"/>
  <c r="AA12" i="1"/>
  <c r="Z12" i="1"/>
  <c r="S12" i="1"/>
  <c r="T12" i="1"/>
  <c r="AI4" i="2"/>
  <c r="F4" i="2"/>
  <c r="G4" i="2"/>
  <c r="H4" i="2"/>
  <c r="I4" i="2"/>
  <c r="J4" i="2"/>
  <c r="K4" i="2"/>
  <c r="L4" i="2"/>
  <c r="M4" i="2"/>
  <c r="E4" i="2"/>
  <c r="W19" i="1" l="1"/>
  <c r="G52" i="10"/>
  <c r="R52" i="10" s="1"/>
  <c r="W8" i="1"/>
  <c r="G65" i="10"/>
  <c r="R65" i="10" s="1"/>
  <c r="W40" i="1"/>
  <c r="G87" i="10"/>
  <c r="R87" i="10" s="1"/>
  <c r="W81" i="1"/>
  <c r="G114" i="10"/>
  <c r="R114" i="10" s="1"/>
  <c r="W97" i="1"/>
  <c r="G126" i="10"/>
  <c r="R126" i="10" s="1"/>
  <c r="W25" i="1"/>
  <c r="G76" i="10"/>
  <c r="R76" i="10" s="1"/>
  <c r="W66" i="1"/>
  <c r="G42" i="10"/>
  <c r="R42" i="10" s="1"/>
  <c r="W82" i="1"/>
  <c r="G57" i="10"/>
  <c r="R57" i="10" s="1"/>
  <c r="W34" i="1"/>
  <c r="G27" i="10"/>
  <c r="R27" i="10" s="1"/>
  <c r="W51" i="1"/>
  <c r="G95" i="10"/>
  <c r="R95" i="10" s="1"/>
  <c r="W100" i="1"/>
  <c r="G129" i="10"/>
  <c r="R129" i="10" s="1"/>
  <c r="W57" i="1"/>
  <c r="G100" i="10"/>
  <c r="R100" i="10" s="1"/>
  <c r="W59" i="1"/>
  <c r="G12" i="10"/>
  <c r="R12" i="10" s="1"/>
  <c r="W23" i="1"/>
  <c r="G74" i="10"/>
  <c r="R74" i="10" s="1"/>
  <c r="W111" i="1"/>
  <c r="G138" i="10"/>
  <c r="R138" i="10" s="1"/>
  <c r="W113" i="1"/>
  <c r="G139" i="10"/>
  <c r="R139" i="10" s="1"/>
  <c r="W90" i="1"/>
  <c r="G28" i="10"/>
  <c r="R28" i="10" s="1"/>
  <c r="W98" i="1"/>
  <c r="G127" i="10"/>
  <c r="R127" i="10" s="1"/>
  <c r="W106" i="1"/>
  <c r="G134" i="10"/>
  <c r="R134" i="10" s="1"/>
  <c r="W114" i="1"/>
  <c r="G43" i="10"/>
  <c r="R43" i="10" s="1"/>
  <c r="W11" i="1"/>
  <c r="G66" i="10"/>
  <c r="R66" i="10" s="1"/>
  <c r="W67" i="1"/>
  <c r="G103" i="10"/>
  <c r="R103" i="10" s="1"/>
  <c r="W75" i="1"/>
  <c r="G110" i="10"/>
  <c r="R110" i="10" s="1"/>
  <c r="W83" i="1"/>
  <c r="G115" i="10"/>
  <c r="R115" i="10" s="1"/>
  <c r="W46" i="1"/>
  <c r="G47" i="10"/>
  <c r="R47" i="10" s="1"/>
  <c r="W47" i="1"/>
  <c r="G93" i="10"/>
  <c r="R93" i="10" s="1"/>
  <c r="W79" i="1"/>
  <c r="G113" i="10"/>
  <c r="R113" i="10" s="1"/>
  <c r="W15" i="1"/>
  <c r="G69" i="10"/>
  <c r="R69" i="10" s="1"/>
  <c r="W49" i="1"/>
  <c r="G94" i="10"/>
  <c r="R94" i="10" s="1"/>
  <c r="W35" i="1"/>
  <c r="G83" i="10"/>
  <c r="R83" i="10" s="1"/>
  <c r="W17" i="1"/>
  <c r="G70" i="10"/>
  <c r="R70" i="10" s="1"/>
  <c r="W45" i="1"/>
  <c r="G92" i="10"/>
  <c r="R92" i="10" s="1"/>
  <c r="W53" i="1"/>
  <c r="G97" i="10"/>
  <c r="R97" i="10" s="1"/>
  <c r="W61" i="1"/>
  <c r="G15" i="10"/>
  <c r="R15" i="10" s="1"/>
  <c r="W69" i="1"/>
  <c r="G105" i="10"/>
  <c r="R105" i="10" s="1"/>
  <c r="W85" i="1"/>
  <c r="G11" i="10"/>
  <c r="R11" i="10" s="1"/>
  <c r="W93" i="1"/>
  <c r="G122" i="10"/>
  <c r="R122" i="10" s="1"/>
  <c r="W101" i="1"/>
  <c r="G130" i="10"/>
  <c r="R130" i="10" s="1"/>
  <c r="W109" i="1"/>
  <c r="G136" i="10"/>
  <c r="R136" i="10" s="1"/>
  <c r="W117" i="1"/>
  <c r="G140" i="10"/>
  <c r="R140" i="10" s="1"/>
  <c r="W125" i="1"/>
  <c r="G146" i="10"/>
  <c r="R146" i="10" s="1"/>
  <c r="W133" i="1"/>
  <c r="G151" i="10"/>
  <c r="R151" i="10" s="1"/>
  <c r="W141" i="1"/>
  <c r="G156" i="10"/>
  <c r="W149" i="1"/>
  <c r="G164" i="10"/>
  <c r="W157" i="1"/>
  <c r="G172" i="10"/>
  <c r="W165" i="1"/>
  <c r="G175" i="10"/>
  <c r="W173" i="1"/>
  <c r="G179" i="10"/>
  <c r="W119" i="1"/>
  <c r="G142" i="10"/>
  <c r="R142" i="10" s="1"/>
  <c r="W143" i="1"/>
  <c r="G158" i="10"/>
  <c r="W52" i="1"/>
  <c r="G96" i="10"/>
  <c r="R96" i="10" s="1"/>
  <c r="W73" i="1"/>
  <c r="G108" i="10"/>
  <c r="R108" i="10" s="1"/>
  <c r="W60" i="1"/>
  <c r="G101" i="10"/>
  <c r="R101" i="10" s="1"/>
  <c r="W9" i="1"/>
  <c r="G51" i="10"/>
  <c r="R51" i="10" s="1"/>
  <c r="W41" i="1"/>
  <c r="G88" i="10"/>
  <c r="R88" i="10" s="1"/>
  <c r="W44" i="1"/>
  <c r="G91" i="10"/>
  <c r="R91" i="10" s="1"/>
  <c r="W76" i="1"/>
  <c r="G111" i="10"/>
  <c r="R111" i="10" s="1"/>
  <c r="W91" i="1"/>
  <c r="G55" i="10"/>
  <c r="R55" i="10" s="1"/>
  <c r="W99" i="1"/>
  <c r="G128" i="10"/>
  <c r="R128" i="10" s="1"/>
  <c r="W107" i="1"/>
  <c r="G34" i="10"/>
  <c r="R34" i="10" s="1"/>
  <c r="W68" i="1"/>
  <c r="G104" i="10"/>
  <c r="R104" i="10" s="1"/>
  <c r="AJ204" i="2"/>
  <c r="AI204" i="2" s="1"/>
  <c r="I5" i="10" s="1"/>
  <c r="T5" i="10" s="1"/>
  <c r="W78" i="1"/>
  <c r="G112" i="10"/>
  <c r="R112" i="10" s="1"/>
  <c r="W72" i="1"/>
  <c r="G56" i="10"/>
  <c r="R56" i="10" s="1"/>
  <c r="W29" i="1"/>
  <c r="G80" i="10"/>
  <c r="R80" i="10" s="1"/>
  <c r="W174" i="1"/>
  <c r="G180" i="10"/>
  <c r="W128" i="1"/>
  <c r="G32" i="10"/>
  <c r="R32" i="10" s="1"/>
  <c r="W152" i="1"/>
  <c r="G167" i="10"/>
  <c r="W168" i="1"/>
  <c r="G35" i="10"/>
  <c r="R35" i="10" s="1"/>
  <c r="W50" i="1"/>
  <c r="G61" i="10"/>
  <c r="R61" i="10" s="1"/>
  <c r="W6" i="1"/>
  <c r="V4" i="1" s="1"/>
  <c r="G63" i="10"/>
  <c r="R63" i="10" s="1"/>
  <c r="W70" i="1"/>
  <c r="G106" i="10"/>
  <c r="R106" i="10" s="1"/>
  <c r="W14" i="1"/>
  <c r="G68" i="10"/>
  <c r="R68" i="10" s="1"/>
  <c r="W63" i="1"/>
  <c r="G102" i="10"/>
  <c r="R102" i="10" s="1"/>
  <c r="W7" i="1"/>
  <c r="G64" i="10"/>
  <c r="R64" i="10" s="1"/>
  <c r="W31" i="1"/>
  <c r="G10" i="10"/>
  <c r="R10" i="10" s="1"/>
  <c r="W56" i="1"/>
  <c r="G99" i="10"/>
  <c r="R99" i="10" s="1"/>
  <c r="W88" i="1"/>
  <c r="G119" i="10"/>
  <c r="R119" i="10" s="1"/>
  <c r="W96" i="1"/>
  <c r="G125" i="10"/>
  <c r="R125" i="10" s="1"/>
  <c r="W104" i="1"/>
  <c r="G132" i="10"/>
  <c r="R132" i="10" s="1"/>
  <c r="W62" i="1"/>
  <c r="G49" i="10"/>
  <c r="R49" i="10" s="1"/>
  <c r="W102" i="1"/>
  <c r="G131" i="10"/>
  <c r="R131" i="10" s="1"/>
  <c r="W55" i="1"/>
  <c r="G98" i="10"/>
  <c r="R98" i="10" s="1"/>
  <c r="W39" i="1"/>
  <c r="G86" i="10"/>
  <c r="R86" i="10" s="1"/>
  <c r="W12" i="1"/>
  <c r="G8" i="10"/>
  <c r="R8" i="10" s="1"/>
  <c r="W20" i="1"/>
  <c r="G40" i="10"/>
  <c r="R40" i="10" s="1"/>
  <c r="W28" i="1"/>
  <c r="G79" i="10"/>
  <c r="R79" i="10" s="1"/>
  <c r="W36" i="1"/>
  <c r="G50" i="10"/>
  <c r="R50" i="10" s="1"/>
  <c r="W94" i="1"/>
  <c r="G123" i="10"/>
  <c r="R123" i="10" s="1"/>
  <c r="W13" i="1"/>
  <c r="G67" i="10"/>
  <c r="R67" i="10" s="1"/>
  <c r="W21" i="1"/>
  <c r="G72" i="10"/>
  <c r="R72" i="10" s="1"/>
  <c r="W37" i="1"/>
  <c r="G84" i="10"/>
  <c r="R84" i="10" s="1"/>
  <c r="W118" i="1"/>
  <c r="G141" i="10"/>
  <c r="R141" i="10" s="1"/>
  <c r="W126" i="1"/>
  <c r="G147" i="10"/>
  <c r="R147" i="10" s="1"/>
  <c r="W134" i="1"/>
  <c r="G41" i="10"/>
  <c r="R41" i="10" s="1"/>
  <c r="W142" i="1"/>
  <c r="G157" i="10"/>
  <c r="W150" i="1"/>
  <c r="G165" i="10"/>
  <c r="W158" i="1"/>
  <c r="G45" i="10"/>
  <c r="R45" i="10" s="1"/>
  <c r="W166" i="1"/>
  <c r="G176" i="10"/>
  <c r="W135" i="1"/>
  <c r="G6" i="10"/>
  <c r="R6" i="10" s="1"/>
  <c r="W167" i="1"/>
  <c r="G177" i="10"/>
  <c r="W127" i="1"/>
  <c r="G148" i="10"/>
  <c r="R148" i="10" s="1"/>
  <c r="W151" i="1"/>
  <c r="G166" i="10"/>
  <c r="W80" i="1"/>
  <c r="G26" i="10"/>
  <c r="R26" i="10" s="1"/>
  <c r="W120" i="1"/>
  <c r="G143" i="10"/>
  <c r="R143" i="10" s="1"/>
  <c r="W136" i="1"/>
  <c r="G152" i="10"/>
  <c r="R152" i="10" s="1"/>
  <c r="W144" i="1"/>
  <c r="G159" i="10"/>
  <c r="W160" i="1"/>
  <c r="G173" i="10"/>
  <c r="W116" i="1"/>
  <c r="G17" i="10"/>
  <c r="R17" i="10" s="1"/>
  <c r="W140" i="1"/>
  <c r="G29" i="10"/>
  <c r="R29" i="10" s="1"/>
  <c r="W172" i="1"/>
  <c r="G19" i="10"/>
  <c r="R19" i="10" s="1"/>
  <c r="W121" i="1"/>
  <c r="G9" i="10"/>
  <c r="R9" i="10" s="1"/>
  <c r="W129" i="1"/>
  <c r="G33" i="10"/>
  <c r="R33" i="10" s="1"/>
  <c r="W137" i="1"/>
  <c r="G153" i="10"/>
  <c r="W145" i="1"/>
  <c r="G160" i="10"/>
  <c r="W153" i="1"/>
  <c r="G168" i="10"/>
  <c r="W161" i="1"/>
  <c r="G174" i="10"/>
  <c r="W169" i="1"/>
  <c r="G22" i="10"/>
  <c r="R22" i="10" s="1"/>
  <c r="W124" i="1"/>
  <c r="G145" i="10"/>
  <c r="R145" i="10" s="1"/>
  <c r="W148" i="1"/>
  <c r="G163" i="10"/>
  <c r="W164" i="1"/>
  <c r="G16" i="10"/>
  <c r="R16" i="10" s="1"/>
  <c r="W122" i="1"/>
  <c r="G144" i="10"/>
  <c r="R144" i="10" s="1"/>
  <c r="W130" i="1"/>
  <c r="G149" i="10"/>
  <c r="R149" i="10" s="1"/>
  <c r="W138" i="1"/>
  <c r="G154" i="10"/>
  <c r="W146" i="1"/>
  <c r="G161" i="10"/>
  <c r="W154" i="1"/>
  <c r="G169" i="10"/>
  <c r="W162" i="1"/>
  <c r="G37" i="10"/>
  <c r="R37" i="10" s="1"/>
  <c r="W170" i="1"/>
  <c r="G36" i="10"/>
  <c r="R36" i="10" s="1"/>
  <c r="W115" i="1"/>
  <c r="G25" i="10"/>
  <c r="R25" i="10" s="1"/>
  <c r="W123" i="1"/>
  <c r="G13" i="10"/>
  <c r="R13" i="10" s="1"/>
  <c r="W131" i="1"/>
  <c r="G30" i="10"/>
  <c r="R30" i="10" s="1"/>
  <c r="W139" i="1"/>
  <c r="G155" i="10"/>
  <c r="W147" i="1"/>
  <c r="G162" i="10"/>
  <c r="W155" i="1"/>
  <c r="G170" i="10"/>
  <c r="W163" i="1"/>
  <c r="G39" i="10"/>
  <c r="R39" i="10" s="1"/>
  <c r="W171" i="1"/>
  <c r="G178" i="10"/>
  <c r="W132" i="1"/>
  <c r="G150" i="10"/>
  <c r="R150" i="10" s="1"/>
  <c r="W156" i="1"/>
  <c r="G171" i="10"/>
  <c r="W159" i="1"/>
  <c r="G44" i="10"/>
  <c r="R44" i="10" s="1"/>
  <c r="W77" i="1"/>
  <c r="G31" i="10"/>
  <c r="R31" i="10" s="1"/>
  <c r="F67" i="10"/>
  <c r="Q67" i="10" s="1"/>
  <c r="U175" i="1"/>
  <c r="F5" i="10" s="1"/>
  <c r="Q5" i="10" s="1"/>
  <c r="W87" i="1"/>
  <c r="G118" i="10"/>
  <c r="R118" i="10" s="1"/>
  <c r="W22" i="1"/>
  <c r="G73" i="10"/>
  <c r="R73" i="10" s="1"/>
  <c r="W30" i="1"/>
  <c r="G81" i="10"/>
  <c r="R81" i="10" s="1"/>
  <c r="W38" i="1"/>
  <c r="G85" i="10"/>
  <c r="R85" i="10" s="1"/>
  <c r="W71" i="1"/>
  <c r="G107" i="10"/>
  <c r="R107" i="10" s="1"/>
  <c r="W103" i="1"/>
  <c r="G24" i="10"/>
  <c r="R24" i="10" s="1"/>
  <c r="W48" i="1"/>
  <c r="G7" i="10"/>
  <c r="R7" i="10" s="1"/>
  <c r="W64" i="1"/>
  <c r="G46" i="10"/>
  <c r="R46" i="10" s="1"/>
  <c r="W16" i="1"/>
  <c r="G58" i="10"/>
  <c r="R58" i="10" s="1"/>
  <c r="W24" i="1"/>
  <c r="G75" i="10"/>
  <c r="R75" i="10" s="1"/>
  <c r="W32" i="1"/>
  <c r="G82" i="10"/>
  <c r="R82" i="10" s="1"/>
  <c r="W65" i="1"/>
  <c r="G59" i="10"/>
  <c r="R59" i="10" s="1"/>
  <c r="W89" i="1"/>
  <c r="G120" i="10"/>
  <c r="R120" i="10" s="1"/>
  <c r="W92" i="1"/>
  <c r="G121" i="10"/>
  <c r="R121" i="10" s="1"/>
  <c r="W10" i="1"/>
  <c r="G21" i="10"/>
  <c r="R21" i="10" s="1"/>
  <c r="W18" i="1"/>
  <c r="G71" i="10"/>
  <c r="R71" i="10" s="1"/>
  <c r="W26" i="1"/>
  <c r="G77" i="10"/>
  <c r="R77" i="10" s="1"/>
  <c r="W42" i="1"/>
  <c r="G89" i="10"/>
  <c r="R89" i="10" s="1"/>
  <c r="W95" i="1"/>
  <c r="G124" i="10"/>
  <c r="R124" i="10" s="1"/>
  <c r="W54" i="1"/>
  <c r="G54" i="10"/>
  <c r="R54" i="10" s="1"/>
  <c r="W86" i="1"/>
  <c r="G117" i="10"/>
  <c r="R117" i="10" s="1"/>
  <c r="W110" i="1"/>
  <c r="G137" i="10"/>
  <c r="R137" i="10" s="1"/>
  <c r="W112" i="1"/>
  <c r="G14" i="10"/>
  <c r="R14" i="10" s="1"/>
  <c r="W84" i="1"/>
  <c r="G116" i="10"/>
  <c r="R116" i="10" s="1"/>
  <c r="W105" i="1"/>
  <c r="G133" i="10"/>
  <c r="R133" i="10" s="1"/>
  <c r="W33" i="1"/>
  <c r="G18" i="10"/>
  <c r="R18" i="10" s="1"/>
  <c r="W58" i="1"/>
  <c r="G20" i="10"/>
  <c r="R20" i="10" s="1"/>
  <c r="W74" i="1"/>
  <c r="G109" i="10"/>
  <c r="R109" i="10" s="1"/>
  <c r="W108" i="1"/>
  <c r="G135" i="10"/>
  <c r="R135" i="10" s="1"/>
  <c r="W27" i="1"/>
  <c r="G78" i="10"/>
  <c r="R78" i="10" s="1"/>
  <c r="Z4" i="1"/>
  <c r="S4" i="1"/>
  <c r="X4" i="1"/>
  <c r="U4" i="1"/>
  <c r="O203" i="2"/>
  <c r="AG203" i="2" s="1"/>
  <c r="N203" i="2"/>
  <c r="AF203" i="2" s="1"/>
  <c r="C203" i="2"/>
  <c r="O202" i="2"/>
  <c r="AG202" i="2" s="1"/>
  <c r="N202" i="2"/>
  <c r="AF202" i="2" s="1"/>
  <c r="C202" i="2"/>
  <c r="O201" i="2"/>
  <c r="AG201" i="2" s="1"/>
  <c r="N201" i="2"/>
  <c r="AF201" i="2" s="1"/>
  <c r="C201" i="2"/>
  <c r="O200" i="2"/>
  <c r="AG200" i="2" s="1"/>
  <c r="N200" i="2"/>
  <c r="AF200" i="2" s="1"/>
  <c r="C200" i="2"/>
  <c r="O199" i="2"/>
  <c r="AG199" i="2" s="1"/>
  <c r="N199" i="2"/>
  <c r="AF199" i="2" s="1"/>
  <c r="C199" i="2"/>
  <c r="O198" i="2"/>
  <c r="AG198" i="2" s="1"/>
  <c r="N198" i="2"/>
  <c r="AF198" i="2" s="1"/>
  <c r="C198" i="2"/>
  <c r="O197" i="2"/>
  <c r="AG197" i="2" s="1"/>
  <c r="N197" i="2"/>
  <c r="AF197" i="2" s="1"/>
  <c r="C197" i="2"/>
  <c r="O196" i="2"/>
  <c r="AG196" i="2" s="1"/>
  <c r="N196" i="2"/>
  <c r="AF196" i="2" s="1"/>
  <c r="C196" i="2"/>
  <c r="O195" i="2"/>
  <c r="AG195" i="2" s="1"/>
  <c r="N195" i="2"/>
  <c r="AF195" i="2" s="1"/>
  <c r="C195" i="2"/>
  <c r="O194" i="2"/>
  <c r="AG194" i="2" s="1"/>
  <c r="N194" i="2"/>
  <c r="AF194" i="2" s="1"/>
  <c r="C194" i="2"/>
  <c r="O193" i="2"/>
  <c r="AG193" i="2" s="1"/>
  <c r="N193" i="2"/>
  <c r="AF193" i="2" s="1"/>
  <c r="C193" i="2"/>
  <c r="O192" i="2"/>
  <c r="AG192" i="2" s="1"/>
  <c r="N192" i="2"/>
  <c r="AF192" i="2" s="1"/>
  <c r="C192" i="2"/>
  <c r="O191" i="2"/>
  <c r="AG191" i="2" s="1"/>
  <c r="N191" i="2"/>
  <c r="AF191" i="2" s="1"/>
  <c r="C191" i="2"/>
  <c r="O190" i="2"/>
  <c r="AG190" i="2" s="1"/>
  <c r="N190" i="2"/>
  <c r="AF190" i="2" s="1"/>
  <c r="C190" i="2"/>
  <c r="O189" i="2"/>
  <c r="AG189" i="2" s="1"/>
  <c r="N189" i="2"/>
  <c r="AF189" i="2" s="1"/>
  <c r="C189" i="2"/>
  <c r="O188" i="2"/>
  <c r="AG188" i="2" s="1"/>
  <c r="N188" i="2"/>
  <c r="AF188" i="2" s="1"/>
  <c r="C188" i="2"/>
  <c r="O187" i="2"/>
  <c r="AG187" i="2" s="1"/>
  <c r="N187" i="2"/>
  <c r="AF187" i="2" s="1"/>
  <c r="C187" i="2"/>
  <c r="O186" i="2"/>
  <c r="AG186" i="2" s="1"/>
  <c r="N186" i="2"/>
  <c r="AF186" i="2" s="1"/>
  <c r="C186" i="2"/>
  <c r="O185" i="2"/>
  <c r="AG185" i="2" s="1"/>
  <c r="N185" i="2"/>
  <c r="AF185" i="2" s="1"/>
  <c r="C185" i="2"/>
  <c r="O184" i="2"/>
  <c r="AG184" i="2" s="1"/>
  <c r="N184" i="2"/>
  <c r="AF184" i="2" s="1"/>
  <c r="C184" i="2"/>
  <c r="O183" i="2"/>
  <c r="AG183" i="2" s="1"/>
  <c r="N183" i="2"/>
  <c r="AF183" i="2" s="1"/>
  <c r="C183" i="2"/>
  <c r="O182" i="2"/>
  <c r="AG182" i="2" s="1"/>
  <c r="N182" i="2"/>
  <c r="AF182" i="2" s="1"/>
  <c r="C182" i="2"/>
  <c r="O181" i="2"/>
  <c r="AG181" i="2" s="1"/>
  <c r="N181" i="2"/>
  <c r="AF181" i="2" s="1"/>
  <c r="C181" i="2"/>
  <c r="O180" i="2"/>
  <c r="AG180" i="2" s="1"/>
  <c r="N180" i="2"/>
  <c r="AF180" i="2" s="1"/>
  <c r="C180" i="2"/>
  <c r="O179" i="2"/>
  <c r="AG179" i="2" s="1"/>
  <c r="N179" i="2"/>
  <c r="AF179" i="2" s="1"/>
  <c r="C179" i="2"/>
  <c r="O178" i="2"/>
  <c r="AG178" i="2" s="1"/>
  <c r="N178" i="2"/>
  <c r="AF178" i="2" s="1"/>
  <c r="C178" i="2"/>
  <c r="O177" i="2"/>
  <c r="AG177" i="2" s="1"/>
  <c r="N177" i="2"/>
  <c r="AF177" i="2" s="1"/>
  <c r="C177" i="2"/>
  <c r="O176" i="2"/>
  <c r="AG176" i="2" s="1"/>
  <c r="N176" i="2"/>
  <c r="AF176" i="2" s="1"/>
  <c r="C176" i="2"/>
  <c r="O175" i="2"/>
  <c r="AG175" i="2" s="1"/>
  <c r="N175" i="2"/>
  <c r="AF175" i="2" s="1"/>
  <c r="C175" i="2"/>
  <c r="O174" i="2"/>
  <c r="AG174" i="2" s="1"/>
  <c r="N174" i="2"/>
  <c r="AF174" i="2" s="1"/>
  <c r="C174" i="2"/>
  <c r="O173" i="2"/>
  <c r="AG173" i="2" s="1"/>
  <c r="N173" i="2"/>
  <c r="AF173" i="2" s="1"/>
  <c r="C173" i="2"/>
  <c r="O172" i="2"/>
  <c r="AG172" i="2" s="1"/>
  <c r="N172" i="2"/>
  <c r="AF172" i="2" s="1"/>
  <c r="C172" i="2"/>
  <c r="O171" i="2"/>
  <c r="AG171" i="2" s="1"/>
  <c r="N171" i="2"/>
  <c r="AF171" i="2" s="1"/>
  <c r="C171" i="2"/>
  <c r="O170" i="2"/>
  <c r="AG170" i="2" s="1"/>
  <c r="N170" i="2"/>
  <c r="AF170" i="2" s="1"/>
  <c r="C170" i="2"/>
  <c r="O169" i="2"/>
  <c r="AG169" i="2" s="1"/>
  <c r="N169" i="2"/>
  <c r="AF169" i="2" s="1"/>
  <c r="C169" i="2"/>
  <c r="O168" i="2"/>
  <c r="AG168" i="2" s="1"/>
  <c r="N168" i="2"/>
  <c r="AF168" i="2" s="1"/>
  <c r="C168" i="2"/>
  <c r="O167" i="2"/>
  <c r="AG167" i="2" s="1"/>
  <c r="N167" i="2"/>
  <c r="AF167" i="2" s="1"/>
  <c r="C167" i="2"/>
  <c r="O166" i="2"/>
  <c r="AG166" i="2" s="1"/>
  <c r="N166" i="2"/>
  <c r="AF166" i="2" s="1"/>
  <c r="C166" i="2"/>
  <c r="O165" i="2"/>
  <c r="AG165" i="2" s="1"/>
  <c r="N165" i="2"/>
  <c r="AF165" i="2" s="1"/>
  <c r="C165" i="2"/>
  <c r="O164" i="2"/>
  <c r="AG164" i="2" s="1"/>
  <c r="N164" i="2"/>
  <c r="AF164" i="2" s="1"/>
  <c r="C164" i="2"/>
  <c r="O163" i="2"/>
  <c r="AG163" i="2" s="1"/>
  <c r="N163" i="2"/>
  <c r="AF163" i="2" s="1"/>
  <c r="C163" i="2"/>
  <c r="O162" i="2"/>
  <c r="AG162" i="2" s="1"/>
  <c r="N162" i="2"/>
  <c r="AF162" i="2" s="1"/>
  <c r="C162" i="2"/>
  <c r="O161" i="2"/>
  <c r="AG161" i="2" s="1"/>
  <c r="N161" i="2"/>
  <c r="AF161" i="2" s="1"/>
  <c r="C161" i="2"/>
  <c r="O160" i="2"/>
  <c r="AG160" i="2" s="1"/>
  <c r="N160" i="2"/>
  <c r="AF160" i="2" s="1"/>
  <c r="C160" i="2"/>
  <c r="O159" i="2"/>
  <c r="AG159" i="2" s="1"/>
  <c r="N159" i="2"/>
  <c r="AF159" i="2" s="1"/>
  <c r="C159" i="2"/>
  <c r="O158" i="2"/>
  <c r="AG158" i="2" s="1"/>
  <c r="N158" i="2"/>
  <c r="AF158" i="2" s="1"/>
  <c r="C158" i="2"/>
  <c r="O157" i="2"/>
  <c r="AG157" i="2" s="1"/>
  <c r="N157" i="2"/>
  <c r="AF157" i="2" s="1"/>
  <c r="C157" i="2"/>
  <c r="O156" i="2"/>
  <c r="AG156" i="2" s="1"/>
  <c r="N156" i="2"/>
  <c r="AF156" i="2" s="1"/>
  <c r="C156" i="2"/>
  <c r="O155" i="2"/>
  <c r="AG155" i="2" s="1"/>
  <c r="N155" i="2"/>
  <c r="AF155" i="2" s="1"/>
  <c r="C155" i="2"/>
  <c r="O154" i="2"/>
  <c r="AG154" i="2" s="1"/>
  <c r="N154" i="2"/>
  <c r="AF154" i="2" s="1"/>
  <c r="C154" i="2"/>
  <c r="O153" i="2"/>
  <c r="AG153" i="2" s="1"/>
  <c r="N153" i="2"/>
  <c r="AF153" i="2" s="1"/>
  <c r="C153" i="2"/>
  <c r="O152" i="2"/>
  <c r="AG152" i="2" s="1"/>
  <c r="N152" i="2"/>
  <c r="AF152" i="2" s="1"/>
  <c r="C152" i="2"/>
  <c r="O151" i="2"/>
  <c r="AG151" i="2" s="1"/>
  <c r="N151" i="2"/>
  <c r="AF151" i="2" s="1"/>
  <c r="C151" i="2"/>
  <c r="O150" i="2"/>
  <c r="AG150" i="2" s="1"/>
  <c r="N150" i="2"/>
  <c r="AF150" i="2" s="1"/>
  <c r="C150" i="2"/>
  <c r="O149" i="2"/>
  <c r="AG149" i="2" s="1"/>
  <c r="N149" i="2"/>
  <c r="AF149" i="2" s="1"/>
  <c r="C149" i="2"/>
  <c r="O148" i="2"/>
  <c r="AG148" i="2" s="1"/>
  <c r="N148" i="2"/>
  <c r="AF148" i="2" s="1"/>
  <c r="C148" i="2"/>
  <c r="O147" i="2"/>
  <c r="AG147" i="2" s="1"/>
  <c r="N147" i="2"/>
  <c r="AF147" i="2" s="1"/>
  <c r="C147" i="2"/>
  <c r="O146" i="2"/>
  <c r="AG146" i="2" s="1"/>
  <c r="N146" i="2"/>
  <c r="AF146" i="2" s="1"/>
  <c r="C146" i="2"/>
  <c r="O145" i="2"/>
  <c r="AG145" i="2" s="1"/>
  <c r="N145" i="2"/>
  <c r="AF145" i="2" s="1"/>
  <c r="C145" i="2"/>
  <c r="O144" i="2"/>
  <c r="AG144" i="2" s="1"/>
  <c r="N144" i="2"/>
  <c r="AF144" i="2" s="1"/>
  <c r="C144" i="2"/>
  <c r="O143" i="2"/>
  <c r="AG143" i="2" s="1"/>
  <c r="N143" i="2"/>
  <c r="AF143" i="2" s="1"/>
  <c r="C143" i="2"/>
  <c r="O142" i="2"/>
  <c r="AG142" i="2" s="1"/>
  <c r="N142" i="2"/>
  <c r="AF142" i="2" s="1"/>
  <c r="C142" i="2"/>
  <c r="O141" i="2"/>
  <c r="AG141" i="2" s="1"/>
  <c r="N141" i="2"/>
  <c r="AF141" i="2" s="1"/>
  <c r="C141" i="2"/>
  <c r="O140" i="2"/>
  <c r="AG140" i="2" s="1"/>
  <c r="N140" i="2"/>
  <c r="AF140" i="2" s="1"/>
  <c r="C140" i="2"/>
  <c r="O139" i="2"/>
  <c r="AG139" i="2" s="1"/>
  <c r="N139" i="2"/>
  <c r="AF139" i="2" s="1"/>
  <c r="C139" i="2"/>
  <c r="O138" i="2"/>
  <c r="AG138" i="2" s="1"/>
  <c r="N138" i="2"/>
  <c r="AF138" i="2" s="1"/>
  <c r="C138" i="2"/>
  <c r="O137" i="2"/>
  <c r="AG137" i="2" s="1"/>
  <c r="N137" i="2"/>
  <c r="AF137" i="2" s="1"/>
  <c r="C137" i="2"/>
  <c r="O136" i="2"/>
  <c r="AG136" i="2" s="1"/>
  <c r="N136" i="2"/>
  <c r="AF136" i="2" s="1"/>
  <c r="C136" i="2"/>
  <c r="O135" i="2"/>
  <c r="AG135" i="2" s="1"/>
  <c r="N135" i="2"/>
  <c r="AF135" i="2" s="1"/>
  <c r="C135" i="2"/>
  <c r="O134" i="2"/>
  <c r="AG134" i="2" s="1"/>
  <c r="N134" i="2"/>
  <c r="AF134" i="2" s="1"/>
  <c r="C134" i="2"/>
  <c r="O133" i="2"/>
  <c r="AG133" i="2" s="1"/>
  <c r="N133" i="2"/>
  <c r="AF133" i="2" s="1"/>
  <c r="C133" i="2"/>
  <c r="O132" i="2"/>
  <c r="AG132" i="2" s="1"/>
  <c r="N132" i="2"/>
  <c r="AF132" i="2" s="1"/>
  <c r="C132" i="2"/>
  <c r="O131" i="2"/>
  <c r="AG131" i="2" s="1"/>
  <c r="N131" i="2"/>
  <c r="AF131" i="2" s="1"/>
  <c r="C131" i="2"/>
  <c r="O130" i="2"/>
  <c r="AG130" i="2" s="1"/>
  <c r="N130" i="2"/>
  <c r="AF130" i="2" s="1"/>
  <c r="C130" i="2"/>
  <c r="O129" i="2"/>
  <c r="AG129" i="2" s="1"/>
  <c r="N129" i="2"/>
  <c r="AF129" i="2" s="1"/>
  <c r="C129" i="2"/>
  <c r="O128" i="2"/>
  <c r="AG128" i="2" s="1"/>
  <c r="N128" i="2"/>
  <c r="AF128" i="2" s="1"/>
  <c r="C128" i="2"/>
  <c r="O127" i="2"/>
  <c r="AG127" i="2" s="1"/>
  <c r="N127" i="2"/>
  <c r="AF127" i="2" s="1"/>
  <c r="C127" i="2"/>
  <c r="O126" i="2"/>
  <c r="AG126" i="2" s="1"/>
  <c r="N126" i="2"/>
  <c r="AF126" i="2" s="1"/>
  <c r="C126" i="2"/>
  <c r="O125" i="2"/>
  <c r="AG125" i="2" s="1"/>
  <c r="N125" i="2"/>
  <c r="AF125" i="2" s="1"/>
  <c r="C125" i="2"/>
  <c r="O124" i="2"/>
  <c r="AG124" i="2" s="1"/>
  <c r="N124" i="2"/>
  <c r="AF124" i="2" s="1"/>
  <c r="C124" i="2"/>
  <c r="O123" i="2"/>
  <c r="AG123" i="2" s="1"/>
  <c r="N123" i="2"/>
  <c r="AF123" i="2" s="1"/>
  <c r="C123" i="2"/>
  <c r="O122" i="2"/>
  <c r="AG122" i="2" s="1"/>
  <c r="N122" i="2"/>
  <c r="AF122" i="2" s="1"/>
  <c r="C122" i="2"/>
  <c r="O121" i="2"/>
  <c r="AG121" i="2" s="1"/>
  <c r="N121" i="2"/>
  <c r="AF121" i="2" s="1"/>
  <c r="C121" i="2"/>
  <c r="O120" i="2"/>
  <c r="AG120" i="2" s="1"/>
  <c r="N120" i="2"/>
  <c r="AF120" i="2" s="1"/>
  <c r="C120" i="2"/>
  <c r="O119" i="2"/>
  <c r="AG119" i="2" s="1"/>
  <c r="N119" i="2"/>
  <c r="AF119" i="2" s="1"/>
  <c r="C119" i="2"/>
  <c r="O118" i="2"/>
  <c r="AG118" i="2" s="1"/>
  <c r="N118" i="2"/>
  <c r="AF118" i="2" s="1"/>
  <c r="C118" i="2"/>
  <c r="O117" i="2"/>
  <c r="AG117" i="2" s="1"/>
  <c r="N117" i="2"/>
  <c r="AF117" i="2" s="1"/>
  <c r="C117" i="2"/>
  <c r="O116" i="2"/>
  <c r="AG116" i="2" s="1"/>
  <c r="N116" i="2"/>
  <c r="AF116" i="2" s="1"/>
  <c r="C116" i="2"/>
  <c r="O115" i="2"/>
  <c r="AG115" i="2" s="1"/>
  <c r="N115" i="2"/>
  <c r="AF115" i="2" s="1"/>
  <c r="C115" i="2"/>
  <c r="O114" i="2"/>
  <c r="AG114" i="2" s="1"/>
  <c r="N114" i="2"/>
  <c r="AF114" i="2" s="1"/>
  <c r="C114" i="2"/>
  <c r="O113" i="2"/>
  <c r="AG113" i="2" s="1"/>
  <c r="N113" i="2"/>
  <c r="AF113" i="2" s="1"/>
  <c r="C113" i="2"/>
  <c r="O112" i="2"/>
  <c r="AG112" i="2" s="1"/>
  <c r="N112" i="2"/>
  <c r="AF112" i="2" s="1"/>
  <c r="O111" i="2"/>
  <c r="AG111" i="2" s="1"/>
  <c r="N111" i="2"/>
  <c r="AF111" i="2" s="1"/>
  <c r="C111" i="2"/>
  <c r="O110" i="2"/>
  <c r="AG110" i="2" s="1"/>
  <c r="N110" i="2"/>
  <c r="AF110" i="2" s="1"/>
  <c r="C110" i="2"/>
  <c r="O109" i="2"/>
  <c r="AG109" i="2" s="1"/>
  <c r="N109" i="2"/>
  <c r="AF109" i="2" s="1"/>
  <c r="C109" i="2"/>
  <c r="O108" i="2"/>
  <c r="AG108" i="2" s="1"/>
  <c r="N108" i="2"/>
  <c r="AF108" i="2" s="1"/>
  <c r="C108" i="2"/>
  <c r="O107" i="2"/>
  <c r="AG107" i="2" s="1"/>
  <c r="N107" i="2"/>
  <c r="AF107" i="2" s="1"/>
  <c r="C107" i="2"/>
  <c r="O106" i="2"/>
  <c r="AG106" i="2" s="1"/>
  <c r="N106" i="2"/>
  <c r="AF106" i="2" s="1"/>
  <c r="C106" i="2"/>
  <c r="O105" i="2"/>
  <c r="AG105" i="2" s="1"/>
  <c r="N105" i="2"/>
  <c r="AF105" i="2" s="1"/>
  <c r="C105" i="2"/>
  <c r="O104" i="2"/>
  <c r="AG104" i="2" s="1"/>
  <c r="N104" i="2"/>
  <c r="AF104" i="2" s="1"/>
  <c r="C104" i="2"/>
  <c r="O103" i="2"/>
  <c r="AG103" i="2" s="1"/>
  <c r="N103" i="2"/>
  <c r="AF103" i="2" s="1"/>
  <c r="C103" i="2"/>
  <c r="O102" i="2"/>
  <c r="AG102" i="2" s="1"/>
  <c r="N102" i="2"/>
  <c r="AF102" i="2" s="1"/>
  <c r="C102" i="2"/>
  <c r="O101" i="2"/>
  <c r="AG101" i="2" s="1"/>
  <c r="N101" i="2"/>
  <c r="AF101" i="2" s="1"/>
  <c r="C101" i="2"/>
  <c r="O100" i="2"/>
  <c r="AG100" i="2" s="1"/>
  <c r="N100" i="2"/>
  <c r="AF100" i="2" s="1"/>
  <c r="O99" i="2"/>
  <c r="AG99" i="2" s="1"/>
  <c r="N99" i="2"/>
  <c r="AF99" i="2" s="1"/>
  <c r="C99" i="2"/>
  <c r="O98" i="2"/>
  <c r="AG98" i="2" s="1"/>
  <c r="N98" i="2"/>
  <c r="AF98" i="2" s="1"/>
  <c r="C98" i="2"/>
  <c r="O97" i="2"/>
  <c r="AG97" i="2" s="1"/>
  <c r="N97" i="2"/>
  <c r="AF97" i="2" s="1"/>
  <c r="C97" i="2"/>
  <c r="O96" i="2"/>
  <c r="AG96" i="2" s="1"/>
  <c r="N96" i="2"/>
  <c r="AF96" i="2" s="1"/>
  <c r="C96" i="2"/>
  <c r="O95" i="2"/>
  <c r="AG95" i="2" s="1"/>
  <c r="N95" i="2"/>
  <c r="AF95" i="2" s="1"/>
  <c r="C95" i="2"/>
  <c r="O94" i="2"/>
  <c r="AG94" i="2" s="1"/>
  <c r="N94" i="2"/>
  <c r="AF94" i="2" s="1"/>
  <c r="C94" i="2"/>
  <c r="O93" i="2"/>
  <c r="AG93" i="2" s="1"/>
  <c r="N93" i="2"/>
  <c r="AF93" i="2" s="1"/>
  <c r="C93" i="2"/>
  <c r="O92" i="2"/>
  <c r="AG92" i="2" s="1"/>
  <c r="N92" i="2"/>
  <c r="AF92" i="2" s="1"/>
  <c r="C92" i="2"/>
  <c r="O91" i="2"/>
  <c r="AG91" i="2" s="1"/>
  <c r="N91" i="2"/>
  <c r="AF91" i="2" s="1"/>
  <c r="C91" i="2"/>
  <c r="O90" i="2"/>
  <c r="AG90" i="2" s="1"/>
  <c r="N90" i="2"/>
  <c r="AF90" i="2" s="1"/>
  <c r="C90" i="2"/>
  <c r="O89" i="2"/>
  <c r="AG89" i="2" s="1"/>
  <c r="N89" i="2"/>
  <c r="AF89" i="2" s="1"/>
  <c r="C89" i="2"/>
  <c r="O88" i="2"/>
  <c r="AG88" i="2" s="1"/>
  <c r="N88" i="2"/>
  <c r="AF88" i="2" s="1"/>
  <c r="C88" i="2"/>
  <c r="O87" i="2"/>
  <c r="AG87" i="2" s="1"/>
  <c r="N87" i="2"/>
  <c r="AF87" i="2" s="1"/>
  <c r="C87" i="2"/>
  <c r="O86" i="2"/>
  <c r="AG86" i="2" s="1"/>
  <c r="N86" i="2"/>
  <c r="AF86" i="2" s="1"/>
  <c r="C86" i="2"/>
  <c r="O85" i="2"/>
  <c r="AG85" i="2" s="1"/>
  <c r="N85" i="2"/>
  <c r="AF85" i="2" s="1"/>
  <c r="C85" i="2"/>
  <c r="O84" i="2"/>
  <c r="AG84" i="2" s="1"/>
  <c r="N84" i="2"/>
  <c r="AF84" i="2" s="1"/>
  <c r="C84" i="2"/>
  <c r="O83" i="2"/>
  <c r="AG83" i="2" s="1"/>
  <c r="N83" i="2"/>
  <c r="AF83" i="2" s="1"/>
  <c r="C83" i="2"/>
  <c r="O82" i="2"/>
  <c r="AG82" i="2" s="1"/>
  <c r="N82" i="2"/>
  <c r="AF82" i="2" s="1"/>
  <c r="C82" i="2"/>
  <c r="O81" i="2"/>
  <c r="AG81" i="2" s="1"/>
  <c r="N81" i="2"/>
  <c r="AF81" i="2" s="1"/>
  <c r="C81" i="2"/>
  <c r="O80" i="2"/>
  <c r="AG80" i="2" s="1"/>
  <c r="N80" i="2"/>
  <c r="AF80" i="2" s="1"/>
  <c r="C80" i="2"/>
  <c r="O79" i="2"/>
  <c r="AG79" i="2" s="1"/>
  <c r="N79" i="2"/>
  <c r="AF79" i="2" s="1"/>
  <c r="C79" i="2"/>
  <c r="O78" i="2"/>
  <c r="AG78" i="2" s="1"/>
  <c r="N78" i="2"/>
  <c r="AF78" i="2" s="1"/>
  <c r="C78" i="2"/>
  <c r="O77" i="2"/>
  <c r="AG77" i="2" s="1"/>
  <c r="N77" i="2"/>
  <c r="AF77" i="2" s="1"/>
  <c r="C77" i="2"/>
  <c r="O76" i="2"/>
  <c r="AG76" i="2" s="1"/>
  <c r="N76" i="2"/>
  <c r="AF76" i="2" s="1"/>
  <c r="C76" i="2"/>
  <c r="O75" i="2"/>
  <c r="AG75" i="2" s="1"/>
  <c r="N75" i="2"/>
  <c r="AF75" i="2" s="1"/>
  <c r="C75" i="2"/>
  <c r="O74" i="2"/>
  <c r="AG74" i="2" s="1"/>
  <c r="N74" i="2"/>
  <c r="AF74" i="2" s="1"/>
  <c r="C74" i="2"/>
  <c r="O73" i="2"/>
  <c r="AG73" i="2" s="1"/>
  <c r="N73" i="2"/>
  <c r="AF73" i="2" s="1"/>
  <c r="C73" i="2"/>
  <c r="O72" i="2"/>
  <c r="AG72" i="2" s="1"/>
  <c r="N72" i="2"/>
  <c r="AF72" i="2" s="1"/>
  <c r="C72" i="2"/>
  <c r="O71" i="2"/>
  <c r="AG71" i="2" s="1"/>
  <c r="N71" i="2"/>
  <c r="AF71" i="2" s="1"/>
  <c r="C71" i="2"/>
  <c r="O70" i="2"/>
  <c r="AG70" i="2" s="1"/>
  <c r="N70" i="2"/>
  <c r="AF70" i="2" s="1"/>
  <c r="C70" i="2"/>
  <c r="O69" i="2"/>
  <c r="AG69" i="2" s="1"/>
  <c r="N69" i="2"/>
  <c r="AF69" i="2" s="1"/>
  <c r="C69" i="2"/>
  <c r="O68" i="2"/>
  <c r="AG68" i="2" s="1"/>
  <c r="N68" i="2"/>
  <c r="AF68" i="2" s="1"/>
  <c r="C68" i="2"/>
  <c r="O67" i="2"/>
  <c r="AG67" i="2" s="1"/>
  <c r="N67" i="2"/>
  <c r="AF67" i="2" s="1"/>
  <c r="C67" i="2"/>
  <c r="O66" i="2"/>
  <c r="AG66" i="2" s="1"/>
  <c r="N66" i="2"/>
  <c r="AF66" i="2" s="1"/>
  <c r="C66" i="2"/>
  <c r="O65" i="2"/>
  <c r="AG65" i="2" s="1"/>
  <c r="N65" i="2"/>
  <c r="AF65" i="2" s="1"/>
  <c r="C65" i="2"/>
  <c r="O64" i="2"/>
  <c r="AG64" i="2" s="1"/>
  <c r="N64" i="2"/>
  <c r="AF64" i="2" s="1"/>
  <c r="C64" i="2"/>
  <c r="O63" i="2"/>
  <c r="AG63" i="2" s="1"/>
  <c r="N63" i="2"/>
  <c r="AF63" i="2" s="1"/>
  <c r="C63" i="2"/>
  <c r="O62" i="2"/>
  <c r="AG62" i="2" s="1"/>
  <c r="N62" i="2"/>
  <c r="AF62" i="2" s="1"/>
  <c r="C62" i="2"/>
  <c r="O61" i="2"/>
  <c r="AG61" i="2" s="1"/>
  <c r="N61" i="2"/>
  <c r="AF61" i="2" s="1"/>
  <c r="C61" i="2"/>
  <c r="O60" i="2"/>
  <c r="AG60" i="2" s="1"/>
  <c r="N60" i="2"/>
  <c r="AF60" i="2" s="1"/>
  <c r="C60" i="2"/>
  <c r="O59" i="2"/>
  <c r="AG59" i="2" s="1"/>
  <c r="N59" i="2"/>
  <c r="AF59" i="2" s="1"/>
  <c r="C59" i="2"/>
  <c r="O58" i="2"/>
  <c r="AG58" i="2" s="1"/>
  <c r="N58" i="2"/>
  <c r="AF58" i="2" s="1"/>
  <c r="C58" i="2"/>
  <c r="O57" i="2"/>
  <c r="AG57" i="2" s="1"/>
  <c r="N57" i="2"/>
  <c r="AF57" i="2" s="1"/>
  <c r="C57" i="2"/>
  <c r="O56" i="2"/>
  <c r="AG56" i="2" s="1"/>
  <c r="N56" i="2"/>
  <c r="AF56" i="2" s="1"/>
  <c r="C56" i="2"/>
  <c r="O55" i="2"/>
  <c r="AG55" i="2" s="1"/>
  <c r="N55" i="2"/>
  <c r="AF55" i="2" s="1"/>
  <c r="C55" i="2"/>
  <c r="O54" i="2"/>
  <c r="AG54" i="2" s="1"/>
  <c r="N54" i="2"/>
  <c r="AF54" i="2" s="1"/>
  <c r="C54" i="2"/>
  <c r="O53" i="2"/>
  <c r="AG53" i="2" s="1"/>
  <c r="N53" i="2"/>
  <c r="AF53" i="2" s="1"/>
  <c r="C53" i="2"/>
  <c r="O52" i="2"/>
  <c r="AG52" i="2" s="1"/>
  <c r="N52" i="2"/>
  <c r="AF52" i="2" s="1"/>
  <c r="C52" i="2"/>
  <c r="O51" i="2"/>
  <c r="AG51" i="2" s="1"/>
  <c r="N51" i="2"/>
  <c r="AF51" i="2" s="1"/>
  <c r="C51" i="2"/>
  <c r="O50" i="2"/>
  <c r="AG50" i="2" s="1"/>
  <c r="N50" i="2"/>
  <c r="AF50" i="2" s="1"/>
  <c r="C50" i="2"/>
  <c r="O49" i="2"/>
  <c r="AG49" i="2" s="1"/>
  <c r="N49" i="2"/>
  <c r="AF49" i="2" s="1"/>
  <c r="C49" i="2"/>
  <c r="O48" i="2"/>
  <c r="AG48" i="2" s="1"/>
  <c r="N48" i="2"/>
  <c r="AF48" i="2" s="1"/>
  <c r="C48" i="2"/>
  <c r="O47" i="2"/>
  <c r="AG47" i="2" s="1"/>
  <c r="N47" i="2"/>
  <c r="AF47" i="2" s="1"/>
  <c r="C47" i="2"/>
  <c r="O46" i="2"/>
  <c r="AG46" i="2" s="1"/>
  <c r="N46" i="2"/>
  <c r="AF46" i="2" s="1"/>
  <c r="C46" i="2"/>
  <c r="O45" i="2"/>
  <c r="AG45" i="2" s="1"/>
  <c r="N45" i="2"/>
  <c r="AF45" i="2" s="1"/>
  <c r="C45" i="2"/>
  <c r="O44" i="2"/>
  <c r="AG44" i="2" s="1"/>
  <c r="N44" i="2"/>
  <c r="AF44" i="2" s="1"/>
  <c r="C44" i="2"/>
  <c r="O43" i="2"/>
  <c r="AG43" i="2" s="1"/>
  <c r="N43" i="2"/>
  <c r="AF43" i="2" s="1"/>
  <c r="C43" i="2"/>
  <c r="O42" i="2"/>
  <c r="AG42" i="2" s="1"/>
  <c r="N42" i="2"/>
  <c r="AF42" i="2" s="1"/>
  <c r="C42" i="2"/>
  <c r="O41" i="2"/>
  <c r="AG41" i="2" s="1"/>
  <c r="N41" i="2"/>
  <c r="AF41" i="2" s="1"/>
  <c r="C41" i="2"/>
  <c r="O40" i="2"/>
  <c r="AG40" i="2" s="1"/>
  <c r="N40" i="2"/>
  <c r="AF40" i="2" s="1"/>
  <c r="C40" i="2"/>
  <c r="O39" i="2"/>
  <c r="AG39" i="2" s="1"/>
  <c r="N39" i="2"/>
  <c r="AF39" i="2" s="1"/>
  <c r="C39" i="2"/>
  <c r="O38" i="2"/>
  <c r="AG38" i="2" s="1"/>
  <c r="N38" i="2"/>
  <c r="AF38" i="2" s="1"/>
  <c r="C38" i="2"/>
  <c r="O37" i="2"/>
  <c r="AG37" i="2" s="1"/>
  <c r="N37" i="2"/>
  <c r="AF37" i="2" s="1"/>
  <c r="C37" i="2"/>
  <c r="O36" i="2"/>
  <c r="AG36" i="2" s="1"/>
  <c r="N36" i="2"/>
  <c r="AF36" i="2" s="1"/>
  <c r="C36" i="2"/>
  <c r="O35" i="2"/>
  <c r="AG35" i="2" s="1"/>
  <c r="N35" i="2"/>
  <c r="AF35" i="2" s="1"/>
  <c r="C35" i="2"/>
  <c r="O34" i="2"/>
  <c r="AG34" i="2" s="1"/>
  <c r="N34" i="2"/>
  <c r="AF34" i="2" s="1"/>
  <c r="C34" i="2"/>
  <c r="O33" i="2"/>
  <c r="AG33" i="2" s="1"/>
  <c r="N33" i="2"/>
  <c r="AF33" i="2" s="1"/>
  <c r="C33" i="2"/>
  <c r="O32" i="2"/>
  <c r="AG32" i="2" s="1"/>
  <c r="N32" i="2"/>
  <c r="AF32" i="2" s="1"/>
  <c r="C32" i="2"/>
  <c r="O31" i="2"/>
  <c r="AG31" i="2" s="1"/>
  <c r="N31" i="2"/>
  <c r="AF31" i="2" s="1"/>
  <c r="C31" i="2"/>
  <c r="O30" i="2"/>
  <c r="AG30" i="2" s="1"/>
  <c r="N30" i="2"/>
  <c r="AF30" i="2" s="1"/>
  <c r="C30" i="2"/>
  <c r="O29" i="2"/>
  <c r="AG29" i="2" s="1"/>
  <c r="N29" i="2"/>
  <c r="AF29" i="2" s="1"/>
  <c r="C29" i="2"/>
  <c r="O28" i="2"/>
  <c r="AG28" i="2" s="1"/>
  <c r="N28" i="2"/>
  <c r="AF28" i="2" s="1"/>
  <c r="C28" i="2"/>
  <c r="O27" i="2"/>
  <c r="AG27" i="2" s="1"/>
  <c r="N27" i="2"/>
  <c r="AF27" i="2" s="1"/>
  <c r="C27" i="2"/>
  <c r="O26" i="2"/>
  <c r="AG26" i="2" s="1"/>
  <c r="N26" i="2"/>
  <c r="AF26" i="2" s="1"/>
  <c r="C26" i="2"/>
  <c r="O25" i="2"/>
  <c r="AG25" i="2" s="1"/>
  <c r="N25" i="2"/>
  <c r="AF25" i="2" s="1"/>
  <c r="C25" i="2"/>
  <c r="O24" i="2"/>
  <c r="AG24" i="2" s="1"/>
  <c r="N24" i="2"/>
  <c r="AF24" i="2" s="1"/>
  <c r="C24" i="2"/>
  <c r="O23" i="2"/>
  <c r="AG23" i="2" s="1"/>
  <c r="N23" i="2"/>
  <c r="AF23" i="2" s="1"/>
  <c r="C23" i="2"/>
  <c r="O22" i="2"/>
  <c r="AG22" i="2" s="1"/>
  <c r="N22" i="2"/>
  <c r="AF22" i="2" s="1"/>
  <c r="C22" i="2"/>
  <c r="O21" i="2"/>
  <c r="AG21" i="2" s="1"/>
  <c r="N21" i="2"/>
  <c r="AF21" i="2" s="1"/>
  <c r="C21" i="2"/>
  <c r="O20" i="2"/>
  <c r="AG20" i="2" s="1"/>
  <c r="N20" i="2"/>
  <c r="AF20" i="2" s="1"/>
  <c r="C20" i="2"/>
  <c r="O19" i="2"/>
  <c r="AG19" i="2" s="1"/>
  <c r="N19" i="2"/>
  <c r="AF19" i="2" s="1"/>
  <c r="C19" i="2"/>
  <c r="O18" i="2"/>
  <c r="AG18" i="2" s="1"/>
  <c r="N18" i="2"/>
  <c r="AF18" i="2" s="1"/>
  <c r="C18" i="2"/>
  <c r="O17" i="2"/>
  <c r="AG17" i="2" s="1"/>
  <c r="N17" i="2"/>
  <c r="AF17" i="2" s="1"/>
  <c r="C17" i="2"/>
  <c r="O16" i="2"/>
  <c r="AG16" i="2" s="1"/>
  <c r="N16" i="2"/>
  <c r="AF16" i="2" s="1"/>
  <c r="C16" i="2"/>
  <c r="O15" i="2"/>
  <c r="AG15" i="2" s="1"/>
  <c r="N15" i="2"/>
  <c r="AF15" i="2" s="1"/>
  <c r="C15" i="2"/>
  <c r="O14" i="2"/>
  <c r="AG14" i="2" s="1"/>
  <c r="N14" i="2"/>
  <c r="AF14" i="2" s="1"/>
  <c r="C14" i="2"/>
  <c r="O13" i="2"/>
  <c r="AG13" i="2" s="1"/>
  <c r="N13" i="2"/>
  <c r="AF13" i="2" s="1"/>
  <c r="C13" i="2"/>
  <c r="O12" i="2"/>
  <c r="AG12" i="2" s="1"/>
  <c r="N12" i="2"/>
  <c r="AF12" i="2" s="1"/>
  <c r="C12" i="2"/>
  <c r="O11" i="2"/>
  <c r="AG11" i="2" s="1"/>
  <c r="N11" i="2"/>
  <c r="AF11" i="2" s="1"/>
  <c r="C11" i="2"/>
  <c r="O10" i="2"/>
  <c r="AG10" i="2" s="1"/>
  <c r="N10" i="2"/>
  <c r="AF10" i="2" s="1"/>
  <c r="C10" i="2"/>
  <c r="O9" i="2"/>
  <c r="AG9" i="2" s="1"/>
  <c r="N9" i="2"/>
  <c r="AF9" i="2" s="1"/>
  <c r="C9" i="2"/>
  <c r="O8" i="2"/>
  <c r="AG8" i="2" s="1"/>
  <c r="N8" i="2"/>
  <c r="AF8" i="2" s="1"/>
  <c r="C8" i="2"/>
  <c r="O7" i="2"/>
  <c r="AG7" i="2" s="1"/>
  <c r="N7" i="2"/>
  <c r="AF7" i="2" s="1"/>
  <c r="C7" i="2"/>
  <c r="O6" i="2"/>
  <c r="AG6" i="2" s="1"/>
  <c r="N6" i="2"/>
  <c r="C6" i="2"/>
  <c r="W175" i="1" l="1"/>
  <c r="V175" i="1" s="1"/>
  <c r="G5" i="10" s="1"/>
  <c r="R5" i="10" s="1"/>
  <c r="AF6" i="2"/>
  <c r="AF4" i="2" s="1"/>
  <c r="N4" i="2"/>
  <c r="D5" i="10" l="1"/>
  <c r="E5" i="10" l="1"/>
  <c r="J2" i="10" s="1"/>
  <c r="O5" i="10"/>
  <c r="P5" i="10" s="1"/>
</calcChain>
</file>

<file path=xl/sharedStrings.xml><?xml version="1.0" encoding="utf-8"?>
<sst xmlns="http://schemas.openxmlformats.org/spreadsheetml/2006/main" count="4217" uniqueCount="725">
  <si>
    <t>RCP45</t>
  </si>
  <si>
    <t>RCP45_DJO</t>
  </si>
  <si>
    <t>RCP60</t>
  </si>
  <si>
    <t>RCP60_DJO</t>
  </si>
  <si>
    <t>RCP85_DJO</t>
  </si>
  <si>
    <t>All_DJO</t>
  </si>
  <si>
    <t>Mean</t>
  </si>
  <si>
    <t>Std</t>
  </si>
  <si>
    <t>AFG</t>
  </si>
  <si>
    <t>AGO</t>
  </si>
  <si>
    <t>ALB</t>
  </si>
  <si>
    <t>ARE</t>
  </si>
  <si>
    <t>ARG</t>
  </si>
  <si>
    <t>ARM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</si>
  <si>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</si>
  <si>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</si>
  <si>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</si>
  <si>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</si>
  <si>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</si>
  <si>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</si>
  <si>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</si>
  <si>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</si>
  <si>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</si>
  <si>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BHS</t>
  </si>
  <si>
    <t>BIH</t>
  </si>
  <si>
    <t>BLR</t>
  </si>
  <si>
    <t>BLZ</t>
  </si>
  <si>
    <t>BOL</t>
  </si>
  <si>
    <t>BRA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</si>
  <si>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</si>
  <si>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</si>
  <si>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</si>
  <si>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</si>
  <si>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</si>
  <si>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</si>
  <si>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</si>
  <si>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</si>
  <si>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</si>
  <si>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</si>
  <si>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</si>
  <si>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</si>
  <si>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</si>
  <si>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</si>
  <si>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</si>
  <si>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</si>
  <si>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CUB</t>
  </si>
  <si>
    <t>CYP</t>
  </si>
  <si>
    <t>CZE</t>
  </si>
  <si>
    <t>DEU</t>
  </si>
  <si>
    <t>DJI</t>
  </si>
  <si>
    <t>DNK</t>
  </si>
  <si>
    <t>DOM</t>
  </si>
  <si>
    <t>DZA</t>
  </si>
  <si>
    <t>ECU</t>
  </si>
  <si>
    <t>EGY</t>
  </si>
  <si>
    <t>ERI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</si>
  <si>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</si>
  <si>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</si>
  <si>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</si>
  <si>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</si>
  <si>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</si>
  <si>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</si>
  <si>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</si>
  <si>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</si>
  <si>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</si>
  <si>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</si>
  <si>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</si>
  <si>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</si>
  <si>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</si>
  <si>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</si>
  <si>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</si>
  <si>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GTM</t>
  </si>
  <si>
    <t>GUY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</si>
  <si>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</si>
  <si>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</si>
  <si>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</si>
  <si>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</si>
  <si>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</si>
  <si>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</si>
  <si>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</si>
  <si>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</si>
  <si>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</si>
  <si>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</si>
  <si>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</si>
  <si>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</si>
  <si>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</si>
  <si>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</si>
  <si>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</si>
  <si>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</si>
  <si>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</si>
  <si>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</si>
  <si>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</si>
  <si>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KOR</t>
  </si>
  <si>
    <t>KWT</t>
  </si>
  <si>
    <t>LAO</t>
  </si>
  <si>
    <t>LBN</t>
  </si>
  <si>
    <t>LBR</t>
  </si>
  <si>
    <t>LBY</t>
  </si>
  <si>
    <t>LKA</t>
  </si>
  <si>
    <t>LSO</t>
  </si>
  <si>
    <t>LTU</t>
  </si>
  <si>
    <t>LUX</t>
  </si>
  <si>
    <t>LVA</t>
  </si>
  <si>
    <t>MAR</t>
  </si>
  <si>
    <t>MDA</t>
  </si>
  <si>
    <t>MDG</t>
  </si>
  <si>
    <t>MEX</t>
  </si>
  <si>
    <t>MKD</t>
  </si>
  <si>
    <t>MLI</t>
  </si>
  <si>
    <t>MMR</t>
  </si>
  <si>
    <t>MNE</t>
  </si>
  <si>
    <t>MNG</t>
  </si>
  <si>
    <t>MOZ</t>
  </si>
  <si>
    <t>MRT</t>
  </si>
  <si>
    <t>MUS</t>
  </si>
  <si>
    <t>MWI</t>
  </si>
  <si>
    <t>MYS</t>
  </si>
  <si>
    <t>NAM</t>
  </si>
  <si>
    <t>NCL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</si>
  <si>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</si>
  <si>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</si>
  <si>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</si>
  <si>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</si>
  <si>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</si>
  <si>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</si>
  <si>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</si>
  <si>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</si>
  <si>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</si>
  <si>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</si>
  <si>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</si>
  <si>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</si>
  <si>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PNG</t>
  </si>
  <si>
    <t>POL</t>
  </si>
  <si>
    <t>PRT</t>
  </si>
  <si>
    <t>PRY</t>
  </si>
  <si>
    <t>QAT</t>
  </si>
  <si>
    <t>ROU</t>
  </si>
  <si>
    <t>RUS</t>
  </si>
  <si>
    <t>RWA</t>
  </si>
  <si>
    <t>SAU</t>
  </si>
  <si>
    <t>SDN</t>
  </si>
  <si>
    <t>SEN</t>
  </si>
  <si>
    <t>SLB</t>
  </si>
  <si>
    <t>SLE</t>
  </si>
  <si>
    <t>SLV</t>
  </si>
  <si>
    <t>SOM</t>
  </si>
  <si>
    <t>SRB</t>
  </si>
  <si>
    <t>STP</t>
  </si>
  <si>
    <t>SUR</t>
  </si>
  <si>
    <t>SVK</t>
  </si>
  <si>
    <t>SVN</t>
  </si>
  <si>
    <t>SWE</t>
  </si>
  <si>
    <t>SWZ</t>
  </si>
  <si>
    <t>SYR</t>
  </si>
  <si>
    <t>TCD</t>
  </si>
  <si>
    <t>TGO</t>
  </si>
  <si>
    <t>THA</t>
  </si>
  <si>
    <t>TJK</t>
  </si>
  <si>
    <t>TKM</t>
  </si>
  <si>
    <t>TTO</t>
  </si>
  <si>
    <t>TUN</t>
  </si>
  <si>
    <t>TUR</t>
  </si>
  <si>
    <t>TZA</t>
  </si>
  <si>
    <t>UGA</t>
  </si>
  <si>
    <t>UKR</t>
  </si>
  <si>
    <t>URY</t>
  </si>
  <si>
    <t>USA</t>
  </si>
  <si>
    <t>UZB</t>
  </si>
  <si>
    <t>VCT</t>
  </si>
  <si>
    <t>VEN</t>
  </si>
  <si>
    <t>VNM</t>
  </si>
  <si>
    <t>VUT</t>
  </si>
  <si>
    <t>WSM</t>
  </si>
  <si>
    <t>YEM</t>
  </si>
  <si>
    <t>ZAF</t>
  </si>
  <si>
    <t>ZMB</t>
  </si>
  <si>
    <t>ZWE</t>
  </si>
  <si>
    <t>ISO3</t>
  </si>
  <si>
    <t>ISO3_Sov</t>
  </si>
  <si>
    <t>A1</t>
  </si>
  <si>
    <t>A2</t>
  </si>
  <si>
    <t>B1</t>
  </si>
  <si>
    <t>B2</t>
  </si>
  <si>
    <t>SSP1</t>
  </si>
  <si>
    <t>SSP2</t>
  </si>
  <si>
    <t>SSP3</t>
  </si>
  <si>
    <t>SSP4</t>
  </si>
  <si>
    <t>SSP5</t>
  </si>
  <si>
    <t>Afghanistan</t>
  </si>
  <si>
    <t>Albania</t>
  </si>
  <si>
    <t>Algeria</t>
  </si>
  <si>
    <t>Andorra</t>
  </si>
  <si>
    <t>AND</t>
  </si>
  <si>
    <t>Angola</t>
  </si>
  <si>
    <t>Antigua and Barbuda</t>
  </si>
  <si>
    <t>Antigua</t>
  </si>
  <si>
    <t>ATG</t>
  </si>
  <si>
    <t>Argentina</t>
  </si>
  <si>
    <t>Armenia</t>
  </si>
  <si>
    <t>Aruba</t>
  </si>
  <si>
    <t>ABW</t>
  </si>
  <si>
    <t>Australia</t>
  </si>
  <si>
    <t>Austria</t>
  </si>
  <si>
    <t>Azerbaijan</t>
  </si>
  <si>
    <t>Bahamas</t>
  </si>
  <si>
    <t>Bahrain</t>
  </si>
  <si>
    <t>BHR</t>
  </si>
  <si>
    <t>Bangladesh</t>
  </si>
  <si>
    <t>Barbados</t>
  </si>
  <si>
    <t>BRB</t>
  </si>
  <si>
    <t>Belarus</t>
  </si>
  <si>
    <t>Belgium</t>
  </si>
  <si>
    <t>Belize</t>
  </si>
  <si>
    <t>Benin</t>
  </si>
  <si>
    <t>Bermuda</t>
  </si>
  <si>
    <t>BMU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</si>
  <si>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</si>
  <si>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</si>
  <si>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</si>
  <si>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</si>
  <si>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</si>
  <si>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</si>
  <si>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</si>
  <si>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</si>
  <si>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</si>
  <si>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Côte d'Ivoire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</si>
  <si>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</si>
  <si>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</si>
  <si>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</si>
  <si>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</si>
  <si>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</si>
  <si>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</si>
  <si>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</si>
  <si>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</si>
  <si>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</si>
  <si>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</si>
  <si>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 [DRC]</t>
  </si>
  <si>
    <t>Democratic Republic of the Congo</t>
  </si>
  <si>
    <t>Congo [Republic]</t>
  </si>
  <si>
    <t>Congo</t>
  </si>
  <si>
    <t>Costa Rica</t>
  </si>
  <si>
    <t>Croatia</t>
  </si>
  <si>
    <t>Cuba</t>
  </si>
  <si>
    <t>Cyprus</t>
  </si>
  <si>
    <t>Czech Republic</t>
  </si>
  <si>
    <t>Denmark</t>
  </si>
  <si>
    <t>Djibouti</t>
  </si>
  <si>
    <t>Dominica</t>
  </si>
  <si>
    <t>DMA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</si>
  <si>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</si>
  <si>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</si>
  <si>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</si>
  <si>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</si>
  <si>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</si>
  <si>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</si>
  <si>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</si>
  <si>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</si>
  <si>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Faroe Islands</t>
  </si>
  <si>
    <t>Faroe</t>
  </si>
  <si>
    <t>FRO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</si>
  <si>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</si>
  <si>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</si>
  <si>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</si>
  <si>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</si>
  <si>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</si>
  <si>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</si>
  <si>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</si>
  <si>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</si>
  <si>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</si>
  <si>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Greenland</t>
  </si>
  <si>
    <t>GRL</t>
  </si>
  <si>
    <t>Grenada</t>
  </si>
  <si>
    <t>GRD</t>
  </si>
  <si>
    <t>Guatemala</t>
  </si>
  <si>
    <t>Guinea</t>
  </si>
  <si>
    <t>Guinea-Bissau</t>
  </si>
  <si>
    <t>Guyana</t>
  </si>
  <si>
    <t>Haiti</t>
  </si>
  <si>
    <t>Honduras</t>
  </si>
  <si>
    <t>Hong Kong</t>
  </si>
  <si>
    <t>HongKong</t>
  </si>
  <si>
    <t>Hungary</t>
  </si>
  <si>
    <t>Iceland</t>
  </si>
  <si>
    <t>India</t>
  </si>
  <si>
    <t>Indonesia</t>
  </si>
  <si>
    <t>Iran</t>
  </si>
  <si>
    <t>Iraq</t>
  </si>
  <si>
    <t>Ireland</t>
  </si>
  <si>
    <t>Isle of Man</t>
  </si>
  <si>
    <t>IMN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</si>
  <si>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</si>
  <si>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</si>
  <si>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</si>
  <si>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</si>
  <si>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</si>
  <si>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</si>
  <si>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</si>
  <si>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</si>
  <si>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KIR</t>
  </si>
  <si>
    <t>Kosovo</t>
  </si>
  <si>
    <t>XXK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</si>
  <si>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</si>
  <si>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</si>
  <si>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</si>
  <si>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</si>
  <si>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</si>
  <si>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</si>
  <si>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</si>
  <si>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</si>
  <si>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</si>
  <si>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LIE</t>
  </si>
  <si>
    <t>Lithuania</t>
  </si>
  <si>
    <t>Luxembourg</t>
  </si>
  <si>
    <t>Macau</t>
  </si>
  <si>
    <t>MAC</t>
  </si>
  <si>
    <t>Macedonia</t>
  </si>
  <si>
    <t>Madagascar</t>
  </si>
  <si>
    <t>Malawi</t>
  </si>
  <si>
    <t>Malaysia</t>
  </si>
  <si>
    <t>Maldives</t>
  </si>
  <si>
    <t>MDV</t>
  </si>
  <si>
    <t>Mali</t>
  </si>
  <si>
    <t>Malta</t>
  </si>
  <si>
    <t>MLT</t>
  </si>
  <si>
    <t>Marshall Islands</t>
  </si>
  <si>
    <t>Marshall</t>
  </si>
  <si>
    <t>MHL</t>
  </si>
  <si>
    <t>Mauritania</t>
  </si>
  <si>
    <t>Mauritius</t>
  </si>
  <si>
    <t>Mexico</t>
  </si>
  <si>
    <t>Micronesia</t>
  </si>
  <si>
    <t>FSM</t>
  </si>
  <si>
    <t>Moldova</t>
  </si>
  <si>
    <t>Monaco</t>
  </si>
  <si>
    <t>MCO</t>
  </si>
  <si>
    <t>Mongolia</t>
  </si>
  <si>
    <t>Montenegro</t>
  </si>
  <si>
    <t>Morocco</t>
  </si>
  <si>
    <t>Mozambique</t>
  </si>
  <si>
    <t>Namibia</t>
  </si>
  <si>
    <t>Nepal</t>
  </si>
  <si>
    <t>Netherlands</t>
  </si>
  <si>
    <t>ANT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</si>
  <si>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</si>
  <si>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</si>
  <si>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</si>
  <si>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</si>
  <si>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</si>
  <si>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</si>
  <si>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</si>
  <si>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</si>
  <si>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PLW</t>
  </si>
  <si>
    <t>Palestinian Territories</t>
  </si>
  <si>
    <t>Palestine</t>
  </si>
  <si>
    <t>PSE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</si>
  <si>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</si>
  <si>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</si>
  <si>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</si>
  <si>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</si>
  <si>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</si>
  <si>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</si>
  <si>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</si>
  <si>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</si>
  <si>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PRI</t>
  </si>
  <si>
    <t>Qatar</t>
  </si>
  <si>
    <t>Romania</t>
  </si>
  <si>
    <t>Russia</t>
  </si>
  <si>
    <t>Russian Federation</t>
  </si>
  <si>
    <t>Rwanda</t>
  </si>
  <si>
    <t>Sao Tome and Principe</t>
  </si>
  <si>
    <t>Saint Kitts and Nevis</t>
  </si>
  <si>
    <t>SaintKitts</t>
  </si>
  <si>
    <t>KNA</t>
  </si>
  <si>
    <t>Saint Lucia</t>
  </si>
  <si>
    <t>LCA</t>
  </si>
  <si>
    <t>Saint Vincent and the Grenadines</t>
  </si>
  <si>
    <t>Samoa</t>
  </si>
  <si>
    <t>San Marino</t>
  </si>
  <si>
    <t>SMR</t>
  </si>
  <si>
    <t>Saudi Arabia</t>
  </si>
  <si>
    <t>Senegal</t>
  </si>
  <si>
    <t>Serbia</t>
  </si>
  <si>
    <t>Seychelles</t>
  </si>
  <si>
    <t>SYC</t>
  </si>
  <si>
    <t>Sierra Leone</t>
  </si>
  <si>
    <t>Singapore</t>
  </si>
  <si>
    <t>SGP</t>
  </si>
  <si>
    <t>Slovakia</t>
  </si>
  <si>
    <t>Slovenia</t>
  </si>
  <si>
    <t>Solomon Islands</t>
  </si>
  <si>
    <t>South Africa</t>
  </si>
  <si>
    <t>South Korea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</si>
  <si>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</si>
  <si>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</si>
  <si>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</si>
  <si>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</si>
  <si>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</si>
  <si>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</si>
  <si>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</si>
  <si>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</si>
  <si>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Syrian Arab Republic</t>
  </si>
  <si>
    <t>Tajikistan</t>
  </si>
  <si>
    <t>Tanzania</t>
  </si>
  <si>
    <t>Thailand</t>
  </si>
  <si>
    <t>Timor-Leste</t>
  </si>
  <si>
    <t>TLS</t>
  </si>
  <si>
    <t>Togo</t>
  </si>
  <si>
    <t>Tonga</t>
  </si>
  <si>
    <t>TON</t>
  </si>
  <si>
    <t>Trinidad and Tobago</t>
  </si>
  <si>
    <t>Tunisia</t>
  </si>
  <si>
    <t>Turkey</t>
  </si>
  <si>
    <t>Turkmenistan</t>
  </si>
  <si>
    <t>Tuvalu</t>
  </si>
  <si>
    <t>TUV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</si>
  <si>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</si>
  <si>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</si>
  <si>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</si>
  <si>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</si>
  <si>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</si>
  <si>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</si>
  <si>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</si>
  <si>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</si>
  <si>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</si>
  <si>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</si>
  <si>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</si>
  <si>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</si>
  <si>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</si>
  <si>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DJO_BH_lr_pr</t>
  </si>
  <si>
    <t>Tol</t>
  </si>
  <si>
    <t>SCC</t>
  </si>
  <si>
    <t>includes the CSCC estimates from Ricke et al. (2018, 2019), using the impact function estimated by by Dell et al. (2012)</t>
  </si>
  <si>
    <t>Dell M,  BF Jones, BA Olken (2012) Temperature shocks and economic growth: evidence from the last half century. American Economic Journal: Macroeconomics 4: 66–95, doi: 10.1257/mac.4.3.66.</t>
  </si>
  <si>
    <t>Ricke K, L Drouet, K Caldeira, M Tavoni (2018) Country-level social cost of carbon. Nature Climate Change 8: 895–900, doi10.1038/s41558-018-0282-y.</t>
  </si>
  <si>
    <t>Ricke K, L Drouet, K Caldeira, M Tavoni (2019) Author Correction: Country-level social cost of carbon. Nature Climate Change 9: 567 doi10.1038/s41558-019-0455-3</t>
  </si>
  <si>
    <t>2005, USD, PPP</t>
  </si>
  <si>
    <t>Market Exchange Rate, 2020, USD</t>
  </si>
  <si>
    <t>AFE</t>
  </si>
  <si>
    <t>AFW</t>
  </si>
  <si>
    <t>ARB</t>
  </si>
  <si>
    <t>ASM</t>
  </si>
  <si>
    <t>CEB</t>
  </si>
  <si>
    <t>CHI</t>
  </si>
  <si>
    <t>CSS</t>
  </si>
  <si>
    <t>CUW</t>
  </si>
  <si>
    <t>CYM</t>
  </si>
  <si>
    <t>EAP</t>
  </si>
  <si>
    <t>EAR</t>
  </si>
  <si>
    <t>EAS</t>
  </si>
  <si>
    <t>ECA</t>
  </si>
  <si>
    <t>ECS</t>
  </si>
  <si>
    <t>EMU</t>
  </si>
  <si>
    <t>EUU</t>
  </si>
  <si>
    <t>FCS</t>
  </si>
  <si>
    <t>GIB</t>
  </si>
  <si>
    <t>GUM</t>
  </si>
  <si>
    <t>HIC</t>
  </si>
  <si>
    <t>HKG</t>
  </si>
  <si>
    <t>HPC</t>
  </si>
  <si>
    <t>IBD</t>
  </si>
  <si>
    <t>IBT</t>
  </si>
  <si>
    <t>IDA</t>
  </si>
  <si>
    <t>IDB</t>
  </si>
  <si>
    <t>IDX</t>
  </si>
  <si>
    <t>INX</t>
  </si>
  <si>
    <t>LAC</t>
  </si>
  <si>
    <t>LCN</t>
  </si>
  <si>
    <t>LDC</t>
  </si>
  <si>
    <t>LIC</t>
  </si>
  <si>
    <t>LMC</t>
  </si>
  <si>
    <t>LMY</t>
  </si>
  <si>
    <t>LTE</t>
  </si>
  <si>
    <t>MAF</t>
  </si>
  <si>
    <t>MEA</t>
  </si>
  <si>
    <t>MIC</t>
  </si>
  <si>
    <t>MNA</t>
  </si>
  <si>
    <t>MNP</t>
  </si>
  <si>
    <t>NAC</t>
  </si>
  <si>
    <t>NRU</t>
  </si>
  <si>
    <t>OED</t>
  </si>
  <si>
    <t>OSS</t>
  </si>
  <si>
    <t>PRE</t>
  </si>
  <si>
    <t>PRK</t>
  </si>
  <si>
    <t>PSS</t>
  </si>
  <si>
    <t>PST</t>
  </si>
  <si>
    <t>PYF</t>
  </si>
  <si>
    <t>SAS</t>
  </si>
  <si>
    <t>SSA</t>
  </si>
  <si>
    <t>SSD</t>
  </si>
  <si>
    <t>SSF</t>
  </si>
  <si>
    <t>SST</t>
  </si>
  <si>
    <t>SXM</t>
  </si>
  <si>
    <t>TCA</t>
  </si>
  <si>
    <t>TEA</t>
  </si>
  <si>
    <t>TEC</t>
  </si>
  <si>
    <t>TLA</t>
  </si>
  <si>
    <t>TMN</t>
  </si>
  <si>
    <t>TSA</t>
  </si>
  <si>
    <t>TSS</t>
  </si>
  <si>
    <t>UMC</t>
  </si>
  <si>
    <t>VGB</t>
  </si>
  <si>
    <t>VIR</t>
  </si>
  <si>
    <t>WLD</t>
  </si>
  <si>
    <t>XKX</t>
  </si>
  <si>
    <t>Data Source</t>
  </si>
  <si>
    <t>World Development Indicators</t>
  </si>
  <si>
    <t>Last Updated Date</t>
  </si>
  <si>
    <t>Country Name</t>
  </si>
  <si>
    <t>Country Code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</si>
  <si>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</si>
  <si>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</si>
  <si>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</si>
  <si>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</si>
  <si>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</si>
  <si>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</si>
  <si>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</si>
  <si>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</si>
  <si>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</si>
  <si>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</si>
  <si>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</si>
  <si>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</si>
  <si>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</si>
  <si>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</si>
  <si>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</si>
  <si>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</si>
  <si>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</si>
  <si>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Africa Eastern and Southern</t>
  </si>
  <si>
    <t>Africa Western and Central</t>
  </si>
  <si>
    <t>Arab World</t>
  </si>
  <si>
    <t>American Samoa</t>
  </si>
  <si>
    <t>Bahamas, The</t>
  </si>
  <si>
    <t>Brunei Darussalam</t>
  </si>
  <si>
    <t>Central Europe and the Baltics</t>
  </si>
  <si>
    <t>Channel Islands</t>
  </si>
  <si>
    <t>Cote d'Ivoire</t>
  </si>
  <si>
    <t>Congo, Dem. Rep.</t>
  </si>
  <si>
    <t>Congo, Rep.</t>
  </si>
  <si>
    <t>Cabo Verde</t>
  </si>
  <si>
    <t>Caribbean small states</t>
  </si>
  <si>
    <t>Curacao</t>
  </si>
  <si>
    <t>Cayman Islands</t>
  </si>
  <si>
    <t>Czechia</t>
  </si>
  <si>
    <t>East Asia &amp; Pacific (excluding high income)</t>
  </si>
  <si>
    <t>Early-demographic dividend</t>
  </si>
  <si>
    <t>East Asia &amp; Pacific</t>
  </si>
  <si>
    <t>Europe &amp; Central Asia (excluding high income)</t>
  </si>
  <si>
    <t>Europe &amp; Central Asia</t>
  </si>
  <si>
    <t>Egypt, Arab Rep.</t>
  </si>
  <si>
    <t>Euro area</t>
  </si>
  <si>
    <t>European Union</t>
  </si>
  <si>
    <t>Fragile and conflict affected situations</t>
  </si>
  <si>
    <t>Micronesia, Fed. Sts.</t>
  </si>
  <si>
    <t>Gibraltar</t>
  </si>
  <si>
    <t>Gambia, The</t>
  </si>
  <si>
    <t>Guam</t>
  </si>
  <si>
    <t>High income</t>
  </si>
  <si>
    <t>Hong Kong SAR, China</t>
  </si>
  <si>
    <t>Heavily indebted poor countries (HIPC)</t>
  </si>
  <si>
    <t>IBRD only</t>
  </si>
  <si>
    <t>IDA &amp; IBRD total</t>
  </si>
  <si>
    <t>IDA total</t>
  </si>
  <si>
    <t>IDA blend</t>
  </si>
  <si>
    <t>IDA only</t>
  </si>
  <si>
    <t>Not classified</t>
  </si>
  <si>
    <t>Iran, Islamic Rep.</t>
  </si>
  <si>
    <t>Kyrgyz Republic</t>
  </si>
  <si>
    <t>St. Kitts and Nevis</t>
  </si>
  <si>
    <t>Korea, Rep.</t>
  </si>
  <si>
    <t>Latin America &amp; Caribbean (excluding high income)</t>
  </si>
  <si>
    <t>Lao PDR</t>
  </si>
  <si>
    <t>St. Lucia</t>
  </si>
  <si>
    <t>Latin America &amp; Caribbean</t>
  </si>
  <si>
    <t>Least developed countries: UN classification</t>
  </si>
  <si>
    <t>Low income</t>
  </si>
  <si>
    <t>Lower middle income</t>
  </si>
  <si>
    <t>Low &amp; middle income</t>
  </si>
  <si>
    <t>Late-demographic dividend</t>
  </si>
  <si>
    <t>Macao SAR, China</t>
  </si>
  <si>
    <t>St. Martin (French part)</t>
  </si>
  <si>
    <t>Middle East &amp; North Africa</t>
  </si>
  <si>
    <t>Middle income</t>
  </si>
  <si>
    <t>North Macedonia</t>
  </si>
  <si>
    <t>Myanmar</t>
  </si>
  <si>
    <t>Middle East &amp; North Africa (excluding high income)</t>
  </si>
  <si>
    <t>Northern Mariana Islands</t>
  </si>
  <si>
    <t>North America</t>
  </si>
  <si>
    <t>New Caledonia</t>
  </si>
  <si>
    <t>Nauru</t>
  </si>
  <si>
    <t>OECD members</t>
  </si>
  <si>
    <t>Other small states</t>
  </si>
  <si>
    <t>Pre-demographic dividend</t>
  </si>
  <si>
    <t>Korea, Dem. People's Rep.</t>
  </si>
  <si>
    <t>West Bank and Gaza</t>
  </si>
  <si>
    <t>Pacific island small states</t>
  </si>
  <si>
    <t>Post-demographic dividend</t>
  </si>
  <si>
    <t>French Polynesia</t>
  </si>
  <si>
    <t>South Asia</t>
  </si>
  <si>
    <t>Somalia</t>
  </si>
  <si>
    <t>Sub-Saharan Africa (excluding high income)</t>
  </si>
  <si>
    <t>South Sudan</t>
  </si>
  <si>
    <t>Sub-Saharan Africa</t>
  </si>
  <si>
    <t>Small states</t>
  </si>
  <si>
    <t>Slovak Republic</t>
  </si>
  <si>
    <t>Eswatini</t>
  </si>
  <si>
    <t>Sint Maarten (Dutch part)</t>
  </si>
  <si>
    <t>Turks and Caicos Islands</t>
  </si>
  <si>
    <t>East Asia &amp; Pacific (IDA &amp; IBRD countries)</t>
  </si>
  <si>
    <t>Europe &amp; Central Asia (IDA &amp; IBRD countries)</t>
  </si>
  <si>
    <t>Latin America &amp; the Caribbean (IDA &amp; IBRD countries)</t>
  </si>
  <si>
    <t>Middle East &amp; North Africa (IDA &amp; IBRD countries)</t>
  </si>
  <si>
    <t>South Asia (IDA &amp; IBRD)</t>
  </si>
  <si>
    <t>Sub-Saharan Africa (IDA &amp; IBRD countries)</t>
  </si>
  <si>
    <t>Turkiye</t>
  </si>
  <si>
    <t>Upper middle income</t>
  </si>
  <si>
    <t>St. Vincent and the Grenadines</t>
  </si>
  <si>
    <t>Venezuela, RB</t>
  </si>
  <si>
    <t>British Virgin Islands</t>
  </si>
  <si>
    <t>Virgin Islands (U.S.)</t>
  </si>
  <si>
    <t>World</t>
  </si>
  <si>
    <t>Yemen, Rep.</t>
  </si>
  <si>
    <t>Conversion PPP/Mx</t>
  </si>
  <si>
    <t>Value of Turks</t>
  </si>
  <si>
    <t>Value of 2011</t>
  </si>
  <si>
    <t>Value of France used</t>
  </si>
  <si>
    <t>value of 2013 used</t>
  </si>
  <si>
    <t>value of Iraq</t>
  </si>
  <si>
    <t>Indicator Name</t>
  </si>
  <si>
    <t>Indicator Code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</si>
  <si>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</si>
  <si>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</si>
  <si>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</si>
  <si>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</si>
  <si>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</si>
  <si>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</si>
  <si>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</si>
  <si>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</si>
  <si>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</si>
  <si>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</si>
  <si>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</si>
  <si>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</si>
  <si>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</si>
  <si>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</si>
  <si>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</si>
  <si>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</si>
  <si>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</si>
  <si>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</si>
  <si>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</si>
  <si>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</si>
  <si>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</si>
  <si>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</si>
  <si>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</si>
  <si>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</si>
  <si>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</si>
  <si>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</si>
  <si>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</si>
  <si>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</si>
  <si>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</si>
  <si>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</si>
  <si>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</si>
  <si>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</si>
  <si>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</si>
  <si>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</si>
  <si>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</si>
  <si>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</si>
  <si>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</si>
  <si>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</si>
  <si>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</si>
  <si>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</si>
  <si>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</si>
  <si>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</si>
  <si>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</si>
  <si>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</si>
  <si>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</si>
  <si>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GDP deflator (base year varies by country)</t>
  </si>
  <si>
    <t>NY.GDP.DEFL.ZS</t>
  </si>
  <si>
    <t>GDP Deflator</t>
  </si>
  <si>
    <t>2020, USD, Market Exchange</t>
  </si>
  <si>
    <t>Market Exchange Rate, 2010, USD</t>
  </si>
  <si>
    <t>Baseline</t>
  </si>
  <si>
    <t>scen</t>
  </si>
  <si>
    <t>Mean_SSPs</t>
  </si>
  <si>
    <t>Std_SSPs</t>
  </si>
  <si>
    <t>Var</t>
  </si>
  <si>
    <t>Attributed ocean sink</t>
  </si>
  <si>
    <t>MtC</t>
  </si>
  <si>
    <t>Mt C</t>
  </si>
  <si>
    <t>C fossil+industry</t>
  </si>
  <si>
    <t>data</t>
  </si>
  <si>
    <t>Net Emissions</t>
  </si>
  <si>
    <t>CSCC-DJO</t>
  </si>
  <si>
    <t>USD(2020)/tCO2</t>
  </si>
  <si>
    <t>CSCC-Tol</t>
  </si>
  <si>
    <t>USD(2020)</t>
  </si>
  <si>
    <t>total_N_wealth_DJO</t>
  </si>
  <si>
    <t>total_T_wealth_DJO</t>
  </si>
  <si>
    <t>domestic_T_wealth_DJO</t>
  </si>
  <si>
    <t>domestic_N_wealth_DJO</t>
  </si>
  <si>
    <t>outbound_T_wealth_DJO</t>
  </si>
  <si>
    <t>inbound_N_wealth_DJO</t>
  </si>
  <si>
    <t>total_T_wealth_Tol</t>
  </si>
  <si>
    <t>total_N_wealth_Tol</t>
  </si>
  <si>
    <t>domestic_T_wealth_Tol</t>
  </si>
  <si>
    <t>domestic_N_wealth_Tol</t>
  </si>
  <si>
    <t>outbound_N_wealth_DJO</t>
  </si>
  <si>
    <t>outbound_N_wealth_Tol</t>
  </si>
  <si>
    <t>outbound_T_wealth_Tol</t>
  </si>
  <si>
    <t>inbound_T_wealth_DJO</t>
  </si>
  <si>
    <t>inbound_T_wealth_Tol</t>
  </si>
  <si>
    <t>inbound_N_wealth_Tol</t>
  </si>
  <si>
    <t>Transfer_N_wealth_DJO</t>
  </si>
  <si>
    <t>Transfer_T_wealth_DJO</t>
  </si>
  <si>
    <t>Transfer_T_wealth_Tol</t>
  </si>
  <si>
    <t>Transfer_N_wealth_Tol</t>
  </si>
  <si>
    <t>Outbound-Inbound</t>
  </si>
  <si>
    <t>EU+</t>
  </si>
  <si>
    <t>CzechRepublic</t>
  </si>
  <si>
    <t>C fossil+industry (2020)</t>
  </si>
  <si>
    <t>EU</t>
  </si>
  <si>
    <t>MtCO2</t>
  </si>
  <si>
    <t>Mt CO2</t>
  </si>
  <si>
    <t>EU29</t>
  </si>
  <si>
    <t>COK</t>
  </si>
  <si>
    <t>NIU</t>
  </si>
  <si>
    <t>TWN</t>
  </si>
  <si>
    <t>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</si>
</sst>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1" fillId="0" borderId="0" xfId="0" applyFont="1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1" xfId="0" applyBorder="1"/>
    <xf numFmtId="0" fontId="0" fillId="0" borderId="0" xfId="0" applyBorder="1" applyAlignment="1">
      <alignment horizontal="right" vertical="center" wrapText="1"/>
    </xf>
    <xf numFmtId="0" fontId="0" fillId="0" borderId="2" xfId="0" applyBorder="1"/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9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7440608385487E-2"/>
          <c:y val="5.8978483059185065E-2"/>
          <c:w val="0.89269442375614816"/>
          <c:h val="0.8008479523262656"/>
        </c:manualLayout>
      </c:layout>
      <c:barChart>
        <c:barDir val="bar"/>
        <c:grouping val="clustered"/>
        <c:varyColors val="0"/>
        <c:ser>
          <c:idx val="4"/>
          <c:order val="4"/>
          <c:tx>
            <c:v>Attributed ocean sink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Tabelle1!$B$4:$B$14</c:f>
              <c:strCache>
                <c:ptCount val="11"/>
                <c:pt idx="0">
                  <c:v>EU29</c:v>
                </c:pt>
                <c:pt idx="1">
                  <c:v>RUS</c:v>
                </c:pt>
                <c:pt idx="2">
                  <c:v>DNK</c:v>
                </c:pt>
                <c:pt idx="3">
                  <c:v>AUS</c:v>
                </c:pt>
                <c:pt idx="4">
                  <c:v>NOR</c:v>
                </c:pt>
                <c:pt idx="5">
                  <c:v>CAN</c:v>
                </c:pt>
                <c:pt idx="6">
                  <c:v>JPN</c:v>
                </c:pt>
                <c:pt idx="7">
                  <c:v>FRA</c:v>
                </c:pt>
                <c:pt idx="8">
                  <c:v>NZL</c:v>
                </c:pt>
                <c:pt idx="9">
                  <c:v>MUS</c:v>
                </c:pt>
                <c:pt idx="10">
                  <c:v>GBR</c:v>
                </c:pt>
              </c:strCache>
            </c:strRef>
          </c:cat>
          <c:val>
            <c:numRef>
              <c:f>Tabelle1!$C$4:$C$14</c:f>
              <c:numCache>
                <c:formatCode>General</c:formatCode>
                <c:ptCount val="11"/>
                <c:pt idx="0">
                  <c:v>-407.35530557892258</c:v>
                </c:pt>
                <c:pt idx="1">
                  <c:v>-290.2370220406271</c:v>
                </c:pt>
                <c:pt idx="2">
                  <c:v>-172.08548261011535</c:v>
                </c:pt>
                <c:pt idx="3">
                  <c:v>-152.0196150575353</c:v>
                </c:pt>
                <c:pt idx="4">
                  <c:v>-128.66246068654178</c:v>
                </c:pt>
                <c:pt idx="5">
                  <c:v>-128.64520283878116</c:v>
                </c:pt>
                <c:pt idx="6">
                  <c:v>-107.89129612142689</c:v>
                </c:pt>
                <c:pt idx="7">
                  <c:v>-81.335471908753902</c:v>
                </c:pt>
                <c:pt idx="8">
                  <c:v>-76.345580507332997</c:v>
                </c:pt>
                <c:pt idx="9">
                  <c:v>-73.064195592943719</c:v>
                </c:pt>
                <c:pt idx="10">
                  <c:v>-52.211005163644472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AC-4CD8-BC4A-439A9F74A430}"/>
            </c:ext>
          </c:extLst>
        </c:ser>
        <c:ser>
          <c:idx val="5"/>
          <c:order val="5"/>
          <c:tx>
            <c:v>Emissions net of ocean sink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Tabelle1!$B$4:$B$14</c:f>
              <c:strCache>
                <c:ptCount val="11"/>
                <c:pt idx="0">
                  <c:v>EU29</c:v>
                </c:pt>
                <c:pt idx="1">
                  <c:v>RUS</c:v>
                </c:pt>
                <c:pt idx="2">
                  <c:v>DNK</c:v>
                </c:pt>
                <c:pt idx="3">
                  <c:v>AUS</c:v>
                </c:pt>
                <c:pt idx="4">
                  <c:v>NOR</c:v>
                </c:pt>
                <c:pt idx="5">
                  <c:v>CAN</c:v>
                </c:pt>
                <c:pt idx="6">
                  <c:v>JPN</c:v>
                </c:pt>
                <c:pt idx="7">
                  <c:v>FRA</c:v>
                </c:pt>
                <c:pt idx="8">
                  <c:v>NZL</c:v>
                </c:pt>
                <c:pt idx="9">
                  <c:v>MUS</c:v>
                </c:pt>
                <c:pt idx="10">
                  <c:v>GBR</c:v>
                </c:pt>
              </c:strCache>
            </c:strRef>
          </c:cat>
          <c:val>
            <c:numRef>
              <c:f>Tabelle1!$F$4:$F$14</c:f>
              <c:numCache>
                <c:formatCode>General</c:formatCode>
                <c:ptCount val="11"/>
                <c:pt idx="0">
                  <c:v>125.9445889516648</c:v>
                </c:pt>
                <c:pt idx="1">
                  <c:v>153.05485326521489</c:v>
                </c:pt>
                <c:pt idx="2">
                  <c:v>-164.36658827414325</c:v>
                </c:pt>
                <c:pt idx="3">
                  <c:v>-42.870562560255308</c:v>
                </c:pt>
                <c:pt idx="4">
                  <c:v>-117.41901090488238</c:v>
                </c:pt>
                <c:pt idx="5">
                  <c:v>17.33291513186083</c:v>
                </c:pt>
                <c:pt idx="6">
                  <c:v>176.55848979916914</c:v>
                </c:pt>
                <c:pt idx="7">
                  <c:v>-4.907654526466203</c:v>
                </c:pt>
                <c:pt idx="8">
                  <c:v>-66.941444872794932</c:v>
                </c:pt>
                <c:pt idx="9">
                  <c:v>-71.915627631463565</c:v>
                </c:pt>
                <c:pt idx="10">
                  <c:v>36.834627804190532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AC-4CD8-BC4A-439A9F74A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799743"/>
        <c:axId val="1529798495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[3]Top10s!$R$27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7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Tabelle1!$B$4:$B$14</c15:sqref>
                        </c15:formulaRef>
                      </c:ext>
                    </c:extLst>
                    <c:strCache>
                      <c:ptCount val="11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DNK</c:v>
                      </c:pt>
                      <c:pt idx="3">
                        <c:v>AUS</c:v>
                      </c:pt>
                      <c:pt idx="4">
                        <c:v>NOR</c:v>
                      </c:pt>
                      <c:pt idx="5">
                        <c:v>CAN</c:v>
                      </c:pt>
                      <c:pt idx="6">
                        <c:v>JPN</c:v>
                      </c:pt>
                      <c:pt idx="7">
                        <c:v>FRA</c:v>
                      </c:pt>
                      <c:pt idx="8">
                        <c:v>NZL</c:v>
                      </c:pt>
                      <c:pt idx="9">
                        <c:v>MUS</c:v>
                      </c:pt>
                      <c:pt idx="10">
                        <c:v>GBR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[3]Top10s!$R$28:$R$47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9AC-4CD8-BC4A-439A9F74A430}"/>
                  </c:ext>
                </c:extLst>
              </c15:ser>
            </c15:filteredBarSeries>
            <c15:filteredBa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[3]Top10s!$Q$27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Tabelle1!$B$4:$B$14</c15:sqref>
                        </c15:formulaRef>
                      </c:ext>
                    </c:extLst>
                    <c:strCache>
                      <c:ptCount val="11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DNK</c:v>
                      </c:pt>
                      <c:pt idx="3">
                        <c:v>AUS</c:v>
                      </c:pt>
                      <c:pt idx="4">
                        <c:v>NOR</c:v>
                      </c:pt>
                      <c:pt idx="5">
                        <c:v>CAN</c:v>
                      </c:pt>
                      <c:pt idx="6">
                        <c:v>JPN</c:v>
                      </c:pt>
                      <c:pt idx="7">
                        <c:v>FRA</c:v>
                      </c:pt>
                      <c:pt idx="8">
                        <c:v>NZL</c:v>
                      </c:pt>
                      <c:pt idx="9">
                        <c:v>MUS</c:v>
                      </c:pt>
                      <c:pt idx="10">
                        <c:v>GBR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[3]Top10s!$Q$28:$Q$47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9AC-4CD8-BC4A-439A9F74A43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[3]Top10s!$S$27</c15:sqref>
                        </c15:formulaRef>
                      </c:ext>
                    </c:extLst>
                    <c:strCache>
                      <c:ptCount val="1"/>
                      <c:pt idx="0">
                        <c:v>C Sink (oversea)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Tabelle1!$B$4:$B$14</c15:sqref>
                        </c15:formulaRef>
                      </c:ext>
                    </c:extLst>
                    <c:strCache>
                      <c:ptCount val="11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DNK</c:v>
                      </c:pt>
                      <c:pt idx="3">
                        <c:v>AUS</c:v>
                      </c:pt>
                      <c:pt idx="4">
                        <c:v>NOR</c:v>
                      </c:pt>
                      <c:pt idx="5">
                        <c:v>CAN</c:v>
                      </c:pt>
                      <c:pt idx="6">
                        <c:v>JPN</c:v>
                      </c:pt>
                      <c:pt idx="7">
                        <c:v>FRA</c:v>
                      </c:pt>
                      <c:pt idx="8">
                        <c:v>NZL</c:v>
                      </c:pt>
                      <c:pt idx="9">
                        <c:v>MUS</c:v>
                      </c:pt>
                      <c:pt idx="10">
                        <c:v>GBR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[3]Top10s!$S$28:$S$47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-113.58459109176604</c:v>
                      </c:pt>
                      <c:pt idx="11">
                        <c:v>0</c:v>
                      </c:pt>
                      <c:pt idx="13">
                        <c:v>-192.18309313342291</c:v>
                      </c:pt>
                      <c:pt idx="14">
                        <c:v>-7.0207585035300042</c:v>
                      </c:pt>
                      <c:pt idx="15">
                        <c:v>0</c:v>
                      </c:pt>
                      <c:pt idx="16">
                        <c:v>-282.22516550660004</c:v>
                      </c:pt>
                      <c:pt idx="17">
                        <c:v>-57.455738792149987</c:v>
                      </c:pt>
                      <c:pt idx="18">
                        <c:v>-415.10709914330005</c:v>
                      </c:pt>
                      <c:pt idx="19">
                        <c:v>-6.4200458843899924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9AC-4CD8-BC4A-439A9F74A43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[3]Top10s!$T$27</c15:sqref>
                        </c15:formulaRef>
                      </c:ext>
                    </c:extLst>
                    <c:strCache>
                      <c:ptCount val="1"/>
                      <c:pt idx="0">
                        <c:v>C Sink (in country)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Tabelle1!$B$4:$B$14</c15:sqref>
                        </c15:formulaRef>
                      </c:ext>
                    </c:extLst>
                    <c:strCache>
                      <c:ptCount val="11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DNK</c:v>
                      </c:pt>
                      <c:pt idx="3">
                        <c:v>AUS</c:v>
                      </c:pt>
                      <c:pt idx="4">
                        <c:v>NOR</c:v>
                      </c:pt>
                      <c:pt idx="5">
                        <c:v>CAN</c:v>
                      </c:pt>
                      <c:pt idx="6">
                        <c:v>JPN</c:v>
                      </c:pt>
                      <c:pt idx="7">
                        <c:v>FRA</c:v>
                      </c:pt>
                      <c:pt idx="8">
                        <c:v>NZL</c:v>
                      </c:pt>
                      <c:pt idx="9">
                        <c:v>MUS</c:v>
                      </c:pt>
                      <c:pt idx="10">
                        <c:v>GBR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[3]Top10s!$T$28:$T$47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-11.818357556300001</c:v>
                      </c:pt>
                      <c:pt idx="11">
                        <c:v>-176.95136297799999</c:v>
                      </c:pt>
                      <c:pt idx="12">
                        <c:v>-184.8141393738</c:v>
                      </c:pt>
                      <c:pt idx="13">
                        <c:v>-3.6115007049000099</c:v>
                      </c:pt>
                      <c:pt idx="14">
                        <c:v>-254.21465186399999</c:v>
                      </c:pt>
                      <c:pt idx="15">
                        <c:v>-311.22748148699998</c:v>
                      </c:pt>
                      <c:pt idx="16">
                        <c:v>-29.394717630199978</c:v>
                      </c:pt>
                      <c:pt idx="17">
                        <c:v>-298.22188470899999</c:v>
                      </c:pt>
                      <c:pt idx="18">
                        <c:v>-1.4068850411899803</c:v>
                      </c:pt>
                      <c:pt idx="19">
                        <c:v>-694.53676970900005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9AC-4CD8-BC4A-439A9F74A430}"/>
                  </c:ext>
                </c:extLst>
              </c15:ser>
            </c15:filteredBarSeries>
          </c:ext>
        </c:extLst>
      </c:barChart>
      <c:catAx>
        <c:axId val="15297997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8495"/>
        <c:crosses val="autoZero"/>
        <c:auto val="0"/>
        <c:lblAlgn val="ctr"/>
        <c:lblOffset val="10"/>
        <c:noMultiLvlLbl val="0"/>
      </c:catAx>
      <c:valAx>
        <c:axId val="1529798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aseline="0"/>
                  <a:t>MtC/year</a:t>
                </a:r>
                <a:endParaRPr lang="de-DE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9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7440608385487E-2"/>
          <c:y val="5.8978483059185065E-2"/>
          <c:w val="0.89269442375614816"/>
          <c:h val="0.8008479523262656"/>
        </c:manualLayout>
      </c:layout>
      <c:barChart>
        <c:barDir val="bar"/>
        <c:grouping val="clustered"/>
        <c:varyColors val="0"/>
        <c:ser>
          <c:idx val="4"/>
          <c:order val="0"/>
          <c:tx>
            <c:v>DJO impact estimation</c:v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D59-4614-9795-864A089A769D}"/>
              </c:ext>
            </c:extLst>
          </c:dPt>
          <c:errBars>
            <c:errBarType val="both"/>
            <c:errValType val="cust"/>
            <c:noEndCap val="0"/>
            <c:plus>
              <c:numRef>
                <c:f>Tabelle2!$R$6:$R$25</c:f>
                <c:numCache>
                  <c:formatCode>General</c:formatCode>
                  <c:ptCount val="20"/>
                  <c:pt idx="0">
                    <c:v>16.966365814401431</c:v>
                  </c:pt>
                  <c:pt idx="1">
                    <c:v>9.4789814390383853</c:v>
                  </c:pt>
                  <c:pt idx="2">
                    <c:v>9.0822835479240798</c:v>
                  </c:pt>
                  <c:pt idx="3">
                    <c:v>7.4282385393159629</c:v>
                  </c:pt>
                  <c:pt idx="4">
                    <c:v>23.819868970797248</c:v>
                  </c:pt>
                  <c:pt idx="5">
                    <c:v>4.1902162234914586</c:v>
                  </c:pt>
                  <c:pt idx="6">
                    <c:v>4.0028312391687457</c:v>
                  </c:pt>
                  <c:pt idx="7">
                    <c:v>12.428147530463518</c:v>
                  </c:pt>
                  <c:pt idx="8">
                    <c:v>2.5551349453503227</c:v>
                  </c:pt>
                  <c:pt idx="9">
                    <c:v>2.5512178069783453</c:v>
                  </c:pt>
                  <c:pt idx="10">
                    <c:v>2.8120436839180001</c:v>
                  </c:pt>
                  <c:pt idx="11">
                    <c:v>9.7497153195205861</c:v>
                  </c:pt>
                  <c:pt idx="12">
                    <c:v>12.323043523998978</c:v>
                  </c:pt>
                  <c:pt idx="13">
                    <c:v>14.837882015557289</c:v>
                  </c:pt>
                  <c:pt idx="14">
                    <c:v>14.829100991997894</c:v>
                  </c:pt>
                  <c:pt idx="15">
                    <c:v>2.152306174679008</c:v>
                  </c:pt>
                  <c:pt idx="16">
                    <c:v>2.4727977745510783</c:v>
                  </c:pt>
                  <c:pt idx="17">
                    <c:v>6.7642212834507172</c:v>
                  </c:pt>
                  <c:pt idx="18">
                    <c:v>24.554135624396245</c:v>
                  </c:pt>
                  <c:pt idx="19">
                    <c:v>79.101343393889124</c:v>
                  </c:pt>
                </c:numCache>
              </c:numRef>
            </c:plus>
            <c:minus>
              <c:numRef>
                <c:f>Tabelle2!$R$6:$R$25</c:f>
                <c:numCache>
                  <c:formatCode>General</c:formatCode>
                  <c:ptCount val="20"/>
                  <c:pt idx="0">
                    <c:v>16.966365814401431</c:v>
                  </c:pt>
                  <c:pt idx="1">
                    <c:v>9.4789814390383853</c:v>
                  </c:pt>
                  <c:pt idx="2">
                    <c:v>9.0822835479240798</c:v>
                  </c:pt>
                  <c:pt idx="3">
                    <c:v>7.4282385393159629</c:v>
                  </c:pt>
                  <c:pt idx="4">
                    <c:v>23.819868970797248</c:v>
                  </c:pt>
                  <c:pt idx="5">
                    <c:v>4.1902162234914586</c:v>
                  </c:pt>
                  <c:pt idx="6">
                    <c:v>4.0028312391687457</c:v>
                  </c:pt>
                  <c:pt idx="7">
                    <c:v>12.428147530463518</c:v>
                  </c:pt>
                  <c:pt idx="8">
                    <c:v>2.5551349453503227</c:v>
                  </c:pt>
                  <c:pt idx="9">
                    <c:v>2.5512178069783453</c:v>
                  </c:pt>
                  <c:pt idx="10">
                    <c:v>2.8120436839180001</c:v>
                  </c:pt>
                  <c:pt idx="11">
                    <c:v>9.7497153195205861</c:v>
                  </c:pt>
                  <c:pt idx="12">
                    <c:v>12.323043523998978</c:v>
                  </c:pt>
                  <c:pt idx="13">
                    <c:v>14.837882015557289</c:v>
                  </c:pt>
                  <c:pt idx="14">
                    <c:v>14.829100991997894</c:v>
                  </c:pt>
                  <c:pt idx="15">
                    <c:v>2.152306174679008</c:v>
                  </c:pt>
                  <c:pt idx="16">
                    <c:v>2.4727977745510783</c:v>
                  </c:pt>
                  <c:pt idx="17">
                    <c:v>6.7642212834507172</c:v>
                  </c:pt>
                  <c:pt idx="18">
                    <c:v>24.554135624396245</c:v>
                  </c:pt>
                  <c:pt idx="19">
                    <c:v>79.101343393889124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Tabelle2!$M$6:$M$25</c:f>
              <c:strCache>
                <c:ptCount val="20"/>
                <c:pt idx="0">
                  <c:v>RUS</c:v>
                </c:pt>
                <c:pt idx="1">
                  <c:v>DNK</c:v>
                </c:pt>
                <c:pt idx="2">
                  <c:v>AUS</c:v>
                </c:pt>
                <c:pt idx="3">
                  <c:v>NOR</c:v>
                </c:pt>
                <c:pt idx="4">
                  <c:v>EU</c:v>
                </c:pt>
                <c:pt idx="5">
                  <c:v>NZL</c:v>
                </c:pt>
                <c:pt idx="6">
                  <c:v>MUS</c:v>
                </c:pt>
                <c:pt idx="7">
                  <c:v>CAN</c:v>
                </c:pt>
                <c:pt idx="8">
                  <c:v>NCL</c:v>
                </c:pt>
                <c:pt idx="9">
                  <c:v>CHL</c:v>
                </c:pt>
                <c:pt idx="10">
                  <c:v>SWE</c:v>
                </c:pt>
                <c:pt idx="11">
                  <c:v>TUR</c:v>
                </c:pt>
                <c:pt idx="12">
                  <c:v>BRA</c:v>
                </c:pt>
                <c:pt idx="13">
                  <c:v>MEX</c:v>
                </c:pt>
                <c:pt idx="14">
                  <c:v>IND</c:v>
                </c:pt>
                <c:pt idx="15">
                  <c:v>ESP</c:v>
                </c:pt>
                <c:pt idx="16">
                  <c:v>ITA</c:v>
                </c:pt>
                <c:pt idx="17">
                  <c:v>DEU</c:v>
                </c:pt>
                <c:pt idx="18">
                  <c:v>CHN</c:v>
                </c:pt>
                <c:pt idx="19">
                  <c:v>USA</c:v>
                </c:pt>
              </c:strCache>
            </c:strRef>
          </c:cat>
          <c:val>
            <c:numRef>
              <c:f>Tabelle2!$Q$6:$Q$25</c:f>
              <c:numCache>
                <c:formatCode>General</c:formatCode>
                <c:ptCount val="20"/>
                <c:pt idx="0">
                  <c:v>216.37399394053529</c:v>
                </c:pt>
                <c:pt idx="1">
                  <c:v>136.78693676957698</c:v>
                </c:pt>
                <c:pt idx="2">
                  <c:v>97.82365951475073</c:v>
                </c:pt>
                <c:pt idx="3">
                  <c:v>92.809701772349698</c:v>
                </c:pt>
                <c:pt idx="4">
                  <c:v>64.379932622950065</c:v>
                </c:pt>
                <c:pt idx="5">
                  <c:v>61.227822741631911</c:v>
                </c:pt>
                <c:pt idx="6">
                  <c:v>60.737170141168541</c:v>
                </c:pt>
                <c:pt idx="7">
                  <c:v>52.465224123760507</c:v>
                </c:pt>
                <c:pt idx="8">
                  <c:v>38.706963254641494</c:v>
                </c:pt>
                <c:pt idx="9">
                  <c:v>32.724791771465277</c:v>
                </c:pt>
                <c:pt idx="10">
                  <c:v>-16.175628308527983</c:v>
                </c:pt>
                <c:pt idx="11">
                  <c:v>-18.292549376364491</c:v>
                </c:pt>
                <c:pt idx="12">
                  <c:v>-19.881933127385174</c:v>
                </c:pt>
                <c:pt idx="13">
                  <c:v>-24.05462718449008</c:v>
                </c:pt>
                <c:pt idx="14">
                  <c:v>-24.425147845912242</c:v>
                </c:pt>
                <c:pt idx="15">
                  <c:v>-24.796468955147549</c:v>
                </c:pt>
                <c:pt idx="16">
                  <c:v>-31.369990066904677</c:v>
                </c:pt>
                <c:pt idx="17">
                  <c:v>-57.432783755215389</c:v>
                </c:pt>
                <c:pt idx="18">
                  <c:v>-61.566004509217819</c:v>
                </c:pt>
                <c:pt idx="19">
                  <c:v>-506.63142431527325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59-4614-9795-864A089A769D}"/>
            </c:ext>
          </c:extLst>
        </c:ser>
        <c:ser>
          <c:idx val="0"/>
          <c:order val="2"/>
          <c:tx>
            <c:v>Tol impact estimation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Tabelle2!$W$6:$W$25</c:f>
                <c:numCache>
                  <c:formatCode>General</c:formatCode>
                  <c:ptCount val="20"/>
                  <c:pt idx="0">
                    <c:v>3.9316021681827498</c:v>
                  </c:pt>
                  <c:pt idx="1">
                    <c:v>2.3133849569428162</c:v>
                  </c:pt>
                  <c:pt idx="2">
                    <c:v>2.0440340162407415</c:v>
                  </c:pt>
                  <c:pt idx="3">
                    <c:v>1.7296428869688809</c:v>
                  </c:pt>
                  <c:pt idx="4">
                    <c:v>5.4817397663583218</c:v>
                  </c:pt>
                  <c:pt idx="5">
                    <c:v>1.0263630426868555</c:v>
                  </c:pt>
                  <c:pt idx="6">
                    <c:v>0.9822254667041096</c:v>
                  </c:pt>
                  <c:pt idx="7">
                    <c:v>1.7305752362155102</c:v>
                  </c:pt>
                  <c:pt idx="8">
                    <c:v>0.62690671446284862</c:v>
                  </c:pt>
                  <c:pt idx="9">
                    <c:v>0.57614800161650148</c:v>
                  </c:pt>
                  <c:pt idx="10">
                    <c:v>1.7637119300759365E-2</c:v>
                  </c:pt>
                  <c:pt idx="11">
                    <c:v>0.27042793283278449</c:v>
                  </c:pt>
                  <c:pt idx="12">
                    <c:v>0.92047148703892723</c:v>
                  </c:pt>
                  <c:pt idx="13">
                    <c:v>0.43969962909404514</c:v>
                  </c:pt>
                  <c:pt idx="14">
                    <c:v>18.285242110274272</c:v>
                  </c:pt>
                  <c:pt idx="15">
                    <c:v>0.10022479200240583</c:v>
                  </c:pt>
                  <c:pt idx="16">
                    <c:v>0.12508590671946154</c:v>
                  </c:pt>
                  <c:pt idx="17">
                    <c:v>0.15934783975053618</c:v>
                  </c:pt>
                  <c:pt idx="18">
                    <c:v>9.7091005485625228</c:v>
                  </c:pt>
                  <c:pt idx="19">
                    <c:v>0.85134183094778193</c:v>
                  </c:pt>
                </c:numCache>
              </c:numRef>
            </c:plus>
            <c:minus>
              <c:numRef>
                <c:f>Tabelle2!$W$6:$W$25</c:f>
                <c:numCache>
                  <c:formatCode>General</c:formatCode>
                  <c:ptCount val="20"/>
                  <c:pt idx="0">
                    <c:v>3.9316021681827498</c:v>
                  </c:pt>
                  <c:pt idx="1">
                    <c:v>2.3133849569428162</c:v>
                  </c:pt>
                  <c:pt idx="2">
                    <c:v>2.0440340162407415</c:v>
                  </c:pt>
                  <c:pt idx="3">
                    <c:v>1.7296428869688809</c:v>
                  </c:pt>
                  <c:pt idx="4">
                    <c:v>5.4817397663583218</c:v>
                  </c:pt>
                  <c:pt idx="5">
                    <c:v>1.0263630426868555</c:v>
                  </c:pt>
                  <c:pt idx="6">
                    <c:v>0.9822254667041096</c:v>
                  </c:pt>
                  <c:pt idx="7">
                    <c:v>1.7305752362155102</c:v>
                  </c:pt>
                  <c:pt idx="8">
                    <c:v>0.62690671446284862</c:v>
                  </c:pt>
                  <c:pt idx="9">
                    <c:v>0.57614800161650148</c:v>
                  </c:pt>
                  <c:pt idx="10">
                    <c:v>1.7637119300759365E-2</c:v>
                  </c:pt>
                  <c:pt idx="11">
                    <c:v>0.27042793283278449</c:v>
                  </c:pt>
                  <c:pt idx="12">
                    <c:v>0.92047148703892723</c:v>
                  </c:pt>
                  <c:pt idx="13">
                    <c:v>0.43969962909404514</c:v>
                  </c:pt>
                  <c:pt idx="14">
                    <c:v>18.285242110274272</c:v>
                  </c:pt>
                  <c:pt idx="15">
                    <c:v>0.10022479200240583</c:v>
                  </c:pt>
                  <c:pt idx="16">
                    <c:v>0.12508590671946154</c:v>
                  </c:pt>
                  <c:pt idx="17">
                    <c:v>0.15934783975053618</c:v>
                  </c:pt>
                  <c:pt idx="18">
                    <c:v>9.7091005485625228</c:v>
                  </c:pt>
                  <c:pt idx="19">
                    <c:v>0.85134183094778193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Tabelle2!$V$6:$V$25</c:f>
              <c:numCache>
                <c:formatCode>General</c:formatCode>
                <c:ptCount val="20"/>
                <c:pt idx="0">
                  <c:v>29.661207172630046</c:v>
                </c:pt>
                <c:pt idx="1">
                  <c:v>18.369837584423159</c:v>
                </c:pt>
                <c:pt idx="2">
                  <c:v>16.153560562055507</c:v>
                </c:pt>
                <c:pt idx="3">
                  <c:v>13.733745797460283</c:v>
                </c:pt>
                <c:pt idx="4">
                  <c:v>41.325976126567312</c:v>
                </c:pt>
                <c:pt idx="5">
                  <c:v>8.1386074669433555</c:v>
                </c:pt>
                <c:pt idx="6">
                  <c:v>7.7947748244839774</c:v>
                </c:pt>
                <c:pt idx="7">
                  <c:v>13.607292770989059</c:v>
                </c:pt>
                <c:pt idx="8">
                  <c:v>4.9835018363372994</c:v>
                </c:pt>
                <c:pt idx="9">
                  <c:v>4.4132006474826886</c:v>
                </c:pt>
                <c:pt idx="10">
                  <c:v>-3.4812510156112107E-2</c:v>
                </c:pt>
                <c:pt idx="11">
                  <c:v>-0.58260944621682254</c:v>
                </c:pt>
                <c:pt idx="12">
                  <c:v>-2.1844910456000823</c:v>
                </c:pt>
                <c:pt idx="13">
                  <c:v>-1.0579433890211274</c:v>
                </c:pt>
                <c:pt idx="14">
                  <c:v>-42.721168533529074</c:v>
                </c:pt>
                <c:pt idx="15">
                  <c:v>-0.20415641722913566</c:v>
                </c:pt>
                <c:pt idx="16">
                  <c:v>-0.2558934901953176</c:v>
                </c:pt>
                <c:pt idx="17">
                  <c:v>-0.27438187902493272</c:v>
                </c:pt>
                <c:pt idx="18">
                  <c:v>-21.231150374020348</c:v>
                </c:pt>
                <c:pt idx="19">
                  <c:v>3.8184745668510702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D59-4614-9795-864A089A7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799743"/>
        <c:axId val="1529798495"/>
        <c:extLst>
          <c:ext xmlns:c15="http://schemas.microsoft.com/office/drawing/2012/chart" uri="{02D57815-91ED-43cb-92C2-25804820EDAC}">
            <c15:filteredBarSeries>
              <c15:ser>
                <c:idx val="5"/>
                <c:order val="1"/>
                <c:tx>
                  <c:v>Emissions net of ocean sink</c:v>
                </c:tx>
                <c:spPr>
                  <a:solidFill>
                    <a:schemeClr val="accent2">
                      <a:lumMod val="7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Tabelle2!$M$6:$M$25</c15:sqref>
                        </c15:formulaRef>
                      </c:ext>
                    </c:extLst>
                    <c:strCache>
                      <c:ptCount val="20"/>
                      <c:pt idx="0">
                        <c:v>RUS</c:v>
                      </c:pt>
                      <c:pt idx="1">
                        <c:v>DNK</c:v>
                      </c:pt>
                      <c:pt idx="2">
                        <c:v>AUS</c:v>
                      </c:pt>
                      <c:pt idx="3">
                        <c:v>NOR</c:v>
                      </c:pt>
                      <c:pt idx="4">
                        <c:v>EU</c:v>
                      </c:pt>
                      <c:pt idx="5">
                        <c:v>NZL</c:v>
                      </c:pt>
                      <c:pt idx="6">
                        <c:v>MUS</c:v>
                      </c:pt>
                      <c:pt idx="7">
                        <c:v>CAN</c:v>
                      </c:pt>
                      <c:pt idx="8">
                        <c:v>NCL</c:v>
                      </c:pt>
                      <c:pt idx="9">
                        <c:v>CHL</c:v>
                      </c:pt>
                      <c:pt idx="10">
                        <c:v>SWE</c:v>
                      </c:pt>
                      <c:pt idx="11">
                        <c:v>TUR</c:v>
                      </c:pt>
                      <c:pt idx="12">
                        <c:v>BRA</c:v>
                      </c:pt>
                      <c:pt idx="13">
                        <c:v>MEX</c:v>
                      </c:pt>
                      <c:pt idx="14">
                        <c:v>IND</c:v>
                      </c:pt>
                      <c:pt idx="15">
                        <c:v>ESP</c:v>
                      </c:pt>
                      <c:pt idx="16">
                        <c:v>ITA</c:v>
                      </c:pt>
                      <c:pt idx="17">
                        <c:v>DEU</c:v>
                      </c:pt>
                      <c:pt idx="18">
                        <c:v>CHN</c:v>
                      </c:pt>
                      <c:pt idx="19">
                        <c:v>USA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Tabelle1!$F$4:$F$14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125.9445889516648</c:v>
                      </c:pt>
                      <c:pt idx="1">
                        <c:v>153.05485326521489</c:v>
                      </c:pt>
                      <c:pt idx="2">
                        <c:v>-164.36658827414325</c:v>
                      </c:pt>
                      <c:pt idx="3">
                        <c:v>-42.870562560255308</c:v>
                      </c:pt>
                      <c:pt idx="4">
                        <c:v>-117.41901090488238</c:v>
                      </c:pt>
                      <c:pt idx="5">
                        <c:v>17.33291513186083</c:v>
                      </c:pt>
                      <c:pt idx="6">
                        <c:v>176.55848979916914</c:v>
                      </c:pt>
                      <c:pt idx="7">
                        <c:v>-4.907654526466203</c:v>
                      </c:pt>
                      <c:pt idx="8">
                        <c:v>-66.941444872794932</c:v>
                      </c:pt>
                      <c:pt idx="9">
                        <c:v>-71.915627631463565</c:v>
                      </c:pt>
                      <c:pt idx="10">
                        <c:v>36.834627804190532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D59-4614-9795-864A089A769D}"/>
                  </c:ext>
                </c:extLst>
              </c15:ser>
            </c15:filteredBarSeries>
          </c:ext>
        </c:extLst>
      </c:barChart>
      <c:catAx>
        <c:axId val="15297997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8495"/>
        <c:crosses val="autoZero"/>
        <c:auto val="0"/>
        <c:lblAlgn val="ctr"/>
        <c:lblOffset val="10"/>
        <c:noMultiLvlLbl val="0"/>
      </c:catAx>
      <c:valAx>
        <c:axId val="1529798495"/>
        <c:scaling>
          <c:orientation val="minMax"/>
          <c:max val="250"/>
          <c:min val="-6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aseline="0"/>
                  <a:t>B USD</a:t>
                </a:r>
                <a:endParaRPr lang="de-DE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9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3948717948717948"/>
          <c:y val="0.19947955575103066"/>
          <c:w val="0.25103858940709334"/>
          <c:h val="0.26212817399022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B57FE01-81D7-4931-AD68-9503439C0BD7}">
  <sheetPr/>
  <sheetViews>
    <sheetView zoomScale="112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C3333B0-EEFE-4341-ABF9-E17A48BBAA83}">
  <sheetPr/>
  <sheetViews>
    <sheetView zoomScale="112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564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9C029CA-552F-405B-A9EC-94CD74BD8B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564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57A1B8-2170-44EE-A387-82E8A91A22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ceanCarbonWeal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3_MACC_Calibr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1_data_C_si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ll_countries"/>
      <sheetName val="CO2Emissions2019"/>
      <sheetName val="oceansink"/>
      <sheetName val="oceansink_new"/>
      <sheetName val="SCC_Ricke"/>
      <sheetName val="SCC_Tol"/>
      <sheetName val="GDP"/>
      <sheetName val="Population"/>
      <sheetName val="ISO3_Country"/>
      <sheetName val="test2"/>
      <sheetName val="Country_check"/>
      <sheetName val="Tabelle10"/>
      <sheetName val="CountryCalc"/>
      <sheetName val="WealthSink_Mathematica"/>
      <sheetName val="OWealthCarbon_Mathemati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B3" t="str">
            <v>Aruba</v>
          </cell>
          <cell r="G3" t="str">
            <v>ABW</v>
          </cell>
        </row>
        <row r="4">
          <cell r="B4" t="str">
            <v>Afghanistan</v>
          </cell>
          <cell r="G4" t="str">
            <v>AFG</v>
          </cell>
        </row>
        <row r="5">
          <cell r="B5" t="str">
            <v>Angola</v>
          </cell>
          <cell r="G5" t="str">
            <v>AGO</v>
          </cell>
        </row>
        <row r="6">
          <cell r="B6" t="str">
            <v>Anguilla</v>
          </cell>
          <cell r="G6" t="str">
            <v>AIA</v>
          </cell>
        </row>
        <row r="7">
          <cell r="B7" t="str">
            <v>Åland</v>
          </cell>
          <cell r="C7" t="str">
            <v>Islands</v>
          </cell>
          <cell r="G7" t="str">
            <v>ALA</v>
          </cell>
        </row>
        <row r="8">
          <cell r="B8" t="str">
            <v>Albania</v>
          </cell>
          <cell r="G8" t="str">
            <v>ALB</v>
          </cell>
        </row>
        <row r="9">
          <cell r="B9" t="str">
            <v>Andorra</v>
          </cell>
          <cell r="G9" t="str">
            <v>AND</v>
          </cell>
        </row>
        <row r="10">
          <cell r="B10" t="str">
            <v>Netherlands</v>
          </cell>
          <cell r="C10" t="str">
            <v>Antilles</v>
          </cell>
          <cell r="G10" t="str">
            <v>ANT</v>
          </cell>
        </row>
        <row r="11">
          <cell r="B11" t="str">
            <v>United Arab Emirates</v>
          </cell>
          <cell r="C11" t="str">
            <v>Arab</v>
          </cell>
          <cell r="D11" t="str">
            <v>Emirates</v>
          </cell>
          <cell r="G11" t="str">
            <v>ARE</v>
          </cell>
        </row>
        <row r="12">
          <cell r="B12" t="str">
            <v>Argentina</v>
          </cell>
          <cell r="G12" t="str">
            <v>ARG</v>
          </cell>
        </row>
        <row r="13">
          <cell r="B13" t="str">
            <v>Armenia</v>
          </cell>
          <cell r="G13" t="str">
            <v>ARM</v>
          </cell>
        </row>
        <row r="14">
          <cell r="B14" t="str">
            <v>American</v>
          </cell>
          <cell r="C14" t="str">
            <v>Samoa</v>
          </cell>
          <cell r="G14" t="str">
            <v>ASM</v>
          </cell>
        </row>
        <row r="15">
          <cell r="B15" t="str">
            <v>Antarctica</v>
          </cell>
          <cell r="G15" t="str">
            <v>ATA</v>
          </cell>
        </row>
        <row r="16">
          <cell r="B16" t="str">
            <v>French</v>
          </cell>
          <cell r="C16" t="str">
            <v>Southern</v>
          </cell>
          <cell r="D16" t="str">
            <v>Territories</v>
          </cell>
          <cell r="G16" t="str">
            <v>ATF</v>
          </cell>
        </row>
        <row r="17">
          <cell r="B17" t="str">
            <v>Antigua</v>
          </cell>
          <cell r="C17" t="str">
            <v>and</v>
          </cell>
          <cell r="D17" t="str">
            <v>Barbuda</v>
          </cell>
          <cell r="G17" t="str">
            <v>ATG</v>
          </cell>
        </row>
        <row r="18">
          <cell r="B18" t="str">
            <v>Australia</v>
          </cell>
          <cell r="G18" t="str">
            <v>AUS</v>
          </cell>
        </row>
        <row r="19">
          <cell r="B19" t="str">
            <v>Austria</v>
          </cell>
          <cell r="G19" t="str">
            <v>AUT</v>
          </cell>
        </row>
        <row r="20">
          <cell r="B20" t="str">
            <v>Azerbaijan</v>
          </cell>
          <cell r="G20" t="str">
            <v>AZE</v>
          </cell>
        </row>
        <row r="21">
          <cell r="B21" t="str">
            <v>Burundi</v>
          </cell>
          <cell r="G21" t="str">
            <v>BDI</v>
          </cell>
        </row>
        <row r="22">
          <cell r="B22" t="str">
            <v>Belgium</v>
          </cell>
          <cell r="G22" t="str">
            <v>BEL</v>
          </cell>
        </row>
        <row r="23">
          <cell r="B23" t="str">
            <v>Benin</v>
          </cell>
          <cell r="G23" t="str">
            <v>BEN</v>
          </cell>
        </row>
        <row r="24">
          <cell r="B24" t="str">
            <v>Burkina Faso</v>
          </cell>
          <cell r="G24" t="str">
            <v>BFA</v>
          </cell>
        </row>
        <row r="25">
          <cell r="B25" t="str">
            <v>Bangladesh</v>
          </cell>
          <cell r="G25" t="str">
            <v>BGD</v>
          </cell>
        </row>
        <row r="26">
          <cell r="B26" t="str">
            <v>Bulgaria</v>
          </cell>
          <cell r="G26" t="str">
            <v>BGR</v>
          </cell>
        </row>
        <row r="27">
          <cell r="B27" t="str">
            <v>Bahrain</v>
          </cell>
          <cell r="G27" t="str">
            <v>BHR</v>
          </cell>
        </row>
        <row r="28">
          <cell r="B28" t="str">
            <v>Bahamas</v>
          </cell>
          <cell r="G28" t="str">
            <v>BHS</v>
          </cell>
        </row>
        <row r="29">
          <cell r="B29" t="str">
            <v>Bosnia and Herzegovina</v>
          </cell>
          <cell r="C29" t="str">
            <v>and</v>
          </cell>
          <cell r="D29" t="str">
            <v>Herzegovina</v>
          </cell>
          <cell r="G29" t="str">
            <v>BIH</v>
          </cell>
        </row>
        <row r="30">
          <cell r="B30" t="str">
            <v>Saint</v>
          </cell>
          <cell r="C30" t="str">
            <v>Barthélemy</v>
          </cell>
          <cell r="G30" t="str">
            <v>BLM</v>
          </cell>
        </row>
        <row r="31">
          <cell r="B31" t="str">
            <v>Belarus</v>
          </cell>
          <cell r="G31" t="str">
            <v>BLR</v>
          </cell>
        </row>
        <row r="32">
          <cell r="B32" t="str">
            <v>Belize</v>
          </cell>
          <cell r="G32" t="str">
            <v>BLZ</v>
          </cell>
        </row>
        <row r="33">
          <cell r="B33" t="str">
            <v>Bermuda</v>
          </cell>
          <cell r="G33" t="str">
            <v>BMU</v>
          </cell>
        </row>
        <row r="34">
          <cell r="B34" t="str">
            <v>Bolivia</v>
          </cell>
          <cell r="C34" t="str">
            <v>Plurinational</v>
          </cell>
          <cell r="D34" t="str">
            <v>State</v>
          </cell>
          <cell r="E34" t="str">
            <v>of</v>
          </cell>
          <cell r="G34" t="str">
            <v>BOL</v>
          </cell>
        </row>
        <row r="35">
          <cell r="B35" t="str">
            <v>Brazil</v>
          </cell>
          <cell r="G35" t="str">
            <v>BRA</v>
          </cell>
        </row>
        <row r="36">
          <cell r="B36" t="str">
            <v>Barbados</v>
          </cell>
          <cell r="G36" t="str">
            <v>BRB</v>
          </cell>
        </row>
        <row r="37">
          <cell r="B37" t="str">
            <v>Brunei</v>
          </cell>
          <cell r="G37" t="str">
            <v>BRN</v>
          </cell>
        </row>
        <row r="38">
          <cell r="B38" t="str">
            <v>Bhutan</v>
          </cell>
          <cell r="G38" t="str">
            <v>BTN</v>
          </cell>
        </row>
        <row r="39">
          <cell r="B39" t="str">
            <v>Bouvet</v>
          </cell>
          <cell r="C39" t="str">
            <v>Island</v>
          </cell>
          <cell r="G39" t="str">
            <v>BVT</v>
          </cell>
        </row>
        <row r="40">
          <cell r="B40" t="str">
            <v>Botswana</v>
          </cell>
          <cell r="G40" t="str">
            <v>BWA</v>
          </cell>
        </row>
        <row r="41">
          <cell r="B41" t="str">
            <v>Central African Republic</v>
          </cell>
          <cell r="C41" t="str">
            <v>African</v>
          </cell>
          <cell r="D41" t="str">
            <v>Republic</v>
          </cell>
          <cell r="G41" t="str">
            <v>CAF</v>
          </cell>
        </row>
        <row r="42">
          <cell r="B42" t="str">
            <v>Canada</v>
          </cell>
          <cell r="G42" t="str">
            <v>CAN</v>
          </cell>
        </row>
        <row r="43">
          <cell r="B43" t="str">
            <v>Cocos</v>
          </cell>
          <cell r="C43" t="str">
            <v>(Keeling)</v>
          </cell>
          <cell r="D43" t="str">
            <v>Islands</v>
          </cell>
          <cell r="G43" t="str">
            <v>CCK</v>
          </cell>
        </row>
        <row r="44">
          <cell r="B44" t="str">
            <v>Switzerland</v>
          </cell>
          <cell r="G44" t="str">
            <v>CHE</v>
          </cell>
        </row>
        <row r="45">
          <cell r="B45" t="str">
            <v>Chile</v>
          </cell>
          <cell r="G45" t="str">
            <v>CHL</v>
          </cell>
        </row>
        <row r="46">
          <cell r="B46" t="str">
            <v>China</v>
          </cell>
          <cell r="G46" t="str">
            <v>CHN</v>
          </cell>
        </row>
        <row r="47">
          <cell r="B47" t="str">
            <v>Côte d'Ivoire</v>
          </cell>
          <cell r="G47" t="str">
            <v>CIV</v>
          </cell>
        </row>
        <row r="48">
          <cell r="B48" t="str">
            <v>Cameroon</v>
          </cell>
          <cell r="G48" t="str">
            <v>CMR</v>
          </cell>
        </row>
        <row r="49">
          <cell r="B49" t="str">
            <v>Democratic Republic of the Congo</v>
          </cell>
          <cell r="C49" t="str">
            <v>the</v>
          </cell>
          <cell r="D49" t="str">
            <v>Democratic</v>
          </cell>
          <cell r="E49" t="str">
            <v>Republic</v>
          </cell>
          <cell r="F49" t="str">
            <v>of</v>
          </cell>
          <cell r="G49" t="str">
            <v>COD</v>
          </cell>
        </row>
        <row r="50">
          <cell r="B50" t="str">
            <v>Congo</v>
          </cell>
          <cell r="G50" t="str">
            <v>COG</v>
          </cell>
        </row>
        <row r="51">
          <cell r="B51" t="str">
            <v>Cook Islands</v>
          </cell>
          <cell r="G51" t="str">
            <v>COK</v>
          </cell>
        </row>
        <row r="52">
          <cell r="B52" t="str">
            <v>Colombia</v>
          </cell>
          <cell r="G52" t="str">
            <v>COL</v>
          </cell>
        </row>
        <row r="53">
          <cell r="B53" t="str">
            <v>Comoros</v>
          </cell>
          <cell r="G53" t="str">
            <v>COM</v>
          </cell>
        </row>
        <row r="54">
          <cell r="B54" t="str">
            <v>Cape Verde</v>
          </cell>
          <cell r="G54" t="str">
            <v>CPV</v>
          </cell>
        </row>
        <row r="55">
          <cell r="B55" t="str">
            <v>Costa Rica</v>
          </cell>
          <cell r="G55" t="str">
            <v>CRI</v>
          </cell>
        </row>
        <row r="56">
          <cell r="B56" t="str">
            <v>Cuba</v>
          </cell>
          <cell r="G56" t="str">
            <v>CUB</v>
          </cell>
        </row>
        <row r="57">
          <cell r="B57" t="str">
            <v>Christmas</v>
          </cell>
          <cell r="C57" t="str">
            <v>Island</v>
          </cell>
          <cell r="G57" t="str">
            <v>CXR</v>
          </cell>
        </row>
        <row r="58">
          <cell r="B58" t="str">
            <v>Cayman</v>
          </cell>
          <cell r="C58" t="str">
            <v>Islands</v>
          </cell>
          <cell r="G58" t="str">
            <v>CYM</v>
          </cell>
        </row>
        <row r="59">
          <cell r="B59" t="str">
            <v>Cyprus</v>
          </cell>
          <cell r="G59" t="str">
            <v>CYP</v>
          </cell>
        </row>
        <row r="60">
          <cell r="B60" t="str">
            <v>Czech Republic</v>
          </cell>
          <cell r="G60" t="str">
            <v>CZE</v>
          </cell>
        </row>
        <row r="61">
          <cell r="B61" t="str">
            <v>Germany</v>
          </cell>
          <cell r="G61" t="str">
            <v>DEU</v>
          </cell>
        </row>
        <row r="62">
          <cell r="B62" t="str">
            <v>Djibouti</v>
          </cell>
          <cell r="G62" t="str">
            <v>DJI</v>
          </cell>
        </row>
        <row r="63">
          <cell r="B63" t="str">
            <v>Dominica</v>
          </cell>
          <cell r="G63" t="str">
            <v>DMA</v>
          </cell>
        </row>
        <row r="64">
          <cell r="B64" t="str">
            <v>Denmark</v>
          </cell>
          <cell r="G64" t="str">
            <v>DNK</v>
          </cell>
        </row>
        <row r="65">
          <cell r="B65" t="str">
            <v>Dominican Republic</v>
          </cell>
          <cell r="G65" t="str">
            <v>DOM</v>
          </cell>
        </row>
        <row r="66">
          <cell r="B66" t="str">
            <v>Algeria</v>
          </cell>
          <cell r="G66" t="str">
            <v>DZA</v>
          </cell>
        </row>
        <row r="67">
          <cell r="B67" t="str">
            <v>Ecuador</v>
          </cell>
          <cell r="G67" t="str">
            <v>ECU</v>
          </cell>
        </row>
        <row r="68">
          <cell r="B68" t="str">
            <v>Egypt</v>
          </cell>
          <cell r="G68" t="str">
            <v>EGY</v>
          </cell>
        </row>
        <row r="69">
          <cell r="B69" t="str">
            <v>Eritrea</v>
          </cell>
          <cell r="G69" t="str">
            <v>ERI</v>
          </cell>
        </row>
        <row r="70">
          <cell r="B70" t="str">
            <v>Western Sahara</v>
          </cell>
          <cell r="C70" t="str">
            <v>Sahara</v>
          </cell>
          <cell r="G70" t="str">
            <v>ESH</v>
          </cell>
        </row>
        <row r="71">
          <cell r="B71" t="str">
            <v>Spain</v>
          </cell>
          <cell r="G71" t="str">
            <v>ESP</v>
          </cell>
        </row>
        <row r="72">
          <cell r="B72" t="str">
            <v>Estonia</v>
          </cell>
          <cell r="G72" t="str">
            <v>EST</v>
          </cell>
        </row>
        <row r="73">
          <cell r="B73" t="str">
            <v>Ethiopia</v>
          </cell>
          <cell r="G73" t="str">
            <v>ETH</v>
          </cell>
        </row>
        <row r="74">
          <cell r="B74" t="str">
            <v>Finland</v>
          </cell>
          <cell r="G74" t="str">
            <v>FIN</v>
          </cell>
        </row>
        <row r="75">
          <cell r="B75" t="str">
            <v>Fiji</v>
          </cell>
          <cell r="G75" t="str">
            <v>FJI</v>
          </cell>
        </row>
        <row r="76">
          <cell r="B76" t="str">
            <v>Falkland</v>
          </cell>
          <cell r="C76" t="str">
            <v>Islands</v>
          </cell>
          <cell r="D76" t="str">
            <v>(Malvinas)</v>
          </cell>
          <cell r="G76" t="str">
            <v>FLK</v>
          </cell>
        </row>
        <row r="77">
          <cell r="B77" t="str">
            <v>France</v>
          </cell>
          <cell r="G77" t="str">
            <v>FRA</v>
          </cell>
        </row>
        <row r="78">
          <cell r="B78" t="str">
            <v>Faroe</v>
          </cell>
          <cell r="C78" t="str">
            <v>Islands</v>
          </cell>
          <cell r="G78" t="str">
            <v>FRO</v>
          </cell>
        </row>
        <row r="79">
          <cell r="B79" t="str">
            <v>Micronesia</v>
          </cell>
          <cell r="C79" t="str">
            <v>Federated</v>
          </cell>
          <cell r="D79" t="str">
            <v>States</v>
          </cell>
          <cell r="E79" t="str">
            <v>of</v>
          </cell>
          <cell r="G79" t="str">
            <v>FSM</v>
          </cell>
        </row>
        <row r="80">
          <cell r="B80" t="str">
            <v>Gabon</v>
          </cell>
          <cell r="G80" t="str">
            <v>GAB</v>
          </cell>
        </row>
        <row r="81">
          <cell r="B81" t="str">
            <v>United Kingdom</v>
          </cell>
          <cell r="G81" t="str">
            <v>GBR</v>
          </cell>
        </row>
        <row r="82">
          <cell r="B82" t="str">
            <v>Georgia</v>
          </cell>
          <cell r="G82" t="str">
            <v>GEO</v>
          </cell>
        </row>
        <row r="83">
          <cell r="B83" t="str">
            <v>Guernsey</v>
          </cell>
          <cell r="G83" t="str">
            <v>GGY</v>
          </cell>
        </row>
        <row r="84">
          <cell r="B84" t="str">
            <v>Ghana</v>
          </cell>
          <cell r="G84" t="str">
            <v>GHA</v>
          </cell>
        </row>
        <row r="85">
          <cell r="B85" t="str">
            <v>Gibraltar</v>
          </cell>
          <cell r="G85" t="str">
            <v>GIB</v>
          </cell>
        </row>
        <row r="86">
          <cell r="B86" t="str">
            <v>Guinea</v>
          </cell>
          <cell r="G86" t="str">
            <v>GIN</v>
          </cell>
        </row>
        <row r="87">
          <cell r="B87" t="str">
            <v>Guadeloupe</v>
          </cell>
          <cell r="G87" t="str">
            <v>GLP</v>
          </cell>
        </row>
        <row r="88">
          <cell r="B88" t="str">
            <v>Gambia</v>
          </cell>
          <cell r="G88" t="str">
            <v>GMB</v>
          </cell>
        </row>
        <row r="89">
          <cell r="B89" t="str">
            <v>Guinea-Bissau</v>
          </cell>
          <cell r="G89" t="str">
            <v>GNB</v>
          </cell>
        </row>
        <row r="90">
          <cell r="B90" t="str">
            <v>Equatorial Guinea</v>
          </cell>
          <cell r="G90" t="str">
            <v>GNQ</v>
          </cell>
        </row>
        <row r="91">
          <cell r="B91" t="str">
            <v>Greece</v>
          </cell>
          <cell r="G91" t="str">
            <v>GRC</v>
          </cell>
        </row>
        <row r="92">
          <cell r="B92" t="str">
            <v>Grenada</v>
          </cell>
          <cell r="G92" t="str">
            <v>GRD</v>
          </cell>
        </row>
        <row r="93">
          <cell r="B93" t="str">
            <v>Greenland</v>
          </cell>
          <cell r="G93" t="str">
            <v>GRL</v>
          </cell>
        </row>
        <row r="94">
          <cell r="B94" t="str">
            <v>Guatemala</v>
          </cell>
          <cell r="G94" t="str">
            <v>GTM</v>
          </cell>
        </row>
        <row r="95">
          <cell r="B95" t="str">
            <v>French Guiana</v>
          </cell>
          <cell r="G95" t="str">
            <v>GUF</v>
          </cell>
        </row>
        <row r="96">
          <cell r="B96" t="str">
            <v>Guam</v>
          </cell>
          <cell r="G96" t="str">
            <v>GUM</v>
          </cell>
        </row>
        <row r="97">
          <cell r="B97" t="str">
            <v>Guyana</v>
          </cell>
          <cell r="G97" t="str">
            <v>GUY</v>
          </cell>
        </row>
        <row r="98">
          <cell r="B98" t="str">
            <v>HongKong</v>
          </cell>
          <cell r="G98" t="str">
            <v>HKG</v>
          </cell>
        </row>
        <row r="99">
          <cell r="B99" t="str">
            <v>Heard</v>
          </cell>
          <cell r="C99" t="str">
            <v>Island</v>
          </cell>
          <cell r="D99" t="str">
            <v>and</v>
          </cell>
          <cell r="E99" t="str">
            <v>McDonald</v>
          </cell>
          <cell r="F99" t="str">
            <v>Islands</v>
          </cell>
          <cell r="G99" t="str">
            <v>HMD</v>
          </cell>
        </row>
        <row r="100">
          <cell r="B100" t="str">
            <v>Honduras</v>
          </cell>
          <cell r="G100" t="str">
            <v>HND</v>
          </cell>
        </row>
        <row r="101">
          <cell r="B101" t="str">
            <v>Croatia</v>
          </cell>
          <cell r="G101" t="str">
            <v>HRV</v>
          </cell>
        </row>
        <row r="102">
          <cell r="B102" t="str">
            <v>Haiti</v>
          </cell>
          <cell r="G102" t="str">
            <v>HTI</v>
          </cell>
        </row>
        <row r="103">
          <cell r="B103" t="str">
            <v>Hungary</v>
          </cell>
          <cell r="G103" t="str">
            <v>HUN</v>
          </cell>
        </row>
        <row r="104">
          <cell r="B104" t="str">
            <v>Indonesia</v>
          </cell>
          <cell r="G104" t="str">
            <v>IDN</v>
          </cell>
        </row>
        <row r="105">
          <cell r="B105" t="str">
            <v>Isle of Man</v>
          </cell>
          <cell r="C105" t="str">
            <v>of</v>
          </cell>
          <cell r="D105" t="str">
            <v>Man</v>
          </cell>
          <cell r="G105" t="str">
            <v>IMN</v>
          </cell>
        </row>
        <row r="106">
          <cell r="B106" t="str">
            <v>India</v>
          </cell>
          <cell r="G106" t="str">
            <v>IND</v>
          </cell>
        </row>
        <row r="107">
          <cell r="B107" t="str">
            <v>British</v>
          </cell>
          <cell r="C107" t="str">
            <v>Indian</v>
          </cell>
          <cell r="D107" t="str">
            <v>Ocean</v>
          </cell>
          <cell r="E107" t="str">
            <v>Territory</v>
          </cell>
          <cell r="G107" t="str">
            <v>IOT</v>
          </cell>
        </row>
        <row r="108">
          <cell r="B108" t="str">
            <v>Ireland</v>
          </cell>
          <cell r="G108" t="str">
            <v>IRL</v>
          </cell>
        </row>
        <row r="109">
          <cell r="B109" t="str">
            <v>Iran</v>
          </cell>
          <cell r="C109" t="str">
            <v>Islamic</v>
          </cell>
          <cell r="D109" t="str">
            <v>Republic</v>
          </cell>
          <cell r="E109" t="str">
            <v>of</v>
          </cell>
          <cell r="G109" t="str">
            <v>IRN</v>
          </cell>
        </row>
        <row r="110">
          <cell r="B110" t="str">
            <v>Iraq</v>
          </cell>
          <cell r="G110" t="str">
            <v>IRQ</v>
          </cell>
        </row>
        <row r="111">
          <cell r="B111" t="str">
            <v>Iceland</v>
          </cell>
          <cell r="G111" t="str">
            <v>ISL</v>
          </cell>
        </row>
        <row r="112">
          <cell r="B112" t="str">
            <v>Israel</v>
          </cell>
          <cell r="G112" t="str">
            <v>ISR</v>
          </cell>
        </row>
        <row r="113">
          <cell r="B113" t="str">
            <v>Italy</v>
          </cell>
          <cell r="G113" t="str">
            <v>ITA</v>
          </cell>
        </row>
        <row r="114">
          <cell r="B114" t="str">
            <v>Jamaica</v>
          </cell>
          <cell r="G114" t="str">
            <v>JAM</v>
          </cell>
        </row>
        <row r="115">
          <cell r="B115" t="str">
            <v>Jersey</v>
          </cell>
          <cell r="G115" t="str">
            <v>JEY</v>
          </cell>
        </row>
        <row r="116">
          <cell r="B116" t="str">
            <v>Jordan</v>
          </cell>
          <cell r="G116" t="str">
            <v>JOR</v>
          </cell>
        </row>
        <row r="117">
          <cell r="B117" t="str">
            <v>Japan</v>
          </cell>
          <cell r="G117" t="str">
            <v>JPN</v>
          </cell>
        </row>
        <row r="118">
          <cell r="B118" t="str">
            <v>Kazakhstan</v>
          </cell>
          <cell r="G118" t="str">
            <v>KAZ</v>
          </cell>
        </row>
        <row r="119">
          <cell r="B119" t="str">
            <v>Kenya</v>
          </cell>
          <cell r="G119" t="str">
            <v>KEN</v>
          </cell>
        </row>
        <row r="120">
          <cell r="B120" t="str">
            <v>Kyrgyzstan</v>
          </cell>
          <cell r="G120" t="str">
            <v>KGZ</v>
          </cell>
        </row>
        <row r="121">
          <cell r="B121" t="str">
            <v>Cambodia</v>
          </cell>
          <cell r="G121" t="str">
            <v>KHM</v>
          </cell>
        </row>
        <row r="122">
          <cell r="B122" t="str">
            <v>Kiribati</v>
          </cell>
          <cell r="G122" t="str">
            <v>KIR</v>
          </cell>
        </row>
        <row r="123">
          <cell r="B123" t="str">
            <v>SaintKitts</v>
          </cell>
          <cell r="C123" t="str">
            <v>Kitts</v>
          </cell>
          <cell r="D123" t="str">
            <v>and</v>
          </cell>
          <cell r="E123" t="str">
            <v>Nevis</v>
          </cell>
          <cell r="G123" t="str">
            <v>KNA</v>
          </cell>
        </row>
        <row r="124">
          <cell r="B124" t="str">
            <v>South Korea</v>
          </cell>
          <cell r="C124" t="str">
            <v>Republic</v>
          </cell>
          <cell r="D124" t="str">
            <v>of</v>
          </cell>
          <cell r="G124" t="str">
            <v>KOR</v>
          </cell>
        </row>
        <row r="125">
          <cell r="B125" t="str">
            <v>Kuwait</v>
          </cell>
          <cell r="G125" t="str">
            <v>KWT</v>
          </cell>
        </row>
        <row r="126">
          <cell r="B126" t="str">
            <v>Laos</v>
          </cell>
          <cell r="C126" t="str">
            <v>People's</v>
          </cell>
          <cell r="D126" t="str">
            <v>Democratic</v>
          </cell>
          <cell r="E126" t="str">
            <v>Republic</v>
          </cell>
          <cell r="G126" t="str">
            <v>LAO</v>
          </cell>
        </row>
        <row r="127">
          <cell r="B127" t="str">
            <v>Lebanon</v>
          </cell>
          <cell r="G127" t="str">
            <v>LBN</v>
          </cell>
        </row>
        <row r="128">
          <cell r="B128" t="str">
            <v>Liberia</v>
          </cell>
          <cell r="G128" t="str">
            <v>LBR</v>
          </cell>
        </row>
        <row r="129">
          <cell r="B129" t="str">
            <v>Libya</v>
          </cell>
          <cell r="C129" t="str">
            <v>Arab</v>
          </cell>
          <cell r="D129" t="str">
            <v>Jamahiriya</v>
          </cell>
          <cell r="G129" t="str">
            <v>LBY</v>
          </cell>
        </row>
        <row r="130">
          <cell r="B130" t="str">
            <v>Saint Lucia</v>
          </cell>
          <cell r="G130" t="str">
            <v>LCA</v>
          </cell>
        </row>
        <row r="131">
          <cell r="B131" t="str">
            <v>Liechtenstein</v>
          </cell>
          <cell r="G131" t="str">
            <v>LIE</v>
          </cell>
        </row>
        <row r="132">
          <cell r="B132" t="str">
            <v>Sri Lanka</v>
          </cell>
          <cell r="G132" t="str">
            <v>LKA</v>
          </cell>
        </row>
        <row r="133">
          <cell r="B133" t="str">
            <v>Lesotho</v>
          </cell>
          <cell r="G133" t="str">
            <v>LSO</v>
          </cell>
        </row>
        <row r="134">
          <cell r="B134" t="str">
            <v>Lithuania</v>
          </cell>
          <cell r="G134" t="str">
            <v>LTU</v>
          </cell>
        </row>
        <row r="135">
          <cell r="B135" t="str">
            <v>Luxembourg</v>
          </cell>
          <cell r="G135" t="str">
            <v>LUX</v>
          </cell>
        </row>
        <row r="136">
          <cell r="B136" t="str">
            <v>Latvia</v>
          </cell>
          <cell r="G136" t="str">
            <v>LVA</v>
          </cell>
        </row>
        <row r="137">
          <cell r="B137" t="str">
            <v>Macao</v>
          </cell>
          <cell r="G137" t="str">
            <v>MAC</v>
          </cell>
        </row>
        <row r="138">
          <cell r="B138" t="str">
            <v>Saint</v>
          </cell>
          <cell r="C138" t="str">
            <v>Martin</v>
          </cell>
          <cell r="D138" t="str">
            <v>(French</v>
          </cell>
          <cell r="E138" t="str">
            <v>part)</v>
          </cell>
          <cell r="G138" t="str">
            <v>MAF</v>
          </cell>
        </row>
        <row r="139">
          <cell r="B139" t="str">
            <v>Morocco</v>
          </cell>
          <cell r="G139" t="str">
            <v>MAR</v>
          </cell>
        </row>
        <row r="140">
          <cell r="B140" t="str">
            <v>Monaco</v>
          </cell>
          <cell r="G140" t="str">
            <v>MCO</v>
          </cell>
        </row>
        <row r="141">
          <cell r="B141" t="str">
            <v>Moldova</v>
          </cell>
          <cell r="C141" t="str">
            <v>Republic</v>
          </cell>
          <cell r="D141" t="str">
            <v>of</v>
          </cell>
          <cell r="G141" t="str">
            <v>MDA</v>
          </cell>
        </row>
        <row r="142">
          <cell r="B142" t="str">
            <v>Madagascar</v>
          </cell>
          <cell r="G142" t="str">
            <v>MDG</v>
          </cell>
        </row>
        <row r="143">
          <cell r="B143" t="str">
            <v>Maldives</v>
          </cell>
          <cell r="G143" t="str">
            <v>MDV</v>
          </cell>
        </row>
        <row r="144">
          <cell r="B144" t="str">
            <v>Mexico</v>
          </cell>
          <cell r="G144" t="str">
            <v>MEX</v>
          </cell>
        </row>
        <row r="145">
          <cell r="B145" t="str">
            <v>Marshall</v>
          </cell>
          <cell r="C145" t="str">
            <v>Islands</v>
          </cell>
          <cell r="G145" t="str">
            <v>MHL</v>
          </cell>
        </row>
        <row r="146">
          <cell r="B146" t="str">
            <v>Macedonia</v>
          </cell>
          <cell r="C146" t="str">
            <v>the</v>
          </cell>
          <cell r="D146" t="str">
            <v>former</v>
          </cell>
          <cell r="E146" t="str">
            <v>Yugoslav</v>
          </cell>
          <cell r="F146" t="str">
            <v>Republic</v>
          </cell>
          <cell r="G146" t="str">
            <v>MKD</v>
          </cell>
        </row>
        <row r="147">
          <cell r="B147" t="str">
            <v>Mali</v>
          </cell>
          <cell r="G147" t="str">
            <v>MLI</v>
          </cell>
        </row>
        <row r="148">
          <cell r="B148" t="str">
            <v>Malta</v>
          </cell>
          <cell r="G148" t="str">
            <v>MLT</v>
          </cell>
        </row>
        <row r="149">
          <cell r="B149" t="str">
            <v>Myanmar</v>
          </cell>
          <cell r="G149" t="str">
            <v>MMR</v>
          </cell>
        </row>
        <row r="150">
          <cell r="B150" t="str">
            <v>Montenegro</v>
          </cell>
          <cell r="G150" t="str">
            <v>MNE</v>
          </cell>
        </row>
        <row r="151">
          <cell r="B151" t="str">
            <v>Mongolia</v>
          </cell>
          <cell r="G151" t="str">
            <v>MNG</v>
          </cell>
        </row>
        <row r="152">
          <cell r="B152" t="str">
            <v>Northern</v>
          </cell>
          <cell r="C152" t="str">
            <v>Mariana</v>
          </cell>
          <cell r="D152" t="str">
            <v>Islands</v>
          </cell>
          <cell r="G152" t="str">
            <v>MNP</v>
          </cell>
        </row>
        <row r="153">
          <cell r="B153" t="str">
            <v>Mozambique</v>
          </cell>
          <cell r="G153" t="str">
            <v>MOZ</v>
          </cell>
        </row>
        <row r="154">
          <cell r="B154" t="str">
            <v>Mauritania</v>
          </cell>
          <cell r="G154" t="str">
            <v>MRT</v>
          </cell>
        </row>
        <row r="155">
          <cell r="B155" t="str">
            <v>Montserrat</v>
          </cell>
          <cell r="G155" t="str">
            <v>MSR</v>
          </cell>
        </row>
        <row r="156">
          <cell r="B156" t="str">
            <v>Martinique</v>
          </cell>
          <cell r="G156" t="str">
            <v>MTQ</v>
          </cell>
        </row>
        <row r="157">
          <cell r="B157" t="str">
            <v>Mauritius</v>
          </cell>
          <cell r="G157" t="str">
            <v>MUS</v>
          </cell>
        </row>
        <row r="158">
          <cell r="B158" t="str">
            <v>Malawi</v>
          </cell>
          <cell r="G158" t="str">
            <v>MWI</v>
          </cell>
        </row>
        <row r="159">
          <cell r="B159" t="str">
            <v>Malaysia</v>
          </cell>
          <cell r="G159" t="str">
            <v>MYS</v>
          </cell>
        </row>
        <row r="160">
          <cell r="B160" t="str">
            <v>Mayotte</v>
          </cell>
          <cell r="G160" t="str">
            <v>MYT</v>
          </cell>
        </row>
        <row r="161">
          <cell r="B161" t="str">
            <v>Namibia</v>
          </cell>
          <cell r="G161" t="str">
            <v>NAM</v>
          </cell>
        </row>
        <row r="162">
          <cell r="B162" t="str">
            <v>New Caledonia</v>
          </cell>
          <cell r="G162" t="str">
            <v>NCL</v>
          </cell>
        </row>
        <row r="163">
          <cell r="B163" t="str">
            <v>Niger</v>
          </cell>
          <cell r="G163" t="str">
            <v>NER</v>
          </cell>
        </row>
        <row r="164">
          <cell r="B164" t="str">
            <v>Norfolk</v>
          </cell>
          <cell r="C164" t="str">
            <v>Island</v>
          </cell>
          <cell r="G164" t="str">
            <v>NFK</v>
          </cell>
        </row>
        <row r="165">
          <cell r="B165" t="str">
            <v>Nigeria</v>
          </cell>
          <cell r="G165" t="str">
            <v>NGA</v>
          </cell>
        </row>
        <row r="166">
          <cell r="B166" t="str">
            <v>Nicaragua</v>
          </cell>
          <cell r="G166" t="str">
            <v>NIC</v>
          </cell>
        </row>
        <row r="167">
          <cell r="B167" t="str">
            <v>Niue</v>
          </cell>
          <cell r="G167" t="str">
            <v>NIU</v>
          </cell>
        </row>
        <row r="168">
          <cell r="B168" t="str">
            <v>Netherlands</v>
          </cell>
          <cell r="G168" t="str">
            <v>NLD</v>
          </cell>
        </row>
        <row r="169">
          <cell r="B169" t="str">
            <v>Norway</v>
          </cell>
          <cell r="G169" t="str">
            <v>NOR</v>
          </cell>
        </row>
        <row r="170">
          <cell r="B170" t="str">
            <v>Nepal</v>
          </cell>
          <cell r="G170" t="str">
            <v>NPL</v>
          </cell>
        </row>
        <row r="171">
          <cell r="B171" t="str">
            <v>Nauru</v>
          </cell>
          <cell r="G171" t="str">
            <v>NRU</v>
          </cell>
        </row>
        <row r="172">
          <cell r="B172" t="str">
            <v>New Zealand</v>
          </cell>
          <cell r="G172" t="str">
            <v>NZL</v>
          </cell>
        </row>
        <row r="173">
          <cell r="B173" t="str">
            <v>Oman</v>
          </cell>
          <cell r="G173" t="str">
            <v>OMN</v>
          </cell>
        </row>
        <row r="174">
          <cell r="B174" t="str">
            <v>Pakistan</v>
          </cell>
          <cell r="G174" t="str">
            <v>PAK</v>
          </cell>
        </row>
        <row r="175">
          <cell r="B175" t="str">
            <v>Panama</v>
          </cell>
          <cell r="G175" t="str">
            <v>PAN</v>
          </cell>
        </row>
        <row r="176">
          <cell r="B176" t="str">
            <v>Pitcairn</v>
          </cell>
          <cell r="G176" t="str">
            <v>PCN</v>
          </cell>
        </row>
        <row r="177">
          <cell r="B177" t="str">
            <v>Peru</v>
          </cell>
          <cell r="G177" t="str">
            <v>PER</v>
          </cell>
        </row>
        <row r="178">
          <cell r="B178" t="str">
            <v>Philippines</v>
          </cell>
          <cell r="G178" t="str">
            <v>PHL</v>
          </cell>
        </row>
        <row r="179">
          <cell r="B179" t="str">
            <v>Palau</v>
          </cell>
          <cell r="G179" t="str">
            <v>PLW</v>
          </cell>
        </row>
        <row r="180">
          <cell r="B180" t="str">
            <v>Papua New Guinea</v>
          </cell>
          <cell r="G180" t="str">
            <v>PNG</v>
          </cell>
        </row>
        <row r="181">
          <cell r="B181" t="str">
            <v>Poland</v>
          </cell>
          <cell r="G181" t="str">
            <v>POL</v>
          </cell>
        </row>
        <row r="182">
          <cell r="B182" t="str">
            <v>Puerto Rico</v>
          </cell>
          <cell r="G182" t="str">
            <v>PRI</v>
          </cell>
        </row>
        <row r="183">
          <cell r="B183" t="str">
            <v>DemocraticKorea</v>
          </cell>
          <cell r="C183" t="str">
            <v>Democratic</v>
          </cell>
          <cell r="D183" t="str">
            <v>People's</v>
          </cell>
          <cell r="E183" t="str">
            <v>Republic</v>
          </cell>
          <cell r="F183" t="str">
            <v>of</v>
          </cell>
          <cell r="G183" t="str">
            <v>PRK</v>
          </cell>
        </row>
        <row r="184">
          <cell r="B184" t="str">
            <v>Portugal</v>
          </cell>
          <cell r="G184" t="str">
            <v>PRT</v>
          </cell>
        </row>
        <row r="185">
          <cell r="B185" t="str">
            <v>Paraguay</v>
          </cell>
          <cell r="G185" t="str">
            <v>PRY</v>
          </cell>
        </row>
        <row r="186">
          <cell r="B186" t="str">
            <v>Palestine</v>
          </cell>
          <cell r="C186" t="str">
            <v>Territory,</v>
          </cell>
          <cell r="D186" t="str">
            <v>Occupied</v>
          </cell>
          <cell r="G186" t="str">
            <v>PSE</v>
          </cell>
        </row>
        <row r="187">
          <cell r="B187" t="str">
            <v>French</v>
          </cell>
          <cell r="C187" t="str">
            <v>Polynesia</v>
          </cell>
          <cell r="G187" t="str">
            <v>PYF</v>
          </cell>
        </row>
        <row r="188">
          <cell r="B188" t="str">
            <v>Qatar</v>
          </cell>
          <cell r="G188" t="str">
            <v>QAT</v>
          </cell>
        </row>
        <row r="189">
          <cell r="B189" t="str">
            <v>Réunion</v>
          </cell>
          <cell r="G189" t="str">
            <v>REU</v>
          </cell>
        </row>
        <row r="190">
          <cell r="B190" t="str">
            <v>Romania</v>
          </cell>
          <cell r="G190" t="str">
            <v>ROU</v>
          </cell>
        </row>
        <row r="191">
          <cell r="B191" t="str">
            <v>Russian Federation</v>
          </cell>
          <cell r="G191" t="str">
            <v>RUS</v>
          </cell>
        </row>
        <row r="192">
          <cell r="B192" t="str">
            <v>Rwanda</v>
          </cell>
          <cell r="G192" t="str">
            <v>RWA</v>
          </cell>
        </row>
        <row r="193">
          <cell r="B193" t="str">
            <v>Saudi Arabia</v>
          </cell>
          <cell r="G193" t="str">
            <v>SAU</v>
          </cell>
        </row>
        <row r="194">
          <cell r="B194" t="str">
            <v>Sudan</v>
          </cell>
          <cell r="G194" t="str">
            <v>SDN</v>
          </cell>
        </row>
        <row r="195">
          <cell r="B195" t="str">
            <v>Senegal</v>
          </cell>
          <cell r="G195" t="str">
            <v>SEN</v>
          </cell>
        </row>
        <row r="196">
          <cell r="B196" t="str">
            <v>Singapore</v>
          </cell>
          <cell r="G196" t="str">
            <v>SGP</v>
          </cell>
        </row>
        <row r="197">
          <cell r="B197" t="str">
            <v>South</v>
          </cell>
          <cell r="C197" t="str">
            <v>Georgia</v>
          </cell>
          <cell r="D197" t="str">
            <v>and</v>
          </cell>
          <cell r="E197" t="str">
            <v>the</v>
          </cell>
          <cell r="F197" t="str">
            <v>South</v>
          </cell>
          <cell r="G197" t="str">
            <v>SGS</v>
          </cell>
        </row>
        <row r="198">
          <cell r="B198" t="str">
            <v>Saint</v>
          </cell>
          <cell r="C198" t="str">
            <v>Helena,</v>
          </cell>
          <cell r="D198" t="str">
            <v>Ascension</v>
          </cell>
          <cell r="E198" t="str">
            <v>and</v>
          </cell>
          <cell r="F198" t="str">
            <v>Tristan</v>
          </cell>
          <cell r="G198" t="str">
            <v>SHN</v>
          </cell>
        </row>
        <row r="199">
          <cell r="B199" t="str">
            <v>Svalbard and Jan Mayen</v>
          </cell>
          <cell r="G199" t="str">
            <v>SJM</v>
          </cell>
        </row>
        <row r="200">
          <cell r="B200" t="str">
            <v>Solomon Islands</v>
          </cell>
          <cell r="G200" t="str">
            <v>SLB</v>
          </cell>
        </row>
        <row r="201">
          <cell r="B201" t="str">
            <v>Sierra Leone</v>
          </cell>
          <cell r="G201" t="str">
            <v>SLE</v>
          </cell>
        </row>
        <row r="202">
          <cell r="B202" t="str">
            <v>El Salvador</v>
          </cell>
          <cell r="G202" t="str">
            <v>SLV</v>
          </cell>
        </row>
        <row r="203">
          <cell r="B203" t="str">
            <v>San Marino</v>
          </cell>
          <cell r="G203" t="str">
            <v>SMR</v>
          </cell>
        </row>
        <row r="204">
          <cell r="B204" t="str">
            <v>Somalia</v>
          </cell>
          <cell r="G204" t="str">
            <v>SOM</v>
          </cell>
        </row>
        <row r="205">
          <cell r="B205" t="str">
            <v>Saint Piere and Miquelon</v>
          </cell>
          <cell r="G205" t="str">
            <v>SPM</v>
          </cell>
        </row>
        <row r="206">
          <cell r="B206" t="str">
            <v>Serbia</v>
          </cell>
          <cell r="G206" t="str">
            <v>SRB</v>
          </cell>
        </row>
        <row r="207">
          <cell r="B207" t="str">
            <v>Sao Tome and Principe</v>
          </cell>
          <cell r="G207" t="str">
            <v>STP</v>
          </cell>
        </row>
        <row r="208">
          <cell r="B208" t="str">
            <v>Suriname</v>
          </cell>
          <cell r="G208" t="str">
            <v>SUR</v>
          </cell>
        </row>
        <row r="209">
          <cell r="B209" t="str">
            <v>Slovakia</v>
          </cell>
          <cell r="G209" t="str">
            <v>SVK</v>
          </cell>
        </row>
        <row r="210">
          <cell r="B210" t="str">
            <v>Slovenia</v>
          </cell>
          <cell r="G210" t="str">
            <v>SVN</v>
          </cell>
        </row>
        <row r="211">
          <cell r="B211" t="str">
            <v>Sweden</v>
          </cell>
          <cell r="G211" t="str">
            <v>SWE</v>
          </cell>
        </row>
        <row r="212">
          <cell r="B212" t="str">
            <v>Swaziland</v>
          </cell>
          <cell r="G212" t="str">
            <v>SWZ</v>
          </cell>
        </row>
        <row r="213">
          <cell r="B213" t="str">
            <v>Seychelles</v>
          </cell>
          <cell r="G213" t="str">
            <v>SYC</v>
          </cell>
        </row>
        <row r="214">
          <cell r="B214" t="str">
            <v>Syrian Arab Republic</v>
          </cell>
          <cell r="C214" t="str">
            <v>Arab</v>
          </cell>
          <cell r="D214" t="str">
            <v>Republic</v>
          </cell>
          <cell r="G214" t="str">
            <v>SYR</v>
          </cell>
        </row>
        <row r="215">
          <cell r="B215" t="str">
            <v>Turks</v>
          </cell>
          <cell r="C215" t="str">
            <v>and</v>
          </cell>
          <cell r="D215" t="str">
            <v>Caicos</v>
          </cell>
          <cell r="E215" t="str">
            <v>Islands</v>
          </cell>
          <cell r="G215" t="str">
            <v>TCA</v>
          </cell>
        </row>
        <row r="216">
          <cell r="B216" t="str">
            <v>Chad</v>
          </cell>
          <cell r="G216" t="str">
            <v>TCD</v>
          </cell>
        </row>
        <row r="217">
          <cell r="B217" t="str">
            <v>Togo</v>
          </cell>
          <cell r="G217" t="str">
            <v>TGO</v>
          </cell>
        </row>
        <row r="218">
          <cell r="B218" t="str">
            <v>Thailand</v>
          </cell>
          <cell r="G218" t="str">
            <v>THA</v>
          </cell>
        </row>
        <row r="219">
          <cell r="B219" t="str">
            <v>Tajikistan</v>
          </cell>
          <cell r="G219" t="str">
            <v>TJK</v>
          </cell>
        </row>
        <row r="220">
          <cell r="B220" t="str">
            <v>Tokelau</v>
          </cell>
          <cell r="G220" t="str">
            <v>TKL</v>
          </cell>
        </row>
        <row r="221">
          <cell r="B221" t="str">
            <v>Turkmenistan</v>
          </cell>
          <cell r="G221" t="str">
            <v>TKM</v>
          </cell>
        </row>
        <row r="222">
          <cell r="B222" t="str">
            <v>Timor-Leste</v>
          </cell>
          <cell r="G222" t="str">
            <v>TLS</v>
          </cell>
        </row>
        <row r="223">
          <cell r="B223" t="str">
            <v>Tonga</v>
          </cell>
          <cell r="G223" t="str">
            <v>TON</v>
          </cell>
        </row>
        <row r="224">
          <cell r="B224" t="str">
            <v>Trinidad and Tobago</v>
          </cell>
          <cell r="G224" t="str">
            <v>TTO</v>
          </cell>
        </row>
        <row r="225">
          <cell r="B225" t="str">
            <v>Tunisia</v>
          </cell>
          <cell r="G225" t="str">
            <v>TUN</v>
          </cell>
        </row>
        <row r="226">
          <cell r="B226" t="str">
            <v>Turkey</v>
          </cell>
          <cell r="G226" t="str">
            <v>TUR</v>
          </cell>
        </row>
        <row r="227">
          <cell r="B227" t="str">
            <v>Tuvalu</v>
          </cell>
          <cell r="G227" t="str">
            <v>TUV</v>
          </cell>
        </row>
        <row r="228">
          <cell r="B228" t="str">
            <v>Taiwan</v>
          </cell>
          <cell r="C228" t="str">
            <v>Province</v>
          </cell>
          <cell r="D228" t="str">
            <v>of</v>
          </cell>
          <cell r="E228" t="str">
            <v>China</v>
          </cell>
          <cell r="G228" t="str">
            <v>TWN</v>
          </cell>
        </row>
        <row r="229">
          <cell r="B229" t="str">
            <v>Tanzania</v>
          </cell>
          <cell r="C229" t="str">
            <v>United</v>
          </cell>
          <cell r="D229" t="str">
            <v>Republic</v>
          </cell>
          <cell r="E229" t="str">
            <v>of</v>
          </cell>
          <cell r="G229" t="str">
            <v>TZA</v>
          </cell>
        </row>
        <row r="230">
          <cell r="B230" t="str">
            <v>Uganda</v>
          </cell>
          <cell r="G230" t="str">
            <v>UGA</v>
          </cell>
        </row>
        <row r="231">
          <cell r="B231" t="str">
            <v>Ukraine</v>
          </cell>
          <cell r="G231" t="str">
            <v>UKR</v>
          </cell>
        </row>
        <row r="232">
          <cell r="B232" t="str">
            <v>United</v>
          </cell>
          <cell r="C232" t="str">
            <v>States</v>
          </cell>
          <cell r="D232" t="str">
            <v>Minor</v>
          </cell>
          <cell r="E232" t="str">
            <v>Outlying</v>
          </cell>
          <cell r="F232" t="str">
            <v>Islands</v>
          </cell>
          <cell r="G232" t="str">
            <v>UMI</v>
          </cell>
        </row>
        <row r="233">
          <cell r="B233" t="str">
            <v>Uruguay</v>
          </cell>
          <cell r="G233" t="str">
            <v>URY</v>
          </cell>
        </row>
        <row r="234">
          <cell r="B234" t="str">
            <v>USA</v>
          </cell>
          <cell r="G234" t="str">
            <v>USA</v>
          </cell>
        </row>
        <row r="235">
          <cell r="B235" t="str">
            <v>Uzbekistan</v>
          </cell>
          <cell r="G235" t="str">
            <v>UZB</v>
          </cell>
        </row>
        <row r="236">
          <cell r="B236" t="str">
            <v>Holy</v>
          </cell>
          <cell r="C236" t="str">
            <v>See</v>
          </cell>
          <cell r="D236" t="str">
            <v>(Vatican</v>
          </cell>
          <cell r="E236" t="str">
            <v>City</v>
          </cell>
          <cell r="F236" t="str">
            <v>State)</v>
          </cell>
          <cell r="G236" t="str">
            <v>VAT</v>
          </cell>
        </row>
        <row r="237">
          <cell r="B237" t="str">
            <v>Saint Vincent and the Grenadines</v>
          </cell>
          <cell r="G237" t="str">
            <v>VCT</v>
          </cell>
        </row>
        <row r="238">
          <cell r="B238" t="str">
            <v>Venezuela</v>
          </cell>
          <cell r="C238" t="str">
            <v>Bolivarian</v>
          </cell>
          <cell r="D238" t="str">
            <v>Republic</v>
          </cell>
          <cell r="E238" t="str">
            <v>of</v>
          </cell>
          <cell r="G238" t="str">
            <v>VEN</v>
          </cell>
        </row>
        <row r="239">
          <cell r="B239" t="str">
            <v>Virgin</v>
          </cell>
          <cell r="C239" t="str">
            <v>Islands,</v>
          </cell>
          <cell r="D239" t="str">
            <v>British</v>
          </cell>
          <cell r="G239" t="str">
            <v>VGB</v>
          </cell>
        </row>
        <row r="240">
          <cell r="B240" t="str">
            <v>Virgin</v>
          </cell>
          <cell r="C240" t="str">
            <v>Islands,</v>
          </cell>
          <cell r="D240" t="str">
            <v>U.S.</v>
          </cell>
          <cell r="G240" t="str">
            <v>VIR</v>
          </cell>
        </row>
        <row r="241">
          <cell r="B241" t="str">
            <v>Vietnam</v>
          </cell>
          <cell r="C241" t="str">
            <v>Nam</v>
          </cell>
          <cell r="G241" t="str">
            <v>VNM</v>
          </cell>
        </row>
        <row r="242">
          <cell r="B242" t="str">
            <v>Vanuatu</v>
          </cell>
          <cell r="G242" t="str">
            <v>VUT</v>
          </cell>
        </row>
        <row r="243">
          <cell r="B243" t="str">
            <v>Wallis</v>
          </cell>
          <cell r="C243" t="str">
            <v>and</v>
          </cell>
          <cell r="D243" t="str">
            <v>Futuna</v>
          </cell>
          <cell r="G243" t="str">
            <v>WLF</v>
          </cell>
        </row>
        <row r="244">
          <cell r="B244" t="str">
            <v>Samoa</v>
          </cell>
          <cell r="G244" t="str">
            <v>WSM</v>
          </cell>
        </row>
        <row r="245">
          <cell r="B245" t="str">
            <v>Yemen</v>
          </cell>
          <cell r="G245" t="str">
            <v>YEM</v>
          </cell>
        </row>
        <row r="246">
          <cell r="B246" t="str">
            <v>South Africa</v>
          </cell>
          <cell r="G246" t="str">
            <v>ZAF</v>
          </cell>
        </row>
        <row r="247">
          <cell r="B247" t="str">
            <v>Zambia</v>
          </cell>
          <cell r="G247" t="str">
            <v>ZMB</v>
          </cell>
        </row>
        <row r="248">
          <cell r="B248" t="str">
            <v>Zimbabwe</v>
          </cell>
          <cell r="G248" t="str">
            <v>ZWE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Regions"/>
      <sheetName val="alpha_i"/>
      <sheetName val="alpha_i_split"/>
      <sheetName val="Übersicht"/>
      <sheetName val="CO2"/>
      <sheetName val="GDP_WB"/>
      <sheetName val="GDP_SSP(PPP)"/>
      <sheetName val="ISO3"/>
      <sheetName val="ISO3_2.0"/>
      <sheetName val="MAC-EU"/>
      <sheetName val="MACS-nonEU"/>
      <sheetName val="Alphas"/>
      <sheetName val="USA"/>
      <sheetName val="EU"/>
      <sheetName val="FRA"/>
      <sheetName val="GER"/>
      <sheetName val="BLX"/>
      <sheetName val="GBR"/>
      <sheetName val="SEU"/>
      <sheetName val="SCAN"/>
      <sheetName val="EEU"/>
      <sheetName val="XXX"/>
      <sheetName val="Tabelle1"/>
      <sheetName val="CAN"/>
      <sheetName val="JPN"/>
      <sheetName val="KOR"/>
      <sheetName val="RUS"/>
      <sheetName val="CHN"/>
      <sheetName val="IND"/>
      <sheetName val="BRA"/>
      <sheetName val="REU"/>
      <sheetName val="ANZ"/>
      <sheetName val="MEA"/>
      <sheetName val="AFR"/>
      <sheetName val="OAM"/>
      <sheetName val="OAS"/>
      <sheetName val="Alphas Non-EU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AFG</v>
          </cell>
          <cell r="D2">
            <v>0</v>
          </cell>
          <cell r="E2">
            <v>2.8528019539999998</v>
          </cell>
          <cell r="F2">
            <v>2.925854712</v>
          </cell>
          <cell r="G2">
            <v>3.18825479532505</v>
          </cell>
        </row>
        <row r="3">
          <cell r="C3" t="str">
            <v>ALB</v>
          </cell>
          <cell r="D3" t="str">
            <v>NA</v>
          </cell>
          <cell r="E3">
            <v>1.474617697</v>
          </cell>
          <cell r="F3">
            <v>1.5226568359999999</v>
          </cell>
          <cell r="G3">
            <v>1.2905455992718899</v>
          </cell>
        </row>
        <row r="4">
          <cell r="C4" t="str">
            <v>DZA</v>
          </cell>
          <cell r="D4" t="str">
            <v>NA</v>
          </cell>
          <cell r="E4">
            <v>44.844239940000001</v>
          </cell>
          <cell r="F4">
            <v>46.863275430000002</v>
          </cell>
          <cell r="G4">
            <v>47.080916107150998</v>
          </cell>
        </row>
        <row r="5">
          <cell r="C5" t="str">
            <v>AND</v>
          </cell>
          <cell r="D5">
            <v>0</v>
          </cell>
          <cell r="E5">
            <v>0.12669487400000001</v>
          </cell>
          <cell r="F5">
            <v>0.12841017199999999</v>
          </cell>
          <cell r="G5">
            <v>0.122512117542541</v>
          </cell>
        </row>
        <row r="6">
          <cell r="C6" t="str">
            <v>AGO</v>
          </cell>
          <cell r="D6" t="str">
            <v>NA</v>
          </cell>
          <cell r="E6">
            <v>10.28346195</v>
          </cell>
          <cell r="F6">
            <v>10.37671853</v>
          </cell>
          <cell r="G6">
            <v>5.5337696202614302</v>
          </cell>
        </row>
        <row r="7">
          <cell r="C7" t="str">
            <v>AIA</v>
          </cell>
          <cell r="D7">
            <v>0</v>
          </cell>
          <cell r="E7">
            <v>4.0159543999999998E-2</v>
          </cell>
          <cell r="F7">
            <v>3.9108392999999998E-2</v>
          </cell>
          <cell r="G7">
            <v>3.5859687090909698E-2</v>
          </cell>
        </row>
        <row r="8">
          <cell r="C8" t="str">
            <v>ATG</v>
          </cell>
          <cell r="D8" t="str">
            <v>NA</v>
          </cell>
          <cell r="E8">
            <v>0.13798407400000001</v>
          </cell>
          <cell r="F8">
            <v>0.13437242799999999</v>
          </cell>
          <cell r="G8">
            <v>0.11611708200866</v>
          </cell>
        </row>
        <row r="9">
          <cell r="C9" t="str">
            <v>ARG</v>
          </cell>
          <cell r="D9" t="str">
            <v>NA</v>
          </cell>
          <cell r="E9">
            <v>50.499426020000001</v>
          </cell>
          <cell r="F9">
            <v>48.837212389999998</v>
          </cell>
          <cell r="G9">
            <v>46.196150810688899</v>
          </cell>
        </row>
        <row r="10">
          <cell r="C10" t="str">
            <v>ARM</v>
          </cell>
          <cell r="D10">
            <v>0</v>
          </cell>
          <cell r="E10">
            <v>1.7185051819999999</v>
          </cell>
          <cell r="F10">
            <v>1.639172184</v>
          </cell>
          <cell r="G10">
            <v>1.7550930186973701</v>
          </cell>
        </row>
        <row r="11">
          <cell r="C11" t="str">
            <v>ABW</v>
          </cell>
          <cell r="D11">
            <v>0</v>
          </cell>
          <cell r="E11">
            <v>0.25743297300000001</v>
          </cell>
          <cell r="F11">
            <v>0.25069482799999998</v>
          </cell>
          <cell r="G11">
            <v>0.212596716324679</v>
          </cell>
        </row>
        <row r="12">
          <cell r="C12" t="str">
            <v>AUS</v>
          </cell>
          <cell r="D12" t="str">
            <v>NA</v>
          </cell>
          <cell r="E12">
            <v>113.52454880000001</v>
          </cell>
          <cell r="F12">
            <v>112.176765</v>
          </cell>
          <cell r="G12">
            <v>109.14905249728</v>
          </cell>
        </row>
        <row r="13">
          <cell r="C13" t="str">
            <v>AUT</v>
          </cell>
          <cell r="D13">
            <v>0</v>
          </cell>
          <cell r="E13">
            <v>18.20951904</v>
          </cell>
          <cell r="F13">
            <v>18.694089340000001</v>
          </cell>
          <cell r="G13">
            <v>16.931617566481101</v>
          </cell>
        </row>
        <row r="14">
          <cell r="C14" t="str">
            <v>AZE</v>
          </cell>
          <cell r="D14">
            <v>0</v>
          </cell>
          <cell r="E14">
            <v>10.23154868</v>
          </cell>
          <cell r="F14">
            <v>10.867921170000001</v>
          </cell>
          <cell r="G14">
            <v>10.236904009800901</v>
          </cell>
        </row>
        <row r="15">
          <cell r="C15" t="str">
            <v>BHS</v>
          </cell>
          <cell r="D15">
            <v>0</v>
          </cell>
          <cell r="E15">
            <v>0.55404199499999995</v>
          </cell>
          <cell r="F15">
            <v>0.54016065800000002</v>
          </cell>
          <cell r="G15">
            <v>0.59134098319941997</v>
          </cell>
        </row>
        <row r="16">
          <cell r="C16" t="str">
            <v>BHR</v>
          </cell>
          <cell r="D16" t="str">
            <v>NA</v>
          </cell>
          <cell r="E16">
            <v>8.6229495870000008</v>
          </cell>
          <cell r="F16">
            <v>9.3761811539999993</v>
          </cell>
          <cell r="G16">
            <v>10.2627591589728</v>
          </cell>
        </row>
        <row r="17">
          <cell r="C17" t="str">
            <v>BGD</v>
          </cell>
          <cell r="D17" t="str">
            <v>NA</v>
          </cell>
          <cell r="E17">
            <v>23.394870439999998</v>
          </cell>
          <cell r="F17">
            <v>27.88255341</v>
          </cell>
          <cell r="G17">
            <v>24.7885644384098</v>
          </cell>
        </row>
        <row r="18">
          <cell r="C18" t="str">
            <v>BRB</v>
          </cell>
          <cell r="D18">
            <v>0</v>
          </cell>
          <cell r="E18">
            <v>0.329458009</v>
          </cell>
          <cell r="F18">
            <v>0.32385434000000002</v>
          </cell>
          <cell r="G18">
            <v>0.27881723805285402</v>
          </cell>
        </row>
        <row r="19">
          <cell r="C19" t="str">
            <v>BLR</v>
          </cell>
          <cell r="D19">
            <v>0</v>
          </cell>
          <cell r="E19">
            <v>16.886374419999999</v>
          </cell>
          <cell r="F19">
            <v>17.053459969999999</v>
          </cell>
          <cell r="G19">
            <v>15.991277547626</v>
          </cell>
        </row>
        <row r="20">
          <cell r="C20" t="str">
            <v>BEL</v>
          </cell>
          <cell r="D20" t="str">
            <v>EU</v>
          </cell>
          <cell r="E20">
            <v>27.349300209999999</v>
          </cell>
          <cell r="F20">
            <v>27.213121820000001</v>
          </cell>
          <cell r="G20">
            <v>24.6637577215634</v>
          </cell>
        </row>
        <row r="21">
          <cell r="C21" t="str">
            <v>BLZ</v>
          </cell>
          <cell r="D21" t="str">
            <v>NA</v>
          </cell>
          <cell r="E21">
            <v>0.167086596</v>
          </cell>
          <cell r="F21">
            <v>0.172706528</v>
          </cell>
          <cell r="G21">
            <v>0.16776027745177199</v>
          </cell>
        </row>
        <row r="22">
          <cell r="C22" t="str">
            <v>BEN</v>
          </cell>
          <cell r="D22" t="str">
            <v>NA</v>
          </cell>
          <cell r="E22">
            <v>2.1178364140000001</v>
          </cell>
          <cell r="F22">
            <v>2.1828998390000001</v>
          </cell>
          <cell r="G22">
            <v>1.98247917637667</v>
          </cell>
        </row>
        <row r="23">
          <cell r="C23" t="str">
            <v>BMU</v>
          </cell>
          <cell r="D23">
            <v>0</v>
          </cell>
          <cell r="E23">
            <v>0.177113886</v>
          </cell>
          <cell r="F23">
            <v>0.172478042</v>
          </cell>
          <cell r="G23">
            <v>0.135754529701301</v>
          </cell>
        </row>
        <row r="24">
          <cell r="C24" t="str">
            <v>BTN</v>
          </cell>
          <cell r="D24">
            <v>0</v>
          </cell>
          <cell r="E24">
            <v>0.45364943400000002</v>
          </cell>
          <cell r="F24">
            <v>0.46583641399999998</v>
          </cell>
          <cell r="G24">
            <v>0.40930493686063901</v>
          </cell>
        </row>
        <row r="25">
          <cell r="C25" t="str">
            <v>BQ</v>
          </cell>
          <cell r="D25">
            <v>0</v>
          </cell>
          <cell r="E25">
            <v>9.3705601999999999E-2</v>
          </cell>
          <cell r="F25">
            <v>9.1252917000000003E-2</v>
          </cell>
          <cell r="G25">
            <v>2.56140622077927E-2</v>
          </cell>
        </row>
        <row r="26">
          <cell r="C26" t="str">
            <v>BIH</v>
          </cell>
          <cell r="D26">
            <v>0</v>
          </cell>
          <cell r="E26">
            <v>6.0278663149999998</v>
          </cell>
          <cell r="F26">
            <v>7.2655819160000004</v>
          </cell>
          <cell r="G26">
            <v>5.7131410482770804</v>
          </cell>
        </row>
        <row r="27">
          <cell r="C27" t="str">
            <v>BWA</v>
          </cell>
          <cell r="D27">
            <v>0</v>
          </cell>
          <cell r="E27">
            <v>1.8601032639999999</v>
          </cell>
          <cell r="F27">
            <v>1.7239051519999999</v>
          </cell>
          <cell r="G27">
            <v>1.7081303150412901</v>
          </cell>
        </row>
        <row r="28">
          <cell r="C28" t="str">
            <v>BRA</v>
          </cell>
          <cell r="D28" t="str">
            <v>NA</v>
          </cell>
          <cell r="E28">
            <v>127.3606178</v>
          </cell>
          <cell r="F28">
            <v>127.1058324</v>
          </cell>
          <cell r="G28">
            <v>120.716703817211</v>
          </cell>
        </row>
        <row r="29">
          <cell r="C29" t="str">
            <v>VGB</v>
          </cell>
          <cell r="D29">
            <v>0</v>
          </cell>
          <cell r="E29">
            <v>4.7367667000000002E-2</v>
          </cell>
          <cell r="F29">
            <v>4.6127847999999999E-2</v>
          </cell>
          <cell r="G29">
            <v>3.9274895385282102E-2</v>
          </cell>
        </row>
        <row r="30">
          <cell r="C30" t="str">
            <v>BRN</v>
          </cell>
          <cell r="D30" t="str">
            <v>NA</v>
          </cell>
          <cell r="E30">
            <v>2.6092791819999999</v>
          </cell>
          <cell r="F30">
            <v>2.480537102</v>
          </cell>
          <cell r="G30">
            <v>2.8802310064768002</v>
          </cell>
        </row>
        <row r="31">
          <cell r="C31" t="str">
            <v>BGR</v>
          </cell>
          <cell r="D31" t="str">
            <v>EU</v>
          </cell>
          <cell r="E31">
            <v>11.88635345</v>
          </cell>
          <cell r="F31">
            <v>11.46464885</v>
          </cell>
          <cell r="G31">
            <v>10.0892775588201</v>
          </cell>
        </row>
        <row r="32">
          <cell r="C32" t="str">
            <v>BFA</v>
          </cell>
          <cell r="D32">
            <v>0</v>
          </cell>
          <cell r="E32">
            <v>1.1300060169999999</v>
          </cell>
          <cell r="F32">
            <v>1.173933058</v>
          </cell>
          <cell r="G32">
            <v>1.47079437551438</v>
          </cell>
        </row>
        <row r="33">
          <cell r="C33" t="str">
            <v>BDI</v>
          </cell>
          <cell r="D33">
            <v>0</v>
          </cell>
          <cell r="E33">
            <v>0.15502939499999999</v>
          </cell>
          <cell r="F33">
            <v>0.158238407</v>
          </cell>
          <cell r="G33">
            <v>0.179347344645191</v>
          </cell>
        </row>
        <row r="34">
          <cell r="C34" t="str">
            <v>KHM</v>
          </cell>
          <cell r="D34" t="str">
            <v>NA</v>
          </cell>
          <cell r="E34">
            <v>4.2246264729999998</v>
          </cell>
          <cell r="F34">
            <v>4.3741736189999996</v>
          </cell>
          <cell r="G34">
            <v>5.1046079890792901</v>
          </cell>
        </row>
        <row r="35">
          <cell r="C35" t="str">
            <v>CAN</v>
          </cell>
          <cell r="D35" t="str">
            <v>NA</v>
          </cell>
          <cell r="E35">
            <v>160.0722256</v>
          </cell>
          <cell r="F35">
            <v>157.3827814</v>
          </cell>
          <cell r="G35">
            <v>145.97811797064199</v>
          </cell>
        </row>
        <row r="36">
          <cell r="C36" t="str">
            <v>CPV</v>
          </cell>
          <cell r="D36" t="str">
            <v>NA</v>
          </cell>
          <cell r="E36">
            <v>0.166350688</v>
          </cell>
          <cell r="F36">
            <v>0.17300502400000001</v>
          </cell>
          <cell r="G36">
            <v>0.170600330526297</v>
          </cell>
        </row>
        <row r="37">
          <cell r="C37" t="str">
            <v>CAF</v>
          </cell>
          <cell r="D37">
            <v>0</v>
          </cell>
          <cell r="E37">
            <v>8.2008127E-2</v>
          </cell>
          <cell r="F37">
            <v>8.3966320999999997E-2</v>
          </cell>
          <cell r="G37">
            <v>5.8472032799637398E-2</v>
          </cell>
        </row>
        <row r="38">
          <cell r="C38" t="str">
            <v>TCD</v>
          </cell>
          <cell r="D38">
            <v>0</v>
          </cell>
          <cell r="E38">
            <v>0.27511869300000003</v>
          </cell>
          <cell r="F38">
            <v>0.281186677</v>
          </cell>
          <cell r="G38">
            <v>0.49186624501803899</v>
          </cell>
        </row>
        <row r="39">
          <cell r="C39" t="str">
            <v>CHL</v>
          </cell>
          <cell r="D39" t="str">
            <v>NA</v>
          </cell>
          <cell r="E39">
            <v>23.424976430000001</v>
          </cell>
          <cell r="F39">
            <v>22.99853208</v>
          </cell>
          <cell r="G39">
            <v>22.880404040571602</v>
          </cell>
        </row>
        <row r="40">
          <cell r="C40" t="str">
            <v>CHN</v>
          </cell>
          <cell r="D40" t="str">
            <v>NA</v>
          </cell>
          <cell r="E40">
            <v>2717.4040730000002</v>
          </cell>
          <cell r="F40">
            <v>2776.9326150000002</v>
          </cell>
          <cell r="G40">
            <v>2990.2329064362998</v>
          </cell>
        </row>
        <row r="41">
          <cell r="C41" t="str">
            <v>COL</v>
          </cell>
          <cell r="D41" t="str">
            <v>NA</v>
          </cell>
          <cell r="E41">
            <v>25.171454409999999</v>
          </cell>
          <cell r="F41">
            <v>27.89368026</v>
          </cell>
          <cell r="G41">
            <v>23.342149225126199</v>
          </cell>
        </row>
        <row r="42">
          <cell r="C42" t="str">
            <v>COM</v>
          </cell>
          <cell r="D42" t="str">
            <v>NA</v>
          </cell>
          <cell r="E42">
            <v>6.7119925999999996E-2</v>
          </cell>
          <cell r="F42">
            <v>6.9081364000000006E-2</v>
          </cell>
          <cell r="G42">
            <v>7.7097564803344107E-2</v>
          </cell>
        </row>
        <row r="43">
          <cell r="C43" t="str">
            <v>COG</v>
          </cell>
          <cell r="D43" t="str">
            <v>NA</v>
          </cell>
          <cell r="E43">
            <v>0.96023726300000001</v>
          </cell>
          <cell r="F43">
            <v>0.94349902299999999</v>
          </cell>
          <cell r="G43">
            <v>2.05509334802661</v>
          </cell>
        </row>
        <row r="44">
          <cell r="C44" t="str">
            <v>COK</v>
          </cell>
          <cell r="D44" t="str">
            <v>NA</v>
          </cell>
          <cell r="E44">
            <v>1.9843334000000001E-2</v>
          </cell>
          <cell r="F44">
            <v>2.1140854000000001E-2</v>
          </cell>
          <cell r="G44">
            <v>2.4274582473411601E-2</v>
          </cell>
        </row>
        <row r="45">
          <cell r="C45" t="str">
            <v>CRI</v>
          </cell>
          <cell r="D45" t="str">
            <v>NA</v>
          </cell>
          <cell r="E45">
            <v>2.2513969249999999</v>
          </cell>
          <cell r="F45">
            <v>2.3219215819999999</v>
          </cell>
          <cell r="G45">
            <v>1.9327894540952399</v>
          </cell>
        </row>
        <row r="46">
          <cell r="C46" t="str">
            <v>CIV</v>
          </cell>
          <cell r="D46" t="str">
            <v>NA</v>
          </cell>
          <cell r="E46">
            <v>3.4154107960000002</v>
          </cell>
          <cell r="F46">
            <v>3.5334211770000001</v>
          </cell>
          <cell r="G46">
            <v>2.99231671634029</v>
          </cell>
        </row>
        <row r="47">
          <cell r="C47" t="str">
            <v>HRV</v>
          </cell>
          <cell r="D47" t="str">
            <v>EU</v>
          </cell>
          <cell r="E47">
            <v>4.8358748829999998</v>
          </cell>
          <cell r="F47">
            <v>4.8805050239999996</v>
          </cell>
          <cell r="G47">
            <v>4.6044018581834099</v>
          </cell>
        </row>
        <row r="48">
          <cell r="C48" t="str">
            <v>CUB</v>
          </cell>
          <cell r="D48" t="str">
            <v>NA</v>
          </cell>
          <cell r="E48">
            <v>7.119117234</v>
          </cell>
          <cell r="F48">
            <v>7.0929176739999997</v>
          </cell>
          <cell r="G48">
            <v>5.3854208930925997</v>
          </cell>
        </row>
        <row r="49">
          <cell r="C49" t="str">
            <v>CUW</v>
          </cell>
          <cell r="D49">
            <v>0</v>
          </cell>
          <cell r="E49">
            <v>1.4381581139999999</v>
          </cell>
          <cell r="F49">
            <v>1.4180687649999999</v>
          </cell>
          <cell r="G49">
            <v>0.45678410937230302</v>
          </cell>
        </row>
        <row r="50">
          <cell r="C50" t="str">
            <v>CYP</v>
          </cell>
          <cell r="D50" t="str">
            <v>EU</v>
          </cell>
          <cell r="E50">
            <v>2.0012996319999998</v>
          </cell>
          <cell r="F50">
            <v>1.9966516030000001</v>
          </cell>
          <cell r="G50">
            <v>1.98405504923103</v>
          </cell>
        </row>
        <row r="51">
          <cell r="C51" t="str">
            <v>CZE</v>
          </cell>
          <cell r="D51">
            <v>0</v>
          </cell>
          <cell r="E51">
            <v>28.496509469999999</v>
          </cell>
          <cell r="F51">
            <v>27.56816736</v>
          </cell>
          <cell r="G51">
            <v>25.069290070745499</v>
          </cell>
        </row>
        <row r="52">
          <cell r="C52" t="str">
            <v>PRK</v>
          </cell>
          <cell r="D52" t="str">
            <v>NA</v>
          </cell>
          <cell r="E52">
            <v>10.415648089999999</v>
          </cell>
          <cell r="F52">
            <v>10.579192949999999</v>
          </cell>
          <cell r="G52">
            <v>15.102751241509701</v>
          </cell>
        </row>
        <row r="53">
          <cell r="C53" t="str">
            <v>COD</v>
          </cell>
          <cell r="D53" t="str">
            <v>NA</v>
          </cell>
          <cell r="E53">
            <v>0.60899101499999997</v>
          </cell>
          <cell r="F53">
            <v>0.62301265100000003</v>
          </cell>
          <cell r="G53">
            <v>0.677642166856119</v>
          </cell>
        </row>
        <row r="54">
          <cell r="C54" t="str">
            <v>DNK</v>
          </cell>
          <cell r="D54" t="str">
            <v>EU</v>
          </cell>
          <cell r="E54">
            <v>9.4572679270000002</v>
          </cell>
          <cell r="F54">
            <v>8.7542286970000003</v>
          </cell>
          <cell r="G54">
            <v>7.7188943359720996</v>
          </cell>
        </row>
        <row r="55">
          <cell r="C55" t="str">
            <v>DJI</v>
          </cell>
          <cell r="D55" t="str">
            <v>NA</v>
          </cell>
          <cell r="E55">
            <v>0.106434206</v>
          </cell>
          <cell r="F55">
            <v>0.108999162</v>
          </cell>
          <cell r="G55">
            <v>9.9155961397223394E-2</v>
          </cell>
        </row>
        <row r="56">
          <cell r="C56" t="str">
            <v>DMA</v>
          </cell>
          <cell r="D56">
            <v>0</v>
          </cell>
          <cell r="E56">
            <v>4.5308202999999998E-2</v>
          </cell>
          <cell r="F56">
            <v>4.4122290000000002E-2</v>
          </cell>
          <cell r="G56">
            <v>3.9274895385282102E-2</v>
          </cell>
        </row>
        <row r="57">
          <cell r="C57" t="str">
            <v>DOM</v>
          </cell>
          <cell r="D57" t="str">
            <v>NA</v>
          </cell>
          <cell r="E57">
            <v>6.9064467399999998</v>
          </cell>
          <cell r="F57">
            <v>7.4723804679999999</v>
          </cell>
          <cell r="G57">
            <v>7.1997366988918303</v>
          </cell>
        </row>
        <row r="58">
          <cell r="C58" t="str">
            <v>ECU</v>
          </cell>
          <cell r="D58" t="str">
            <v>NA</v>
          </cell>
          <cell r="E58">
            <v>11.41320651</v>
          </cell>
          <cell r="F58">
            <v>11.064487379999999</v>
          </cell>
          <cell r="G58">
            <v>9.4043281747331005</v>
          </cell>
        </row>
        <row r="59">
          <cell r="C59" t="str">
            <v>EGY</v>
          </cell>
          <cell r="D59" t="str">
            <v>NA</v>
          </cell>
          <cell r="E59">
            <v>68.630161819999998</v>
          </cell>
          <cell r="F59">
            <v>67.315206739999994</v>
          </cell>
          <cell r="G59">
            <v>64.361293620843895</v>
          </cell>
        </row>
        <row r="60">
          <cell r="C60" t="str">
            <v>SLV</v>
          </cell>
          <cell r="D60" t="str">
            <v>NA</v>
          </cell>
          <cell r="E60">
            <v>1.6425395380000001</v>
          </cell>
          <cell r="F60">
            <v>1.69413094</v>
          </cell>
          <cell r="G60">
            <v>1.7742836329409799</v>
          </cell>
        </row>
        <row r="61">
          <cell r="C61" t="str">
            <v>GNQ</v>
          </cell>
          <cell r="D61" t="str">
            <v>NA</v>
          </cell>
          <cell r="E61">
            <v>1.6118394199999999</v>
          </cell>
          <cell r="F61">
            <v>1.537603195</v>
          </cell>
          <cell r="G61">
            <v>1.36165838222595</v>
          </cell>
        </row>
        <row r="62">
          <cell r="C62" t="str">
            <v>ERI</v>
          </cell>
          <cell r="D62" t="str">
            <v>NA</v>
          </cell>
          <cell r="E62">
            <v>0.193441324</v>
          </cell>
          <cell r="F62">
            <v>0.19848070900000001</v>
          </cell>
          <cell r="G62">
            <v>0.21373903834148</v>
          </cell>
        </row>
        <row r="63">
          <cell r="C63" t="str">
            <v>EST</v>
          </cell>
          <cell r="D63" t="str">
            <v>EU</v>
          </cell>
          <cell r="E63">
            <v>4.8337753010000002</v>
          </cell>
          <cell r="F63">
            <v>3.7904947089999999</v>
          </cell>
          <cell r="G63">
            <v>2.5499481532596802</v>
          </cell>
        </row>
        <row r="64">
          <cell r="C64" t="str">
            <v>ETH</v>
          </cell>
          <cell r="D64">
            <v>0</v>
          </cell>
          <cell r="E64">
            <v>4.4172896599999998</v>
          </cell>
          <cell r="F64">
            <v>4.436446654</v>
          </cell>
          <cell r="G64">
            <v>4.6508602242449602</v>
          </cell>
        </row>
        <row r="65">
          <cell r="C65" t="str">
            <v>FRO</v>
          </cell>
          <cell r="D65">
            <v>0</v>
          </cell>
          <cell r="E65">
            <v>0.19253630399999999</v>
          </cell>
          <cell r="F65">
            <v>0.195143017</v>
          </cell>
          <cell r="G65">
            <v>0.18891181483659</v>
          </cell>
        </row>
        <row r="66">
          <cell r="C66" t="str">
            <v>FSM</v>
          </cell>
          <cell r="D66">
            <v>0</v>
          </cell>
          <cell r="E66">
            <v>4.0731054000000003E-2</v>
          </cell>
          <cell r="F66">
            <v>4.3394384000000001E-2</v>
          </cell>
          <cell r="G66">
            <v>4.2216665171150601E-2</v>
          </cell>
        </row>
        <row r="67">
          <cell r="C67" t="str">
            <v>FJI</v>
          </cell>
          <cell r="D67" t="str">
            <v>NA</v>
          </cell>
          <cell r="E67">
            <v>0.57963120499999998</v>
          </cell>
          <cell r="F67">
            <v>0.61603005600000005</v>
          </cell>
          <cell r="G67">
            <v>0.39050415283314299</v>
          </cell>
        </row>
        <row r="68">
          <cell r="C68" t="str">
            <v>FIN</v>
          </cell>
          <cell r="D68" t="str">
            <v>EU</v>
          </cell>
          <cell r="E68">
            <v>12.513468720000001</v>
          </cell>
          <cell r="F68">
            <v>11.3680685</v>
          </cell>
          <cell r="G68">
            <v>10.2608972141054</v>
          </cell>
        </row>
        <row r="69">
          <cell r="C69" t="str">
            <v>FRA</v>
          </cell>
          <cell r="D69" t="str">
            <v>NA</v>
          </cell>
          <cell r="E69">
            <v>90.486510989999999</v>
          </cell>
          <cell r="F69">
            <v>88.309025489999996</v>
          </cell>
          <cell r="G69">
            <v>76.427817382287699</v>
          </cell>
        </row>
        <row r="70">
          <cell r="C70" t="str">
            <v>GUF</v>
          </cell>
          <cell r="D70">
            <v>0</v>
          </cell>
          <cell r="E70">
            <v>7.9127739999999992E-3</v>
          </cell>
          <cell r="F70">
            <v>7.9127739999999992E-3</v>
          </cell>
          <cell r="G70">
            <v>0.177778946876644</v>
          </cell>
        </row>
        <row r="71">
          <cell r="C71" t="str">
            <v>PYF</v>
          </cell>
          <cell r="D71">
            <v>0</v>
          </cell>
          <cell r="E71">
            <v>0.21305474299999999</v>
          </cell>
          <cell r="F71">
            <v>0.22698601099999999</v>
          </cell>
          <cell r="G71">
            <v>0.25224457439762499</v>
          </cell>
        </row>
        <row r="72">
          <cell r="C72" t="str">
            <v>GAB</v>
          </cell>
          <cell r="D72" t="str">
            <v>NA</v>
          </cell>
          <cell r="E72">
            <v>1.3108944709999999</v>
          </cell>
          <cell r="F72">
            <v>1.284097898</v>
          </cell>
          <cell r="G72">
            <v>1.55371615995808</v>
          </cell>
        </row>
        <row r="73">
          <cell r="C73" t="str">
            <v>GMB</v>
          </cell>
          <cell r="D73" t="str">
            <v>NA</v>
          </cell>
          <cell r="E73">
            <v>0.153722684</v>
          </cell>
          <cell r="F73">
            <v>0.15985606299999999</v>
          </cell>
          <cell r="G73">
            <v>0.16753565393001599</v>
          </cell>
        </row>
        <row r="74">
          <cell r="C74" t="str">
            <v>GEO</v>
          </cell>
          <cell r="D74" t="str">
            <v>NA</v>
          </cell>
          <cell r="E74">
            <v>2.6916410370000001</v>
          </cell>
          <cell r="F74">
            <v>2.80749921</v>
          </cell>
          <cell r="G74">
            <v>2.9177367598916999</v>
          </cell>
        </row>
        <row r="75">
          <cell r="C75" t="str">
            <v>DEU</v>
          </cell>
          <cell r="D75" t="str">
            <v>EU</v>
          </cell>
          <cell r="E75">
            <v>206.1578446</v>
          </cell>
          <cell r="F75">
            <v>191.58163440000001</v>
          </cell>
          <cell r="G75">
            <v>174.50355165783299</v>
          </cell>
        </row>
        <row r="76">
          <cell r="C76" t="str">
            <v>GHA</v>
          </cell>
          <cell r="D76" t="str">
            <v>NA</v>
          </cell>
          <cell r="E76">
            <v>3.9519644359999999</v>
          </cell>
          <cell r="F76">
            <v>4.0829455130000003</v>
          </cell>
          <cell r="G76">
            <v>5.36417880620521</v>
          </cell>
        </row>
        <row r="77">
          <cell r="C77" t="str">
            <v>GRC</v>
          </cell>
          <cell r="D77" t="str">
            <v>EU</v>
          </cell>
          <cell r="E77">
            <v>19.595488289999999</v>
          </cell>
          <cell r="F77">
            <v>18.33623665</v>
          </cell>
          <cell r="G77">
            <v>15.1774774434032</v>
          </cell>
        </row>
        <row r="78">
          <cell r="C78" t="str">
            <v>GRL</v>
          </cell>
          <cell r="D78">
            <v>0</v>
          </cell>
          <cell r="E78">
            <v>0.13966364000000001</v>
          </cell>
          <cell r="F78">
            <v>0.14155451999999999</v>
          </cell>
          <cell r="G78">
            <v>0.13659321170324301</v>
          </cell>
        </row>
        <row r="79">
          <cell r="C79" t="str">
            <v>GRD</v>
          </cell>
          <cell r="D79">
            <v>0</v>
          </cell>
          <cell r="E79">
            <v>7.6036431000000002E-2</v>
          </cell>
          <cell r="F79">
            <v>7.8589131000000007E-2</v>
          </cell>
          <cell r="G79">
            <v>7.8045943577188998E-2</v>
          </cell>
        </row>
        <row r="80">
          <cell r="C80" t="str">
            <v>GLP</v>
          </cell>
          <cell r="D80">
            <v>0</v>
          </cell>
          <cell r="G80">
            <v>0.62529146832474902</v>
          </cell>
        </row>
        <row r="81">
          <cell r="C81" t="str">
            <v>GTM</v>
          </cell>
          <cell r="D81" t="str">
            <v>NA</v>
          </cell>
          <cell r="E81">
            <v>5.2978533800000003</v>
          </cell>
          <cell r="F81">
            <v>5.5986461179999996</v>
          </cell>
          <cell r="G81">
            <v>4.8022867311649202</v>
          </cell>
        </row>
        <row r="82">
          <cell r="C82" t="str">
            <v>GIN</v>
          </cell>
          <cell r="D82" t="str">
            <v>NA</v>
          </cell>
          <cell r="E82">
            <v>0.82754202899999996</v>
          </cell>
          <cell r="F82">
            <v>0.86064524499999995</v>
          </cell>
          <cell r="G82">
            <v>1.2371077860320101</v>
          </cell>
        </row>
        <row r="83">
          <cell r="C83" t="str">
            <v>GNB</v>
          </cell>
          <cell r="D83" t="str">
            <v>NA</v>
          </cell>
          <cell r="E83">
            <v>8.4228196000000005E-2</v>
          </cell>
          <cell r="F83">
            <v>8.7597480000000005E-2</v>
          </cell>
          <cell r="G83">
            <v>8.9897180157569395E-2</v>
          </cell>
        </row>
        <row r="84">
          <cell r="C84" t="str">
            <v>GUY</v>
          </cell>
          <cell r="D84" t="str">
            <v>NA</v>
          </cell>
          <cell r="E84">
            <v>0.63936363399999996</v>
          </cell>
          <cell r="F84">
            <v>0.65240128200000003</v>
          </cell>
          <cell r="G84">
            <v>0.87089649603303598</v>
          </cell>
        </row>
        <row r="85">
          <cell r="C85" t="str">
            <v>HTI</v>
          </cell>
          <cell r="D85" t="str">
            <v>NA</v>
          </cell>
          <cell r="E85">
            <v>0.91893126800000002</v>
          </cell>
          <cell r="F85">
            <v>0.89542861600000001</v>
          </cell>
          <cell r="G85">
            <v>0.71444903995048303</v>
          </cell>
        </row>
        <row r="86">
          <cell r="C86" t="str">
            <v>HND</v>
          </cell>
          <cell r="D86" t="str">
            <v>NA</v>
          </cell>
          <cell r="E86">
            <v>2.8577240399999999</v>
          </cell>
          <cell r="F86">
            <v>2.9826452429999999</v>
          </cell>
          <cell r="G86">
            <v>2.6867294346056498</v>
          </cell>
        </row>
        <row r="87">
          <cell r="C87" t="str">
            <v>HKG</v>
          </cell>
          <cell r="D87">
            <v>0</v>
          </cell>
          <cell r="E87">
            <v>11.600906950000001</v>
          </cell>
          <cell r="F87">
            <v>11.336340659999999</v>
          </cell>
          <cell r="G87">
            <v>8.5984736488864808</v>
          </cell>
        </row>
        <row r="88">
          <cell r="C88" t="str">
            <v>HUN</v>
          </cell>
          <cell r="D88">
            <v>0</v>
          </cell>
          <cell r="E88">
            <v>13.544893829999999</v>
          </cell>
          <cell r="F88">
            <v>13.40092989</v>
          </cell>
          <cell r="G88">
            <v>12.905157417493299</v>
          </cell>
        </row>
        <row r="89">
          <cell r="C89" t="str">
            <v>ISL</v>
          </cell>
          <cell r="D89" t="str">
            <v>EU</v>
          </cell>
          <cell r="E89">
            <v>1.0028735010000001</v>
          </cell>
          <cell r="F89">
            <v>0.906565858</v>
          </cell>
          <cell r="G89">
            <v>0.908535943741138</v>
          </cell>
        </row>
        <row r="90">
          <cell r="C90" t="str">
            <v>IND</v>
          </cell>
          <cell r="D90" t="str">
            <v>NA</v>
          </cell>
          <cell r="E90">
            <v>707.23901169999999</v>
          </cell>
          <cell r="F90">
            <v>713.9249575</v>
          </cell>
          <cell r="G90">
            <v>667.30675284223901</v>
          </cell>
        </row>
        <row r="91">
          <cell r="C91" t="str">
            <v>IDN</v>
          </cell>
          <cell r="D91" t="str">
            <v>NA</v>
          </cell>
          <cell r="E91">
            <v>157.3647354</v>
          </cell>
          <cell r="F91">
            <v>168.53511140000001</v>
          </cell>
          <cell r="G91">
            <v>166.426344744359</v>
          </cell>
        </row>
        <row r="92">
          <cell r="C92" t="str">
            <v>IRQ</v>
          </cell>
          <cell r="D92" t="str">
            <v>NA</v>
          </cell>
          <cell r="E92">
            <v>57.661106369999999</v>
          </cell>
          <cell r="F92">
            <v>60.42138344</v>
          </cell>
          <cell r="G92">
            <v>47.354540393879098</v>
          </cell>
        </row>
        <row r="93">
          <cell r="C93" t="str">
            <v>IRL</v>
          </cell>
          <cell r="D93" t="str">
            <v>EU</v>
          </cell>
          <cell r="E93">
            <v>10.590445900000001</v>
          </cell>
          <cell r="F93">
            <v>10.13037334</v>
          </cell>
          <cell r="G93">
            <v>9.5942145519397695</v>
          </cell>
        </row>
        <row r="94">
          <cell r="C94" t="str">
            <v>IRN</v>
          </cell>
          <cell r="D94" t="str">
            <v>NA</v>
          </cell>
          <cell r="E94">
            <v>206.16871889999999</v>
          </cell>
          <cell r="F94">
            <v>212.7528748</v>
          </cell>
          <cell r="G94">
            <v>199.229778060429</v>
          </cell>
        </row>
        <row r="95">
          <cell r="C95" t="str">
            <v>ISR</v>
          </cell>
          <cell r="D95" t="str">
            <v>NA</v>
          </cell>
          <cell r="E95">
            <v>16.979432689999999</v>
          </cell>
          <cell r="F95">
            <v>17.51422474</v>
          </cell>
          <cell r="G95">
            <v>15.0131275761004</v>
          </cell>
        </row>
        <row r="96">
          <cell r="C96" t="str">
            <v>ITA</v>
          </cell>
          <cell r="D96" t="str">
            <v>EU</v>
          </cell>
          <cell r="E96">
            <v>95.001372610000004</v>
          </cell>
          <cell r="F96">
            <v>91.99951222</v>
          </cell>
          <cell r="G96">
            <v>82.499617976117307</v>
          </cell>
        </row>
        <row r="97">
          <cell r="C97" t="str">
            <v>JAM</v>
          </cell>
          <cell r="D97" t="str">
            <v>NA</v>
          </cell>
          <cell r="E97">
            <v>2.1860431500000002</v>
          </cell>
          <cell r="F97">
            <v>2.1872795489999999</v>
          </cell>
          <cell r="G97">
            <v>1.89506307719064</v>
          </cell>
        </row>
        <row r="98">
          <cell r="C98" t="str">
            <v>JPN</v>
          </cell>
          <cell r="D98" t="str">
            <v>NA</v>
          </cell>
          <cell r="E98">
            <v>309.95851529999999</v>
          </cell>
          <cell r="F98">
            <v>302.0372342</v>
          </cell>
          <cell r="G98">
            <v>284.44978592059601</v>
          </cell>
        </row>
        <row r="99">
          <cell r="C99" t="str">
            <v>JOR</v>
          </cell>
          <cell r="D99">
            <v>0</v>
          </cell>
          <cell r="E99">
            <v>6.8023479360000003</v>
          </cell>
          <cell r="F99">
            <v>7.1156065929999999</v>
          </cell>
          <cell r="G99">
            <v>6.8073577203527798</v>
          </cell>
        </row>
        <row r="100">
          <cell r="C100" t="str">
            <v>KAZ</v>
          </cell>
          <cell r="D100">
            <v>0</v>
          </cell>
          <cell r="E100">
            <v>87.240014110000004</v>
          </cell>
          <cell r="F100">
            <v>85.643517439999997</v>
          </cell>
          <cell r="G100">
            <v>75.983786225892402</v>
          </cell>
        </row>
        <row r="101">
          <cell r="C101" t="str">
            <v>KEN</v>
          </cell>
          <cell r="D101" t="str">
            <v>NA</v>
          </cell>
          <cell r="E101">
            <v>4.6770477369999996</v>
          </cell>
          <cell r="F101">
            <v>4.725782079</v>
          </cell>
          <cell r="G101">
            <v>4.9879464126366502</v>
          </cell>
        </row>
        <row r="102">
          <cell r="C102" t="str">
            <v>KIR</v>
          </cell>
          <cell r="D102" t="str">
            <v>NA</v>
          </cell>
          <cell r="E102">
            <v>1.8798947999999999E-2</v>
          </cell>
          <cell r="F102">
            <v>2.0028177000000001E-2</v>
          </cell>
          <cell r="G102">
            <v>1.8997499327017799E-2</v>
          </cell>
        </row>
        <row r="103">
          <cell r="C103" t="str">
            <v>XXK</v>
          </cell>
          <cell r="D103">
            <v>0</v>
          </cell>
          <cell r="E103">
            <v>2.2357940209999998</v>
          </cell>
          <cell r="F103">
            <v>2.658689088</v>
          </cell>
          <cell r="G103">
            <v>2.3258126386072</v>
          </cell>
        </row>
        <row r="104">
          <cell r="C104" t="str">
            <v>KWT</v>
          </cell>
          <cell r="D104" t="str">
            <v>NA</v>
          </cell>
          <cell r="E104">
            <v>28.443659090000001</v>
          </cell>
          <cell r="F104">
            <v>29.348266020000001</v>
          </cell>
          <cell r="G104">
            <v>27.232195498837601</v>
          </cell>
        </row>
        <row r="105">
          <cell r="C105" t="str">
            <v>KGZ</v>
          </cell>
          <cell r="D105">
            <v>0</v>
          </cell>
          <cell r="E105">
            <v>2.7753493410000001</v>
          </cell>
          <cell r="F105">
            <v>3.1338943289999999</v>
          </cell>
          <cell r="G105">
            <v>2.3167854890761999</v>
          </cell>
        </row>
        <row r="106">
          <cell r="C106" t="str">
            <v>LAO</v>
          </cell>
          <cell r="D106">
            <v>0</v>
          </cell>
          <cell r="E106">
            <v>8.8052538949999999</v>
          </cell>
          <cell r="F106">
            <v>8.9559999860000001</v>
          </cell>
          <cell r="G106">
            <v>5.5916487586139398</v>
          </cell>
        </row>
        <row r="107">
          <cell r="C107" t="str">
            <v>LVA</v>
          </cell>
          <cell r="D107" t="str">
            <v>EU</v>
          </cell>
          <cell r="E107">
            <v>2.1450019189999998</v>
          </cell>
          <cell r="F107">
            <v>2.2550050019999999</v>
          </cell>
          <cell r="G107">
            <v>1.90887360891283</v>
          </cell>
        </row>
        <row r="108">
          <cell r="C108" t="str">
            <v>LBN</v>
          </cell>
          <cell r="D108" t="str">
            <v>NA</v>
          </cell>
          <cell r="E108">
            <v>7.523316361</v>
          </cell>
          <cell r="F108">
            <v>7.6970717799999999</v>
          </cell>
          <cell r="G108">
            <v>6.6798982805330001</v>
          </cell>
        </row>
        <row r="109">
          <cell r="C109" t="str">
            <v>LSO</v>
          </cell>
          <cell r="D109">
            <v>0</v>
          </cell>
          <cell r="E109">
            <v>0.66199725600000003</v>
          </cell>
          <cell r="F109">
            <v>0.606776918</v>
          </cell>
          <cell r="G109">
            <v>0.59717375113390803</v>
          </cell>
        </row>
        <row r="110">
          <cell r="C110" t="str">
            <v>LBR</v>
          </cell>
          <cell r="D110" t="str">
            <v>NA</v>
          </cell>
          <cell r="E110">
            <v>0.34783309299999998</v>
          </cell>
          <cell r="F110">
            <v>0.36072060500000003</v>
          </cell>
          <cell r="G110">
            <v>0.30769198111709001</v>
          </cell>
        </row>
        <row r="111">
          <cell r="C111" t="str">
            <v>LBY</v>
          </cell>
          <cell r="D111" t="str">
            <v>NA</v>
          </cell>
          <cell r="E111">
            <v>12.33787837</v>
          </cell>
          <cell r="F111">
            <v>12.67133716</v>
          </cell>
          <cell r="G111">
            <v>15.983937461386599</v>
          </cell>
        </row>
        <row r="112">
          <cell r="C112" t="str">
            <v>LIE</v>
          </cell>
          <cell r="D112">
            <v>0</v>
          </cell>
          <cell r="E112">
            <v>3.9233034999999999E-2</v>
          </cell>
          <cell r="F112">
            <v>3.9793255999999999E-2</v>
          </cell>
          <cell r="G112">
            <v>3.8754392208411398E-2</v>
          </cell>
        </row>
        <row r="113">
          <cell r="C113" t="str">
            <v>LTU</v>
          </cell>
          <cell r="D113" t="str">
            <v>EU</v>
          </cell>
          <cell r="E113">
            <v>3.7307565440000001</v>
          </cell>
          <cell r="F113">
            <v>3.6799706680000002</v>
          </cell>
          <cell r="G113">
            <v>3.7262977419322101</v>
          </cell>
        </row>
        <row r="114">
          <cell r="C114" t="str">
            <v>LUX</v>
          </cell>
          <cell r="D114">
            <v>0</v>
          </cell>
          <cell r="E114">
            <v>2.6114955059999998</v>
          </cell>
          <cell r="F114">
            <v>2.670538423</v>
          </cell>
          <cell r="G114">
            <v>2.2097470586105001</v>
          </cell>
        </row>
        <row r="115">
          <cell r="C115" t="str">
            <v>MAC</v>
          </cell>
          <cell r="D115">
            <v>0</v>
          </cell>
          <cell r="E115">
            <v>0.60492795200000005</v>
          </cell>
          <cell r="F115">
            <v>0.56349944299999999</v>
          </cell>
          <cell r="G115">
            <v>0.34710506062402302</v>
          </cell>
        </row>
        <row r="116">
          <cell r="C116" t="str">
            <v>MKD</v>
          </cell>
          <cell r="D116">
            <v>0</v>
          </cell>
          <cell r="E116">
            <v>1.905270043</v>
          </cell>
          <cell r="F116">
            <v>2.1946951619999999</v>
          </cell>
          <cell r="G116">
            <v>1.8148203026977401</v>
          </cell>
        </row>
        <row r="117">
          <cell r="C117" t="str">
            <v>MDG</v>
          </cell>
          <cell r="D117" t="str">
            <v>NA</v>
          </cell>
          <cell r="E117">
            <v>1.142960054</v>
          </cell>
          <cell r="F117">
            <v>1.095750738</v>
          </cell>
          <cell r="G117">
            <v>1.09186189805178</v>
          </cell>
        </row>
        <row r="118">
          <cell r="C118" t="str">
            <v>MWI</v>
          </cell>
          <cell r="D118">
            <v>0</v>
          </cell>
          <cell r="E118">
            <v>0.40126970899999997</v>
          </cell>
          <cell r="F118">
            <v>0.40020304099999998</v>
          </cell>
          <cell r="G118">
            <v>0.401638255472065</v>
          </cell>
        </row>
        <row r="119">
          <cell r="C119" t="str">
            <v>MYS</v>
          </cell>
          <cell r="D119" t="str">
            <v>NA</v>
          </cell>
          <cell r="E119">
            <v>67.997952549999994</v>
          </cell>
          <cell r="F119">
            <v>68.257283749999999</v>
          </cell>
          <cell r="G119">
            <v>70.819148087430506</v>
          </cell>
        </row>
        <row r="120">
          <cell r="C120" t="str">
            <v>MDV</v>
          </cell>
          <cell r="D120" t="str">
            <v>NA</v>
          </cell>
          <cell r="E120">
            <v>0.42715387199999999</v>
          </cell>
          <cell r="F120">
            <v>0.45508469800000001</v>
          </cell>
          <cell r="G120">
            <v>0.56253706340558196</v>
          </cell>
        </row>
        <row r="121">
          <cell r="C121" t="str">
            <v>MLI</v>
          </cell>
          <cell r="D121">
            <v>0</v>
          </cell>
          <cell r="E121">
            <v>0.89336132300000004</v>
          </cell>
          <cell r="F121">
            <v>0.92642242299999999</v>
          </cell>
          <cell r="G121">
            <v>1.0721515187924799</v>
          </cell>
        </row>
        <row r="122">
          <cell r="C122" t="str">
            <v>MLT</v>
          </cell>
          <cell r="D122" t="str">
            <v>EU</v>
          </cell>
          <cell r="E122">
            <v>0.41800784000000002</v>
          </cell>
          <cell r="F122">
            <v>0.42406550999999998</v>
          </cell>
          <cell r="G122">
            <v>0.43656562715876202</v>
          </cell>
        </row>
        <row r="123">
          <cell r="C123" t="str">
            <v>MHL</v>
          </cell>
          <cell r="D123" t="str">
            <v>NA</v>
          </cell>
          <cell r="E123">
            <v>4.1775439999999997E-2</v>
          </cell>
          <cell r="F123">
            <v>4.4507061000000001E-2</v>
          </cell>
          <cell r="G123">
            <v>4.2216665171150601E-2</v>
          </cell>
        </row>
        <row r="124">
          <cell r="C124" t="str">
            <v>MTQ</v>
          </cell>
          <cell r="D124">
            <v>0</v>
          </cell>
          <cell r="E124">
            <v>1.5559300999999999E-2</v>
          </cell>
          <cell r="F124">
            <v>1.5559300999999999E-2</v>
          </cell>
          <cell r="G124">
            <v>0.57318384596435301</v>
          </cell>
        </row>
        <row r="125">
          <cell r="C125" t="str">
            <v>MRT</v>
          </cell>
          <cell r="D125" t="str">
            <v>NA</v>
          </cell>
          <cell r="E125">
            <v>1.073909504</v>
          </cell>
          <cell r="F125">
            <v>1.1168678759999999</v>
          </cell>
          <cell r="G125">
            <v>1.0522056313897299</v>
          </cell>
        </row>
        <row r="126">
          <cell r="C126" t="str">
            <v>MUS</v>
          </cell>
          <cell r="D126" t="str">
            <v>NA</v>
          </cell>
          <cell r="E126">
            <v>1.3377758360000001</v>
          </cell>
          <cell r="F126">
            <v>1.2791513160000001</v>
          </cell>
          <cell r="G126">
            <v>1.14856796148016</v>
          </cell>
        </row>
        <row r="127">
          <cell r="C127" t="str">
            <v>MYT</v>
          </cell>
          <cell r="D127">
            <v>0</v>
          </cell>
          <cell r="G127">
            <v>7.45854202413508E-2</v>
          </cell>
        </row>
        <row r="128">
          <cell r="C128" t="str">
            <v>MEX</v>
          </cell>
          <cell r="D128" t="str">
            <v>NA</v>
          </cell>
          <cell r="E128">
            <v>123.1115799</v>
          </cell>
          <cell r="F128">
            <v>119.6772988</v>
          </cell>
          <cell r="G128">
            <v>106.90671613308299</v>
          </cell>
        </row>
        <row r="129">
          <cell r="C129" t="str">
            <v>MNG</v>
          </cell>
          <cell r="D129">
            <v>0</v>
          </cell>
          <cell r="E129">
            <v>17.605965179999998</v>
          </cell>
          <cell r="F129">
            <v>17.88037619</v>
          </cell>
          <cell r="G129">
            <v>13.5385341341463</v>
          </cell>
        </row>
        <row r="130">
          <cell r="C130" t="str">
            <v>MNE</v>
          </cell>
          <cell r="D130" t="str">
            <v>NA</v>
          </cell>
          <cell r="E130">
            <v>0.57946140199999996</v>
          </cell>
          <cell r="F130">
            <v>0.67179076000000004</v>
          </cell>
          <cell r="G130">
            <v>0.66901242595715205</v>
          </cell>
        </row>
        <row r="131">
          <cell r="C131" t="str">
            <v>MSR</v>
          </cell>
          <cell r="D131">
            <v>0</v>
          </cell>
          <cell r="E131">
            <v>8.2378550000000005E-3</v>
          </cell>
          <cell r="F131">
            <v>8.0222339999999996E-3</v>
          </cell>
          <cell r="G131">
            <v>5.1228124415585398E-3</v>
          </cell>
        </row>
        <row r="132">
          <cell r="C132" t="str">
            <v>MAR</v>
          </cell>
          <cell r="D132" t="str">
            <v>NA</v>
          </cell>
          <cell r="E132">
            <v>17.840459710000001</v>
          </cell>
          <cell r="F132">
            <v>19.631256629999999</v>
          </cell>
          <cell r="G132">
            <v>17.663843396627101</v>
          </cell>
        </row>
        <row r="133">
          <cell r="C133" t="str">
            <v>MOZ</v>
          </cell>
          <cell r="D133" t="str">
            <v>NA</v>
          </cell>
          <cell r="E133">
            <v>2.288067217</v>
          </cell>
          <cell r="F133">
            <v>2.3760389910000002</v>
          </cell>
          <cell r="G133">
            <v>1.82025279913775</v>
          </cell>
        </row>
        <row r="134">
          <cell r="C134" t="str">
            <v>MMR</v>
          </cell>
          <cell r="D134" t="str">
            <v>NA</v>
          </cell>
          <cell r="E134">
            <v>7.1221622959999999</v>
          </cell>
          <cell r="F134">
            <v>7.1592727219999999</v>
          </cell>
          <cell r="G134">
            <v>9.8495893809246606</v>
          </cell>
        </row>
        <row r="135">
          <cell r="C135" t="str">
            <v>NAM</v>
          </cell>
          <cell r="D135" t="str">
            <v>NA</v>
          </cell>
          <cell r="E135">
            <v>1.133816054</v>
          </cell>
          <cell r="F135">
            <v>1.1375567799999999</v>
          </cell>
          <cell r="G135">
            <v>1.0767315194484699</v>
          </cell>
        </row>
        <row r="136">
          <cell r="C136" t="str">
            <v>NRU</v>
          </cell>
          <cell r="D136" t="str">
            <v>NA</v>
          </cell>
          <cell r="E136">
            <v>1.3577018E-2</v>
          </cell>
          <cell r="F136">
            <v>1.4464795000000001E-2</v>
          </cell>
          <cell r="G136">
            <v>1.5831249439181499E-2</v>
          </cell>
        </row>
        <row r="137">
          <cell r="C137" t="str">
            <v>NPL</v>
          </cell>
          <cell r="D137">
            <v>0</v>
          </cell>
          <cell r="E137">
            <v>3.6600523420000002</v>
          </cell>
          <cell r="F137">
            <v>3.7973586629999998</v>
          </cell>
          <cell r="G137">
            <v>3.8058116764274201</v>
          </cell>
        </row>
        <row r="138">
          <cell r="C138" t="str">
            <v>NLD</v>
          </cell>
          <cell r="D138" t="str">
            <v>NA</v>
          </cell>
          <cell r="E138">
            <v>43.714559889999997</v>
          </cell>
          <cell r="F138">
            <v>42.256166589999999</v>
          </cell>
          <cell r="G138">
            <v>37.622684929658803</v>
          </cell>
        </row>
        <row r="139">
          <cell r="C139" t="str">
            <v>NCL</v>
          </cell>
          <cell r="D139" t="str">
            <v>NA</v>
          </cell>
          <cell r="E139">
            <v>2.2404585880000001</v>
          </cell>
          <cell r="F139">
            <v>2.3066599920000002</v>
          </cell>
          <cell r="G139">
            <v>1.47013963877792</v>
          </cell>
        </row>
        <row r="140">
          <cell r="C140" t="str">
            <v>NZL</v>
          </cell>
          <cell r="D140" t="str">
            <v>NA</v>
          </cell>
          <cell r="E140">
            <v>9.5743288700000004</v>
          </cell>
          <cell r="F140">
            <v>9.9729703740000009</v>
          </cell>
          <cell r="G140">
            <v>9.4041356345380596</v>
          </cell>
        </row>
        <row r="141">
          <cell r="C141" t="str">
            <v>NIC</v>
          </cell>
          <cell r="D141" t="str">
            <v>NA</v>
          </cell>
          <cell r="E141">
            <v>1.4675744230000001</v>
          </cell>
          <cell r="F141">
            <v>1.5143627200000001</v>
          </cell>
          <cell r="G141">
            <v>1.24371337089595</v>
          </cell>
        </row>
        <row r="142">
          <cell r="C142" t="str">
            <v>NER</v>
          </cell>
          <cell r="D142">
            <v>0</v>
          </cell>
          <cell r="E142">
            <v>0.57146478000000001</v>
          </cell>
          <cell r="F142">
            <v>0.58277175199999998</v>
          </cell>
          <cell r="G142">
            <v>0.67996196975520495</v>
          </cell>
        </row>
        <row r="143">
          <cell r="C143" t="str">
            <v>NGA</v>
          </cell>
          <cell r="D143" t="str">
            <v>NA</v>
          </cell>
          <cell r="E143">
            <v>37.139286550000001</v>
          </cell>
          <cell r="F143">
            <v>38.216829410000003</v>
          </cell>
          <cell r="G143">
            <v>35.528593273079103</v>
          </cell>
        </row>
        <row r="144">
          <cell r="C144" t="str">
            <v>NIU</v>
          </cell>
          <cell r="D144" t="str">
            <v>NA</v>
          </cell>
          <cell r="E144">
            <v>2.088772E-3</v>
          </cell>
          <cell r="F144">
            <v>2.2253529999999998E-3</v>
          </cell>
          <cell r="G144">
            <v>3.1662498878362901E-3</v>
          </cell>
        </row>
        <row r="145">
          <cell r="C145" t="str">
            <v>NOR</v>
          </cell>
          <cell r="D145" t="str">
            <v>NA</v>
          </cell>
          <cell r="E145">
            <v>11.958967449999999</v>
          </cell>
          <cell r="F145">
            <v>11.583187430000001</v>
          </cell>
          <cell r="G145">
            <v>11.2434497816594</v>
          </cell>
        </row>
        <row r="146">
          <cell r="C146" t="str">
            <v>PSE</v>
          </cell>
          <cell r="D146" t="str">
            <v>NA</v>
          </cell>
          <cell r="E146">
            <v>0.87877792099999996</v>
          </cell>
          <cell r="F146">
            <v>0.90153373299999995</v>
          </cell>
          <cell r="G146">
            <v>0.82347250610905498</v>
          </cell>
        </row>
        <row r="147">
          <cell r="C147" t="str">
            <v>OMN</v>
          </cell>
          <cell r="D147" t="str">
            <v>NA</v>
          </cell>
          <cell r="E147">
            <v>19.385894069999999</v>
          </cell>
          <cell r="F147">
            <v>19.56457597</v>
          </cell>
          <cell r="G147">
            <v>19.7888063363222</v>
          </cell>
        </row>
        <row r="148">
          <cell r="C148" t="str">
            <v>PAK</v>
          </cell>
          <cell r="D148" t="str">
            <v>NA</v>
          </cell>
          <cell r="E148">
            <v>67.528761349999996</v>
          </cell>
          <cell r="F148">
            <v>67.915921969999999</v>
          </cell>
          <cell r="G148">
            <v>57.419194311182302</v>
          </cell>
        </row>
        <row r="149">
          <cell r="C149" t="str">
            <v>PLW</v>
          </cell>
          <cell r="D149" t="str">
            <v>NA</v>
          </cell>
          <cell r="E149">
            <v>6.5796318000000006E-2</v>
          </cell>
          <cell r="F149">
            <v>7.0098621E-2</v>
          </cell>
          <cell r="G149">
            <v>6.3324997756725898E-2</v>
          </cell>
        </row>
        <row r="150">
          <cell r="C150" t="str">
            <v>PAN</v>
          </cell>
          <cell r="D150" t="str">
            <v>NA</v>
          </cell>
          <cell r="E150">
            <v>3.301400922</v>
          </cell>
          <cell r="F150">
            <v>3.4124189999999999</v>
          </cell>
          <cell r="G150">
            <v>3.1813212575562799</v>
          </cell>
        </row>
        <row r="151">
          <cell r="C151" t="str">
            <v>PNG</v>
          </cell>
          <cell r="D151" t="str">
            <v>NA</v>
          </cell>
          <cell r="E151">
            <v>1.8521141130000001</v>
          </cell>
          <cell r="F151">
            <v>1.934184696</v>
          </cell>
          <cell r="G151">
            <v>2.2721423167671699</v>
          </cell>
        </row>
        <row r="152">
          <cell r="C152" t="str">
            <v>PRY</v>
          </cell>
          <cell r="D152">
            <v>0</v>
          </cell>
          <cell r="E152">
            <v>2.211526214</v>
          </cell>
          <cell r="F152">
            <v>2.2577191000000001</v>
          </cell>
          <cell r="G152">
            <v>2.1924817040102602</v>
          </cell>
        </row>
        <row r="153">
          <cell r="C153" t="str">
            <v>PER</v>
          </cell>
          <cell r="D153" t="str">
            <v>NA</v>
          </cell>
          <cell r="E153">
            <v>14.79537624</v>
          </cell>
          <cell r="F153">
            <v>14.88350851</v>
          </cell>
          <cell r="G153">
            <v>12.961009578628101</v>
          </cell>
        </row>
        <row r="154">
          <cell r="C154" t="str">
            <v>PHL</v>
          </cell>
          <cell r="D154" t="str">
            <v>NA</v>
          </cell>
          <cell r="E154">
            <v>37.916045699999998</v>
          </cell>
          <cell r="F154">
            <v>39.373030720000003</v>
          </cell>
          <cell r="G154">
            <v>37.0255642867577</v>
          </cell>
        </row>
        <row r="155">
          <cell r="C155" t="str">
            <v>BOL</v>
          </cell>
          <cell r="D155">
            <v>0</v>
          </cell>
          <cell r="E155">
            <v>6.0986636179999998</v>
          </cell>
          <cell r="F155">
            <v>6.1612584699999999</v>
          </cell>
          <cell r="G155">
            <v>5.74989033176068</v>
          </cell>
        </row>
        <row r="156">
          <cell r="C156" t="str">
            <v>POL</v>
          </cell>
          <cell r="D156" t="str">
            <v>EU</v>
          </cell>
          <cell r="E156">
            <v>92.168597660000003</v>
          </cell>
          <cell r="F156">
            <v>88.053082059999994</v>
          </cell>
          <cell r="G156">
            <v>82.839269073879706</v>
          </cell>
        </row>
        <row r="157">
          <cell r="C157" t="str">
            <v>PRT</v>
          </cell>
          <cell r="D157" t="str">
            <v>EU</v>
          </cell>
          <cell r="E157">
            <v>14.050895519999999</v>
          </cell>
          <cell r="F157">
            <v>13.26360114</v>
          </cell>
          <cell r="G157">
            <v>11.408268107113299</v>
          </cell>
        </row>
        <row r="158">
          <cell r="C158" t="str">
            <v>QAT</v>
          </cell>
          <cell r="D158" t="str">
            <v>NA</v>
          </cell>
          <cell r="E158">
            <v>29.815687700000002</v>
          </cell>
          <cell r="F158">
            <v>29.842988439999999</v>
          </cell>
          <cell r="G158">
            <v>25.3440852924608</v>
          </cell>
        </row>
        <row r="159">
          <cell r="C159" t="str">
            <v>CMR</v>
          </cell>
          <cell r="D159" t="str">
            <v>NA</v>
          </cell>
          <cell r="E159">
            <v>2.065173674</v>
          </cell>
          <cell r="F159">
            <v>2.072257037</v>
          </cell>
          <cell r="G159">
            <v>2.45832068483486</v>
          </cell>
        </row>
        <row r="160">
          <cell r="C160" t="str">
            <v>KOR</v>
          </cell>
          <cell r="D160" t="str">
            <v>NA</v>
          </cell>
          <cell r="E160">
            <v>173.28986560000001</v>
          </cell>
          <cell r="F160">
            <v>166.82948010000001</v>
          </cell>
          <cell r="G160">
            <v>163.10978222217801</v>
          </cell>
        </row>
        <row r="161">
          <cell r="C161" t="str">
            <v>MDA</v>
          </cell>
          <cell r="D161">
            <v>0</v>
          </cell>
          <cell r="E161">
            <v>1.6041986770000001</v>
          </cell>
          <cell r="F161">
            <v>1.626039896</v>
          </cell>
          <cell r="G161">
            <v>1.43293576219037</v>
          </cell>
        </row>
        <row r="162">
          <cell r="C162" t="str">
            <v>SDN</v>
          </cell>
          <cell r="D162" t="str">
            <v>NA</v>
          </cell>
          <cell r="E162">
            <v>0.42027400100000001</v>
          </cell>
          <cell r="F162">
            <v>0.43255561599999998</v>
          </cell>
          <cell r="G162">
            <v>0.40907060854480198</v>
          </cell>
        </row>
        <row r="163">
          <cell r="C163" t="str">
            <v>SDN</v>
          </cell>
          <cell r="D163" t="str">
            <v>NA</v>
          </cell>
          <cell r="E163">
            <v>6.1060039909999997</v>
          </cell>
          <cell r="F163">
            <v>6.2720321080000003</v>
          </cell>
          <cell r="G163">
            <v>5.4682057890376301</v>
          </cell>
        </row>
        <row r="164">
          <cell r="C164" t="str">
            <v>REU</v>
          </cell>
          <cell r="D164">
            <v>0</v>
          </cell>
          <cell r="E164">
            <v>2.6437825000000002E-2</v>
          </cell>
          <cell r="F164">
            <v>2.6437825000000002E-2</v>
          </cell>
          <cell r="G164">
            <v>1.11980302170576</v>
          </cell>
        </row>
        <row r="165">
          <cell r="C165" t="str">
            <v>ROU</v>
          </cell>
          <cell r="D165" t="str">
            <v>EU</v>
          </cell>
          <cell r="E165">
            <v>21.001970239999999</v>
          </cell>
          <cell r="F165">
            <v>20.49237183</v>
          </cell>
          <cell r="G165">
            <v>20.234172658382299</v>
          </cell>
        </row>
        <row r="166">
          <cell r="C166" t="str">
            <v>RUS</v>
          </cell>
          <cell r="D166" t="str">
            <v>NA</v>
          </cell>
          <cell r="E166">
            <v>461.61583669999999</v>
          </cell>
          <cell r="F166">
            <v>458.06953909999999</v>
          </cell>
          <cell r="G166">
            <v>443.29187530584198</v>
          </cell>
        </row>
        <row r="167">
          <cell r="C167" t="str">
            <v>RWA</v>
          </cell>
          <cell r="D167">
            <v>0</v>
          </cell>
          <cell r="E167">
            <v>0.29478656800000003</v>
          </cell>
          <cell r="F167">
            <v>0.30319677099999998</v>
          </cell>
          <cell r="G167">
            <v>0.45356869566744501</v>
          </cell>
        </row>
        <row r="168">
          <cell r="C168" t="str">
            <v>SHN</v>
          </cell>
          <cell r="D168">
            <v>0</v>
          </cell>
          <cell r="E168">
            <v>3.0891960000000002E-3</v>
          </cell>
          <cell r="F168">
            <v>3.0083380000000002E-3</v>
          </cell>
          <cell r="G168">
            <v>3.4152082943723601E-3</v>
          </cell>
        </row>
        <row r="169">
          <cell r="C169" t="str">
            <v>LCA</v>
          </cell>
          <cell r="D169" t="str">
            <v>NA</v>
          </cell>
          <cell r="E169">
            <v>9.8854261999999998E-2</v>
          </cell>
          <cell r="F169">
            <v>9.6266814000000006E-2</v>
          </cell>
          <cell r="G169">
            <v>0.12038609237662599</v>
          </cell>
        </row>
        <row r="170">
          <cell r="C170" t="str">
            <v>MAF</v>
          </cell>
          <cell r="D170">
            <v>0</v>
          </cell>
          <cell r="E170">
            <v>0.21109503800000001</v>
          </cell>
          <cell r="F170">
            <v>0.20556975899999999</v>
          </cell>
          <cell r="G170">
            <v>0.16051478983550099</v>
          </cell>
        </row>
        <row r="171">
          <cell r="C171" t="str">
            <v>WSM</v>
          </cell>
          <cell r="D171" t="str">
            <v>NA</v>
          </cell>
          <cell r="E171">
            <v>7.3107019999999995E-2</v>
          </cell>
          <cell r="F171">
            <v>7.7887357000000004E-2</v>
          </cell>
          <cell r="G171">
            <v>7.8100830566628601E-2</v>
          </cell>
        </row>
        <row r="172">
          <cell r="C172" t="str">
            <v>STP</v>
          </cell>
          <cell r="D172" t="str">
            <v>NA</v>
          </cell>
          <cell r="E172">
            <v>3.4423164999999999E-2</v>
          </cell>
          <cell r="F172">
            <v>3.5245121999999997E-2</v>
          </cell>
          <cell r="G172">
            <v>3.3951502915918502E-2</v>
          </cell>
        </row>
        <row r="173">
          <cell r="C173" t="str">
            <v>SAU</v>
          </cell>
          <cell r="D173" t="str">
            <v>NA</v>
          </cell>
          <cell r="E173">
            <v>157.41207309999999</v>
          </cell>
          <cell r="F173">
            <v>158.88362430000001</v>
          </cell>
          <cell r="G173">
            <v>180.456593592161</v>
          </cell>
        </row>
        <row r="174">
          <cell r="C174" t="str">
            <v>SEN</v>
          </cell>
          <cell r="D174" t="str">
            <v>NA</v>
          </cell>
          <cell r="E174">
            <v>2.6447611979999999</v>
          </cell>
          <cell r="F174">
            <v>2.6808747660000001</v>
          </cell>
          <cell r="G174">
            <v>3.4781321088488801</v>
          </cell>
        </row>
        <row r="175">
          <cell r="C175" t="str">
            <v>SRB</v>
          </cell>
          <cell r="D175">
            <v>0</v>
          </cell>
          <cell r="E175">
            <v>12.569077589999999</v>
          </cell>
          <cell r="F175">
            <v>14.919944040000001</v>
          </cell>
          <cell r="G175">
            <v>12.1586123761127</v>
          </cell>
        </row>
        <row r="176">
          <cell r="C176" t="str">
            <v>SYC</v>
          </cell>
          <cell r="D176" t="str">
            <v>NA</v>
          </cell>
          <cell r="E176">
            <v>0.16521828099999999</v>
          </cell>
          <cell r="F176">
            <v>0.170046434</v>
          </cell>
          <cell r="G176">
            <v>0.14693888821343201</v>
          </cell>
        </row>
        <row r="177">
          <cell r="C177" t="str">
            <v>SLE</v>
          </cell>
          <cell r="D177" t="str">
            <v>NA</v>
          </cell>
          <cell r="E177">
            <v>0.26953022799999998</v>
          </cell>
          <cell r="F177">
            <v>0.28031193700000001</v>
          </cell>
          <cell r="G177">
            <v>0.33200663126375102</v>
          </cell>
        </row>
        <row r="178">
          <cell r="C178" t="str">
            <v>SGP</v>
          </cell>
          <cell r="D178" t="str">
            <v>NA</v>
          </cell>
          <cell r="E178">
            <v>10.44979816</v>
          </cell>
          <cell r="F178">
            <v>10.629039710000001</v>
          </cell>
          <cell r="G178">
            <v>8.1630716621814603</v>
          </cell>
        </row>
        <row r="179">
          <cell r="C179" t="str">
            <v>SVK</v>
          </cell>
          <cell r="D179">
            <v>0</v>
          </cell>
          <cell r="E179">
            <v>9.8493005530000008</v>
          </cell>
          <cell r="F179">
            <v>9.0924587480000003</v>
          </cell>
          <cell r="G179">
            <v>8.4865524079350703</v>
          </cell>
        </row>
        <row r="180">
          <cell r="C180" t="str">
            <v>SVN</v>
          </cell>
          <cell r="D180">
            <v>0</v>
          </cell>
          <cell r="E180">
            <v>3.9541060250000002</v>
          </cell>
          <cell r="F180">
            <v>3.7381079439999998</v>
          </cell>
          <cell r="G180">
            <v>3.51152751767032</v>
          </cell>
        </row>
        <row r="181">
          <cell r="C181" t="str">
            <v>SLB</v>
          </cell>
          <cell r="D181" t="str">
            <v>NA</v>
          </cell>
          <cell r="E181">
            <v>8.1462108000000005E-2</v>
          </cell>
          <cell r="F181">
            <v>8.6788769000000002E-2</v>
          </cell>
          <cell r="G181">
            <v>8.4433330342301202E-2</v>
          </cell>
        </row>
        <row r="182">
          <cell r="C182" t="str">
            <v>SOM</v>
          </cell>
          <cell r="D182" t="str">
            <v>NA</v>
          </cell>
          <cell r="E182">
            <v>0.17967488000000001</v>
          </cell>
          <cell r="F182">
            <v>0.18492549699999999</v>
          </cell>
          <cell r="G182">
            <v>0.15782325030331601</v>
          </cell>
        </row>
        <row r="183">
          <cell r="C183" t="str">
            <v>ZAF</v>
          </cell>
          <cell r="D183" t="str">
            <v>NA</v>
          </cell>
          <cell r="E183">
            <v>128.82129879999999</v>
          </cell>
          <cell r="F183">
            <v>130.6244816</v>
          </cell>
          <cell r="G183">
            <v>118.949743631362</v>
          </cell>
        </row>
        <row r="184">
          <cell r="C184" t="str">
            <v>ESP</v>
          </cell>
          <cell r="D184" t="str">
            <v>EU</v>
          </cell>
          <cell r="E184">
            <v>73.595593210000004</v>
          </cell>
          <cell r="F184">
            <v>68.963760010000001</v>
          </cell>
          <cell r="G184">
            <v>58.225906304778697</v>
          </cell>
        </row>
        <row r="185">
          <cell r="C185" t="str">
            <v>LKA</v>
          </cell>
          <cell r="D185" t="str">
            <v>NA</v>
          </cell>
          <cell r="E185">
            <v>6.269987188</v>
          </cell>
          <cell r="F185">
            <v>6.7797903149999996</v>
          </cell>
          <cell r="G185">
            <v>5.92349352553095</v>
          </cell>
        </row>
        <row r="186">
          <cell r="C186" t="str">
            <v>SPM</v>
          </cell>
          <cell r="D186">
            <v>0</v>
          </cell>
          <cell r="E186">
            <v>6.7962305000000001E-2</v>
          </cell>
          <cell r="F186">
            <v>6.6183434999999999E-2</v>
          </cell>
          <cell r="G186">
            <v>5.8912343077923202E-2</v>
          </cell>
        </row>
        <row r="187">
          <cell r="C187" t="str">
            <v>SPM</v>
          </cell>
          <cell r="D187">
            <v>0</v>
          </cell>
          <cell r="E187">
            <v>2.162437E-2</v>
          </cell>
          <cell r="F187">
            <v>2.1058365999999999E-2</v>
          </cell>
          <cell r="G187">
            <v>1.5368437324675599E-2</v>
          </cell>
        </row>
        <row r="188">
          <cell r="C188" t="str">
            <v>VCT</v>
          </cell>
          <cell r="D188" t="str">
            <v>NA</v>
          </cell>
          <cell r="E188">
            <v>7.2081232999999995E-2</v>
          </cell>
          <cell r="F188">
            <v>7.0194551999999993E-2</v>
          </cell>
          <cell r="G188">
            <v>5.2935728562771497E-2</v>
          </cell>
        </row>
        <row r="189">
          <cell r="C189" t="str">
            <v>SUR</v>
          </cell>
          <cell r="D189" t="str">
            <v>NA</v>
          </cell>
          <cell r="E189">
            <v>0.69645658099999996</v>
          </cell>
          <cell r="F189">
            <v>0.71125408199999995</v>
          </cell>
          <cell r="G189">
            <v>0.71169120820782605</v>
          </cell>
        </row>
        <row r="190">
          <cell r="C190" t="str">
            <v>SWZ</v>
          </cell>
          <cell r="D190">
            <v>0</v>
          </cell>
          <cell r="E190">
            <v>0.26963718800000003</v>
          </cell>
          <cell r="F190">
            <v>0.26578810899999999</v>
          </cell>
          <cell r="G190">
            <v>0.28931010402963703</v>
          </cell>
        </row>
        <row r="191">
          <cell r="C191" t="str">
            <v>SWE</v>
          </cell>
          <cell r="D191" t="str">
            <v>EU</v>
          </cell>
          <cell r="E191">
            <v>11.39906734</v>
          </cell>
          <cell r="F191">
            <v>11.672111989999999</v>
          </cell>
          <cell r="G191">
            <v>9.9659119442600392</v>
          </cell>
        </row>
        <row r="192">
          <cell r="C192" t="str">
            <v>CHE</v>
          </cell>
          <cell r="D192">
            <v>0</v>
          </cell>
          <cell r="E192">
            <v>10.06972839</v>
          </cell>
          <cell r="F192">
            <v>10.284253769999999</v>
          </cell>
          <cell r="G192">
            <v>9.3452420716225806</v>
          </cell>
        </row>
        <row r="193">
          <cell r="C193" t="str">
            <v>SYR</v>
          </cell>
          <cell r="D193" t="str">
            <v>NA</v>
          </cell>
          <cell r="E193">
            <v>7.0626880500000002</v>
          </cell>
          <cell r="F193">
            <v>7.358265609</v>
          </cell>
          <cell r="G193">
            <v>7.1396905152432701</v>
          </cell>
        </row>
        <row r="194">
          <cell r="C194" t="str">
            <v>TWN</v>
          </cell>
          <cell r="D194" t="str">
            <v>NA</v>
          </cell>
          <cell r="E194">
            <v>74.537299939999997</v>
          </cell>
          <cell r="F194">
            <v>71.681045179999998</v>
          </cell>
          <cell r="G194">
            <v>72.125323872128305</v>
          </cell>
        </row>
        <row r="195">
          <cell r="C195" t="str">
            <v>TJK</v>
          </cell>
          <cell r="D195">
            <v>0</v>
          </cell>
          <cell r="E195">
            <v>2.0396465070000001</v>
          </cell>
          <cell r="F195">
            <v>2.4508418550000002</v>
          </cell>
          <cell r="G195">
            <v>2.5747933850912998</v>
          </cell>
        </row>
        <row r="196">
          <cell r="C196" t="str">
            <v>THA</v>
          </cell>
          <cell r="D196" t="str">
            <v>NA</v>
          </cell>
          <cell r="E196">
            <v>79.817957030000002</v>
          </cell>
          <cell r="F196">
            <v>78.678970250000006</v>
          </cell>
          <cell r="G196">
            <v>75.700989211011404</v>
          </cell>
        </row>
        <row r="197">
          <cell r="C197" t="str">
            <v>TLS</v>
          </cell>
          <cell r="D197">
            <v>0</v>
          </cell>
          <cell r="E197">
            <v>0.14203649500000001</v>
          </cell>
          <cell r="F197">
            <v>0.15132400700000001</v>
          </cell>
          <cell r="G197">
            <v>0.196143743830996</v>
          </cell>
        </row>
        <row r="198">
          <cell r="C198" t="str">
            <v>TGO</v>
          </cell>
          <cell r="D198" t="str">
            <v>NA</v>
          </cell>
          <cell r="E198">
            <v>0.86443868700000004</v>
          </cell>
          <cell r="F198">
            <v>0.89012947799999997</v>
          </cell>
          <cell r="G198">
            <v>0.61236165804748199</v>
          </cell>
        </row>
        <row r="199">
          <cell r="C199" t="str">
            <v>TON</v>
          </cell>
          <cell r="D199" t="str">
            <v>NA</v>
          </cell>
          <cell r="E199">
            <v>4.4908598000000001E-2</v>
          </cell>
          <cell r="F199">
            <v>4.784509E-2</v>
          </cell>
          <cell r="G199">
            <v>4.6438331688265701E-2</v>
          </cell>
        </row>
        <row r="200">
          <cell r="C200" t="str">
            <v>TTO</v>
          </cell>
          <cell r="D200" t="str">
            <v>NA</v>
          </cell>
          <cell r="E200">
            <v>10.334489980000001</v>
          </cell>
          <cell r="F200">
            <v>10.334030670000001</v>
          </cell>
          <cell r="G200">
            <v>9.7587923077949998</v>
          </cell>
        </row>
        <row r="201">
          <cell r="C201" t="str">
            <v>TUN</v>
          </cell>
          <cell r="D201" t="str">
            <v>NA</v>
          </cell>
          <cell r="E201">
            <v>8.2852327680000002</v>
          </cell>
          <cell r="F201">
            <v>8.4642250800000003</v>
          </cell>
          <cell r="G201">
            <v>7.5268228564482396</v>
          </cell>
        </row>
        <row r="202">
          <cell r="C202" t="str">
            <v>TUR</v>
          </cell>
          <cell r="D202" t="str">
            <v>NA</v>
          </cell>
          <cell r="E202">
            <v>114.4090467</v>
          </cell>
          <cell r="F202">
            <v>110.56942290000001</v>
          </cell>
          <cell r="G202">
            <v>112.836540779225</v>
          </cell>
        </row>
        <row r="203">
          <cell r="C203" t="str">
            <v>TKM</v>
          </cell>
          <cell r="D203">
            <v>0</v>
          </cell>
          <cell r="E203">
            <v>21.29768657</v>
          </cell>
          <cell r="F203">
            <v>23.375138190000001</v>
          </cell>
          <cell r="G203">
            <v>19.660465147307299</v>
          </cell>
        </row>
        <row r="204">
          <cell r="C204" t="str">
            <v>TCA</v>
          </cell>
          <cell r="D204">
            <v>0</v>
          </cell>
          <cell r="E204">
            <v>6.4873108999999998E-2</v>
          </cell>
          <cell r="F204">
            <v>6.3175097E-2</v>
          </cell>
          <cell r="G204">
            <v>8.4526405285715797E-2</v>
          </cell>
        </row>
        <row r="205">
          <cell r="C205" t="str">
            <v>TUV</v>
          </cell>
          <cell r="D205">
            <v>0</v>
          </cell>
          <cell r="E205">
            <v>3.133158E-3</v>
          </cell>
          <cell r="F205">
            <v>3.3380300000000001E-3</v>
          </cell>
          <cell r="G205">
            <v>2.1108332585575299E-3</v>
          </cell>
        </row>
        <row r="206">
          <cell r="C206" t="str">
            <v>UGA</v>
          </cell>
          <cell r="D206">
            <v>0</v>
          </cell>
          <cell r="E206">
            <v>1.469641674</v>
          </cell>
          <cell r="F206">
            <v>1.509624817</v>
          </cell>
          <cell r="G206">
            <v>1.5029972213387699</v>
          </cell>
        </row>
        <row r="207">
          <cell r="C207" t="str">
            <v>UKR</v>
          </cell>
          <cell r="D207" t="str">
            <v>NA</v>
          </cell>
          <cell r="E207">
            <v>63.235306970000003</v>
          </cell>
          <cell r="F207">
            <v>60.925052669999999</v>
          </cell>
          <cell r="G207">
            <v>56.479573953814302</v>
          </cell>
        </row>
        <row r="208">
          <cell r="C208" t="str">
            <v>ARE</v>
          </cell>
          <cell r="D208" t="str">
            <v>NA</v>
          </cell>
          <cell r="E208">
            <v>51.457796449999996</v>
          </cell>
          <cell r="F208">
            <v>52.042319990000003</v>
          </cell>
          <cell r="G208">
            <v>54.3352733998207</v>
          </cell>
        </row>
        <row r="209">
          <cell r="C209" t="str">
            <v>GBR</v>
          </cell>
          <cell r="D209" t="str">
            <v>NA</v>
          </cell>
          <cell r="E209">
            <v>103.7496068</v>
          </cell>
          <cell r="F209">
            <v>100.9493439</v>
          </cell>
          <cell r="G209">
            <v>89.045632967835004</v>
          </cell>
        </row>
        <row r="210">
          <cell r="C210" t="str">
            <v>TZA</v>
          </cell>
          <cell r="D210" t="str">
            <v>NA</v>
          </cell>
          <cell r="E210">
            <v>3.1391618060000002</v>
          </cell>
          <cell r="F210">
            <v>3.1731184670000001</v>
          </cell>
          <cell r="G210">
            <v>3.35539836684445</v>
          </cell>
        </row>
        <row r="211">
          <cell r="C211" t="str">
            <v>USA</v>
          </cell>
          <cell r="D211" t="str">
            <v>NA</v>
          </cell>
          <cell r="E211">
            <v>1480.5899300000001</v>
          </cell>
          <cell r="F211">
            <v>1442.329874</v>
          </cell>
          <cell r="G211">
            <v>1287.0335996726301</v>
          </cell>
        </row>
        <row r="212">
          <cell r="C212" t="str">
            <v>URY</v>
          </cell>
          <cell r="D212" t="str">
            <v>NA</v>
          </cell>
          <cell r="E212">
            <v>1.7062878399999999</v>
          </cell>
          <cell r="F212">
            <v>1.7407519650000001</v>
          </cell>
          <cell r="G212">
            <v>1.7185178871119999</v>
          </cell>
        </row>
        <row r="213">
          <cell r="C213" t="str">
            <v>UZB</v>
          </cell>
          <cell r="D213">
            <v>0</v>
          </cell>
          <cell r="E213">
            <v>31.096716619999999</v>
          </cell>
          <cell r="F213">
            <v>30.088970870000001</v>
          </cell>
          <cell r="G213">
            <v>32.270660219523201</v>
          </cell>
        </row>
        <row r="214">
          <cell r="C214" t="str">
            <v>VUT</v>
          </cell>
          <cell r="D214" t="str">
            <v>NA</v>
          </cell>
          <cell r="E214">
            <v>3.9686668000000001E-2</v>
          </cell>
          <cell r="F214">
            <v>4.2281708000000001E-2</v>
          </cell>
          <cell r="G214">
            <v>4.6438331688265701E-2</v>
          </cell>
        </row>
        <row r="215">
          <cell r="C215" t="str">
            <v>VEN</v>
          </cell>
          <cell r="D215" t="str">
            <v>NA</v>
          </cell>
          <cell r="E215">
            <v>35.370162059999998</v>
          </cell>
          <cell r="F215">
            <v>31.847102759999999</v>
          </cell>
          <cell r="G215">
            <v>20.869941625776299</v>
          </cell>
        </row>
        <row r="216">
          <cell r="C216" t="str">
            <v>VNM</v>
          </cell>
          <cell r="D216" t="str">
            <v>NA</v>
          </cell>
          <cell r="E216">
            <v>57.798615910000002</v>
          </cell>
          <cell r="F216">
            <v>67.606143930000002</v>
          </cell>
          <cell r="G216">
            <v>89.765210591723402</v>
          </cell>
        </row>
        <row r="217">
          <cell r="C217" t="str">
            <v>WLF</v>
          </cell>
          <cell r="D217">
            <v>0</v>
          </cell>
          <cell r="E217">
            <v>7.3107019999999997E-3</v>
          </cell>
          <cell r="F217">
            <v>7.7887360000000001E-3</v>
          </cell>
          <cell r="G217">
            <v>7.3879164049513602E-3</v>
          </cell>
        </row>
        <row r="218">
          <cell r="C218" t="str">
            <v>YEM</v>
          </cell>
          <cell r="D218" t="str">
            <v>NA</v>
          </cell>
          <cell r="E218">
            <v>2.7143251930000001</v>
          </cell>
          <cell r="F218">
            <v>2.7988667270000001</v>
          </cell>
          <cell r="G218">
            <v>3.3133549997278</v>
          </cell>
        </row>
        <row r="219">
          <cell r="C219" t="str">
            <v>ZMB</v>
          </cell>
          <cell r="D219">
            <v>0</v>
          </cell>
          <cell r="E219">
            <v>1.89140112</v>
          </cell>
          <cell r="F219">
            <v>1.834194796</v>
          </cell>
          <cell r="G219">
            <v>1.9870804707110099</v>
          </cell>
        </row>
        <row r="220">
          <cell r="C220" t="str">
            <v>ZWE</v>
          </cell>
          <cell r="D220">
            <v>0</v>
          </cell>
          <cell r="E220">
            <v>3.095135092</v>
          </cell>
          <cell r="F220">
            <v>2.8314101850000002</v>
          </cell>
          <cell r="G220">
            <v>2.8951684500248001</v>
          </cell>
        </row>
        <row r="221">
          <cell r="C221" t="str">
            <v>EU</v>
          </cell>
          <cell r="D221" t="str">
            <v>EU</v>
          </cell>
          <cell r="E221">
            <v>623.73525529699998</v>
          </cell>
          <cell r="F221">
            <v>591.22600988099998</v>
          </cell>
          <cell r="G221">
            <v>533.29989453058738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Me"/>
      <sheetName val="EEZ_carbon_flux_by_territory_bo"/>
      <sheetName val="EEZ_Carbon_Flux_Sovereign"/>
      <sheetName val="BlueCarbon_Bertram"/>
      <sheetName val="ISO3"/>
      <sheetName val="EEZ_Area"/>
      <sheetName val="EU29"/>
      <sheetName val="Top10s"/>
      <sheetName val="Top10s Grafik"/>
      <sheetName val="Top10s_AttributedSink"/>
      <sheetName val="Economic_Sink"/>
      <sheetName val="Economic_Sink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S27" t="str">
            <v>C Sink (oversea)</v>
          </cell>
          <cell r="T27" t="str">
            <v>C Sink (in country)</v>
          </cell>
        </row>
        <row r="28">
          <cell r="Q28" t="str">
            <v>KIR</v>
          </cell>
          <cell r="R28" t="str">
            <v>KIR</v>
          </cell>
          <cell r="S28">
            <v>0</v>
          </cell>
          <cell r="T28">
            <v>0</v>
          </cell>
        </row>
        <row r="29">
          <cell r="Q29" t="str">
            <v>BRA</v>
          </cell>
          <cell r="R29" t="str">
            <v>BRA</v>
          </cell>
          <cell r="S29">
            <v>0</v>
          </cell>
          <cell r="T29">
            <v>0</v>
          </cell>
        </row>
        <row r="30">
          <cell r="Q30" t="str">
            <v>ECU</v>
          </cell>
          <cell r="R30" t="str">
            <v>ECU</v>
          </cell>
          <cell r="S30">
            <v>0</v>
          </cell>
          <cell r="T30">
            <v>0</v>
          </cell>
        </row>
        <row r="31">
          <cell r="Q31" t="str">
            <v>SYC</v>
          </cell>
          <cell r="R31" t="str">
            <v>SYC</v>
          </cell>
          <cell r="S31">
            <v>0</v>
          </cell>
          <cell r="T31">
            <v>0</v>
          </cell>
        </row>
        <row r="32">
          <cell r="Q32" t="str">
            <v>IND</v>
          </cell>
          <cell r="R32" t="str">
            <v>IND</v>
          </cell>
          <cell r="S32">
            <v>0</v>
          </cell>
          <cell r="T32">
            <v>0</v>
          </cell>
        </row>
        <row r="33">
          <cell r="Q33" t="str">
            <v>SOM</v>
          </cell>
          <cell r="R33" t="str">
            <v>SOM</v>
          </cell>
          <cell r="S33">
            <v>0</v>
          </cell>
          <cell r="T33">
            <v>0</v>
          </cell>
        </row>
        <row r="34">
          <cell r="Q34" t="str">
            <v>YEM</v>
          </cell>
          <cell r="R34" t="str">
            <v>YEM</v>
          </cell>
          <cell r="S34">
            <v>0</v>
          </cell>
          <cell r="T34">
            <v>0</v>
          </cell>
        </row>
        <row r="35">
          <cell r="Q35" t="str">
            <v>PER</v>
          </cell>
          <cell r="R35" t="str">
            <v>PER</v>
          </cell>
          <cell r="S35">
            <v>0</v>
          </cell>
          <cell r="T35">
            <v>0</v>
          </cell>
        </row>
        <row r="36">
          <cell r="Q36" t="str">
            <v>IDN</v>
          </cell>
          <cell r="R36" t="str">
            <v>IDN</v>
          </cell>
          <cell r="S36">
            <v>0</v>
          </cell>
          <cell r="T36">
            <v>0</v>
          </cell>
        </row>
        <row r="37">
          <cell r="Q37" t="str">
            <v>MEX</v>
          </cell>
          <cell r="R37" t="str">
            <v>MEX</v>
          </cell>
          <cell r="S37">
            <v>0</v>
          </cell>
          <cell r="T37">
            <v>0</v>
          </cell>
        </row>
        <row r="38">
          <cell r="Q38" t="str">
            <v>GBR</v>
          </cell>
          <cell r="R38" t="str">
            <v>GBR</v>
          </cell>
          <cell r="S38">
            <v>-113.58459109176604</v>
          </cell>
          <cell r="T38">
            <v>-11.818357556300001</v>
          </cell>
        </row>
        <row r="39">
          <cell r="Q39" t="str">
            <v>MUS</v>
          </cell>
          <cell r="R39" t="str">
            <v>MUS</v>
          </cell>
          <cell r="S39">
            <v>0</v>
          </cell>
          <cell r="T39">
            <v>-176.95136297799999</v>
          </cell>
        </row>
        <row r="40">
          <cell r="Q40" t="str">
            <v>NZL</v>
          </cell>
          <cell r="R40" t="str">
            <v>NZL</v>
          </cell>
          <cell r="T40">
            <v>-184.8141393738</v>
          </cell>
        </row>
        <row r="41">
          <cell r="Q41" t="str">
            <v>FRA</v>
          </cell>
          <cell r="R41" t="str">
            <v>FRA</v>
          </cell>
          <cell r="S41">
            <v>-192.18309313342291</v>
          </cell>
          <cell r="T41">
            <v>-3.6115007049000099</v>
          </cell>
        </row>
        <row r="42">
          <cell r="Q42" t="str">
            <v>JPN</v>
          </cell>
          <cell r="R42" t="str">
            <v>JPN</v>
          </cell>
          <cell r="S42">
            <v>-7.0207585035300042</v>
          </cell>
          <cell r="T42">
            <v>-254.21465186399999</v>
          </cell>
        </row>
        <row r="43">
          <cell r="Q43" t="str">
            <v>CAN</v>
          </cell>
          <cell r="R43" t="str">
            <v>CAN</v>
          </cell>
          <cell r="S43">
            <v>0</v>
          </cell>
          <cell r="T43">
            <v>-311.22748148699998</v>
          </cell>
        </row>
        <row r="44">
          <cell r="Q44" t="str">
            <v>NOR</v>
          </cell>
          <cell r="R44" t="str">
            <v>NOR</v>
          </cell>
          <cell r="S44">
            <v>-282.22516550660004</v>
          </cell>
          <cell r="T44">
            <v>-29.394717630199978</v>
          </cell>
        </row>
        <row r="45">
          <cell r="Q45" t="str">
            <v>AUS</v>
          </cell>
          <cell r="R45" t="str">
            <v>AUS</v>
          </cell>
          <cell r="S45">
            <v>-57.455738792149987</v>
          </cell>
          <cell r="T45">
            <v>-298.22188470899999</v>
          </cell>
        </row>
        <row r="46">
          <cell r="Q46" t="str">
            <v>DNK</v>
          </cell>
          <cell r="R46" t="str">
            <v>DNK</v>
          </cell>
          <cell r="S46">
            <v>-415.10709914330005</v>
          </cell>
          <cell r="T46">
            <v>-1.4068850411899803</v>
          </cell>
        </row>
        <row r="47">
          <cell r="Q47" t="str">
            <v>RUS</v>
          </cell>
          <cell r="R47" t="str">
            <v>RUS</v>
          </cell>
          <cell r="S47">
            <v>-6.4200458843899924</v>
          </cell>
          <cell r="T47">
            <v>-694.53676970900005</v>
          </cell>
        </row>
      </sheetData>
      <sheetData sheetId="10">
        <row r="3">
          <cell r="B3" t="str">
            <v>RUS</v>
          </cell>
          <cell r="C3">
            <v>-290.2370220406271</v>
          </cell>
          <cell r="D3">
            <v>0.45911363630281077</v>
          </cell>
        </row>
        <row r="4">
          <cell r="B4" t="str">
            <v>DNK</v>
          </cell>
          <cell r="C4">
            <v>-172.08548261011535</v>
          </cell>
          <cell r="D4">
            <v>0.27221472684830289</v>
          </cell>
        </row>
        <row r="5">
          <cell r="B5" t="str">
            <v>AUS</v>
          </cell>
          <cell r="C5">
            <v>-152.0196150575353</v>
          </cell>
          <cell r="D5">
            <v>0.24047338195417683</v>
          </cell>
        </row>
        <row r="6">
          <cell r="B6" t="str">
            <v>NOR</v>
          </cell>
          <cell r="C6">
            <v>-128.66246068654178</v>
          </cell>
          <cell r="D6">
            <v>0.20352569002446891</v>
          </cell>
        </row>
        <row r="7">
          <cell r="B7" t="str">
            <v>CAN</v>
          </cell>
          <cell r="C7">
            <v>-128.64520283878116</v>
          </cell>
          <cell r="D7">
            <v>0.20349839056699648</v>
          </cell>
        </row>
        <row r="8">
          <cell r="B8" t="str">
            <v>JPN</v>
          </cell>
          <cell r="C8">
            <v>-107.89129612142689</v>
          </cell>
          <cell r="D8">
            <v>0.17066866569764441</v>
          </cell>
        </row>
        <row r="9">
          <cell r="B9" t="str">
            <v>FRA</v>
          </cell>
          <cell r="C9">
            <v>-81.335471908753902</v>
          </cell>
          <cell r="D9">
            <v>0.12866113359999259</v>
          </cell>
        </row>
        <row r="10">
          <cell r="B10" t="str">
            <v>NZL</v>
          </cell>
          <cell r="C10">
            <v>-76.345580507332997</v>
          </cell>
          <cell r="D10">
            <v>0.12076783601185172</v>
          </cell>
        </row>
        <row r="11">
          <cell r="B11" t="str">
            <v>MUS</v>
          </cell>
          <cell r="C11">
            <v>-73.064195592943719</v>
          </cell>
          <cell r="D11">
            <v>0.11557715237830901</v>
          </cell>
        </row>
        <row r="12">
          <cell r="B12" t="str">
            <v>GBR</v>
          </cell>
          <cell r="C12">
            <v>-52.211005163644472</v>
          </cell>
          <cell r="D12">
            <v>8.2590374815623049E-2</v>
          </cell>
        </row>
        <row r="13">
          <cell r="B13" t="str">
            <v>USA</v>
          </cell>
          <cell r="C13">
            <v>-46.673493093913855</v>
          </cell>
          <cell r="D13">
            <v>7.383081931670793E-2</v>
          </cell>
        </row>
        <row r="14">
          <cell r="B14" t="str">
            <v>NCL</v>
          </cell>
          <cell r="C14">
            <v>-46.634002196283781</v>
          </cell>
          <cell r="D14">
            <v>7.3768350340543784E-2</v>
          </cell>
        </row>
        <row r="15">
          <cell r="B15" t="str">
            <v>CHL</v>
          </cell>
          <cell r="C15">
            <v>-42.638630875507864</v>
          </cell>
          <cell r="D15">
            <v>6.7448241890683019E-2</v>
          </cell>
        </row>
        <row r="16">
          <cell r="B16" t="str">
            <v>ZAF</v>
          </cell>
          <cell r="C16">
            <v>-40.276642318550508</v>
          </cell>
          <cell r="D16">
            <v>6.3711912363643819E-2</v>
          </cell>
        </row>
        <row r="17">
          <cell r="B17" t="str">
            <v>FJI</v>
          </cell>
          <cell r="C17">
            <v>-36.703435471279505</v>
          </cell>
          <cell r="D17">
            <v>5.8059607990554381E-2</v>
          </cell>
        </row>
        <row r="18">
          <cell r="B18" t="str">
            <v>ARG</v>
          </cell>
          <cell r="C18">
            <v>-23.356118447988582</v>
          </cell>
          <cell r="D18">
            <v>3.6946053247039548E-2</v>
          </cell>
        </row>
        <row r="19">
          <cell r="B19" t="str">
            <v>VUT</v>
          </cell>
          <cell r="C19">
            <v>-22.551135663726036</v>
          </cell>
          <cell r="D19">
            <v>3.5672685119688081E-2</v>
          </cell>
        </row>
        <row r="20">
          <cell r="B20" t="str">
            <v>TON</v>
          </cell>
          <cell r="C20">
            <v>-21.651379786262705</v>
          </cell>
          <cell r="D20">
            <v>3.4249399455500165E-2</v>
          </cell>
        </row>
        <row r="21">
          <cell r="B21" t="str">
            <v>MDG</v>
          </cell>
          <cell r="C21">
            <v>-19.183854301910593</v>
          </cell>
          <cell r="D21">
            <v>3.0346125538803993E-2</v>
          </cell>
        </row>
        <row r="22">
          <cell r="B22" t="str">
            <v>NAM</v>
          </cell>
          <cell r="C22">
            <v>-18.073683101567344</v>
          </cell>
          <cell r="D22">
            <v>2.8589992799001769E-2</v>
          </cell>
        </row>
        <row r="23">
          <cell r="B23" t="str">
            <v>ISL</v>
          </cell>
          <cell r="C23">
            <v>-17.790472497126309</v>
          </cell>
          <cell r="D23">
            <v>2.8141993954711533E-2</v>
          </cell>
        </row>
        <row r="24">
          <cell r="B24" t="str">
            <v>CHN</v>
          </cell>
          <cell r="C24">
            <v>-15.329577510856561</v>
          </cell>
          <cell r="D24">
            <v>2.4249208541734457E-2</v>
          </cell>
        </row>
        <row r="25">
          <cell r="B25" t="str">
            <v>COK</v>
          </cell>
          <cell r="C25">
            <v>-15.039303659712434</v>
          </cell>
          <cell r="D25">
            <v>2.3790036647034732E-2</v>
          </cell>
        </row>
        <row r="26">
          <cell r="B26" t="str">
            <v>NIU</v>
          </cell>
          <cell r="C26">
            <v>-12.147213751791574</v>
          </cell>
          <cell r="D26">
            <v>1.9215162274342387E-2</v>
          </cell>
        </row>
        <row r="27">
          <cell r="B27" t="str">
            <v>KOR</v>
          </cell>
          <cell r="C27">
            <v>-11.296921899502836</v>
          </cell>
          <cell r="D27">
            <v>1.7870121653823998E-2</v>
          </cell>
        </row>
        <row r="28">
          <cell r="B28" t="str">
            <v>MNP</v>
          </cell>
          <cell r="C28">
            <v>-9.6622382783755576</v>
          </cell>
          <cell r="D28">
            <v>1.5284284959994718E-2</v>
          </cell>
        </row>
        <row r="29">
          <cell r="B29" t="str">
            <v>SLB</v>
          </cell>
          <cell r="C29">
            <v>-9.1002217076151339</v>
          </cell>
          <cell r="D29">
            <v>1.4395254781659525E-2</v>
          </cell>
        </row>
        <row r="30">
          <cell r="B30" t="str">
            <v>PRT</v>
          </cell>
          <cell r="C30">
            <v>-8.1666936959683945</v>
          </cell>
          <cell r="D30">
            <v>1.2918546410672749E-2</v>
          </cell>
        </row>
        <row r="31">
          <cell r="B31" t="str">
            <v>IRL</v>
          </cell>
          <cell r="C31">
            <v>-7.399978082803842</v>
          </cell>
          <cell r="D31">
            <v>1.170571149838219E-2</v>
          </cell>
        </row>
        <row r="32">
          <cell r="B32" t="str">
            <v>TWN</v>
          </cell>
          <cell r="C32">
            <v>-7.2721179821410384</v>
          </cell>
          <cell r="D32">
            <v>1.1503455027651431E-2</v>
          </cell>
        </row>
        <row r="33">
          <cell r="B33" t="str">
            <v>PHL</v>
          </cell>
          <cell r="C33">
            <v>-4.347231996271641</v>
          </cell>
          <cell r="D33">
            <v>6.8767019301239239E-3</v>
          </cell>
        </row>
        <row r="34">
          <cell r="B34" t="str">
            <v>PRK</v>
          </cell>
          <cell r="C34">
            <v>-4.2476920138574137</v>
          </cell>
          <cell r="D34">
            <v>6.7192438534030416E-3</v>
          </cell>
        </row>
        <row r="35">
          <cell r="B35" t="str">
            <v>PNG</v>
          </cell>
          <cell r="C35">
            <v>-3.097162183543483</v>
          </cell>
          <cell r="D35">
            <v>4.8992695084473367E-3</v>
          </cell>
        </row>
        <row r="36">
          <cell r="B36" t="str">
            <v>MMR</v>
          </cell>
          <cell r="C36">
            <v>-2.1942616392750769</v>
          </cell>
          <cell r="D36">
            <v>3.4710094292048307E-3</v>
          </cell>
        </row>
        <row r="37">
          <cell r="B37" t="str">
            <v>VNM</v>
          </cell>
          <cell r="C37">
            <v>-2.1521566010347839</v>
          </cell>
          <cell r="D37">
            <v>3.4044052548742941E-3</v>
          </cell>
        </row>
        <row r="38">
          <cell r="B38" t="str">
            <v>WSM</v>
          </cell>
          <cell r="C38">
            <v>-1.8224637641090415</v>
          </cell>
          <cell r="D38">
            <v>2.8828781383137508E-3</v>
          </cell>
        </row>
        <row r="39">
          <cell r="B39" t="str">
            <v>UKR</v>
          </cell>
          <cell r="C39">
            <v>-1.5958703700562842</v>
          </cell>
          <cell r="D39">
            <v>2.5244396580181706E-3</v>
          </cell>
        </row>
        <row r="40">
          <cell r="B40" t="str">
            <v>ATG</v>
          </cell>
          <cell r="C40">
            <v>-1.1669326824806763</v>
          </cell>
          <cell r="D40">
            <v>1.8459213211583399E-3</v>
          </cell>
        </row>
        <row r="41">
          <cell r="B41" t="str">
            <v>URY</v>
          </cell>
          <cell r="C41">
            <v>-0.83164895285497942</v>
          </cell>
          <cell r="D41">
            <v>1.3155502085437862E-3</v>
          </cell>
        </row>
        <row r="42">
          <cell r="B42" t="str">
            <v>BGR</v>
          </cell>
          <cell r="C42">
            <v>-0.82126448661552709</v>
          </cell>
          <cell r="D42">
            <v>1.2991234618016309E-3</v>
          </cell>
        </row>
        <row r="43">
          <cell r="B43" t="str">
            <v>ROU</v>
          </cell>
          <cell r="C43">
            <v>-0.76577118602342265</v>
          </cell>
          <cell r="D43">
            <v>1.2113409630488713E-3</v>
          </cell>
        </row>
        <row r="44">
          <cell r="B44" t="str">
            <v>GNB</v>
          </cell>
          <cell r="C44">
            <v>-0.74872465364970986</v>
          </cell>
          <cell r="D44">
            <v>1.1843757764251146E-3</v>
          </cell>
        </row>
        <row r="45">
          <cell r="B45" t="str">
            <v>MYS</v>
          </cell>
          <cell r="C45">
            <v>-0.71023288086562686</v>
          </cell>
          <cell r="D45">
            <v>1.1234872734822744E-3</v>
          </cell>
        </row>
        <row r="46">
          <cell r="B46" t="str">
            <v>TUR</v>
          </cell>
          <cell r="C46">
            <v>-0.62063697834732667</v>
          </cell>
          <cell r="D46">
            <v>9.8175931502337416E-4</v>
          </cell>
        </row>
        <row r="47">
          <cell r="B47" t="str">
            <v>TUN</v>
          </cell>
          <cell r="C47">
            <v>-0.56382792307043006</v>
          </cell>
          <cell r="D47">
            <v>8.9189547973549522E-4</v>
          </cell>
        </row>
        <row r="48">
          <cell r="B48" t="str">
            <v>GIN</v>
          </cell>
          <cell r="C48">
            <v>-0.45775267222607063</v>
          </cell>
          <cell r="D48">
            <v>7.2409953904371946E-4</v>
          </cell>
        </row>
        <row r="49">
          <cell r="B49" t="str">
            <v>DEU</v>
          </cell>
          <cell r="C49">
            <v>-0.44019239128276877</v>
          </cell>
          <cell r="D49">
            <v>6.9632167534564959E-4</v>
          </cell>
        </row>
        <row r="50">
          <cell r="B50" t="str">
            <v>PLW</v>
          </cell>
          <cell r="C50">
            <v>-0.43182929894887551</v>
          </cell>
          <cell r="D50">
            <v>6.8309245425884956E-4</v>
          </cell>
        </row>
        <row r="51">
          <cell r="B51" t="str">
            <v>GEO</v>
          </cell>
          <cell r="C51">
            <v>-0.38735174459414901</v>
          </cell>
          <cell r="D51">
            <v>6.1273529730457234E-4</v>
          </cell>
        </row>
        <row r="52">
          <cell r="B52" t="str">
            <v>CMR</v>
          </cell>
          <cell r="C52">
            <v>-0.20398559958087153</v>
          </cell>
          <cell r="D52">
            <v>3.2267616901014663E-4</v>
          </cell>
        </row>
        <row r="53">
          <cell r="B53" t="str">
            <v>ARE</v>
          </cell>
          <cell r="C53">
            <v>-0.17776270835753621</v>
          </cell>
          <cell r="D53">
            <v>2.8119528948874188E-4</v>
          </cell>
        </row>
        <row r="54">
          <cell r="B54" t="str">
            <v>BGD</v>
          </cell>
          <cell r="C54">
            <v>-0.1477242716414616</v>
          </cell>
          <cell r="D54">
            <v>2.336787603684892E-4</v>
          </cell>
        </row>
        <row r="55">
          <cell r="B55" t="str">
            <v>MLT</v>
          </cell>
          <cell r="C55">
            <v>-0.10923335176771808</v>
          </cell>
          <cell r="D55">
            <v>1.7279160660834333E-4</v>
          </cell>
        </row>
        <row r="56">
          <cell r="B56" t="str">
            <v>ESP</v>
          </cell>
          <cell r="C56">
            <v>-8.3658081620519603E-2</v>
          </cell>
          <cell r="D56">
            <v>1.323351714018679E-4</v>
          </cell>
        </row>
        <row r="57">
          <cell r="B57" t="str">
            <v>KWT</v>
          </cell>
          <cell r="C57">
            <v>-7.5362310857823953E-2</v>
          </cell>
          <cell r="D57">
            <v>1.1921244345345817E-4</v>
          </cell>
        </row>
        <row r="58">
          <cell r="B58" t="str">
            <v>HRV</v>
          </cell>
          <cell r="C58">
            <v>-6.3004781394873588E-2</v>
          </cell>
          <cell r="D58">
            <v>9.9664591675058638E-5</v>
          </cell>
        </row>
        <row r="59">
          <cell r="B59" t="str">
            <v>ITA</v>
          </cell>
          <cell r="C59">
            <v>-4.1768357015961141E-2</v>
          </cell>
          <cell r="D59">
            <v>6.6071592580314026E-5</v>
          </cell>
        </row>
        <row r="60">
          <cell r="B60" t="str">
            <v>BEL</v>
          </cell>
          <cell r="C60">
            <v>-1.4866704461401573E-2</v>
          </cell>
          <cell r="D60">
            <v>2.3517009295105943E-5</v>
          </cell>
        </row>
        <row r="61">
          <cell r="B61" t="str">
            <v>GMB</v>
          </cell>
          <cell r="C61">
            <v>-1.4579568151754433E-2</v>
          </cell>
          <cell r="D61">
            <v>2.3062800544238125E-5</v>
          </cell>
        </row>
        <row r="62">
          <cell r="B62" t="str">
            <v>SGP</v>
          </cell>
          <cell r="C62">
            <v>-9.7832867807180167E-3</v>
          </cell>
          <cell r="D62">
            <v>1.5475766452220325E-5</v>
          </cell>
        </row>
        <row r="63">
          <cell r="B63" t="str">
            <v>DZA</v>
          </cell>
          <cell r="C63">
            <v>-6.2932110902610052E-3</v>
          </cell>
          <cell r="D63">
            <v>9.9549637305280284E-6</v>
          </cell>
        </row>
        <row r="64">
          <cell r="B64" t="str">
            <v>BHR</v>
          </cell>
          <cell r="C64">
            <v>-6.0100818473853793E-3</v>
          </cell>
          <cell r="D64">
            <v>9.5070935886475931E-6</v>
          </cell>
        </row>
        <row r="65">
          <cell r="B65" t="str">
            <v>ALB</v>
          </cell>
          <cell r="C65">
            <v>0</v>
          </cell>
          <cell r="D65">
            <v>0</v>
          </cell>
        </row>
        <row r="66">
          <cell r="B66" t="str">
            <v>AGO</v>
          </cell>
          <cell r="C66">
            <v>0</v>
          </cell>
          <cell r="D66">
            <v>0</v>
          </cell>
        </row>
        <row r="67">
          <cell r="B67" t="str">
            <v>NLD</v>
          </cell>
          <cell r="C67">
            <v>0</v>
          </cell>
          <cell r="D67">
            <v>0</v>
          </cell>
        </row>
        <row r="68">
          <cell r="B68" t="str">
            <v>BLZ</v>
          </cell>
          <cell r="C68">
            <v>0</v>
          </cell>
          <cell r="D68">
            <v>0</v>
          </cell>
        </row>
        <row r="69">
          <cell r="B69" t="str">
            <v>BEN</v>
          </cell>
          <cell r="C69">
            <v>0</v>
          </cell>
          <cell r="D69">
            <v>0</v>
          </cell>
        </row>
        <row r="70">
          <cell r="B70" t="str">
            <v>BRA</v>
          </cell>
          <cell r="C70">
            <v>0</v>
          </cell>
          <cell r="D70">
            <v>0</v>
          </cell>
        </row>
        <row r="71">
          <cell r="B71" t="str">
            <v>BRN</v>
          </cell>
          <cell r="C71">
            <v>0</v>
          </cell>
          <cell r="D71">
            <v>0</v>
          </cell>
        </row>
        <row r="72">
          <cell r="B72" t="str">
            <v>KHM</v>
          </cell>
          <cell r="C72">
            <v>0</v>
          </cell>
          <cell r="D72">
            <v>0</v>
          </cell>
        </row>
        <row r="73">
          <cell r="B73" t="str">
            <v>CPV</v>
          </cell>
          <cell r="C73">
            <v>0</v>
          </cell>
          <cell r="D73">
            <v>0</v>
          </cell>
        </row>
        <row r="74">
          <cell r="B74" t="str">
            <v>COL</v>
          </cell>
          <cell r="C74">
            <v>0</v>
          </cell>
          <cell r="D74">
            <v>0</v>
          </cell>
        </row>
        <row r="75">
          <cell r="B75" t="str">
            <v>COM</v>
          </cell>
          <cell r="C75">
            <v>0</v>
          </cell>
          <cell r="D75">
            <v>0</v>
          </cell>
        </row>
        <row r="76">
          <cell r="B76" t="str">
            <v>COG</v>
          </cell>
          <cell r="C76">
            <v>0</v>
          </cell>
          <cell r="D76">
            <v>0</v>
          </cell>
        </row>
        <row r="77">
          <cell r="B77" t="str">
            <v>CRI</v>
          </cell>
          <cell r="C77">
            <v>0</v>
          </cell>
          <cell r="D77">
            <v>0</v>
          </cell>
        </row>
        <row r="78">
          <cell r="B78" t="str">
            <v>CUB</v>
          </cell>
          <cell r="C78">
            <v>0</v>
          </cell>
          <cell r="D78">
            <v>0</v>
          </cell>
        </row>
        <row r="79">
          <cell r="B79" t="str">
            <v>CYP</v>
          </cell>
          <cell r="C79">
            <v>0</v>
          </cell>
          <cell r="D79">
            <v>0</v>
          </cell>
        </row>
        <row r="80">
          <cell r="B80" t="str">
            <v>COD</v>
          </cell>
          <cell r="C80">
            <v>0</v>
          </cell>
          <cell r="D80">
            <v>0</v>
          </cell>
        </row>
        <row r="81">
          <cell r="B81" t="str">
            <v>DJI</v>
          </cell>
          <cell r="C81">
            <v>0</v>
          </cell>
          <cell r="D81">
            <v>0</v>
          </cell>
        </row>
        <row r="82">
          <cell r="B82" t="str">
            <v>DOM</v>
          </cell>
          <cell r="C82">
            <v>0</v>
          </cell>
          <cell r="D82">
            <v>0</v>
          </cell>
        </row>
        <row r="83">
          <cell r="B83" t="str">
            <v>ECU</v>
          </cell>
          <cell r="C83">
            <v>0</v>
          </cell>
          <cell r="D83">
            <v>0</v>
          </cell>
        </row>
        <row r="84">
          <cell r="B84" t="str">
            <v>EGY</v>
          </cell>
          <cell r="C84">
            <v>0</v>
          </cell>
          <cell r="D84">
            <v>0</v>
          </cell>
        </row>
        <row r="85">
          <cell r="B85" t="str">
            <v>SLV</v>
          </cell>
          <cell r="C85">
            <v>0</v>
          </cell>
          <cell r="D85">
            <v>0</v>
          </cell>
        </row>
        <row r="86">
          <cell r="B86" t="str">
            <v>GNQ</v>
          </cell>
          <cell r="C86">
            <v>0</v>
          </cell>
          <cell r="D86">
            <v>0</v>
          </cell>
        </row>
        <row r="87">
          <cell r="B87" t="str">
            <v>ERI</v>
          </cell>
          <cell r="C87">
            <v>0</v>
          </cell>
          <cell r="D87">
            <v>0</v>
          </cell>
        </row>
        <row r="88">
          <cell r="B88" t="str">
            <v>EST</v>
          </cell>
          <cell r="C88">
            <v>0</v>
          </cell>
          <cell r="D88">
            <v>0</v>
          </cell>
        </row>
        <row r="89">
          <cell r="B89" t="str">
            <v>FIN</v>
          </cell>
          <cell r="C89">
            <v>0</v>
          </cell>
          <cell r="D89">
            <v>0</v>
          </cell>
        </row>
        <row r="90">
          <cell r="B90" t="str">
            <v>GAB</v>
          </cell>
          <cell r="C90">
            <v>0</v>
          </cell>
          <cell r="D90">
            <v>0</v>
          </cell>
        </row>
        <row r="91">
          <cell r="B91" t="str">
            <v>GHA</v>
          </cell>
          <cell r="C91">
            <v>0</v>
          </cell>
          <cell r="D91">
            <v>0</v>
          </cell>
        </row>
        <row r="92">
          <cell r="B92" t="str">
            <v>GRC</v>
          </cell>
          <cell r="C92">
            <v>0</v>
          </cell>
          <cell r="D92">
            <v>0</v>
          </cell>
        </row>
        <row r="93">
          <cell r="B93" t="str">
            <v>GTM</v>
          </cell>
          <cell r="C93">
            <v>0</v>
          </cell>
          <cell r="D93">
            <v>0</v>
          </cell>
        </row>
        <row r="94">
          <cell r="B94" t="str">
            <v>GUY</v>
          </cell>
          <cell r="C94">
            <v>0</v>
          </cell>
          <cell r="D94">
            <v>0</v>
          </cell>
        </row>
        <row r="95">
          <cell r="B95" t="str">
            <v>HTI</v>
          </cell>
          <cell r="C95">
            <v>0</v>
          </cell>
          <cell r="D95">
            <v>0</v>
          </cell>
        </row>
        <row r="96">
          <cell r="B96" t="str">
            <v>HND</v>
          </cell>
          <cell r="C96">
            <v>0</v>
          </cell>
          <cell r="D96">
            <v>0</v>
          </cell>
        </row>
        <row r="97">
          <cell r="B97" t="str">
            <v>IND</v>
          </cell>
          <cell r="C97">
            <v>0</v>
          </cell>
          <cell r="D97">
            <v>0</v>
          </cell>
        </row>
        <row r="98">
          <cell r="B98" t="str">
            <v>IDN</v>
          </cell>
          <cell r="C98">
            <v>0</v>
          </cell>
          <cell r="D98">
            <v>0</v>
          </cell>
        </row>
        <row r="99">
          <cell r="B99" t="str">
            <v>IRN</v>
          </cell>
          <cell r="C99">
            <v>0</v>
          </cell>
          <cell r="D99">
            <v>0</v>
          </cell>
        </row>
        <row r="100">
          <cell r="B100" t="str">
            <v>IRQ</v>
          </cell>
          <cell r="C100">
            <v>0</v>
          </cell>
          <cell r="D100">
            <v>0</v>
          </cell>
        </row>
        <row r="101">
          <cell r="B101" t="str">
            <v>ISR</v>
          </cell>
          <cell r="C101">
            <v>0</v>
          </cell>
          <cell r="D101">
            <v>0</v>
          </cell>
        </row>
        <row r="102">
          <cell r="B102" t="str">
            <v>CIV</v>
          </cell>
          <cell r="C102">
            <v>0</v>
          </cell>
          <cell r="D102">
            <v>0</v>
          </cell>
        </row>
        <row r="103">
          <cell r="B103" t="str">
            <v>JAM</v>
          </cell>
          <cell r="C103">
            <v>0</v>
          </cell>
          <cell r="D103">
            <v>0</v>
          </cell>
        </row>
        <row r="104">
          <cell r="B104" t="str">
            <v>STP</v>
          </cell>
          <cell r="C104">
            <v>0</v>
          </cell>
          <cell r="D104">
            <v>0</v>
          </cell>
        </row>
        <row r="105">
          <cell r="B105" t="str">
            <v>PER</v>
          </cell>
          <cell r="C105">
            <v>0</v>
          </cell>
          <cell r="D105">
            <v>0</v>
          </cell>
        </row>
        <row r="106">
          <cell r="B106" t="str">
            <v>SEN</v>
          </cell>
          <cell r="C106">
            <v>0</v>
          </cell>
          <cell r="D106">
            <v>0</v>
          </cell>
        </row>
        <row r="107">
          <cell r="B107" t="str">
            <v>KEN</v>
          </cell>
          <cell r="C107">
            <v>0</v>
          </cell>
          <cell r="D107">
            <v>0</v>
          </cell>
        </row>
        <row r="108">
          <cell r="B108" t="str">
            <v>KIR</v>
          </cell>
          <cell r="C108">
            <v>0</v>
          </cell>
          <cell r="D108">
            <v>0</v>
          </cell>
        </row>
        <row r="109">
          <cell r="B109" t="str">
            <v>LVA</v>
          </cell>
          <cell r="C109">
            <v>0</v>
          </cell>
          <cell r="D109">
            <v>0</v>
          </cell>
        </row>
        <row r="110">
          <cell r="B110" t="str">
            <v>LBN</v>
          </cell>
          <cell r="C110">
            <v>0</v>
          </cell>
          <cell r="D110">
            <v>0</v>
          </cell>
        </row>
        <row r="111">
          <cell r="B111" t="str">
            <v>LBR</v>
          </cell>
          <cell r="C111">
            <v>0</v>
          </cell>
          <cell r="D111">
            <v>0</v>
          </cell>
        </row>
        <row r="112">
          <cell r="B112" t="str">
            <v>LBY</v>
          </cell>
          <cell r="C112">
            <v>0</v>
          </cell>
          <cell r="D112">
            <v>0</v>
          </cell>
        </row>
        <row r="113">
          <cell r="B113" t="str">
            <v>LTU</v>
          </cell>
          <cell r="C113">
            <v>0</v>
          </cell>
          <cell r="D113">
            <v>0</v>
          </cell>
        </row>
        <row r="114">
          <cell r="B114" t="str">
            <v>MDV</v>
          </cell>
          <cell r="C114">
            <v>0</v>
          </cell>
          <cell r="D114">
            <v>0</v>
          </cell>
        </row>
        <row r="115">
          <cell r="B115" t="str">
            <v>MHL</v>
          </cell>
          <cell r="C115">
            <v>0</v>
          </cell>
          <cell r="D115">
            <v>0</v>
          </cell>
        </row>
        <row r="116">
          <cell r="B116" t="str">
            <v>MRT</v>
          </cell>
          <cell r="C116">
            <v>0</v>
          </cell>
          <cell r="D116">
            <v>0</v>
          </cell>
        </row>
        <row r="117">
          <cell r="B117" t="str">
            <v>MEX</v>
          </cell>
          <cell r="C117">
            <v>0</v>
          </cell>
          <cell r="D117">
            <v>0</v>
          </cell>
        </row>
        <row r="118">
          <cell r="B118" t="str">
            <v>MCO</v>
          </cell>
          <cell r="C118">
            <v>0</v>
          </cell>
          <cell r="D118">
            <v>0</v>
          </cell>
        </row>
        <row r="119">
          <cell r="B119" t="str">
            <v>MNE</v>
          </cell>
          <cell r="C119">
            <v>0</v>
          </cell>
          <cell r="D119">
            <v>0</v>
          </cell>
        </row>
        <row r="120">
          <cell r="B120" t="str">
            <v>MAR</v>
          </cell>
          <cell r="C120">
            <v>0</v>
          </cell>
          <cell r="D120">
            <v>0</v>
          </cell>
        </row>
        <row r="121">
          <cell r="B121" t="str">
            <v>MOZ</v>
          </cell>
          <cell r="C121">
            <v>0</v>
          </cell>
          <cell r="D121">
            <v>0</v>
          </cell>
        </row>
        <row r="122">
          <cell r="B122" t="str">
            <v>NRU</v>
          </cell>
          <cell r="C122">
            <v>0</v>
          </cell>
          <cell r="D122">
            <v>0</v>
          </cell>
        </row>
        <row r="123">
          <cell r="B123" t="str">
            <v>NIC</v>
          </cell>
          <cell r="C123">
            <v>0</v>
          </cell>
          <cell r="D123">
            <v>0</v>
          </cell>
        </row>
        <row r="124">
          <cell r="B124" t="str">
            <v>NGA</v>
          </cell>
          <cell r="C124">
            <v>0</v>
          </cell>
          <cell r="D124">
            <v>0</v>
          </cell>
        </row>
        <row r="125">
          <cell r="B125" t="str">
            <v>OMN</v>
          </cell>
          <cell r="C125">
            <v>0</v>
          </cell>
          <cell r="D125">
            <v>0</v>
          </cell>
        </row>
        <row r="126">
          <cell r="B126" t="str">
            <v>QAT</v>
          </cell>
          <cell r="C126">
            <v>0</v>
          </cell>
          <cell r="D126">
            <v>0</v>
          </cell>
        </row>
        <row r="127">
          <cell r="B127" t="str">
            <v>ESH</v>
          </cell>
          <cell r="C127">
            <v>0</v>
          </cell>
          <cell r="D127">
            <v>0</v>
          </cell>
        </row>
        <row r="128">
          <cell r="B128" t="str">
            <v>SDN</v>
          </cell>
          <cell r="C128">
            <v>0</v>
          </cell>
          <cell r="D128">
            <v>0</v>
          </cell>
        </row>
        <row r="129">
          <cell r="B129" t="str">
            <v>VEN</v>
          </cell>
          <cell r="C129">
            <v>0</v>
          </cell>
          <cell r="D129">
            <v>0</v>
          </cell>
        </row>
        <row r="130">
          <cell r="B130" t="str">
            <v>PAK</v>
          </cell>
          <cell r="C130">
            <v>0</v>
          </cell>
          <cell r="D130">
            <v>0</v>
          </cell>
        </row>
        <row r="131">
          <cell r="B131" t="str">
            <v>PSE</v>
          </cell>
          <cell r="C131">
            <v>0</v>
          </cell>
          <cell r="D131">
            <v>0</v>
          </cell>
        </row>
        <row r="132">
          <cell r="B132" t="str">
            <v>PAN</v>
          </cell>
          <cell r="C132">
            <v>0</v>
          </cell>
          <cell r="D132">
            <v>0</v>
          </cell>
        </row>
        <row r="133">
          <cell r="B133" t="str">
            <v>POL</v>
          </cell>
          <cell r="C133">
            <v>0</v>
          </cell>
          <cell r="D133">
            <v>0</v>
          </cell>
        </row>
        <row r="134">
          <cell r="B134" t="str">
            <v>KNA</v>
          </cell>
          <cell r="C134">
            <v>0</v>
          </cell>
          <cell r="D134">
            <v>0</v>
          </cell>
        </row>
        <row r="135">
          <cell r="B135" t="str">
            <v>LCA</v>
          </cell>
          <cell r="C135">
            <v>0</v>
          </cell>
          <cell r="D135">
            <v>0</v>
          </cell>
        </row>
        <row r="136">
          <cell r="B136" t="str">
            <v>VCT</v>
          </cell>
          <cell r="C136">
            <v>0</v>
          </cell>
          <cell r="D136">
            <v>0</v>
          </cell>
        </row>
        <row r="137">
          <cell r="B137" t="str">
            <v>SAU</v>
          </cell>
          <cell r="C137">
            <v>0</v>
          </cell>
          <cell r="D137">
            <v>0</v>
          </cell>
        </row>
        <row r="138">
          <cell r="B138" t="str">
            <v>SYC</v>
          </cell>
          <cell r="C138">
            <v>0</v>
          </cell>
          <cell r="D138">
            <v>0</v>
          </cell>
        </row>
        <row r="139">
          <cell r="B139" t="str">
            <v>SLE</v>
          </cell>
          <cell r="C139">
            <v>0</v>
          </cell>
          <cell r="D139">
            <v>0</v>
          </cell>
        </row>
        <row r="140">
          <cell r="B140" t="str">
            <v>SOM</v>
          </cell>
          <cell r="C140">
            <v>0</v>
          </cell>
          <cell r="D140">
            <v>0</v>
          </cell>
        </row>
        <row r="141">
          <cell r="B141" t="str">
            <v>LKA</v>
          </cell>
          <cell r="C141">
            <v>0</v>
          </cell>
          <cell r="D141">
            <v>0</v>
          </cell>
        </row>
        <row r="142">
          <cell r="B142" t="str">
            <v>SUR</v>
          </cell>
          <cell r="C142">
            <v>0</v>
          </cell>
          <cell r="D142">
            <v>0</v>
          </cell>
        </row>
        <row r="143">
          <cell r="B143" t="str">
            <v>SWE</v>
          </cell>
          <cell r="C143">
            <v>0</v>
          </cell>
          <cell r="D143">
            <v>0</v>
          </cell>
        </row>
        <row r="144">
          <cell r="B144" t="str">
            <v>SYR</v>
          </cell>
          <cell r="C144">
            <v>0</v>
          </cell>
          <cell r="D144">
            <v>0</v>
          </cell>
        </row>
        <row r="145">
          <cell r="B145" t="str">
            <v>TZA</v>
          </cell>
          <cell r="C145">
            <v>0</v>
          </cell>
          <cell r="D145">
            <v>0</v>
          </cell>
        </row>
        <row r="146">
          <cell r="B146" t="str">
            <v>THA</v>
          </cell>
          <cell r="C146">
            <v>0</v>
          </cell>
          <cell r="D146">
            <v>0</v>
          </cell>
        </row>
        <row r="147">
          <cell r="B147" t="str">
            <v>TGO</v>
          </cell>
          <cell r="C147">
            <v>0</v>
          </cell>
          <cell r="D147">
            <v>0</v>
          </cell>
        </row>
        <row r="148">
          <cell r="B148" t="str">
            <v>TTO</v>
          </cell>
          <cell r="C148">
            <v>0</v>
          </cell>
          <cell r="D148">
            <v>0</v>
          </cell>
        </row>
        <row r="149">
          <cell r="B149" t="str">
            <v>YEM</v>
          </cell>
          <cell r="C149">
            <v>0</v>
          </cell>
          <cell r="D149">
            <v>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EF58E-B59C-45AE-9D60-CB528B69F7E0}">
  <dimension ref="A2:C22"/>
  <sheetViews>
    <sheetView workbookViewId="0">
      <selection activeCell="C2" sqref="C2"/>
    </sheetView>
  </sheetViews>
  <sheetFormatPr baseColWidth="10" defaultRowHeight="15" x14ac:dyDescent="0.25"/>
  <sheetData>
    <row r="2" spans="1:3" x14ac:dyDescent="0.25">
      <c r="A2" t="s">
        <v>428</v>
      </c>
      <c r="C2" t="s">
        <v>431</v>
      </c>
    </row>
    <row r="3" spans="1:3" x14ac:dyDescent="0.25">
      <c r="A3" t="s">
        <v>429</v>
      </c>
    </row>
    <row r="18" spans="3:3" x14ac:dyDescent="0.25">
      <c r="C18" t="s">
        <v>432</v>
      </c>
    </row>
    <row r="20" spans="3:3" x14ac:dyDescent="0.25">
      <c r="C20" t="s">
        <v>433</v>
      </c>
    </row>
    <row r="22" spans="3:3" x14ac:dyDescent="0.25">
      <c r="C22" t="s">
        <v>434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5431C-3BB3-4198-8DC1-1064AD156604}">
  <dimension ref="A1:AX206"/>
  <sheetViews>
    <sheetView tabSelected="1" workbookViewId="0">
      <selection activeCell="H12" sqref="H12"/>
    </sheetView>
  </sheetViews>
  <sheetFormatPr baseColWidth="10" defaultRowHeight="15" x14ac:dyDescent="0.25"/>
  <cols>
    <col min="20" max="20" width="12" bestFit="1" customWidth="1"/>
    <col min="36" max="36" width="12" bestFit="1" customWidth="1"/>
  </cols>
  <sheetData>
    <row r="1" spans="1:50" x14ac:dyDescent="0.25">
      <c r="B1">
        <f>SUM(B7:B206)</f>
        <v>-6131.4582111796826</v>
      </c>
      <c r="C1">
        <f>SUM(D7:D206)^0.5</f>
        <v>2.6843632927628747</v>
      </c>
      <c r="F1">
        <f>SUM(F7:F206)</f>
        <v>27807.930313204612</v>
      </c>
      <c r="G1">
        <v>227.27854299954947</v>
      </c>
      <c r="H1">
        <v>14.947171113318879</v>
      </c>
      <c r="I1">
        <v>29.165972959182906</v>
      </c>
      <c r="J1">
        <v>3.6686850385834529</v>
      </c>
    </row>
    <row r="2" spans="1:50" x14ac:dyDescent="0.25">
      <c r="B2">
        <f>B17/B1</f>
        <v>2.7890865892927288E-2</v>
      </c>
      <c r="F2">
        <f>99/G2</f>
        <v>0.43558885363057043</v>
      </c>
      <c r="G2">
        <f>SUM(G7:G206)</f>
        <v>227.27854299954933</v>
      </c>
      <c r="I2">
        <f>SUM(I7:I206)</f>
        <v>29.160532399341939</v>
      </c>
      <c r="AQ2" t="s">
        <v>713</v>
      </c>
    </row>
    <row r="3" spans="1:50" x14ac:dyDescent="0.25">
      <c r="B3" t="s">
        <v>683</v>
      </c>
      <c r="E3" t="s">
        <v>686</v>
      </c>
      <c r="G3" t="s">
        <v>689</v>
      </c>
      <c r="I3" t="s">
        <v>691</v>
      </c>
      <c r="K3" t="s">
        <v>694</v>
      </c>
      <c r="M3" t="s">
        <v>693</v>
      </c>
      <c r="O3" t="s">
        <v>699</v>
      </c>
      <c r="Q3" t="s">
        <v>700</v>
      </c>
      <c r="S3" t="s">
        <v>695</v>
      </c>
      <c r="U3" t="s">
        <v>696</v>
      </c>
      <c r="W3" t="s">
        <v>701</v>
      </c>
      <c r="Y3" t="s">
        <v>702</v>
      </c>
      <c r="AA3" t="s">
        <v>697</v>
      </c>
      <c r="AC3" t="s">
        <v>703</v>
      </c>
      <c r="AE3" t="s">
        <v>705</v>
      </c>
      <c r="AG3" t="s">
        <v>704</v>
      </c>
      <c r="AI3" t="s">
        <v>706</v>
      </c>
      <c r="AK3" t="s">
        <v>698</v>
      </c>
      <c r="AM3" t="s">
        <v>707</v>
      </c>
      <c r="AO3" t="s">
        <v>708</v>
      </c>
      <c r="AQ3" t="s">
        <v>710</v>
      </c>
      <c r="AS3" t="s">
        <v>709</v>
      </c>
      <c r="AU3" t="s">
        <v>711</v>
      </c>
      <c r="AW3" t="s">
        <v>712</v>
      </c>
    </row>
    <row r="4" spans="1:50" x14ac:dyDescent="0.25">
      <c r="B4" t="s">
        <v>718</v>
      </c>
      <c r="E4" t="s">
        <v>719</v>
      </c>
      <c r="F4" t="s">
        <v>688</v>
      </c>
      <c r="G4" t="s">
        <v>690</v>
      </c>
      <c r="I4" t="s">
        <v>690</v>
      </c>
      <c r="K4" t="s">
        <v>692</v>
      </c>
      <c r="M4" t="s">
        <v>692</v>
      </c>
      <c r="O4" t="s">
        <v>692</v>
      </c>
      <c r="Q4" t="s">
        <v>692</v>
      </c>
      <c r="S4" t="s">
        <v>692</v>
      </c>
      <c r="U4" t="s">
        <v>692</v>
      </c>
      <c r="W4" t="s">
        <v>692</v>
      </c>
      <c r="Y4" t="s">
        <v>692</v>
      </c>
      <c r="AA4" t="s">
        <v>692</v>
      </c>
      <c r="AC4" t="s">
        <v>692</v>
      </c>
      <c r="AE4" t="s">
        <v>692</v>
      </c>
      <c r="AG4" t="s">
        <v>692</v>
      </c>
      <c r="AI4" t="s">
        <v>692</v>
      </c>
      <c r="AK4" t="s">
        <v>692</v>
      </c>
      <c r="AM4" t="s">
        <v>692</v>
      </c>
      <c r="AO4" t="s">
        <v>692</v>
      </c>
      <c r="AQ4" t="s">
        <v>692</v>
      </c>
      <c r="AS4" t="s">
        <v>692</v>
      </c>
      <c r="AU4" t="s">
        <v>692</v>
      </c>
      <c r="AW4" t="s">
        <v>692</v>
      </c>
    </row>
    <row r="5" spans="1:50" x14ac:dyDescent="0.25">
      <c r="B5" t="s">
        <v>6</v>
      </c>
      <c r="C5" t="s">
        <v>7</v>
      </c>
      <c r="D5" t="s">
        <v>682</v>
      </c>
      <c r="E5" t="s">
        <v>687</v>
      </c>
      <c r="G5" t="s">
        <v>6</v>
      </c>
      <c r="H5" t="s">
        <v>7</v>
      </c>
      <c r="I5" t="s">
        <v>6</v>
      </c>
      <c r="J5" t="s">
        <v>7</v>
      </c>
      <c r="K5" t="s">
        <v>6</v>
      </c>
      <c r="L5" t="s">
        <v>7</v>
      </c>
      <c r="M5" t="s">
        <v>6</v>
      </c>
      <c r="N5" t="s">
        <v>7</v>
      </c>
      <c r="O5" t="s">
        <v>6</v>
      </c>
      <c r="P5" t="s">
        <v>7</v>
      </c>
      <c r="Q5" t="s">
        <v>6</v>
      </c>
      <c r="R5" t="s">
        <v>7</v>
      </c>
      <c r="S5" t="s">
        <v>6</v>
      </c>
      <c r="T5" t="s">
        <v>7</v>
      </c>
      <c r="U5" t="s">
        <v>6</v>
      </c>
      <c r="V5" t="s">
        <v>7</v>
      </c>
      <c r="W5" t="s">
        <v>6</v>
      </c>
      <c r="X5" t="s">
        <v>7</v>
      </c>
      <c r="Y5" t="s">
        <v>6</v>
      </c>
      <c r="Z5" t="s">
        <v>7</v>
      </c>
      <c r="AA5" t="s">
        <v>6</v>
      </c>
      <c r="AB5" t="s">
        <v>7</v>
      </c>
      <c r="AC5" t="s">
        <v>6</v>
      </c>
      <c r="AD5" t="s">
        <v>7</v>
      </c>
      <c r="AE5" t="s">
        <v>6</v>
      </c>
      <c r="AF5" t="s">
        <v>7</v>
      </c>
      <c r="AG5" t="s">
        <v>6</v>
      </c>
      <c r="AH5" t="s">
        <v>7</v>
      </c>
      <c r="AI5" t="s">
        <v>6</v>
      </c>
      <c r="AJ5" t="s">
        <v>7</v>
      </c>
      <c r="AK5" t="s">
        <v>6</v>
      </c>
      <c r="AL5" t="s">
        <v>7</v>
      </c>
      <c r="AM5" t="s">
        <v>6</v>
      </c>
      <c r="AN5" t="s">
        <v>7</v>
      </c>
      <c r="AO5" t="s">
        <v>6</v>
      </c>
      <c r="AP5" t="s">
        <v>7</v>
      </c>
      <c r="AQ5" t="s">
        <v>6</v>
      </c>
      <c r="AR5" t="s">
        <v>7</v>
      </c>
      <c r="AS5" t="s">
        <v>6</v>
      </c>
      <c r="AT5" t="s">
        <v>7</v>
      </c>
      <c r="AU5" t="s">
        <v>6</v>
      </c>
      <c r="AV5" t="s">
        <v>7</v>
      </c>
      <c r="AW5" t="s">
        <v>6</v>
      </c>
      <c r="AX5" t="s">
        <v>7</v>
      </c>
    </row>
    <row r="6" spans="1:50" x14ac:dyDescent="0.25">
      <c r="A6" t="s">
        <v>717</v>
      </c>
      <c r="B6">
        <v>-1492.5498396411724</v>
      </c>
      <c r="C6">
        <v>2.3610012927465713</v>
      </c>
      <c r="D6">
        <v>5.5743271043509814</v>
      </c>
      <c r="E6">
        <v>1954.0108135600722</v>
      </c>
      <c r="F6">
        <v>461.46097391889975</v>
      </c>
      <c r="G6">
        <v>44.825327160148277</v>
      </c>
      <c r="H6">
        <v>1.7103270543308313</v>
      </c>
      <c r="I6">
        <v>0.35973369803258065</v>
      </c>
      <c r="J6">
        <v>5.0933318081381129E-2</v>
      </c>
      <c r="K6">
        <f>B6*-$G$1</f>
        <v>339224.55290785688</v>
      </c>
      <c r="L6">
        <f>IFERROR(K6*(($H$1/$G$1)^2+(C6/B6)^2)^0.5,0)</f>
        <v>22315.850358154763</v>
      </c>
      <c r="M6">
        <f>F6*-$G$1</f>
        <v>-104880.17780344063</v>
      </c>
      <c r="N6">
        <f>IFERROR(M6*(($H$1/$G$1)^2+(C6/B6)^2)^0.5,0)</f>
        <v>-6899.5311021428042</v>
      </c>
      <c r="O6">
        <f>B6*-$I$1</f>
        <v>43531.668263207219</v>
      </c>
      <c r="P6">
        <f>IFERROR(O6*(($J$1/$I$1)^2+(C6/B6)^2)^0.5,0)</f>
        <v>5476.1282371737452</v>
      </c>
      <c r="Q6">
        <f>F6*-$I$1</f>
        <v>-13458.958287036838</v>
      </c>
      <c r="R6">
        <f>IFERROR(Q6*(($J$1/$I$1)^2+(C6/B6)^2)^0.5,0)</f>
        <v>-1693.0888353038254</v>
      </c>
      <c r="S6">
        <f>B6*-G6</f>
        <v>66904.034864742396</v>
      </c>
      <c r="T6">
        <f>IFERROR(S6*(($C6/$B6)^2+(H6/G6)^2)^0.5,0)</f>
        <v>2554.9412507784587</v>
      </c>
      <c r="U6">
        <f>F6*-G6</f>
        <v>-20685.139127555332</v>
      </c>
      <c r="V6">
        <f>ABS(IFERROR(U6*(($C6/$B6)^2+(H6/G6)^2)^0.5,0))</f>
        <v>789.92717467528394</v>
      </c>
      <c r="W6">
        <f>B6*-I6</f>
        <v>536.92047331205424</v>
      </c>
      <c r="X6">
        <f>IFERROR(W6*(($C6/$B6)^2+(J6/I6)^2)^0.5,0)</f>
        <v>76.025260124248078</v>
      </c>
      <c r="Y6">
        <f>F6*-I6</f>
        <v>-166.00306264556207</v>
      </c>
      <c r="Z6">
        <f>ABS(IFERROR(Y6*(($C6/$B6)^2+(J6/I6)^2)^0.5,0))</f>
        <v>23.505205419343</v>
      </c>
      <c r="AA6">
        <f>B6*-($G$1-G6)</f>
        <v>272320.51804311445</v>
      </c>
      <c r="AB6">
        <f>IFERROR(AA6*(($C6/$B6)^2+((($H$1^2+H6^2)^0.5)/($G$1-G6))^2)^0.5,0)</f>
        <v>22459.103306953672</v>
      </c>
      <c r="AC6">
        <f>F6*-($G$1-G6)</f>
        <v>-84195.038675885298</v>
      </c>
      <c r="AD6">
        <f>ABS(IFERROR(AC6*(($C6/$B6)^2+((($H$1^2+H6^2)^0.5)/($G$1-G6))^2)^0.5,0))</f>
        <v>6943.8215127634585</v>
      </c>
      <c r="AE6">
        <f>B6*-($I$1-I6)</f>
        <v>42994.747789895162</v>
      </c>
      <c r="AF6">
        <f>IFERROR(AE6*(($C6/$B6)^2+((($J$1^2+J6^2)^0.5)/($I$1-I6))^2)^0.5,0)</f>
        <v>5476.6452631747761</v>
      </c>
      <c r="AG6">
        <f>F6*-($I$1-I6)</f>
        <v>-13292.955224391277</v>
      </c>
      <c r="AH6">
        <f>ABS(IFERROR(AG6*(($C6/$B6)^2+((($J$1^2+J6^2)^0.5)/($I$1-I6))^2)^0.5,0))</f>
        <v>1693.2486874679817</v>
      </c>
      <c r="AI6">
        <f>-$G6*($B$1-B6)</f>
        <v>207940.5854201644</v>
      </c>
      <c r="AJ6">
        <f>ABS(IFERROR(AI6*((H6/G6)^2+(($C6^2+$C$1^2)^0.5/($B$1-$B6))^2)^0.5,0))</f>
        <v>7935.6686191859189</v>
      </c>
      <c r="AK6">
        <f>-$G6*($F$1-F6)</f>
        <v>-1225814.4348084459</v>
      </c>
      <c r="AL6">
        <f>ABS(IFERROR(AK6*((H6/G6)^2+(($C6^2+$C$1^2)^0.5/($B$1-$B6))^2)^0.5,0))</f>
        <v>46780.94525702532</v>
      </c>
      <c r="AM6">
        <f>-$I6*($B$1-B6)</f>
        <v>1668.7716633278449</v>
      </c>
      <c r="AN6">
        <f>ABS(IFERROR(AM6*((J6/I6)^2+(($C6^2+$C$1^2)^0.5/($B$1-$B6))^2)^0.5,0))</f>
        <v>236.27849546558133</v>
      </c>
      <c r="AO6">
        <f>-$I6*($F$1-F6)</f>
        <v>-9837.4465435558322</v>
      </c>
      <c r="AP6">
        <f>ABS(IFERROR(AO6*((J6/I6)^2+(($C6^2+$C$1^2)^0.5/($B$1-$B6))^2)^0.5,0))</f>
        <v>1392.8670528232785</v>
      </c>
      <c r="AQ6">
        <f>AA6-AI6</f>
        <v>64379.932622950058</v>
      </c>
      <c r="AR6">
        <f>(AB6^2+AJ6^2)^0.5</f>
        <v>23819.868970797248</v>
      </c>
      <c r="AS6">
        <f>AC6-AK6</f>
        <v>1141619.3961325604</v>
      </c>
      <c r="AT6">
        <f>(AD6^2+AL6^2)^0.5</f>
        <v>47293.482599000003</v>
      </c>
      <c r="AU6">
        <f>AE6-AM6</f>
        <v>41325.976126567315</v>
      </c>
      <c r="AV6">
        <f>(AF6^2+AN6^2)^0.5</f>
        <v>5481.7397663583215</v>
      </c>
      <c r="AW6">
        <f>AG6-AO6</f>
        <v>-3455.5086808354445</v>
      </c>
      <c r="AX6">
        <f>(AH6^2+AP6^2)^0.5</f>
        <v>2192.5258822765691</v>
      </c>
    </row>
    <row r="7" spans="1:50" x14ac:dyDescent="0.25">
      <c r="A7" t="s">
        <v>137</v>
      </c>
      <c r="B7">
        <v>-1063.4284487568577</v>
      </c>
      <c r="C7">
        <v>1.6821923634134988</v>
      </c>
      <c r="D7">
        <v>2.8297711475266927</v>
      </c>
      <c r="E7">
        <v>1624.2214311206051</v>
      </c>
      <c r="F7">
        <v>560.79298236374734</v>
      </c>
      <c r="G7">
        <v>4.1296007581078751</v>
      </c>
      <c r="H7">
        <v>1.1433935412975205</v>
      </c>
      <c r="I7">
        <v>0.22094551755538147</v>
      </c>
      <c r="J7">
        <v>9.3479336563255327E-2</v>
      </c>
      <c r="K7">
        <f t="shared" ref="K7:K70" si="0">B7*-$G$1</f>
        <v>241694.46841772969</v>
      </c>
      <c r="L7">
        <f t="shared" ref="L7:L70" si="1">IFERROR(K7*(($H$1/$G$1)^2+(C7/B7)^2)^0.5,0)</f>
        <v>15899.844346080925</v>
      </c>
      <c r="M7">
        <f t="shared" ref="M7:M70" si="2">F7*-$G$1</f>
        <v>-127456.21195600454</v>
      </c>
      <c r="N7">
        <f t="shared" ref="N7:N70" si="3">IFERROR(M7*(($H$1/$G$1)^2+(C7/B7)^2)^0.5,0)</f>
        <v>-8384.6930561068348</v>
      </c>
      <c r="O7">
        <f t="shared" ref="O7:O70" si="4">B7*-$I$1</f>
        <v>31015.925380468336</v>
      </c>
      <c r="P7">
        <f t="shared" ref="P7:P70" si="5">IFERROR(O7*(($J$1/$I$1)^2+(C7/B7)^2)^0.5,0)</f>
        <v>3901.6925276353495</v>
      </c>
      <c r="Q7">
        <f t="shared" ref="Q7:Q70" si="6">F7*-$I$1</f>
        <v>-16356.072959320591</v>
      </c>
      <c r="R7">
        <f t="shared" ref="R7:R70" si="7">IFERROR(Q7*(($J$1/$I$1)^2+(C7/B7)^2)^0.5,0)</f>
        <v>-2057.5355035844532</v>
      </c>
      <c r="S7">
        <f t="shared" ref="S7:S70" si="8">B7*-G7</f>
        <v>4391.5349281798017</v>
      </c>
      <c r="T7">
        <f t="shared" ref="T7:T70" si="9">IFERROR(S7*(($C7/$B7)^2+(H7/G7)^2)^0.5,0)</f>
        <v>1215.9370639717542</v>
      </c>
      <c r="U7">
        <f t="shared" ref="U7:U70" si="10">F7*-G7</f>
        <v>-2315.8511251109071</v>
      </c>
      <c r="V7">
        <f t="shared" ref="V7:V70" si="11">ABS(IFERROR(U7*(($C7/$B7)^2+(H7/G7)^2)^0.5,0))</f>
        <v>641.21753867734424</v>
      </c>
      <c r="W7">
        <f t="shared" ref="W7:W70" si="12">B7*-I7</f>
        <v>234.9597489937004</v>
      </c>
      <c r="X7">
        <f t="shared" ref="X7:X70" si="13">IFERROR(W7*(($C7/$B7)^2+(J7/I7)^2)^0.5,0)</f>
        <v>99.409280682658817</v>
      </c>
      <c r="Y7">
        <f t="shared" ref="Y7:Y70" si="14">F7*-I7</f>
        <v>-123.90469572978407</v>
      </c>
      <c r="Z7">
        <f t="shared" ref="Z7:Z70" si="15">ABS(IFERROR(Y7*(($C7/$B7)^2+(J7/I7)^2)^0.5,0))</f>
        <v>52.422922345017426</v>
      </c>
      <c r="AA7">
        <f t="shared" ref="AA7:AA70" si="16">B7*-($G$1-G7)</f>
        <v>237302.93348954988</v>
      </c>
      <c r="AB7">
        <f t="shared" ref="AB7:AB70" si="17">IFERROR(AA7*(($C7/$B7)^2+((($H$1^2+H7^2)^0.5)/($G$1-G7))^2)^0.5,0)</f>
        <v>15946.104267141478</v>
      </c>
      <c r="AC7">
        <f t="shared" ref="AC7:AC70" si="18">F7*-($G$1-G7)</f>
        <v>-125140.36083089364</v>
      </c>
      <c r="AD7">
        <f t="shared" ref="AD7:AD70" si="19">ABS(IFERROR(AC7*(($C7/$B7)^2+((($H$1^2+H7^2)^0.5)/($G$1-G7))^2)^0.5,0))</f>
        <v>8409.0879640348539</v>
      </c>
      <c r="AE7">
        <f t="shared" ref="AE7:AE70" si="20">B7*-($I$1-I7)</f>
        <v>30780.965631474635</v>
      </c>
      <c r="AF7">
        <f t="shared" ref="AF7:AF70" si="21">IFERROR(AE7*(($C7/$B7)^2+((($J$1^2+J7^2)^0.5)/($I$1-I7))^2)^0.5,0)</f>
        <v>3902.954049778943</v>
      </c>
      <c r="AG7">
        <f t="shared" ref="AG7:AG70" si="22">F7*-($I$1-I7)</f>
        <v>-16232.168263590807</v>
      </c>
      <c r="AH7">
        <f t="shared" ref="AH7:AH70" si="23">ABS(IFERROR(AG7*(($C7/$B7)^2+((($J$1^2+J7^2)^0.5)/($I$1-I7))^2)^0.5,0))</f>
        <v>2058.20076015724</v>
      </c>
      <c r="AI7">
        <f t="shared" ref="AI7:AI70" si="24">-$G7*($B$1-B7)</f>
        <v>20928.939549014573</v>
      </c>
      <c r="AJ7">
        <f t="shared" ref="AJ7:AJ70" si="25">ABS(IFERROR(AI7*((H7/G7)^2+(($C7^2+$C$1^2)^0.5/($B$1-$B7))^2)^0.5,0))</f>
        <v>5794.7672644845552</v>
      </c>
      <c r="AK7">
        <f t="shared" ref="AK7:AK70" si="26">-$G7*($F$1-F7)</f>
        <v>-112519.79897770983</v>
      </c>
      <c r="AL7">
        <f t="shared" ref="AL7:AL70" si="27">ABS(IFERROR(AK7*((H7/G7)^2+(($C7^2+$C$1^2)^0.5/($B$1-$B7))^2)^0.5,0))</f>
        <v>31154.280234571939</v>
      </c>
      <c r="AM7">
        <f t="shared" ref="AM7:AM70" si="28">-$I7*($B$1-B7)</f>
        <v>1119.7584588445882</v>
      </c>
      <c r="AN7">
        <f t="shared" ref="AN7:AN70" si="29">ABS(IFERROR(AM7*((J7/I7)^2+(($C7^2+$C$1^2)^0.5/($B$1-$B7))^2)^0.5,0))</f>
        <v>473.7565769184078</v>
      </c>
      <c r="AO7">
        <f t="shared" ref="AO7:AO70" si="30">-$I7*($F$1-F7)</f>
        <v>-6020.1328594651904</v>
      </c>
      <c r="AP7">
        <f t="shared" ref="AP7:AP70" si="31">ABS(IFERROR(AO7*((J7/I7)^2+(($C7^2+$C$1^2)^0.5/($B$1-$B7))^2)^0.5,0))</f>
        <v>2547.0471007087931</v>
      </c>
      <c r="AQ7">
        <f t="shared" ref="AQ7:AQ70" si="32">AA7-AI7</f>
        <v>216373.99394053529</v>
      </c>
      <c r="AR7">
        <f t="shared" ref="AR7:AR70" si="33">(AB7^2+AJ7^2)^0.5</f>
        <v>16966.36581440143</v>
      </c>
      <c r="AS7">
        <f t="shared" ref="AS7:AS70" si="34">AC7-AK7</f>
        <v>-12620.561853183812</v>
      </c>
      <c r="AT7">
        <f t="shared" ref="AT7:AT70" si="35">(AD7^2+AL7^2)^0.5</f>
        <v>32269.210360979017</v>
      </c>
      <c r="AU7">
        <f t="shared" ref="AU7:AU70" si="36">AE7-AM7</f>
        <v>29661.207172630046</v>
      </c>
      <c r="AV7">
        <f t="shared" ref="AV7:AV70" si="37">(AF7^2+AN7^2)^0.5</f>
        <v>3931.6021681827497</v>
      </c>
      <c r="AW7">
        <f t="shared" ref="AW7:AW70" si="38">AG7-AO7</f>
        <v>-10212.035404125618</v>
      </c>
      <c r="AX7">
        <f t="shared" ref="AX7:AX70" si="39">(AH7^2+AP7^2)^0.5</f>
        <v>3274.6968260193048</v>
      </c>
    </row>
    <row r="8" spans="1:50" x14ac:dyDescent="0.25">
      <c r="A8" t="s">
        <v>50</v>
      </c>
      <c r="B8">
        <v>-630.52120828346267</v>
      </c>
      <c r="C8">
        <v>0.99739475917218179</v>
      </c>
      <c r="D8">
        <v>0.99479630562413446</v>
      </c>
      <c r="E8">
        <v>28.282028847001776</v>
      </c>
      <c r="F8">
        <v>-602.23917943646086</v>
      </c>
      <c r="G8">
        <v>1.0628800776169707</v>
      </c>
      <c r="H8">
        <v>0.17868133176460099</v>
      </c>
      <c r="I8">
        <v>3.2499490133210988E-3</v>
      </c>
      <c r="J8">
        <v>1.6649181662406378E-3</v>
      </c>
      <c r="K8">
        <f t="shared" si="0"/>
        <v>143303.94154898086</v>
      </c>
      <c r="L8">
        <f t="shared" si="1"/>
        <v>9427.2342256118118</v>
      </c>
      <c r="M8">
        <f t="shared" si="2"/>
        <v>136876.04323956306</v>
      </c>
      <c r="N8">
        <f t="shared" si="3"/>
        <v>9004.3756336826864</v>
      </c>
      <c r="O8">
        <f t="shared" si="4"/>
        <v>18389.764510986806</v>
      </c>
      <c r="P8">
        <f t="shared" si="5"/>
        <v>2313.3666301207591</v>
      </c>
      <c r="Q8">
        <f t="shared" si="6"/>
        <v>17564.891622404321</v>
      </c>
      <c r="R8">
        <f t="shared" si="7"/>
        <v>2209.6005697452724</v>
      </c>
      <c r="S8">
        <f t="shared" si="8"/>
        <v>670.16843079947296</v>
      </c>
      <c r="T8">
        <f t="shared" si="9"/>
        <v>112.66735671684671</v>
      </c>
      <c r="U8">
        <f t="shared" si="10"/>
        <v>640.10802578340622</v>
      </c>
      <c r="V8">
        <f t="shared" si="11"/>
        <v>107.61366242247689</v>
      </c>
      <c r="W8">
        <f t="shared" si="12"/>
        <v>2.0491617787388665</v>
      </c>
      <c r="X8">
        <f t="shared" si="13"/>
        <v>1.0497712184050521</v>
      </c>
      <c r="Y8">
        <f t="shared" si="14"/>
        <v>1.9572466269928341</v>
      </c>
      <c r="Z8">
        <f t="shared" si="15"/>
        <v>1.0026837303211675</v>
      </c>
      <c r="AA8">
        <f t="shared" si="16"/>
        <v>142633.77311818139</v>
      </c>
      <c r="AB8">
        <f t="shared" si="17"/>
        <v>9427.8819706367067</v>
      </c>
      <c r="AC8">
        <f t="shared" si="18"/>
        <v>136235.93521377965</v>
      </c>
      <c r="AD8">
        <f t="shared" si="19"/>
        <v>9004.9943241044384</v>
      </c>
      <c r="AE8">
        <f t="shared" si="20"/>
        <v>18387.715349208065</v>
      </c>
      <c r="AF8">
        <f t="shared" si="21"/>
        <v>2313.3668275451969</v>
      </c>
      <c r="AG8">
        <f t="shared" si="22"/>
        <v>17562.934375777328</v>
      </c>
      <c r="AH8">
        <f t="shared" si="23"/>
        <v>2209.6007583142373</v>
      </c>
      <c r="AI8">
        <f t="shared" si="24"/>
        <v>5846.8363486044009</v>
      </c>
      <c r="AJ8">
        <f t="shared" si="25"/>
        <v>982.91946230480482</v>
      </c>
      <c r="AK8">
        <f t="shared" si="26"/>
        <v>-30196.603155449633</v>
      </c>
      <c r="AL8">
        <f t="shared" si="27"/>
        <v>5076.3912597058979</v>
      </c>
      <c r="AM8">
        <f t="shared" si="28"/>
        <v>17.877764784904095</v>
      </c>
      <c r="AN8">
        <f t="shared" si="29"/>
        <v>9.1586146761392442</v>
      </c>
      <c r="AO8">
        <f t="shared" si="30"/>
        <v>-92.331602310894027</v>
      </c>
      <c r="AP8">
        <f t="shared" si="31"/>
        <v>47.300631715999081</v>
      </c>
      <c r="AQ8">
        <f t="shared" si="32"/>
        <v>136786.93676957698</v>
      </c>
      <c r="AR8">
        <f t="shared" si="33"/>
        <v>9478.9814390383854</v>
      </c>
      <c r="AS8">
        <f t="shared" si="34"/>
        <v>166432.5383692293</v>
      </c>
      <c r="AT8">
        <f t="shared" si="35"/>
        <v>10337.295149059621</v>
      </c>
      <c r="AU8">
        <f t="shared" si="36"/>
        <v>18369.83758442316</v>
      </c>
      <c r="AV8">
        <f t="shared" si="37"/>
        <v>2313.3849569428162</v>
      </c>
      <c r="AW8">
        <f t="shared" si="38"/>
        <v>17655.26597808822</v>
      </c>
      <c r="AX8">
        <f t="shared" si="39"/>
        <v>2210.1069795156036</v>
      </c>
    </row>
    <row r="9" spans="1:50" x14ac:dyDescent="0.25">
      <c r="A9" t="s">
        <v>14</v>
      </c>
      <c r="B9">
        <v>-556.99986957080932</v>
      </c>
      <c r="C9">
        <v>0.881094471480104</v>
      </c>
      <c r="D9">
        <v>0.77632746767280381</v>
      </c>
      <c r="E9">
        <v>399.92212835003392</v>
      </c>
      <c r="F9">
        <v>-157.07774122077541</v>
      </c>
      <c r="G9">
        <v>4.6922703052568817</v>
      </c>
      <c r="H9">
        <v>0.6469041208129902</v>
      </c>
      <c r="I9">
        <v>1.4985435593052102E-2</v>
      </c>
      <c r="J9">
        <v>7.3564833705989643E-3</v>
      </c>
      <c r="K9">
        <f t="shared" si="0"/>
        <v>126594.11880699263</v>
      </c>
      <c r="L9">
        <f t="shared" si="1"/>
        <v>8327.9803519607813</v>
      </c>
      <c r="M9">
        <f t="shared" si="2"/>
        <v>35700.40016231811</v>
      </c>
      <c r="N9">
        <f t="shared" si="3"/>
        <v>2348.5469460252698</v>
      </c>
      <c r="O9">
        <f t="shared" si="4"/>
        <v>16245.443134170629</v>
      </c>
      <c r="P9">
        <f t="shared" si="5"/>
        <v>2043.6186670939635</v>
      </c>
      <c r="Q9">
        <f t="shared" si="6"/>
        <v>4581.3251529346653</v>
      </c>
      <c r="R9">
        <f t="shared" si="7"/>
        <v>576.31432551515729</v>
      </c>
      <c r="S9">
        <f t="shared" si="8"/>
        <v>2613.5939480190646</v>
      </c>
      <c r="T9">
        <f t="shared" si="9"/>
        <v>360.34922856991795</v>
      </c>
      <c r="U9">
        <f t="shared" si="10"/>
        <v>737.05122074706935</v>
      </c>
      <c r="V9">
        <f t="shared" si="11"/>
        <v>101.62092662252576</v>
      </c>
      <c r="W9">
        <f t="shared" si="12"/>
        <v>8.3468856707917851</v>
      </c>
      <c r="X9">
        <f t="shared" si="13"/>
        <v>4.0975815508490543</v>
      </c>
      <c r="Y9">
        <f t="shared" si="14"/>
        <v>2.3538783741660354</v>
      </c>
      <c r="Z9">
        <f t="shared" si="15"/>
        <v>1.1555457902911912</v>
      </c>
      <c r="AA9">
        <f t="shared" si="16"/>
        <v>123980.52485897357</v>
      </c>
      <c r="AB9">
        <f t="shared" si="17"/>
        <v>8335.6734866870993</v>
      </c>
      <c r="AC9">
        <f t="shared" si="18"/>
        <v>34963.348941571043</v>
      </c>
      <c r="AD9">
        <f t="shared" si="19"/>
        <v>2350.7164621988522</v>
      </c>
      <c r="AE9">
        <f t="shared" si="20"/>
        <v>16237.096248499838</v>
      </c>
      <c r="AF9">
        <f t="shared" si="21"/>
        <v>2043.6226090104408</v>
      </c>
      <c r="AG9">
        <f t="shared" si="22"/>
        <v>4578.9712745605002</v>
      </c>
      <c r="AH9">
        <f t="shared" si="23"/>
        <v>576.31543716234103</v>
      </c>
      <c r="AI9">
        <f t="shared" si="24"/>
        <v>26156.865344222839</v>
      </c>
      <c r="AJ9">
        <f t="shared" si="25"/>
        <v>3606.1644399880238</v>
      </c>
      <c r="AK9">
        <f t="shared" si="26"/>
        <v>-131219.37688004976</v>
      </c>
      <c r="AL9">
        <f t="shared" si="27"/>
        <v>18090.801191769548</v>
      </c>
      <c r="AM9">
        <f t="shared" si="28"/>
        <v>83.535686444331802</v>
      </c>
      <c r="AN9">
        <f t="shared" si="29"/>
        <v>41.008431945338096</v>
      </c>
      <c r="AO9">
        <f t="shared" si="30"/>
        <v>-419.06782705877492</v>
      </c>
      <c r="AP9">
        <f t="shared" si="31"/>
        <v>205.72422635052845</v>
      </c>
      <c r="AQ9">
        <f t="shared" si="32"/>
        <v>97823.659514750732</v>
      </c>
      <c r="AR9">
        <f t="shared" si="33"/>
        <v>9082.2835479240803</v>
      </c>
      <c r="AS9">
        <f t="shared" si="34"/>
        <v>166182.72582162081</v>
      </c>
      <c r="AT9">
        <f t="shared" si="35"/>
        <v>18242.887809932483</v>
      </c>
      <c r="AU9">
        <f t="shared" si="36"/>
        <v>16153.560562055507</v>
      </c>
      <c r="AV9">
        <f t="shared" si="37"/>
        <v>2044.0340162407415</v>
      </c>
      <c r="AW9">
        <f t="shared" si="38"/>
        <v>4998.0391016192752</v>
      </c>
      <c r="AX9">
        <f t="shared" si="39"/>
        <v>611.93295418627656</v>
      </c>
    </row>
    <row r="10" spans="1:50" x14ac:dyDescent="0.25">
      <c r="A10" t="s">
        <v>123</v>
      </c>
      <c r="B10">
        <v>-471.41925595548906</v>
      </c>
      <c r="C10">
        <v>0.74571812824965411</v>
      </c>
      <c r="D10">
        <v>0.55609552680016761</v>
      </c>
      <c r="E10">
        <v>41.196000000000048</v>
      </c>
      <c r="F10">
        <v>-430.22325595548904</v>
      </c>
      <c r="G10">
        <v>2.3377440356700649</v>
      </c>
      <c r="H10">
        <v>0.41287817082495404</v>
      </c>
      <c r="I10">
        <v>2.5533035758261886E-3</v>
      </c>
      <c r="J10">
        <v>1.3654555124952251E-3</v>
      </c>
      <c r="K10">
        <f t="shared" si="0"/>
        <v>107143.48163549523</v>
      </c>
      <c r="L10">
        <f t="shared" si="1"/>
        <v>7048.4222988389583</v>
      </c>
      <c r="M10">
        <f t="shared" si="2"/>
        <v>97780.514778085795</v>
      </c>
      <c r="N10">
        <f t="shared" si="3"/>
        <v>6432.4805413593149</v>
      </c>
      <c r="O10">
        <f t="shared" si="4"/>
        <v>13749.401271635919</v>
      </c>
      <c r="P10">
        <f t="shared" si="5"/>
        <v>1729.6255244018707</v>
      </c>
      <c r="Q10">
        <f t="shared" si="6"/>
        <v>12547.879849609419</v>
      </c>
      <c r="R10">
        <f t="shared" si="7"/>
        <v>1578.4784250776393</v>
      </c>
      <c r="S10">
        <f t="shared" si="8"/>
        <v>1102.0575539099643</v>
      </c>
      <c r="T10">
        <f t="shared" si="9"/>
        <v>194.64652693223448</v>
      </c>
      <c r="U10">
        <f t="shared" si="10"/>
        <v>1005.7518506165003</v>
      </c>
      <c r="V10">
        <f t="shared" si="11"/>
        <v>177.63691558904097</v>
      </c>
      <c r="W10">
        <f t="shared" si="12"/>
        <v>1.2036764719444715</v>
      </c>
      <c r="X10">
        <f t="shared" si="13"/>
        <v>0.64370483777868259</v>
      </c>
      <c r="Y10">
        <f t="shared" si="14"/>
        <v>1.0984905778347358</v>
      </c>
      <c r="Z10">
        <f t="shared" si="15"/>
        <v>0.58745328640031802</v>
      </c>
      <c r="AA10">
        <f t="shared" si="16"/>
        <v>106041.42408158528</v>
      </c>
      <c r="AB10">
        <f t="shared" si="17"/>
        <v>7051.0675251988459</v>
      </c>
      <c r="AC10">
        <f t="shared" si="18"/>
        <v>96774.762927469303</v>
      </c>
      <c r="AD10">
        <f t="shared" si="19"/>
        <v>6434.8946088436469</v>
      </c>
      <c r="AE10">
        <f t="shared" si="20"/>
        <v>13748.197595163974</v>
      </c>
      <c r="AF10">
        <f t="shared" si="21"/>
        <v>1729.62562024097</v>
      </c>
      <c r="AG10">
        <f t="shared" si="22"/>
        <v>12546.781359031584</v>
      </c>
      <c r="AH10">
        <f t="shared" si="23"/>
        <v>1578.4785125416299</v>
      </c>
      <c r="AI10">
        <f t="shared" si="24"/>
        <v>13231.722309235583</v>
      </c>
      <c r="AJ10">
        <f t="shared" si="25"/>
        <v>2336.9156065346415</v>
      </c>
      <c r="AK10">
        <f t="shared" si="26"/>
        <v>-66013.575084639378</v>
      </c>
      <c r="AL10">
        <f t="shared" si="27"/>
        <v>11658.962473144014</v>
      </c>
      <c r="AM10">
        <f t="shared" si="28"/>
        <v>14.451797703689458</v>
      </c>
      <c r="AN10">
        <f t="shared" si="29"/>
        <v>7.7285346661021865</v>
      </c>
      <c r="AO10">
        <f t="shared" si="30"/>
        <v>-72.100578482865544</v>
      </c>
      <c r="AP10">
        <f t="shared" si="31"/>
        <v>38.557958786579874</v>
      </c>
      <c r="AQ10">
        <f t="shared" si="32"/>
        <v>92809.701772349697</v>
      </c>
      <c r="AR10">
        <f t="shared" si="33"/>
        <v>7428.238539315963</v>
      </c>
      <c r="AS10">
        <f t="shared" si="34"/>
        <v>162788.3380121087</v>
      </c>
      <c r="AT10">
        <f t="shared" si="35"/>
        <v>13316.879310750901</v>
      </c>
      <c r="AU10">
        <f t="shared" si="36"/>
        <v>13733.745797460284</v>
      </c>
      <c r="AV10">
        <f t="shared" si="37"/>
        <v>1729.6428869688809</v>
      </c>
      <c r="AW10">
        <f t="shared" si="38"/>
        <v>12618.881937514449</v>
      </c>
      <c r="AX10">
        <f t="shared" si="39"/>
        <v>1578.9493756107015</v>
      </c>
    </row>
    <row r="11" spans="1:50" x14ac:dyDescent="0.25">
      <c r="A11" t="s">
        <v>33</v>
      </c>
      <c r="B11">
        <v>-471.35602320129419</v>
      </c>
      <c r="C11">
        <v>0.74561810303747511</v>
      </c>
      <c r="D11">
        <v>0.55594635557720284</v>
      </c>
      <c r="E11">
        <v>534.86382424443229</v>
      </c>
      <c r="F11">
        <v>63.507801043138102</v>
      </c>
      <c r="G11">
        <v>8.9153157667813971</v>
      </c>
      <c r="H11">
        <v>1.8023627279535583</v>
      </c>
      <c r="I11">
        <v>2.2876165997858286E-2</v>
      </c>
      <c r="J11">
        <v>1.1259158464206774E-2</v>
      </c>
      <c r="K11">
        <f t="shared" si="0"/>
        <v>107129.11018725198</v>
      </c>
      <c r="L11">
        <f t="shared" si="1"/>
        <v>7047.4768746776545</v>
      </c>
      <c r="M11">
        <f t="shared" si="2"/>
        <v>-14433.960490189696</v>
      </c>
      <c r="N11">
        <f t="shared" si="3"/>
        <v>-949.53652267642508</v>
      </c>
      <c r="O11">
        <f t="shared" si="4"/>
        <v>13747.557026836937</v>
      </c>
      <c r="P11">
        <f t="shared" si="5"/>
        <v>1729.3935249995297</v>
      </c>
      <c r="Q11">
        <f t="shared" si="6"/>
        <v>-1852.2668079213338</v>
      </c>
      <c r="R11">
        <f t="shared" si="7"/>
        <v>-233.00854238592842</v>
      </c>
      <c r="S11">
        <f t="shared" si="8"/>
        <v>4202.287785413876</v>
      </c>
      <c r="T11">
        <f t="shared" si="9"/>
        <v>849.58053410708646</v>
      </c>
      <c r="U11">
        <f t="shared" si="10"/>
        <v>-566.19209995350514</v>
      </c>
      <c r="V11">
        <f t="shared" si="11"/>
        <v>114.46759747282191</v>
      </c>
      <c r="W11">
        <f t="shared" si="12"/>
        <v>10.782818630843147</v>
      </c>
      <c r="X11">
        <f t="shared" si="13"/>
        <v>5.3070995685480913</v>
      </c>
      <c r="Y11">
        <f t="shared" si="14"/>
        <v>-1.4528149988217849</v>
      </c>
      <c r="Z11">
        <f t="shared" si="15"/>
        <v>0.71504808875973824</v>
      </c>
      <c r="AA11">
        <f t="shared" si="16"/>
        <v>102926.82240183812</v>
      </c>
      <c r="AB11">
        <f t="shared" si="17"/>
        <v>7098.3423698318293</v>
      </c>
      <c r="AC11">
        <f t="shared" si="18"/>
        <v>-13867.768390236191</v>
      </c>
      <c r="AD11">
        <f t="shared" si="19"/>
        <v>956.38984710044008</v>
      </c>
      <c r="AE11">
        <f t="shared" si="20"/>
        <v>13736.774208206094</v>
      </c>
      <c r="AF11">
        <f t="shared" si="21"/>
        <v>1729.4014536119259</v>
      </c>
      <c r="AG11">
        <f t="shared" si="22"/>
        <v>-1850.8139929225122</v>
      </c>
      <c r="AH11">
        <f t="shared" si="23"/>
        <v>233.00961064158619</v>
      </c>
      <c r="AI11">
        <f t="shared" si="24"/>
        <v>50461.59827807761</v>
      </c>
      <c r="AJ11">
        <f t="shared" si="25"/>
        <v>10201.587456843012</v>
      </c>
      <c r="AK11">
        <f t="shared" si="26"/>
        <v>-247350.28746291791</v>
      </c>
      <c r="AL11">
        <f t="shared" si="27"/>
        <v>50005.661257948312</v>
      </c>
      <c r="AM11">
        <f t="shared" si="28"/>
        <v>129.48143721703451</v>
      </c>
      <c r="AN11">
        <f t="shared" si="29"/>
        <v>63.728019326871113</v>
      </c>
      <c r="AO11">
        <f t="shared" si="30"/>
        <v>-634.68601490292224</v>
      </c>
      <c r="AP11">
        <f t="shared" si="31"/>
        <v>312.37900577540864</v>
      </c>
      <c r="AQ11">
        <f t="shared" si="32"/>
        <v>52465.224123760505</v>
      </c>
      <c r="AR11">
        <f t="shared" si="33"/>
        <v>12428.147530463517</v>
      </c>
      <c r="AS11">
        <f t="shared" si="34"/>
        <v>233482.51907268172</v>
      </c>
      <c r="AT11">
        <f t="shared" si="35"/>
        <v>50014.806201607033</v>
      </c>
      <c r="AU11">
        <f t="shared" si="36"/>
        <v>13607.292770989059</v>
      </c>
      <c r="AV11">
        <f t="shared" si="37"/>
        <v>1730.5752362155101</v>
      </c>
      <c r="AW11">
        <f t="shared" si="38"/>
        <v>-1216.12797801959</v>
      </c>
      <c r="AX11">
        <f t="shared" si="39"/>
        <v>389.71030509928318</v>
      </c>
    </row>
    <row r="12" spans="1:50" x14ac:dyDescent="0.25">
      <c r="A12" t="s">
        <v>87</v>
      </c>
      <c r="B12">
        <v>-395.31370898890816</v>
      </c>
      <c r="C12">
        <v>0.62532999111616916</v>
      </c>
      <c r="D12">
        <v>0.39103759778934821</v>
      </c>
      <c r="E12">
        <v>1042.2240156130638</v>
      </c>
      <c r="F12">
        <v>646.91030662415562</v>
      </c>
      <c r="G12">
        <v>10.920151067469597</v>
      </c>
      <c r="H12">
        <v>1.0248012951547107</v>
      </c>
      <c r="I12">
        <v>8.2842286199300341E-2</v>
      </c>
      <c r="J12">
        <v>4.0992816502653066E-2</v>
      </c>
      <c r="K12">
        <f t="shared" si="0"/>
        <v>89846.32380674695</v>
      </c>
      <c r="L12">
        <f t="shared" si="1"/>
        <v>5910.5306503161555</v>
      </c>
      <c r="M12">
        <f t="shared" si="2"/>
        <v>-147028.8319409299</v>
      </c>
      <c r="N12">
        <f t="shared" si="3"/>
        <v>-9672.2757353572524</v>
      </c>
      <c r="O12">
        <f t="shared" si="4"/>
        <v>11529.708946764797</v>
      </c>
      <c r="P12">
        <f t="shared" si="5"/>
        <v>1450.3961655689077</v>
      </c>
      <c r="Q12">
        <f t="shared" si="6"/>
        <v>-18867.768510016846</v>
      </c>
      <c r="R12">
        <f t="shared" si="7"/>
        <v>-2373.4978242836705</v>
      </c>
      <c r="S12">
        <f t="shared" si="8"/>
        <v>4316.8854212005908</v>
      </c>
      <c r="T12">
        <f t="shared" si="9"/>
        <v>405.1755493872156</v>
      </c>
      <c r="U12">
        <f t="shared" si="10"/>
        <v>-7064.3582754388572</v>
      </c>
      <c r="V12">
        <f t="shared" si="11"/>
        <v>663.04869507586136</v>
      </c>
      <c r="W12">
        <f t="shared" si="12"/>
        <v>32.748691418566061</v>
      </c>
      <c r="X12">
        <f t="shared" si="13"/>
        <v>16.205105135775526</v>
      </c>
      <c r="Y12">
        <f t="shared" si="14"/>
        <v>-53.591528766635442</v>
      </c>
      <c r="Z12">
        <f t="shared" si="15"/>
        <v>26.518810994625451</v>
      </c>
      <c r="AA12">
        <f t="shared" si="16"/>
        <v>85529.438385546367</v>
      </c>
      <c r="AB12">
        <f t="shared" si="17"/>
        <v>5924.2382421023649</v>
      </c>
      <c r="AC12">
        <f t="shared" si="18"/>
        <v>-139964.47366549104</v>
      </c>
      <c r="AD12">
        <f t="shared" si="19"/>
        <v>9694.7074957638815</v>
      </c>
      <c r="AE12">
        <f t="shared" si="20"/>
        <v>11496.960255346228</v>
      </c>
      <c r="AF12">
        <f t="shared" si="21"/>
        <v>1450.4860402286633</v>
      </c>
      <c r="AG12">
        <f t="shared" si="22"/>
        <v>-18814.17698125021</v>
      </c>
      <c r="AH12">
        <f t="shared" si="23"/>
        <v>2373.644899485917</v>
      </c>
      <c r="AI12">
        <f t="shared" si="24"/>
        <v>62639.564508758449</v>
      </c>
      <c r="AJ12">
        <f t="shared" si="25"/>
        <v>5878.485369521376</v>
      </c>
      <c r="AK12">
        <f t="shared" si="26"/>
        <v>-296602.44161842263</v>
      </c>
      <c r="AL12">
        <f t="shared" si="27"/>
        <v>27835.013338485518</v>
      </c>
      <c r="AM12">
        <f t="shared" si="28"/>
        <v>475.19532453103136</v>
      </c>
      <c r="AN12">
        <f t="shared" si="29"/>
        <v>235.1408298721673</v>
      </c>
      <c r="AO12">
        <f t="shared" si="30"/>
        <v>-2250.0809928500607</v>
      </c>
      <c r="AP12">
        <f t="shared" si="31"/>
        <v>1113.4072340894904</v>
      </c>
      <c r="AQ12">
        <f t="shared" si="32"/>
        <v>22889.873876787919</v>
      </c>
      <c r="AR12">
        <f t="shared" si="33"/>
        <v>8345.8486080724579</v>
      </c>
      <c r="AS12">
        <f t="shared" si="34"/>
        <v>156637.96795293159</v>
      </c>
      <c r="AT12">
        <f t="shared" si="35"/>
        <v>29474.994842783046</v>
      </c>
      <c r="AU12">
        <f t="shared" si="36"/>
        <v>11021.764930815198</v>
      </c>
      <c r="AV12">
        <f t="shared" si="37"/>
        <v>1469.4219825398011</v>
      </c>
      <c r="AW12">
        <f t="shared" si="38"/>
        <v>-16564.09598840015</v>
      </c>
      <c r="AX12">
        <f t="shared" si="39"/>
        <v>2621.8058238127242</v>
      </c>
    </row>
    <row r="13" spans="1:50" x14ac:dyDescent="0.25">
      <c r="A13" t="s">
        <v>61</v>
      </c>
      <c r="B13">
        <v>-298.01316907367431</v>
      </c>
      <c r="C13">
        <v>0.4714143935103729</v>
      </c>
      <c r="D13">
        <v>0.22223153040875271</v>
      </c>
      <c r="E13">
        <v>280.03152288870211</v>
      </c>
      <c r="F13">
        <v>-17.981646184972192</v>
      </c>
      <c r="G13">
        <v>8.9979788277254595</v>
      </c>
      <c r="H13">
        <v>0.88125692217773932</v>
      </c>
      <c r="I13">
        <v>4.3590409297046988E-2</v>
      </c>
      <c r="J13">
        <v>2.1341269219309778E-2</v>
      </c>
      <c r="K13">
        <f t="shared" si="0"/>
        <v>67731.998861743094</v>
      </c>
      <c r="L13">
        <f t="shared" si="1"/>
        <v>4455.7421864092885</v>
      </c>
      <c r="M13">
        <f t="shared" si="2"/>
        <v>4086.8423456538872</v>
      </c>
      <c r="N13">
        <f t="shared" si="3"/>
        <v>268.85247969581746</v>
      </c>
      <c r="O13">
        <f t="shared" si="4"/>
        <v>8691.844030683189</v>
      </c>
      <c r="P13">
        <f t="shared" si="5"/>
        <v>1093.4029047943382</v>
      </c>
      <c r="Q13">
        <f t="shared" si="6"/>
        <v>524.45220639249339</v>
      </c>
      <c r="R13">
        <f t="shared" si="7"/>
        <v>65.974212591833535</v>
      </c>
      <c r="S13">
        <f t="shared" si="8"/>
        <v>2681.516185708289</v>
      </c>
      <c r="T13">
        <f t="shared" si="9"/>
        <v>262.66042120017266</v>
      </c>
      <c r="U13">
        <f t="shared" si="10"/>
        <v>161.79847166003006</v>
      </c>
      <c r="V13">
        <f t="shared" si="11"/>
        <v>15.8485169480871</v>
      </c>
      <c r="W13">
        <f t="shared" si="12"/>
        <v>12.990516015831528</v>
      </c>
      <c r="X13">
        <f t="shared" si="13"/>
        <v>6.3600124692464339</v>
      </c>
      <c r="Y13">
        <f t="shared" si="14"/>
        <v>0.78382731703762132</v>
      </c>
      <c r="Z13">
        <f t="shared" si="15"/>
        <v>0.38375315530344223</v>
      </c>
      <c r="AA13">
        <f t="shared" si="16"/>
        <v>65050.482676034801</v>
      </c>
      <c r="AB13">
        <f t="shared" si="17"/>
        <v>4463.3754021517334</v>
      </c>
      <c r="AC13">
        <f t="shared" si="18"/>
        <v>3925.0438739938568</v>
      </c>
      <c r="AD13">
        <f t="shared" si="19"/>
        <v>269.31305593532005</v>
      </c>
      <c r="AE13">
        <f t="shared" si="20"/>
        <v>8678.8535146673566</v>
      </c>
      <c r="AF13">
        <f t="shared" si="21"/>
        <v>1093.4211434302042</v>
      </c>
      <c r="AG13">
        <f t="shared" si="22"/>
        <v>523.66837907545585</v>
      </c>
      <c r="AH13">
        <f t="shared" si="23"/>
        <v>65.975313082453013</v>
      </c>
      <c r="AI13">
        <f t="shared" si="24"/>
        <v>52489.214981569916</v>
      </c>
      <c r="AJ13">
        <f t="shared" si="25"/>
        <v>5140.8223165027694</v>
      </c>
      <c r="AK13">
        <f t="shared" si="26"/>
        <v>-250376.96667274015</v>
      </c>
      <c r="AL13">
        <f t="shared" si="27"/>
        <v>24522.056545548188</v>
      </c>
      <c r="AM13">
        <f t="shared" si="28"/>
        <v>254.28225699723041</v>
      </c>
      <c r="AN13">
        <f t="shared" si="29"/>
        <v>124.4931778062506</v>
      </c>
      <c r="AO13">
        <f t="shared" si="30"/>
        <v>-1212.9428913733868</v>
      </c>
      <c r="AP13">
        <f t="shared" si="31"/>
        <v>593.84054879699863</v>
      </c>
      <c r="AQ13">
        <f t="shared" si="32"/>
        <v>12561.267694464885</v>
      </c>
      <c r="AR13">
        <f t="shared" si="33"/>
        <v>6808.0668379787558</v>
      </c>
      <c r="AS13">
        <f t="shared" si="34"/>
        <v>254302.010546734</v>
      </c>
      <c r="AT13">
        <f t="shared" si="35"/>
        <v>24523.535363914394</v>
      </c>
      <c r="AU13">
        <f t="shared" si="36"/>
        <v>8424.5712576701262</v>
      </c>
      <c r="AV13">
        <f t="shared" si="37"/>
        <v>1100.4855056839749</v>
      </c>
      <c r="AW13">
        <f t="shared" si="38"/>
        <v>1736.6112704488428</v>
      </c>
      <c r="AX13">
        <f t="shared" si="39"/>
        <v>597.49421698611297</v>
      </c>
    </row>
    <row r="14" spans="1:50" x14ac:dyDescent="0.25">
      <c r="A14" t="s">
        <v>125</v>
      </c>
      <c r="B14">
        <v>-279.73020697886813</v>
      </c>
      <c r="C14">
        <v>0.44249335114742472</v>
      </c>
      <c r="D14">
        <v>0.19580036580967811</v>
      </c>
      <c r="E14">
        <v>34.456752964947455</v>
      </c>
      <c r="F14">
        <v>-245.27345401392068</v>
      </c>
      <c r="G14">
        <v>0.38308197700914026</v>
      </c>
      <c r="H14">
        <v>4.3720584917454619E-2</v>
      </c>
      <c r="I14">
        <v>3.2612447121453747E-3</v>
      </c>
      <c r="J14">
        <v>1.5445750149065691E-3</v>
      </c>
      <c r="K14">
        <f t="shared" si="0"/>
        <v>63576.673875119552</v>
      </c>
      <c r="L14">
        <f t="shared" si="1"/>
        <v>4182.384583617546</v>
      </c>
      <c r="M14">
        <f t="shared" si="2"/>
        <v>55745.393264750892</v>
      </c>
      <c r="N14">
        <f t="shared" si="3"/>
        <v>3667.2046394901636</v>
      </c>
      <c r="O14">
        <f t="shared" si="4"/>
        <v>8158.6036526123053</v>
      </c>
      <c r="P14">
        <f t="shared" si="5"/>
        <v>1026.3231716240102</v>
      </c>
      <c r="Q14">
        <f t="shared" si="6"/>
        <v>7153.638927375403</v>
      </c>
      <c r="R14">
        <f t="shared" si="7"/>
        <v>899.90220204484217</v>
      </c>
      <c r="S14">
        <f t="shared" si="8"/>
        <v>107.1596007186408</v>
      </c>
      <c r="T14">
        <f t="shared" si="9"/>
        <v>12.231142951394203</v>
      </c>
      <c r="U14">
        <f t="shared" si="10"/>
        <v>93.95983967151318</v>
      </c>
      <c r="V14">
        <f t="shared" si="11"/>
        <v>10.724528861672438</v>
      </c>
      <c r="W14">
        <f t="shared" si="12"/>
        <v>0.91226865833716486</v>
      </c>
      <c r="X14">
        <f t="shared" si="13"/>
        <v>0.43206669852349266</v>
      </c>
      <c r="Y14">
        <f t="shared" si="14"/>
        <v>0.79989675493253054</v>
      </c>
      <c r="Z14">
        <f t="shared" si="15"/>
        <v>0.37884536194996671</v>
      </c>
      <c r="AA14">
        <f t="shared" si="16"/>
        <v>63469.514274400914</v>
      </c>
      <c r="AB14">
        <f t="shared" si="17"/>
        <v>4182.3983921797217</v>
      </c>
      <c r="AC14">
        <f t="shared" si="18"/>
        <v>55651.433425079376</v>
      </c>
      <c r="AD14">
        <f t="shared" si="19"/>
        <v>3667.2167471340831</v>
      </c>
      <c r="AE14">
        <f t="shared" si="20"/>
        <v>8157.6913839539675</v>
      </c>
      <c r="AF14">
        <f t="shared" si="21"/>
        <v>1026.3232444244677</v>
      </c>
      <c r="AG14">
        <f t="shared" si="22"/>
        <v>7152.8390306204701</v>
      </c>
      <c r="AH14">
        <f t="shared" si="23"/>
        <v>899.90226587784696</v>
      </c>
      <c r="AI14">
        <f t="shared" si="24"/>
        <v>2241.6915327689985</v>
      </c>
      <c r="AJ14">
        <f t="shared" si="25"/>
        <v>255.8430939140321</v>
      </c>
      <c r="AK14">
        <f t="shared" si="26"/>
        <v>-10746.676760586337</v>
      </c>
      <c r="AL14">
        <f t="shared" si="27"/>
        <v>1226.5126541858438</v>
      </c>
      <c r="AM14">
        <f t="shared" si="28"/>
        <v>19.083917010612911</v>
      </c>
      <c r="AN14">
        <f t="shared" si="29"/>
        <v>9.0384372241309574</v>
      </c>
      <c r="AO14">
        <f t="shared" si="30"/>
        <v>-91.488362444578144</v>
      </c>
      <c r="AP14">
        <f t="shared" si="31"/>
        <v>43.3302985039182</v>
      </c>
      <c r="AQ14">
        <f t="shared" si="32"/>
        <v>61227.822741631913</v>
      </c>
      <c r="AR14">
        <f t="shared" si="33"/>
        <v>4190.2162234914585</v>
      </c>
      <c r="AS14">
        <f t="shared" si="34"/>
        <v>66398.110185665719</v>
      </c>
      <c r="AT14">
        <f t="shared" si="35"/>
        <v>3866.886597941384</v>
      </c>
      <c r="AU14">
        <f t="shared" si="36"/>
        <v>8138.6074669433547</v>
      </c>
      <c r="AV14">
        <f t="shared" si="37"/>
        <v>1026.3630426868556</v>
      </c>
      <c r="AW14">
        <f t="shared" si="38"/>
        <v>7244.3273930650485</v>
      </c>
      <c r="AX14">
        <f t="shared" si="39"/>
        <v>900.94483898878173</v>
      </c>
    </row>
    <row r="15" spans="1:50" x14ac:dyDescent="0.25">
      <c r="A15" t="s">
        <v>114</v>
      </c>
      <c r="B15">
        <v>-267.70721265254582</v>
      </c>
      <c r="C15">
        <v>0.42347468631412422</v>
      </c>
      <c r="D15">
        <v>0.1793308099488459</v>
      </c>
      <c r="E15">
        <v>4.2083530108633065</v>
      </c>
      <c r="F15">
        <v>-263.49885964168249</v>
      </c>
      <c r="G15">
        <v>1.7440402802983476E-2</v>
      </c>
      <c r="H15">
        <v>6.9612058141707202E-3</v>
      </c>
      <c r="I15">
        <v>2.1473685810000339E-3</v>
      </c>
      <c r="J15">
        <v>9.0526260788109604E-4</v>
      </c>
      <c r="K15">
        <f t="shared" si="0"/>
        <v>60844.105242141173</v>
      </c>
      <c r="L15">
        <f t="shared" si="1"/>
        <v>4002.6228529756695</v>
      </c>
      <c r="M15">
        <f t="shared" si="2"/>
        <v>59887.636901404381</v>
      </c>
      <c r="N15">
        <f t="shared" si="3"/>
        <v>3939.701687095343</v>
      </c>
      <c r="O15">
        <f t="shared" si="4"/>
        <v>7807.9413252023796</v>
      </c>
      <c r="P15">
        <f t="shared" si="5"/>
        <v>982.21110449090736</v>
      </c>
      <c r="Q15">
        <f t="shared" si="6"/>
        <v>7685.2006150848429</v>
      </c>
      <c r="R15">
        <f t="shared" si="7"/>
        <v>966.77076196919677</v>
      </c>
      <c r="S15">
        <f t="shared" si="8"/>
        <v>4.6689216219243539</v>
      </c>
      <c r="T15">
        <f t="shared" si="9"/>
        <v>1.8635796401772289</v>
      </c>
      <c r="U15">
        <f t="shared" si="10"/>
        <v>4.5955262502777483</v>
      </c>
      <c r="V15">
        <f t="shared" si="11"/>
        <v>1.8342841986685148</v>
      </c>
      <c r="W15">
        <f t="shared" si="12"/>
        <v>0.57486605735717167</v>
      </c>
      <c r="X15">
        <f t="shared" si="13"/>
        <v>0.24234703556435538</v>
      </c>
      <c r="Y15">
        <f t="shared" si="14"/>
        <v>0.56582917232388685</v>
      </c>
      <c r="Z15">
        <f t="shared" si="15"/>
        <v>0.23853734412315111</v>
      </c>
      <c r="AA15">
        <f t="shared" si="16"/>
        <v>60839.436320519249</v>
      </c>
      <c r="AB15">
        <f t="shared" si="17"/>
        <v>4002.6231092145949</v>
      </c>
      <c r="AC15">
        <f t="shared" si="18"/>
        <v>59883.041375154105</v>
      </c>
      <c r="AD15">
        <f t="shared" si="19"/>
        <v>3939.7019393061969</v>
      </c>
      <c r="AE15">
        <f t="shared" si="20"/>
        <v>7807.3664591450224</v>
      </c>
      <c r="AF15">
        <f t="shared" si="21"/>
        <v>982.21112295388048</v>
      </c>
      <c r="AG15">
        <f t="shared" si="22"/>
        <v>7684.6347859125199</v>
      </c>
      <c r="AH15">
        <f t="shared" si="23"/>
        <v>966.77078014193228</v>
      </c>
      <c r="AI15">
        <f t="shared" si="24"/>
        <v>102.26617935070983</v>
      </c>
      <c r="AJ15">
        <f t="shared" si="25"/>
        <v>40.818805059552375</v>
      </c>
      <c r="AK15">
        <f t="shared" si="26"/>
        <v>-489.57703202986062</v>
      </c>
      <c r="AL15">
        <f t="shared" si="27"/>
        <v>195.4111276957801</v>
      </c>
      <c r="AM15">
        <f t="shared" si="28"/>
        <v>12.59163466104475</v>
      </c>
      <c r="AN15">
        <f t="shared" si="29"/>
        <v>5.3082377285756452</v>
      </c>
      <c r="AO15">
        <f t="shared" si="30"/>
        <v>-60.279705029537908</v>
      </c>
      <c r="AP15">
        <f t="shared" si="31"/>
        <v>25.412030536045982</v>
      </c>
      <c r="AQ15">
        <f t="shared" si="32"/>
        <v>60737.170141168543</v>
      </c>
      <c r="AR15">
        <f t="shared" si="33"/>
        <v>4002.8312391687459</v>
      </c>
      <c r="AS15">
        <f t="shared" si="34"/>
        <v>60372.618407183967</v>
      </c>
      <c r="AT15">
        <f t="shared" si="35"/>
        <v>3944.5452056479648</v>
      </c>
      <c r="AU15">
        <f t="shared" si="36"/>
        <v>7794.7748244839777</v>
      </c>
      <c r="AV15">
        <f t="shared" si="37"/>
        <v>982.22546670410964</v>
      </c>
      <c r="AW15">
        <f t="shared" si="38"/>
        <v>7744.9144909420575</v>
      </c>
      <c r="AX15">
        <f t="shared" si="39"/>
        <v>967.10470613693394</v>
      </c>
    </row>
    <row r="16" spans="1:50" x14ac:dyDescent="0.25">
      <c r="A16" t="s">
        <v>63</v>
      </c>
      <c r="B16">
        <v>-191.30112291959335</v>
      </c>
      <c r="C16">
        <v>0.30261113332444284</v>
      </c>
      <c r="D16">
        <v>9.1573498011903717E-2</v>
      </c>
      <c r="E16">
        <v>326.26319919414749</v>
      </c>
      <c r="F16">
        <v>134.96207627455414</v>
      </c>
      <c r="G16">
        <v>9.3181272871190792</v>
      </c>
      <c r="H16">
        <v>1.1000320120212901</v>
      </c>
      <c r="I16">
        <v>3.9352917750168012E-2</v>
      </c>
      <c r="J16">
        <v>1.9618489550725E-2</v>
      </c>
      <c r="K16">
        <f t="shared" si="0"/>
        <v>43478.6404913429</v>
      </c>
      <c r="L16">
        <f t="shared" si="1"/>
        <v>2860.2376410069814</v>
      </c>
      <c r="M16">
        <f t="shared" si="2"/>
        <v>-30673.984055874727</v>
      </c>
      <c r="N16">
        <f t="shared" si="3"/>
        <v>-2017.8847085554555</v>
      </c>
      <c r="O16">
        <f t="shared" si="4"/>
        <v>5579.4833781341849</v>
      </c>
      <c r="P16">
        <f t="shared" si="5"/>
        <v>701.87906172358316</v>
      </c>
      <c r="Q16">
        <f t="shared" si="6"/>
        <v>-3936.3002671388267</v>
      </c>
      <c r="R16">
        <f t="shared" si="7"/>
        <v>-495.17250091451831</v>
      </c>
      <c r="S16">
        <f t="shared" si="8"/>
        <v>1782.568213533584</v>
      </c>
      <c r="T16">
        <f t="shared" si="9"/>
        <v>210.45625013855278</v>
      </c>
      <c r="U16">
        <f t="shared" si="10"/>
        <v>-1257.5938056601694</v>
      </c>
      <c r="V16">
        <f t="shared" si="11"/>
        <v>148.47593181977533</v>
      </c>
      <c r="W16">
        <f t="shared" si="12"/>
        <v>7.5282573557695383</v>
      </c>
      <c r="X16">
        <f t="shared" si="13"/>
        <v>3.7530579744132413</v>
      </c>
      <c r="Y16">
        <f t="shared" si="14"/>
        <v>-5.3111514870244303</v>
      </c>
      <c r="Z16">
        <f t="shared" si="15"/>
        <v>2.6477654123257888</v>
      </c>
      <c r="AA16">
        <f t="shared" si="16"/>
        <v>41696.072277809319</v>
      </c>
      <c r="AB16">
        <f t="shared" si="17"/>
        <v>2867.9022517589196</v>
      </c>
      <c r="AC16">
        <f t="shared" si="18"/>
        <v>-29416.390250214561</v>
      </c>
      <c r="AD16">
        <f t="shared" si="19"/>
        <v>2023.2920567462586</v>
      </c>
      <c r="AE16">
        <f t="shared" si="20"/>
        <v>5571.9551207784152</v>
      </c>
      <c r="AF16">
        <f t="shared" si="21"/>
        <v>701.8889460022981</v>
      </c>
      <c r="AG16">
        <f t="shared" si="22"/>
        <v>-3930.9891156518024</v>
      </c>
      <c r="AH16">
        <f t="shared" si="23"/>
        <v>495.1794742284095</v>
      </c>
      <c r="AI16">
        <f t="shared" si="24"/>
        <v>55351.139853890156</v>
      </c>
      <c r="AJ16">
        <f t="shared" si="25"/>
        <v>6534.4114365079913</v>
      </c>
      <c r="AK16">
        <f t="shared" si="26"/>
        <v>-257860.24044411752</v>
      </c>
      <c r="AL16">
        <f t="shared" si="27"/>
        <v>30441.376792357423</v>
      </c>
      <c r="AM16">
        <f t="shared" si="28"/>
        <v>233.7625133173768</v>
      </c>
      <c r="AN16">
        <f t="shared" si="29"/>
        <v>116.53695825291078</v>
      </c>
      <c r="AO16">
        <f t="shared" si="30"/>
        <v>-1089.0120429309204</v>
      </c>
      <c r="AP16">
        <f t="shared" si="31"/>
        <v>542.90206407754192</v>
      </c>
      <c r="AQ16">
        <f t="shared" si="32"/>
        <v>-13655.067576080837</v>
      </c>
      <c r="AR16">
        <f t="shared" si="33"/>
        <v>7136.0630705740205</v>
      </c>
      <c r="AS16">
        <f t="shared" si="34"/>
        <v>228443.85019390297</v>
      </c>
      <c r="AT16">
        <f t="shared" si="35"/>
        <v>30508.541947480375</v>
      </c>
      <c r="AU16">
        <f t="shared" si="36"/>
        <v>5338.1926074610383</v>
      </c>
      <c r="AV16">
        <f t="shared" si="37"/>
        <v>711.49768457743949</v>
      </c>
      <c r="AW16">
        <f t="shared" si="38"/>
        <v>-2841.977072720882</v>
      </c>
      <c r="AX16">
        <f t="shared" si="39"/>
        <v>734.80974604095957</v>
      </c>
    </row>
    <row r="17" spans="1:50" x14ac:dyDescent="0.25">
      <c r="A17" t="s">
        <v>166</v>
      </c>
      <c r="B17">
        <v>-171.01167869610038</v>
      </c>
      <c r="C17">
        <v>0.27051612197641789</v>
      </c>
      <c r="D17">
        <v>7.3178972249160201E-2</v>
      </c>
      <c r="E17">
        <v>4715.6911092005166</v>
      </c>
      <c r="F17">
        <v>4544.6794305044159</v>
      </c>
      <c r="G17">
        <v>88.967206608471201</v>
      </c>
      <c r="H17">
        <v>13.258593695783253</v>
      </c>
      <c r="I17">
        <v>0.19069646883867569</v>
      </c>
      <c r="J17">
        <v>9.6499650167134604E-2</v>
      </c>
      <c r="K17">
        <f t="shared" si="0"/>
        <v>38867.285169956791</v>
      </c>
      <c r="L17">
        <f t="shared" si="1"/>
        <v>2556.8801321880801</v>
      </c>
      <c r="M17">
        <f t="shared" si="2"/>
        <v>-1032908.1193650659</v>
      </c>
      <c r="N17">
        <f t="shared" si="3"/>
        <v>-67949.748412624394</v>
      </c>
      <c r="O17">
        <f t="shared" si="4"/>
        <v>4987.7219965549393</v>
      </c>
      <c r="P17">
        <f t="shared" si="5"/>
        <v>627.43759553070674</v>
      </c>
      <c r="Q17">
        <f t="shared" si="6"/>
        <v>-132549.99737824657</v>
      </c>
      <c r="R17">
        <f t="shared" si="7"/>
        <v>-16674.315789864097</v>
      </c>
      <c r="S17">
        <f t="shared" si="8"/>
        <v>15214.431351017454</v>
      </c>
      <c r="T17">
        <f t="shared" si="9"/>
        <v>2267.5020914900392</v>
      </c>
      <c r="U17">
        <f t="shared" si="10"/>
        <v>-404327.4338629556</v>
      </c>
      <c r="V17">
        <f t="shared" si="11"/>
        <v>60259.452409290418</v>
      </c>
      <c r="W17">
        <f t="shared" si="12"/>
        <v>32.611323257520525</v>
      </c>
      <c r="X17">
        <f t="shared" si="13"/>
        <v>16.502647797253921</v>
      </c>
      <c r="Y17">
        <f t="shared" si="14"/>
        <v>-866.65431940095573</v>
      </c>
      <c r="Z17">
        <f t="shared" si="15"/>
        <v>438.56211789089429</v>
      </c>
      <c r="AA17">
        <f t="shared" si="16"/>
        <v>23652.853818939333</v>
      </c>
      <c r="AB17">
        <f t="shared" si="17"/>
        <v>3417.051702610876</v>
      </c>
      <c r="AC17">
        <f t="shared" si="18"/>
        <v>-628580.68550211028</v>
      </c>
      <c r="AD17">
        <f t="shared" si="19"/>
        <v>90809.029560037074</v>
      </c>
      <c r="AE17">
        <f t="shared" si="20"/>
        <v>4955.1106732974185</v>
      </c>
      <c r="AF17">
        <f t="shared" si="21"/>
        <v>627.65393303079532</v>
      </c>
      <c r="AG17">
        <f t="shared" si="22"/>
        <v>-131683.34305884561</v>
      </c>
      <c r="AH17">
        <f t="shared" si="23"/>
        <v>16680.065014678428</v>
      </c>
      <c r="AI17">
        <f t="shared" si="24"/>
        <v>530284.2781342126</v>
      </c>
      <c r="AJ17">
        <f t="shared" si="25"/>
        <v>79027.503341429503</v>
      </c>
      <c r="AK17">
        <f t="shared" si="26"/>
        <v>-2069666.4476658884</v>
      </c>
      <c r="AL17">
        <f t="shared" si="27"/>
        <v>308439.41420259129</v>
      </c>
      <c r="AM17">
        <f t="shared" si="28"/>
        <v>1136.6361064463479</v>
      </c>
      <c r="AN17">
        <f t="shared" si="29"/>
        <v>575.18123532717539</v>
      </c>
      <c r="AO17">
        <f t="shared" si="30"/>
        <v>-4436.2197970391326</v>
      </c>
      <c r="AP17">
        <f t="shared" si="31"/>
        <v>2244.8964700069405</v>
      </c>
      <c r="AQ17">
        <f t="shared" si="32"/>
        <v>-506631.42431527324</v>
      </c>
      <c r="AR17">
        <f t="shared" si="33"/>
        <v>79101.343393889125</v>
      </c>
      <c r="AS17">
        <f t="shared" si="34"/>
        <v>1441085.7621637781</v>
      </c>
      <c r="AT17">
        <f t="shared" si="35"/>
        <v>321529.39536420826</v>
      </c>
      <c r="AU17">
        <f t="shared" si="36"/>
        <v>3818.4745668510704</v>
      </c>
      <c r="AV17">
        <f t="shared" si="37"/>
        <v>851.34183094778189</v>
      </c>
      <c r="AW17">
        <f t="shared" si="38"/>
        <v>-127247.12326180648</v>
      </c>
      <c r="AX17">
        <f t="shared" si="39"/>
        <v>16830.452431677197</v>
      </c>
    </row>
    <row r="18" spans="1:50" x14ac:dyDescent="0.25">
      <c r="A18" t="s">
        <v>118</v>
      </c>
      <c r="B18">
        <v>-170.86698404718379</v>
      </c>
      <c r="C18">
        <v>0.27028723564775242</v>
      </c>
      <c r="D18">
        <v>7.3055189754103647E-2</v>
      </c>
      <c r="E18">
        <v>5.386591636482299</v>
      </c>
      <c r="F18">
        <v>-165.48039241070148</v>
      </c>
      <c r="G18">
        <v>2.0783950887464434E-2</v>
      </c>
      <c r="H18">
        <v>7.7536415024831405E-3</v>
      </c>
      <c r="I18">
        <v>0</v>
      </c>
      <c r="J18">
        <v>0</v>
      </c>
      <c r="K18">
        <f t="shared" si="0"/>
        <v>38834.399180971195</v>
      </c>
      <c r="L18">
        <f t="shared" si="1"/>
        <v>2554.716730975545</v>
      </c>
      <c r="M18">
        <f t="shared" si="2"/>
        <v>37610.142482097937</v>
      </c>
      <c r="N18">
        <f t="shared" si="3"/>
        <v>2474.1791370489491</v>
      </c>
      <c r="O18">
        <f t="shared" si="4"/>
        <v>4983.5018363372992</v>
      </c>
      <c r="P18">
        <f t="shared" si="5"/>
        <v>626.90671446284864</v>
      </c>
      <c r="Q18">
        <f t="shared" si="6"/>
        <v>4826.396650325496</v>
      </c>
      <c r="R18">
        <f t="shared" si="7"/>
        <v>607.14344373029053</v>
      </c>
      <c r="S18">
        <f t="shared" si="8"/>
        <v>3.551291004725837</v>
      </c>
      <c r="T18">
        <f t="shared" si="9"/>
        <v>1.3248532489043603</v>
      </c>
      <c r="U18">
        <f t="shared" si="10"/>
        <v>3.439336348702362</v>
      </c>
      <c r="V18">
        <f t="shared" si="11"/>
        <v>1.2830871729716102</v>
      </c>
      <c r="W18">
        <f t="shared" si="12"/>
        <v>0</v>
      </c>
      <c r="X18">
        <f t="shared" si="13"/>
        <v>0</v>
      </c>
      <c r="Y18">
        <f t="shared" si="14"/>
        <v>0</v>
      </c>
      <c r="Z18">
        <f t="shared" si="15"/>
        <v>0</v>
      </c>
      <c r="AA18">
        <f t="shared" si="16"/>
        <v>38830.84788996647</v>
      </c>
      <c r="AB18">
        <f t="shared" si="17"/>
        <v>2554.7169394228745</v>
      </c>
      <c r="AC18">
        <f t="shared" si="18"/>
        <v>37606.703145749234</v>
      </c>
      <c r="AD18">
        <f t="shared" si="19"/>
        <v>2474.1793389249638</v>
      </c>
      <c r="AE18">
        <f t="shared" si="20"/>
        <v>4983.5018363372992</v>
      </c>
      <c r="AF18">
        <f t="shared" si="21"/>
        <v>626.90671446284864</v>
      </c>
      <c r="AG18">
        <f t="shared" si="22"/>
        <v>4826.396650325496</v>
      </c>
      <c r="AH18">
        <f t="shared" si="23"/>
        <v>607.14344373029053</v>
      </c>
      <c r="AI18">
        <f t="shared" si="24"/>
        <v>123.88463532497322</v>
      </c>
      <c r="AJ18">
        <f t="shared" si="25"/>
        <v>46.216321534909859</v>
      </c>
      <c r="AK18">
        <f t="shared" si="26"/>
        <v>-581.39799426038041</v>
      </c>
      <c r="AL18">
        <f t="shared" si="27"/>
        <v>216.89595785630752</v>
      </c>
      <c r="AM18">
        <f t="shared" si="28"/>
        <v>0</v>
      </c>
      <c r="AN18">
        <f t="shared" si="29"/>
        <v>0</v>
      </c>
      <c r="AO18">
        <f t="shared" si="30"/>
        <v>0</v>
      </c>
      <c r="AP18">
        <f t="shared" si="31"/>
        <v>0</v>
      </c>
      <c r="AQ18">
        <f t="shared" si="32"/>
        <v>38706.963254641494</v>
      </c>
      <c r="AR18">
        <f t="shared" si="33"/>
        <v>2555.1349453503226</v>
      </c>
      <c r="AS18">
        <f t="shared" si="34"/>
        <v>38188.101140009618</v>
      </c>
      <c r="AT18">
        <f t="shared" si="35"/>
        <v>2483.6681053831599</v>
      </c>
      <c r="AU18">
        <f t="shared" si="36"/>
        <v>4983.5018363372992</v>
      </c>
      <c r="AV18">
        <f t="shared" si="37"/>
        <v>626.90671446284864</v>
      </c>
      <c r="AW18">
        <f t="shared" si="38"/>
        <v>4826.396650325496</v>
      </c>
      <c r="AX18">
        <f t="shared" si="39"/>
        <v>607.14344373029053</v>
      </c>
    </row>
    <row r="19" spans="1:50" x14ac:dyDescent="0.25">
      <c r="A19" t="s">
        <v>35</v>
      </c>
      <c r="B19">
        <v>-156.22794352786082</v>
      </c>
      <c r="C19">
        <v>0.2471303582874626</v>
      </c>
      <c r="D19">
        <v>6.1073413987289639E-2</v>
      </c>
      <c r="E19">
        <v>83.833800404654355</v>
      </c>
      <c r="F19">
        <v>-72.394143123206462</v>
      </c>
      <c r="G19">
        <v>0.45380193642834682</v>
      </c>
      <c r="H19">
        <v>0.17164150119804916</v>
      </c>
      <c r="I19">
        <v>2.337768993651456E-2</v>
      </c>
      <c r="J19">
        <v>9.744355985209948E-3</v>
      </c>
      <c r="K19">
        <f t="shared" si="0"/>
        <v>35507.259380828102</v>
      </c>
      <c r="L19">
        <f t="shared" si="1"/>
        <v>2335.8412006986373</v>
      </c>
      <c r="M19">
        <f t="shared" si="2"/>
        <v>16453.635370743217</v>
      </c>
      <c r="N19">
        <f t="shared" si="3"/>
        <v>1082.4006152670313</v>
      </c>
      <c r="O19">
        <f t="shared" si="4"/>
        <v>4556.5399764023423</v>
      </c>
      <c r="P19">
        <f t="shared" si="5"/>
        <v>573.1964389170297</v>
      </c>
      <c r="Q19">
        <f t="shared" si="6"/>
        <v>2111.4456207346566</v>
      </c>
      <c r="R19">
        <f t="shared" si="7"/>
        <v>265.61231044606012</v>
      </c>
      <c r="S19">
        <f t="shared" si="8"/>
        <v>70.896543297161656</v>
      </c>
      <c r="T19">
        <f t="shared" si="9"/>
        <v>26.815433271932815</v>
      </c>
      <c r="U19">
        <f t="shared" si="10"/>
        <v>32.852602335381981</v>
      </c>
      <c r="V19">
        <f t="shared" si="11"/>
        <v>12.425948075370394</v>
      </c>
      <c r="W19">
        <f t="shared" si="12"/>
        <v>3.6522484232136367</v>
      </c>
      <c r="X19">
        <f t="shared" si="13"/>
        <v>1.522351659132394</v>
      </c>
      <c r="Y19">
        <f t="shared" si="14"/>
        <v>1.6924078311539785</v>
      </c>
      <c r="Z19">
        <f t="shared" si="15"/>
        <v>0.70543938175456578</v>
      </c>
      <c r="AA19">
        <f t="shared" si="16"/>
        <v>35436.362837530942</v>
      </c>
      <c r="AB19">
        <f t="shared" si="17"/>
        <v>2335.9924195482781</v>
      </c>
      <c r="AC19">
        <f t="shared" si="18"/>
        <v>16420.782768407837</v>
      </c>
      <c r="AD19">
        <f t="shared" si="19"/>
        <v>1082.4706882565147</v>
      </c>
      <c r="AE19">
        <f t="shared" si="20"/>
        <v>4552.8877279791295</v>
      </c>
      <c r="AF19">
        <f t="shared" si="21"/>
        <v>573.19838787106801</v>
      </c>
      <c r="AG19">
        <f t="shared" si="22"/>
        <v>2109.753212903503</v>
      </c>
      <c r="AH19">
        <f t="shared" si="23"/>
        <v>265.61321356783463</v>
      </c>
      <c r="AI19">
        <f t="shared" si="24"/>
        <v>2711.5710660656659</v>
      </c>
      <c r="AJ19">
        <f t="shared" si="25"/>
        <v>1025.5982227248539</v>
      </c>
      <c r="AK19">
        <f t="shared" si="26"/>
        <v>-12652.145226532159</v>
      </c>
      <c r="AL19">
        <f t="shared" si="27"/>
        <v>4785.424147785875</v>
      </c>
      <c r="AM19">
        <f t="shared" si="28"/>
        <v>139.68708049644121</v>
      </c>
      <c r="AN19">
        <f t="shared" si="29"/>
        <v>58.224804926223314</v>
      </c>
      <c r="AO19">
        <f t="shared" si="30"/>
        <v>-651.77758046945553</v>
      </c>
      <c r="AP19">
        <f t="shared" si="31"/>
        <v>271.67596561721189</v>
      </c>
      <c r="AQ19">
        <f t="shared" si="32"/>
        <v>32724.791771465276</v>
      </c>
      <c r="AR19">
        <f t="shared" si="33"/>
        <v>2551.2178069783454</v>
      </c>
      <c r="AS19">
        <f t="shared" si="34"/>
        <v>29072.927994939993</v>
      </c>
      <c r="AT19">
        <f t="shared" si="35"/>
        <v>4906.3252098843486</v>
      </c>
      <c r="AU19">
        <f t="shared" si="36"/>
        <v>4413.2006474826885</v>
      </c>
      <c r="AV19">
        <f t="shared" si="37"/>
        <v>576.14800161650146</v>
      </c>
      <c r="AW19">
        <f t="shared" si="38"/>
        <v>2761.5307933729587</v>
      </c>
      <c r="AX19">
        <f t="shared" si="39"/>
        <v>379.94500854186339</v>
      </c>
    </row>
    <row r="20" spans="1:50" x14ac:dyDescent="0.25">
      <c r="A20" t="s">
        <v>174</v>
      </c>
      <c r="B20">
        <v>-147.57361745516906</v>
      </c>
      <c r="C20">
        <v>0.23344044690039095</v>
      </c>
      <c r="D20">
        <v>5.4494442249054247E-2</v>
      </c>
      <c r="E20">
        <v>435.83186066531039</v>
      </c>
      <c r="F20">
        <v>288.25824321014136</v>
      </c>
      <c r="G20">
        <v>1.0692410797648784</v>
      </c>
      <c r="H20">
        <v>0.33027603596918359</v>
      </c>
      <c r="I20">
        <v>9.0108835014930416E-2</v>
      </c>
      <c r="J20">
        <v>3.7899858120377883E-2</v>
      </c>
      <c r="K20">
        <f t="shared" si="0"/>
        <v>33540.316760383706</v>
      </c>
      <c r="L20">
        <f t="shared" si="1"/>
        <v>2206.4460941102388</v>
      </c>
      <c r="M20">
        <f t="shared" si="2"/>
        <v>-65514.913524410702</v>
      </c>
      <c r="N20">
        <f t="shared" si="3"/>
        <v>-4309.8914683670482</v>
      </c>
      <c r="O20">
        <f t="shared" si="4"/>
        <v>4304.128136186263</v>
      </c>
      <c r="P20">
        <f t="shared" si="5"/>
        <v>541.44393181698547</v>
      </c>
      <c r="Q20">
        <f t="shared" si="6"/>
        <v>-8407.3321267285519</v>
      </c>
      <c r="R20">
        <f t="shared" si="7"/>
        <v>-1057.6123244371206</v>
      </c>
      <c r="S20">
        <f t="shared" si="8"/>
        <v>157.79177407257407</v>
      </c>
      <c r="T20">
        <f t="shared" si="9"/>
        <v>48.740668510324994</v>
      </c>
      <c r="U20">
        <f t="shared" si="10"/>
        <v>-308.21755522113847</v>
      </c>
      <c r="V20">
        <f t="shared" si="11"/>
        <v>95.206038314689394</v>
      </c>
      <c r="W20">
        <f t="shared" si="12"/>
        <v>13.297686747824285</v>
      </c>
      <c r="X20">
        <f t="shared" si="13"/>
        <v>5.593058719566244</v>
      </c>
      <c r="Y20">
        <f t="shared" si="14"/>
        <v>-25.974614479116312</v>
      </c>
      <c r="Z20">
        <f t="shared" si="15"/>
        <v>10.925023784573874</v>
      </c>
      <c r="AA20">
        <f t="shared" si="16"/>
        <v>33382.524986311131</v>
      </c>
      <c r="AB20">
        <f t="shared" si="17"/>
        <v>2206.9783716626989</v>
      </c>
      <c r="AC20">
        <f t="shared" si="18"/>
        <v>-65206.695969189561</v>
      </c>
      <c r="AD20">
        <f t="shared" si="19"/>
        <v>4310.9311758352133</v>
      </c>
      <c r="AE20">
        <f t="shared" si="20"/>
        <v>4290.8304494384392</v>
      </c>
      <c r="AF20">
        <f t="shared" si="21"/>
        <v>541.47255440354365</v>
      </c>
      <c r="AG20">
        <f t="shared" si="22"/>
        <v>-8381.3575122494367</v>
      </c>
      <c r="AH20">
        <f t="shared" si="23"/>
        <v>1057.668233458392</v>
      </c>
      <c r="AI20">
        <f t="shared" si="24"/>
        <v>6398.2152241824188</v>
      </c>
      <c r="AJ20">
        <f t="shared" si="25"/>
        <v>1976.3357832934846</v>
      </c>
      <c r="AK20">
        <f t="shared" si="26"/>
        <v>-29425.163878896252</v>
      </c>
      <c r="AL20">
        <f t="shared" si="27"/>
        <v>9089.0978601878232</v>
      </c>
      <c r="AM20">
        <f t="shared" si="28"/>
        <v>539.20086960430604</v>
      </c>
      <c r="AN20">
        <f t="shared" si="29"/>
        <v>226.78850707947578</v>
      </c>
      <c r="AO20">
        <f t="shared" si="30"/>
        <v>-2479.7655902201204</v>
      </c>
      <c r="AP20">
        <f t="shared" si="31"/>
        <v>1042.9922646930854</v>
      </c>
      <c r="AQ20">
        <f t="shared" si="32"/>
        <v>26984.309762128712</v>
      </c>
      <c r="AR20">
        <f t="shared" si="33"/>
        <v>2962.5422632113132</v>
      </c>
      <c r="AS20">
        <f t="shared" si="34"/>
        <v>-35781.532090293309</v>
      </c>
      <c r="AT20">
        <f t="shared" si="35"/>
        <v>10059.613686164039</v>
      </c>
      <c r="AU20">
        <f t="shared" si="36"/>
        <v>3751.6295798341334</v>
      </c>
      <c r="AV20">
        <f t="shared" si="37"/>
        <v>587.04817018336405</v>
      </c>
      <c r="AW20">
        <f t="shared" si="38"/>
        <v>-5901.5919220293163</v>
      </c>
      <c r="AX20">
        <f t="shared" si="39"/>
        <v>1485.4275331622903</v>
      </c>
    </row>
    <row r="21" spans="1:50" x14ac:dyDescent="0.25">
      <c r="A21" t="s">
        <v>60</v>
      </c>
      <c r="B21">
        <v>-134.48138756676812</v>
      </c>
      <c r="C21">
        <v>0.21273040367739127</v>
      </c>
      <c r="D21">
        <v>4.5254224648745844E-2</v>
      </c>
      <c r="E21">
        <v>1.430807215980636</v>
      </c>
      <c r="F21">
        <v>-133.05058035078747</v>
      </c>
      <c r="G21">
        <v>2.7249803573987088E-3</v>
      </c>
      <c r="H21">
        <v>1.3889571719091509E-3</v>
      </c>
      <c r="I21">
        <v>2.1071996910700477E-3</v>
      </c>
      <c r="J21">
        <v>8.9975725898249999E-4</v>
      </c>
      <c r="K21">
        <f t="shared" si="0"/>
        <v>30564.733826732787</v>
      </c>
      <c r="L21">
        <f t="shared" si="1"/>
        <v>2010.6976941007915</v>
      </c>
      <c r="M21">
        <f t="shared" si="2"/>
        <v>30239.542047371462</v>
      </c>
      <c r="N21">
        <f t="shared" si="3"/>
        <v>1989.3049882258115</v>
      </c>
      <c r="O21">
        <f t="shared" si="4"/>
        <v>3922.2805132857552</v>
      </c>
      <c r="P21">
        <f t="shared" si="5"/>
        <v>493.40886600191106</v>
      </c>
      <c r="Q21">
        <f t="shared" si="6"/>
        <v>3880.5496287146598</v>
      </c>
      <c r="R21">
        <f t="shared" si="7"/>
        <v>488.15926991521201</v>
      </c>
      <c r="S21">
        <f t="shared" si="8"/>
        <v>0.36645913955516607</v>
      </c>
      <c r="T21">
        <f t="shared" si="9"/>
        <v>0.18678978725461526</v>
      </c>
      <c r="U21">
        <f t="shared" si="10"/>
        <v>0.36256021799639448</v>
      </c>
      <c r="V21">
        <f t="shared" si="11"/>
        <v>0.18480244774012144</v>
      </c>
      <c r="W21">
        <f t="shared" si="12"/>
        <v>0.28337913833536515</v>
      </c>
      <c r="X21">
        <f t="shared" si="13"/>
        <v>0.12100143499269278</v>
      </c>
      <c r="Y21">
        <f t="shared" si="14"/>
        <v>0.28036414181186992</v>
      </c>
      <c r="Z21">
        <f t="shared" si="15"/>
        <v>0.11971404697964448</v>
      </c>
      <c r="AA21">
        <f t="shared" si="16"/>
        <v>30564.367367593233</v>
      </c>
      <c r="AB21">
        <f t="shared" si="17"/>
        <v>2010.6976888379083</v>
      </c>
      <c r="AC21">
        <f t="shared" si="18"/>
        <v>30239.179487153469</v>
      </c>
      <c r="AD21">
        <f t="shared" si="19"/>
        <v>1989.3049830189225</v>
      </c>
      <c r="AE21">
        <f t="shared" si="20"/>
        <v>3921.9971341474197</v>
      </c>
      <c r="AF21">
        <f t="shared" si="21"/>
        <v>493.4088752020204</v>
      </c>
      <c r="AG21">
        <f t="shared" si="22"/>
        <v>3880.2692645728475</v>
      </c>
      <c r="AH21">
        <f t="shared" si="23"/>
        <v>488.15927901743726</v>
      </c>
      <c r="AI21">
        <f t="shared" si="24"/>
        <v>16.341644048120493</v>
      </c>
      <c r="AJ21">
        <f t="shared" si="25"/>
        <v>8.3295472009719731</v>
      </c>
      <c r="AK21">
        <f t="shared" si="26"/>
        <v>-76.138624101391088</v>
      </c>
      <c r="AL21">
        <f t="shared" si="27"/>
        <v>38.808840860937785</v>
      </c>
      <c r="AM21">
        <f t="shared" si="28"/>
        <v>12.636827710071369</v>
      </c>
      <c r="AN21">
        <f t="shared" si="29"/>
        <v>5.3958264124888711</v>
      </c>
      <c r="AO21">
        <f t="shared" si="30"/>
        <v>-58.877226307094041</v>
      </c>
      <c r="AP21">
        <f t="shared" si="31"/>
        <v>25.140114282693531</v>
      </c>
      <c r="AQ21">
        <f t="shared" si="32"/>
        <v>30548.025723545114</v>
      </c>
      <c r="AR21">
        <f t="shared" si="33"/>
        <v>2010.7149418191229</v>
      </c>
      <c r="AS21">
        <f t="shared" si="34"/>
        <v>30315.318111254859</v>
      </c>
      <c r="AT21">
        <f t="shared" si="35"/>
        <v>1989.6835028699627</v>
      </c>
      <c r="AU21">
        <f t="shared" si="36"/>
        <v>3909.3603064373483</v>
      </c>
      <c r="AV21">
        <f t="shared" si="37"/>
        <v>493.43837819001942</v>
      </c>
      <c r="AW21">
        <f t="shared" si="38"/>
        <v>3939.1464908799417</v>
      </c>
      <c r="AX21">
        <f t="shared" si="39"/>
        <v>488.80620601315104</v>
      </c>
    </row>
    <row r="22" spans="1:50" x14ac:dyDescent="0.25">
      <c r="A22" t="s">
        <v>12</v>
      </c>
      <c r="B22">
        <v>-85.576817993430168</v>
      </c>
      <c r="C22">
        <v>0.1353703390971529</v>
      </c>
      <c r="D22">
        <v>1.8325128707278163E-2</v>
      </c>
      <c r="E22">
        <v>169.26269657036414</v>
      </c>
      <c r="F22">
        <v>83.685878576933973</v>
      </c>
      <c r="G22">
        <v>0.7637863927643207</v>
      </c>
      <c r="H22">
        <v>0.38807894243215446</v>
      </c>
      <c r="I22">
        <v>6.0438781057543113E-2</v>
      </c>
      <c r="J22">
        <v>2.5307632387677272E-2</v>
      </c>
      <c r="K22">
        <f t="shared" si="0"/>
        <v>19449.774508084436</v>
      </c>
      <c r="L22">
        <f t="shared" si="1"/>
        <v>1279.501302902926</v>
      </c>
      <c r="M22">
        <f t="shared" si="2"/>
        <v>-19020.004552602764</v>
      </c>
      <c r="N22">
        <f t="shared" si="3"/>
        <v>-1251.2289330737144</v>
      </c>
      <c r="O22">
        <f t="shared" si="4"/>
        <v>2495.9311595293016</v>
      </c>
      <c r="P22">
        <f t="shared" si="5"/>
        <v>313.97921664978747</v>
      </c>
      <c r="Q22">
        <f t="shared" si="6"/>
        <v>-2440.7800716403203</v>
      </c>
      <c r="R22">
        <f t="shared" si="7"/>
        <v>-307.04140696435064</v>
      </c>
      <c r="S22">
        <f t="shared" si="8"/>
        <v>65.362409119450845</v>
      </c>
      <c r="T22">
        <f t="shared" si="9"/>
        <v>33.210721970866658</v>
      </c>
      <c r="U22">
        <f t="shared" si="10"/>
        <v>-63.91813532358934</v>
      </c>
      <c r="V22">
        <f t="shared" si="11"/>
        <v>32.476884645554684</v>
      </c>
      <c r="W22">
        <f t="shared" si="12"/>
        <v>5.172158566306142</v>
      </c>
      <c r="X22">
        <f t="shared" si="13"/>
        <v>2.1657621046252129</v>
      </c>
      <c r="Y22">
        <f t="shared" si="14"/>
        <v>-5.0578724929194498</v>
      </c>
      <c r="Z22">
        <f t="shared" si="15"/>
        <v>2.1179065635287446</v>
      </c>
      <c r="AA22">
        <f t="shared" si="16"/>
        <v>19384.412098964985</v>
      </c>
      <c r="AB22">
        <f t="shared" si="17"/>
        <v>1279.9297535346038</v>
      </c>
      <c r="AC22">
        <f t="shared" si="18"/>
        <v>-18956.086417279173</v>
      </c>
      <c r="AD22">
        <f t="shared" si="19"/>
        <v>1251.6479164897787</v>
      </c>
      <c r="AE22">
        <f t="shared" si="20"/>
        <v>2490.7590009629953</v>
      </c>
      <c r="AF22">
        <f t="shared" si="21"/>
        <v>313.98658316566991</v>
      </c>
      <c r="AG22">
        <f t="shared" si="22"/>
        <v>-2435.7221991474007</v>
      </c>
      <c r="AH22">
        <f t="shared" si="23"/>
        <v>307.04861070676748</v>
      </c>
      <c r="AI22">
        <f t="shared" si="24"/>
        <v>4617.7619403826529</v>
      </c>
      <c r="AJ22">
        <f t="shared" si="25"/>
        <v>2346.2801552276123</v>
      </c>
      <c r="AK22">
        <f t="shared" si="26"/>
        <v>-21175.400648840568</v>
      </c>
      <c r="AL22">
        <f t="shared" si="27"/>
        <v>10759.199578238</v>
      </c>
      <c r="AM22">
        <f t="shared" si="28"/>
        <v>365.40570182265765</v>
      </c>
      <c r="AN22">
        <f t="shared" si="29"/>
        <v>153.00702999170804</v>
      </c>
      <c r="AO22">
        <f t="shared" si="30"/>
        <v>-1675.6195393702703</v>
      </c>
      <c r="AP22">
        <f t="shared" si="31"/>
        <v>701.63538181335934</v>
      </c>
      <c r="AQ22">
        <f t="shared" si="32"/>
        <v>14766.650158582332</v>
      </c>
      <c r="AR22">
        <f t="shared" si="33"/>
        <v>2672.6860535420283</v>
      </c>
      <c r="AS22">
        <f t="shared" si="34"/>
        <v>2219.314231561395</v>
      </c>
      <c r="AT22">
        <f t="shared" si="35"/>
        <v>10831.758770911119</v>
      </c>
      <c r="AU22">
        <f t="shared" si="36"/>
        <v>2125.3532991403376</v>
      </c>
      <c r="AV22">
        <f t="shared" si="37"/>
        <v>349.2831596784128</v>
      </c>
      <c r="AW22">
        <f t="shared" si="38"/>
        <v>-760.10265977713038</v>
      </c>
      <c r="AX22">
        <f t="shared" si="39"/>
        <v>765.87927139290991</v>
      </c>
    </row>
    <row r="23" spans="1:50" x14ac:dyDescent="0.25">
      <c r="A23" t="s">
        <v>171</v>
      </c>
      <c r="B23">
        <v>-82.627361071892196</v>
      </c>
      <c r="C23">
        <v>0.13070471827853714</v>
      </c>
      <c r="D23">
        <v>1.7083723380271761E-2</v>
      </c>
      <c r="E23">
        <v>0.17015004730580555</v>
      </c>
      <c r="F23">
        <v>-82.457211024586385</v>
      </c>
      <c r="G23">
        <v>2.4815829156543227E-3</v>
      </c>
      <c r="H23">
        <v>1.3898384127671629E-3</v>
      </c>
      <c r="I23">
        <v>8.564893641512146E-4</v>
      </c>
      <c r="J23">
        <v>3.6491344807258134E-4</v>
      </c>
      <c r="K23">
        <f t="shared" si="0"/>
        <v>18779.426236317351</v>
      </c>
      <c r="L23">
        <f t="shared" si="1"/>
        <v>1235.4025146743943</v>
      </c>
      <c r="M23">
        <f t="shared" si="2"/>
        <v>18740.754781474381</v>
      </c>
      <c r="N23">
        <f t="shared" si="3"/>
        <v>1232.858517218991</v>
      </c>
      <c r="O23">
        <f t="shared" si="4"/>
        <v>2409.9073787114498</v>
      </c>
      <c r="P23">
        <f t="shared" si="5"/>
        <v>303.15773256705506</v>
      </c>
      <c r="Q23">
        <f t="shared" si="6"/>
        <v>2404.9447870327249</v>
      </c>
      <c r="R23">
        <f t="shared" si="7"/>
        <v>302.53345627566381</v>
      </c>
      <c r="S23">
        <f t="shared" si="8"/>
        <v>0.20504664760160873</v>
      </c>
      <c r="T23">
        <f t="shared" si="9"/>
        <v>0.11483913842191422</v>
      </c>
      <c r="U23">
        <f t="shared" si="10"/>
        <v>0.20462440615111685</v>
      </c>
      <c r="V23">
        <f t="shared" si="11"/>
        <v>0.11460265640697916</v>
      </c>
      <c r="W23">
        <f t="shared" si="12"/>
        <v>7.0769455945957765E-2</v>
      </c>
      <c r="X23">
        <f t="shared" si="13"/>
        <v>3.0152043050961117E-2</v>
      </c>
      <c r="Y23">
        <f t="shared" si="14"/>
        <v>7.0623724240130512E-2</v>
      </c>
      <c r="Z23">
        <f t="shared" si="15"/>
        <v>3.0089952582562592E-2</v>
      </c>
      <c r="AA23">
        <f t="shared" si="16"/>
        <v>18779.221189669748</v>
      </c>
      <c r="AB23">
        <f t="shared" si="17"/>
        <v>1235.4025122125354</v>
      </c>
      <c r="AC23">
        <f t="shared" si="18"/>
        <v>18740.550157068228</v>
      </c>
      <c r="AD23">
        <f t="shared" si="19"/>
        <v>1232.8585147622018</v>
      </c>
      <c r="AE23">
        <f t="shared" si="20"/>
        <v>2409.8366092555043</v>
      </c>
      <c r="AF23">
        <f t="shared" si="21"/>
        <v>303.15773265880779</v>
      </c>
      <c r="AG23">
        <f t="shared" si="22"/>
        <v>2404.8741633084851</v>
      </c>
      <c r="AH23">
        <f t="shared" si="23"/>
        <v>302.53345636722759</v>
      </c>
      <c r="AI23">
        <f t="shared" si="24"/>
        <v>15.010675297310307</v>
      </c>
      <c r="AJ23">
        <f t="shared" si="25"/>
        <v>8.4069001132804164</v>
      </c>
      <c r="AK23">
        <f t="shared" si="26"/>
        <v>-69.212309191105646</v>
      </c>
      <c r="AL23">
        <f t="shared" si="27"/>
        <v>38.763144126058492</v>
      </c>
      <c r="AM23">
        <f t="shared" si="28"/>
        <v>5.1807592886670726</v>
      </c>
      <c r="AN23">
        <f t="shared" si="29"/>
        <v>2.2073009225480118</v>
      </c>
      <c r="AO23">
        <f t="shared" si="30"/>
        <v>-23.887820276558035</v>
      </c>
      <c r="AP23">
        <f t="shared" si="31"/>
        <v>10.177583013642318</v>
      </c>
      <c r="AQ23">
        <f t="shared" si="32"/>
        <v>18764.210514372437</v>
      </c>
      <c r="AR23">
        <f t="shared" si="33"/>
        <v>1235.4311163114512</v>
      </c>
      <c r="AS23">
        <f t="shared" si="34"/>
        <v>18809.762466259333</v>
      </c>
      <c r="AT23">
        <f t="shared" si="35"/>
        <v>1233.4677534350867</v>
      </c>
      <c r="AU23">
        <f t="shared" si="36"/>
        <v>2404.6558499668372</v>
      </c>
      <c r="AV23">
        <f t="shared" si="37"/>
        <v>303.16576826579853</v>
      </c>
      <c r="AW23">
        <f t="shared" si="38"/>
        <v>2428.7619835850433</v>
      </c>
      <c r="AX23">
        <f t="shared" si="39"/>
        <v>302.70460091895001</v>
      </c>
    </row>
    <row r="24" spans="1:50" x14ac:dyDescent="0.25">
      <c r="A24" t="s">
        <v>408</v>
      </c>
      <c r="B24">
        <v>-79.330655536866558</v>
      </c>
      <c r="C24">
        <v>0.1254897996049526</v>
      </c>
      <c r="D24">
        <v>1.5747689804891163E-2</v>
      </c>
      <c r="E24">
        <v>0.17015004730580555</v>
      </c>
      <c r="F24">
        <v>-79.160505489560748</v>
      </c>
      <c r="G24">
        <v>0</v>
      </c>
      <c r="H24">
        <v>0</v>
      </c>
      <c r="I24">
        <v>3.0655945509589286E-4</v>
      </c>
      <c r="J24">
        <v>1.3167892905109542E-4</v>
      </c>
      <c r="K24">
        <f t="shared" si="0"/>
        <v>18030.155805618175</v>
      </c>
      <c r="L24">
        <f t="shared" si="1"/>
        <v>1186.111840794975</v>
      </c>
      <c r="M24">
        <f t="shared" si="2"/>
        <v>17991.484350775205</v>
      </c>
      <c r="N24">
        <f t="shared" si="3"/>
        <v>1183.5678433395717</v>
      </c>
      <c r="O24">
        <f t="shared" si="4"/>
        <v>2313.7557542225036</v>
      </c>
      <c r="P24">
        <f t="shared" si="5"/>
        <v>291.06220195861584</v>
      </c>
      <c r="Q24">
        <f t="shared" si="6"/>
        <v>2308.7931625437786</v>
      </c>
      <c r="R24">
        <f t="shared" si="7"/>
        <v>290.43792566722459</v>
      </c>
      <c r="S24">
        <f t="shared" si="8"/>
        <v>0</v>
      </c>
      <c r="T24">
        <f t="shared" si="9"/>
        <v>0</v>
      </c>
      <c r="U24">
        <f t="shared" si="10"/>
        <v>0</v>
      </c>
      <c r="V24">
        <f t="shared" si="11"/>
        <v>0</v>
      </c>
      <c r="W24">
        <f t="shared" si="12"/>
        <v>2.4319562533781789E-2</v>
      </c>
      <c r="X24">
        <f t="shared" si="13"/>
        <v>1.0446246598579676E-2</v>
      </c>
      <c r="Y24">
        <f t="shared" si="14"/>
        <v>2.4267401427995178E-2</v>
      </c>
      <c r="Z24">
        <f t="shared" si="15"/>
        <v>1.0423841270640713E-2</v>
      </c>
      <c r="AA24">
        <f t="shared" si="16"/>
        <v>18030.155805618175</v>
      </c>
      <c r="AB24">
        <f t="shared" si="17"/>
        <v>1186.111840794975</v>
      </c>
      <c r="AC24">
        <f t="shared" si="18"/>
        <v>17991.484350775205</v>
      </c>
      <c r="AD24">
        <f t="shared" si="19"/>
        <v>1183.5678433395717</v>
      </c>
      <c r="AE24">
        <f t="shared" si="20"/>
        <v>2313.7314346599696</v>
      </c>
      <c r="AF24">
        <f t="shared" si="21"/>
        <v>291.06220166232276</v>
      </c>
      <c r="AG24">
        <f t="shared" si="22"/>
        <v>2308.7688951423506</v>
      </c>
      <c r="AH24">
        <f t="shared" si="23"/>
        <v>290.43792537156702</v>
      </c>
      <c r="AI24">
        <f t="shared" si="24"/>
        <v>0</v>
      </c>
      <c r="AJ24">
        <f t="shared" si="25"/>
        <v>0</v>
      </c>
      <c r="AK24">
        <f t="shared" si="26"/>
        <v>0</v>
      </c>
      <c r="AL24">
        <f t="shared" si="27"/>
        <v>0</v>
      </c>
      <c r="AM24">
        <f t="shared" si="28"/>
        <v>1.8553369256286998</v>
      </c>
      <c r="AN24">
        <f t="shared" si="29"/>
        <v>0.79693810080763605</v>
      </c>
      <c r="AO24">
        <f t="shared" si="30"/>
        <v>-8.5490513655885625</v>
      </c>
      <c r="AP24">
        <f t="shared" si="31"/>
        <v>3.6721442153642254</v>
      </c>
      <c r="AQ24">
        <f t="shared" si="32"/>
        <v>18030.155805618175</v>
      </c>
      <c r="AR24">
        <f t="shared" si="33"/>
        <v>1186.111840794975</v>
      </c>
      <c r="AS24">
        <f t="shared" si="34"/>
        <v>17991.484350775205</v>
      </c>
      <c r="AT24">
        <f t="shared" si="35"/>
        <v>1183.5678433395717</v>
      </c>
      <c r="AU24">
        <f t="shared" si="36"/>
        <v>2311.8760977343409</v>
      </c>
      <c r="AV24">
        <f t="shared" si="37"/>
        <v>291.06329268194429</v>
      </c>
      <c r="AW24">
        <f t="shared" si="38"/>
        <v>2317.3179465079393</v>
      </c>
      <c r="AX24">
        <f t="shared" si="39"/>
        <v>290.46113877294903</v>
      </c>
    </row>
    <row r="25" spans="1:50" x14ac:dyDescent="0.25">
      <c r="A25" t="s">
        <v>105</v>
      </c>
      <c r="B25">
        <v>-70.289642162200408</v>
      </c>
      <c r="C25">
        <v>0.11118820397417783</v>
      </c>
      <c r="D25">
        <v>1.2362816703003376E-2</v>
      </c>
      <c r="E25">
        <v>4.0005819944617222</v>
      </c>
      <c r="F25">
        <v>-66.289060167738683</v>
      </c>
      <c r="G25">
        <v>6.0492809001657398E-2</v>
      </c>
      <c r="H25">
        <v>4.5981026746347929E-2</v>
      </c>
      <c r="I25">
        <v>0.31197594690161051</v>
      </c>
      <c r="J25">
        <v>0.13292779378378036</v>
      </c>
      <c r="K25">
        <f t="shared" si="0"/>
        <v>15975.32745858461</v>
      </c>
      <c r="L25">
        <f t="shared" si="1"/>
        <v>1050.9351812312107</v>
      </c>
      <c r="M25">
        <f t="shared" si="2"/>
        <v>15066.081011733118</v>
      </c>
      <c r="N25">
        <f t="shared" si="3"/>
        <v>991.12050250972868</v>
      </c>
      <c r="O25">
        <f t="shared" si="4"/>
        <v>2050.0658026133797</v>
      </c>
      <c r="P25">
        <f t="shared" si="5"/>
        <v>257.89094876577269</v>
      </c>
      <c r="Q25">
        <f t="shared" si="6"/>
        <v>1933.3849363419151</v>
      </c>
      <c r="R25">
        <f t="shared" si="7"/>
        <v>243.21291293531254</v>
      </c>
      <c r="S25">
        <f t="shared" si="8"/>
        <v>4.2520178981128343</v>
      </c>
      <c r="T25">
        <f t="shared" si="9"/>
        <v>3.2319969150656598</v>
      </c>
      <c r="U25">
        <f t="shared" si="10"/>
        <v>4.0100114556263913</v>
      </c>
      <c r="V25">
        <f t="shared" si="11"/>
        <v>3.0480456490351604</v>
      </c>
      <c r="W25">
        <f t="shared" si="12"/>
        <v>21.928677670927836</v>
      </c>
      <c r="X25">
        <f t="shared" si="13"/>
        <v>9.343511448859207</v>
      </c>
      <c r="Y25">
        <f t="shared" si="14"/>
        <v>20.680592315048109</v>
      </c>
      <c r="Z25">
        <f t="shared" si="15"/>
        <v>8.8117192456623812</v>
      </c>
      <c r="AA25">
        <f t="shared" si="16"/>
        <v>15971.075440686498</v>
      </c>
      <c r="AB25">
        <f t="shared" si="17"/>
        <v>1050.9399892514264</v>
      </c>
      <c r="AC25">
        <f t="shared" si="18"/>
        <v>15062.071000277492</v>
      </c>
      <c r="AD25">
        <f t="shared" si="19"/>
        <v>991.12503687825813</v>
      </c>
      <c r="AE25">
        <f t="shared" si="20"/>
        <v>2028.1371249424519</v>
      </c>
      <c r="AF25">
        <f t="shared" si="21"/>
        <v>258.0597172767163</v>
      </c>
      <c r="AG25">
        <f t="shared" si="22"/>
        <v>1912.7043440268669</v>
      </c>
      <c r="AH25">
        <f t="shared" si="23"/>
        <v>243.37207587358077</v>
      </c>
      <c r="AI25">
        <f t="shared" si="24"/>
        <v>366.65711257242361</v>
      </c>
      <c r="AJ25">
        <f t="shared" si="25"/>
        <v>278.698801474238</v>
      </c>
      <c r="AK25">
        <f t="shared" si="26"/>
        <v>-1686.1898286237119</v>
      </c>
      <c r="AL25">
        <f t="shared" si="27"/>
        <v>1281.6854444700155</v>
      </c>
      <c r="AM25">
        <f t="shared" si="28"/>
        <v>1890.9388036495084</v>
      </c>
      <c r="AN25">
        <f t="shared" si="29"/>
        <v>805.69820161152461</v>
      </c>
      <c r="AO25">
        <f t="shared" si="30"/>
        <v>-8696.0859831510552</v>
      </c>
      <c r="AP25">
        <f t="shared" si="31"/>
        <v>3705.2604897427736</v>
      </c>
      <c r="AQ25">
        <f t="shared" si="32"/>
        <v>15604.418328114074</v>
      </c>
      <c r="AR25">
        <f t="shared" si="33"/>
        <v>1087.2662429004981</v>
      </c>
      <c r="AS25">
        <f t="shared" si="34"/>
        <v>16748.260828901206</v>
      </c>
      <c r="AT25">
        <f t="shared" si="35"/>
        <v>1620.1994992263235</v>
      </c>
      <c r="AU25">
        <f t="shared" si="36"/>
        <v>137.19832129294355</v>
      </c>
      <c r="AV25">
        <f t="shared" si="37"/>
        <v>846.01679047225991</v>
      </c>
      <c r="AW25">
        <f t="shared" si="38"/>
        <v>10608.790327177921</v>
      </c>
      <c r="AX25">
        <f t="shared" si="39"/>
        <v>3713.2445737069188</v>
      </c>
    </row>
    <row r="26" spans="1:50" x14ac:dyDescent="0.25">
      <c r="A26" t="s">
        <v>117</v>
      </c>
      <c r="B26">
        <v>-66.221974884142753</v>
      </c>
      <c r="C26">
        <v>0.10475373361554248</v>
      </c>
      <c r="D26">
        <v>1.0973344706396035E-2</v>
      </c>
      <c r="E26">
        <v>3.9451442872591937</v>
      </c>
      <c r="F26">
        <v>-62.276830596883556</v>
      </c>
      <c r="G26">
        <v>3.7381760811168889E-2</v>
      </c>
      <c r="H26">
        <v>1.3014622237013725E-2</v>
      </c>
      <c r="I26">
        <v>5.0604082745683496E-3</v>
      </c>
      <c r="J26">
        <v>2.1431822872375285E-3</v>
      </c>
      <c r="K26">
        <f t="shared" si="0"/>
        <v>15050.833966220724</v>
      </c>
      <c r="L26">
        <f t="shared" si="1"/>
        <v>990.11747727720376</v>
      </c>
      <c r="M26">
        <f t="shared" si="2"/>
        <v>14154.187320689458</v>
      </c>
      <c r="N26">
        <f t="shared" si="3"/>
        <v>931.13167511667348</v>
      </c>
      <c r="O26">
        <f t="shared" si="4"/>
        <v>1931.428328774597</v>
      </c>
      <c r="P26">
        <f t="shared" si="5"/>
        <v>242.96677869842381</v>
      </c>
      <c r="Q26">
        <f t="shared" si="6"/>
        <v>1816.3643571723203</v>
      </c>
      <c r="R26">
        <f t="shared" si="7"/>
        <v>228.4921424367773</v>
      </c>
      <c r="S26">
        <f t="shared" si="8"/>
        <v>2.4754940255622579</v>
      </c>
      <c r="T26">
        <f t="shared" si="9"/>
        <v>0.86186288286156187</v>
      </c>
      <c r="U26">
        <f t="shared" si="10"/>
        <v>2.3280175854503855</v>
      </c>
      <c r="V26">
        <f t="shared" si="11"/>
        <v>0.81051779031983795</v>
      </c>
      <c r="W26">
        <f t="shared" si="12"/>
        <v>0.3351102296619734</v>
      </c>
      <c r="X26">
        <f t="shared" si="13"/>
        <v>0.14192675355698947</v>
      </c>
      <c r="Y26">
        <f t="shared" si="14"/>
        <v>0.31514618886636092</v>
      </c>
      <c r="Z26">
        <f t="shared" si="15"/>
        <v>0.1334715312235541</v>
      </c>
      <c r="AA26">
        <f t="shared" si="16"/>
        <v>15048.358472195161</v>
      </c>
      <c r="AB26">
        <f t="shared" si="17"/>
        <v>990.11775822714469</v>
      </c>
      <c r="AC26">
        <f t="shared" si="18"/>
        <v>14151.859303104007</v>
      </c>
      <c r="AD26">
        <f t="shared" si="19"/>
        <v>931.13193932914851</v>
      </c>
      <c r="AE26">
        <f t="shared" si="20"/>
        <v>1931.0932185449349</v>
      </c>
      <c r="AF26">
        <f t="shared" si="21"/>
        <v>242.96681348518015</v>
      </c>
      <c r="AG26">
        <f t="shared" si="22"/>
        <v>1816.049210983454</v>
      </c>
      <c r="AH26">
        <f t="shared" si="23"/>
        <v>228.49217515112835</v>
      </c>
      <c r="AI26">
        <f t="shared" si="24"/>
        <v>226.7292102484341</v>
      </c>
      <c r="AJ26">
        <f t="shared" si="25"/>
        <v>78.936822271954526</v>
      </c>
      <c r="AK26">
        <f t="shared" si="26"/>
        <v>-1041.8374172073179</v>
      </c>
      <c r="AL26">
        <f t="shared" si="27"/>
        <v>362.72051116948739</v>
      </c>
      <c r="AM26">
        <f t="shared" si="28"/>
        <v>30.692571637361745</v>
      </c>
      <c r="AN26">
        <f t="shared" si="29"/>
        <v>12.99891397803399</v>
      </c>
      <c r="AO26">
        <f t="shared" si="30"/>
        <v>-141.03462684442701</v>
      </c>
      <c r="AP26">
        <f t="shared" si="31"/>
        <v>59.730966956290388</v>
      </c>
      <c r="AQ26">
        <f t="shared" si="32"/>
        <v>14821.629261946728</v>
      </c>
      <c r="AR26">
        <f t="shared" si="33"/>
        <v>993.25938055834172</v>
      </c>
      <c r="AS26">
        <f t="shared" si="34"/>
        <v>15193.696720311325</v>
      </c>
      <c r="AT26">
        <f t="shared" si="35"/>
        <v>999.28617405721934</v>
      </c>
      <c r="AU26">
        <f t="shared" si="36"/>
        <v>1900.4006469075732</v>
      </c>
      <c r="AV26">
        <f t="shared" si="37"/>
        <v>243.31429103065577</v>
      </c>
      <c r="AW26">
        <f t="shared" si="38"/>
        <v>1957.0838378278811</v>
      </c>
      <c r="AX26">
        <f t="shared" si="39"/>
        <v>236.17040991374716</v>
      </c>
    </row>
    <row r="27" spans="1:50" x14ac:dyDescent="0.25">
      <c r="A27" t="s">
        <v>82</v>
      </c>
      <c r="B27">
        <v>-65.184291229470801</v>
      </c>
      <c r="C27">
        <v>0.10311226585006306</v>
      </c>
      <c r="D27">
        <v>1.063213936873408E-2</v>
      </c>
      <c r="E27">
        <v>3.3288756978675296</v>
      </c>
      <c r="F27">
        <v>-61.855415531603271</v>
      </c>
      <c r="G27">
        <v>9.3210761764165567E-2</v>
      </c>
      <c r="H27">
        <v>1.3201549277348701E-2</v>
      </c>
      <c r="I27">
        <v>1.8539443669791255E-4</v>
      </c>
      <c r="J27">
        <v>9.5782908687573373E-5</v>
      </c>
      <c r="K27">
        <f t="shared" si="0"/>
        <v>14814.990737092436</v>
      </c>
      <c r="L27">
        <f t="shared" si="1"/>
        <v>974.60255607207364</v>
      </c>
      <c r="M27">
        <f t="shared" si="2"/>
        <v>14058.408718654495</v>
      </c>
      <c r="N27">
        <f t="shared" si="3"/>
        <v>924.83089018762371</v>
      </c>
      <c r="O27">
        <f t="shared" si="4"/>
        <v>1901.1632753622489</v>
      </c>
      <c r="P27">
        <f t="shared" si="5"/>
        <v>239.15954317993092</v>
      </c>
      <c r="Q27">
        <f t="shared" si="6"/>
        <v>1804.0733767737634</v>
      </c>
      <c r="R27">
        <f t="shared" si="7"/>
        <v>226.94598104419921</v>
      </c>
      <c r="S27">
        <f t="shared" si="8"/>
        <v>6.0758774405561899</v>
      </c>
      <c r="T27">
        <f t="shared" si="9"/>
        <v>0.86058730398506122</v>
      </c>
      <c r="U27">
        <f t="shared" si="10"/>
        <v>5.7655904009397387</v>
      </c>
      <c r="V27">
        <f t="shared" si="11"/>
        <v>0.81663824650364769</v>
      </c>
      <c r="W27">
        <f t="shared" si="12"/>
        <v>1.2084804954040421E-2</v>
      </c>
      <c r="X27">
        <f t="shared" si="13"/>
        <v>6.2435702799354953E-3</v>
      </c>
      <c r="Y27">
        <f t="shared" si="14"/>
        <v>1.1467649919196899E-2</v>
      </c>
      <c r="Z27">
        <f t="shared" si="15"/>
        <v>5.924719388397252E-3</v>
      </c>
      <c r="AA27">
        <f t="shared" si="16"/>
        <v>14808.914859651879</v>
      </c>
      <c r="AB27">
        <f t="shared" si="17"/>
        <v>974.60270491780636</v>
      </c>
      <c r="AC27">
        <f t="shared" si="18"/>
        <v>14052.643128253554</v>
      </c>
      <c r="AD27">
        <f t="shared" si="19"/>
        <v>924.8310314320014</v>
      </c>
      <c r="AE27">
        <f t="shared" si="20"/>
        <v>1901.1511905572947</v>
      </c>
      <c r="AF27">
        <f t="shared" si="21"/>
        <v>239.15954302104484</v>
      </c>
      <c r="AG27">
        <f t="shared" si="22"/>
        <v>1804.0619091238441</v>
      </c>
      <c r="AH27">
        <f t="shared" si="23"/>
        <v>226.94598089342725</v>
      </c>
      <c r="AI27">
        <f t="shared" si="24"/>
        <v>565.44201314864995</v>
      </c>
      <c r="AJ27">
        <f t="shared" si="25"/>
        <v>80.084605534796282</v>
      </c>
      <c r="AK27">
        <f t="shared" si="26"/>
        <v>-2597.7639579795728</v>
      </c>
      <c r="AL27">
        <f t="shared" si="27"/>
        <v>367.92614805687066</v>
      </c>
      <c r="AM27">
        <f t="shared" si="28"/>
        <v>1.1246534362444074</v>
      </c>
      <c r="AN27">
        <f t="shared" si="29"/>
        <v>0.58104557438858573</v>
      </c>
      <c r="AO27">
        <f t="shared" si="30"/>
        <v>-5.1669032260705725</v>
      </c>
      <c r="AP27">
        <f t="shared" si="31"/>
        <v>2.6694501221885556</v>
      </c>
      <c r="AQ27">
        <f t="shared" si="32"/>
        <v>14243.472846503229</v>
      </c>
      <c r="AR27">
        <f t="shared" si="33"/>
        <v>977.88750706651763</v>
      </c>
      <c r="AS27">
        <f t="shared" si="34"/>
        <v>16650.407086233128</v>
      </c>
      <c r="AT27">
        <f t="shared" si="35"/>
        <v>995.3301397644633</v>
      </c>
      <c r="AU27">
        <f t="shared" si="36"/>
        <v>1900.0265371210503</v>
      </c>
      <c r="AV27">
        <f t="shared" si="37"/>
        <v>239.16024885418253</v>
      </c>
      <c r="AW27">
        <f t="shared" si="38"/>
        <v>1809.2288123499147</v>
      </c>
      <c r="AX27">
        <f t="shared" si="39"/>
        <v>226.96168004232499</v>
      </c>
    </row>
    <row r="28" spans="1:50" x14ac:dyDescent="0.25">
      <c r="A28" t="s">
        <v>36</v>
      </c>
      <c r="B28">
        <v>-56.167571999778446</v>
      </c>
      <c r="C28">
        <v>8.884910009691506E-2</v>
      </c>
      <c r="D28">
        <v>7.8941625880316318E-3</v>
      </c>
      <c r="E28">
        <v>10956.213369182602</v>
      </c>
      <c r="F28">
        <v>10900.045797182824</v>
      </c>
      <c r="G28">
        <v>12.123003350429499</v>
      </c>
      <c r="H28">
        <v>4.0390990994126099</v>
      </c>
      <c r="I28">
        <v>3.729835786607901</v>
      </c>
      <c r="J28">
        <v>1.5977002511131493</v>
      </c>
      <c r="K28">
        <f t="shared" si="0"/>
        <v>12765.683927931936</v>
      </c>
      <c r="L28">
        <f t="shared" si="1"/>
        <v>839.78913027740407</v>
      </c>
      <c r="M28">
        <f t="shared" si="2"/>
        <v>-2477346.5274120751</v>
      </c>
      <c r="N28">
        <f t="shared" si="3"/>
        <v>-162971.97215567989</v>
      </c>
      <c r="O28">
        <f t="shared" si="4"/>
        <v>1638.1818861284971</v>
      </c>
      <c r="P28">
        <f t="shared" si="5"/>
        <v>206.07742460072382</v>
      </c>
      <c r="Q28">
        <f t="shared" si="6"/>
        <v>-317910.44097448949</v>
      </c>
      <c r="R28">
        <f t="shared" si="7"/>
        <v>-39991.996910997688</v>
      </c>
      <c r="S28">
        <f t="shared" si="8"/>
        <v>680.91966353880423</v>
      </c>
      <c r="T28">
        <f t="shared" si="9"/>
        <v>226.86894644038381</v>
      </c>
      <c r="U28">
        <f t="shared" si="10"/>
        <v>-132141.29171908236</v>
      </c>
      <c r="V28">
        <f t="shared" si="11"/>
        <v>44026.861374185006</v>
      </c>
      <c r="W28">
        <f t="shared" si="12"/>
        <v>209.49582009164956</v>
      </c>
      <c r="X28">
        <f t="shared" si="13"/>
        <v>89.739555778044718</v>
      </c>
      <c r="Y28">
        <f t="shared" si="14"/>
        <v>-40655.380889997541</v>
      </c>
      <c r="Z28">
        <f t="shared" si="15"/>
        <v>17415.124652413109</v>
      </c>
      <c r="AA28">
        <f t="shared" si="16"/>
        <v>12084.764264393132</v>
      </c>
      <c r="AB28">
        <f t="shared" si="17"/>
        <v>869.86884105695447</v>
      </c>
      <c r="AC28">
        <f t="shared" si="18"/>
        <v>-2345205.2356929928</v>
      </c>
      <c r="AD28">
        <f t="shared" si="19"/>
        <v>168809.33014338865</v>
      </c>
      <c r="AE28">
        <f t="shared" si="20"/>
        <v>1428.6860660368475</v>
      </c>
      <c r="AF28">
        <f t="shared" si="21"/>
        <v>224.76515583952963</v>
      </c>
      <c r="AG28">
        <f t="shared" si="22"/>
        <v>-277255.06008449197</v>
      </c>
      <c r="AH28">
        <f t="shared" si="23"/>
        <v>43618.593523527619</v>
      </c>
      <c r="AI28">
        <f t="shared" si="24"/>
        <v>73650.768773610951</v>
      </c>
      <c r="AJ28">
        <f t="shared" si="25"/>
        <v>24538.72255152258</v>
      </c>
      <c r="AK28">
        <f t="shared" si="26"/>
        <v>-204974.3406364072</v>
      </c>
      <c r="AL28">
        <f t="shared" si="27"/>
        <v>68292.681241641767</v>
      </c>
      <c r="AM28">
        <f t="shared" si="28"/>
        <v>22659.836440057195</v>
      </c>
      <c r="AN28">
        <f t="shared" si="29"/>
        <v>9706.4985492615997</v>
      </c>
      <c r="AO28">
        <f t="shared" si="30"/>
        <v>-63063.632743691684</v>
      </c>
      <c r="AP28">
        <f t="shared" si="31"/>
        <v>27013.745723941534</v>
      </c>
      <c r="AQ28">
        <f t="shared" si="32"/>
        <v>-61566.004509217819</v>
      </c>
      <c r="AR28">
        <f t="shared" si="33"/>
        <v>24554.135624396244</v>
      </c>
      <c r="AS28">
        <f t="shared" si="34"/>
        <v>-2140230.8950565858</v>
      </c>
      <c r="AT28">
        <f t="shared" si="35"/>
        <v>182100.19290113909</v>
      </c>
      <c r="AU28">
        <f t="shared" si="36"/>
        <v>-21231.150374020348</v>
      </c>
      <c r="AV28">
        <f t="shared" si="37"/>
        <v>9709.1005485625228</v>
      </c>
      <c r="AW28">
        <f t="shared" si="38"/>
        <v>-214191.42734080029</v>
      </c>
      <c r="AX28">
        <f t="shared" si="39"/>
        <v>51306.180514714746</v>
      </c>
    </row>
    <row r="29" spans="1:50" x14ac:dyDescent="0.25">
      <c r="A29" t="s">
        <v>92</v>
      </c>
      <c r="B29">
        <v>-41.391921839778391</v>
      </c>
      <c r="C29">
        <v>6.5476125739611132E-2</v>
      </c>
      <c r="D29">
        <v>4.2871230418693677E-3</v>
      </c>
      <c r="E29">
        <v>597.63424206206025</v>
      </c>
      <c r="F29">
        <v>556.24232022228182</v>
      </c>
      <c r="G29">
        <v>3.1729919194032399</v>
      </c>
      <c r="H29">
        <v>0.33362015955343627</v>
      </c>
      <c r="I29">
        <v>4.0460517223407065E-2</v>
      </c>
      <c r="J29">
        <v>1.8583170627380897E-2</v>
      </c>
      <c r="K29">
        <f t="shared" si="0"/>
        <v>9407.4956876960641</v>
      </c>
      <c r="L29">
        <f t="shared" si="1"/>
        <v>618.87108174223545</v>
      </c>
      <c r="M29">
        <f t="shared" si="2"/>
        <v>-126421.94409480905</v>
      </c>
      <c r="N29">
        <f t="shared" si="3"/>
        <v>-8316.653857225625</v>
      </c>
      <c r="O29">
        <f t="shared" si="4"/>
        <v>1207.2356731075888</v>
      </c>
      <c r="P29">
        <f t="shared" si="5"/>
        <v>151.86593168117773</v>
      </c>
      <c r="Q29">
        <f t="shared" si="6"/>
        <v>-16223.34847035623</v>
      </c>
      <c r="R29">
        <f t="shared" si="7"/>
        <v>-2040.839237376882</v>
      </c>
      <c r="S29">
        <f t="shared" si="8"/>
        <v>131.33623352618733</v>
      </c>
      <c r="T29">
        <f t="shared" si="9"/>
        <v>13.810742289361469</v>
      </c>
      <c r="U29">
        <f t="shared" si="10"/>
        <v>-1764.9523872954096</v>
      </c>
      <c r="V29">
        <f t="shared" si="11"/>
        <v>185.59465213436297</v>
      </c>
      <c r="W29">
        <f t="shared" si="12"/>
        <v>1.6747385665082726</v>
      </c>
      <c r="X29">
        <f t="shared" si="13"/>
        <v>0.7691977082156477</v>
      </c>
      <c r="Y29">
        <f t="shared" si="14"/>
        <v>-22.505851977741543</v>
      </c>
      <c r="Z29">
        <f t="shared" si="15"/>
        <v>10.336807253930212</v>
      </c>
      <c r="AA29">
        <f t="shared" si="16"/>
        <v>9276.159454169876</v>
      </c>
      <c r="AB29">
        <f t="shared" si="17"/>
        <v>619.02016855371505</v>
      </c>
      <c r="AC29">
        <f t="shared" si="18"/>
        <v>-124656.99170751363</v>
      </c>
      <c r="AD29">
        <f t="shared" si="19"/>
        <v>8318.6573494590357</v>
      </c>
      <c r="AE29">
        <f t="shared" si="20"/>
        <v>1205.5609345410805</v>
      </c>
      <c r="AF29">
        <f t="shared" si="21"/>
        <v>151.86784634112931</v>
      </c>
      <c r="AG29">
        <f t="shared" si="22"/>
        <v>-16200.842618378489</v>
      </c>
      <c r="AH29">
        <f t="shared" si="23"/>
        <v>2040.8649673948801</v>
      </c>
      <c r="AI29">
        <f t="shared" si="24"/>
        <v>19323.731124705588</v>
      </c>
      <c r="AJ29">
        <f t="shared" si="25"/>
        <v>2031.7867508897905</v>
      </c>
      <c r="AK29">
        <f t="shared" si="26"/>
        <v>-86469.385791831228</v>
      </c>
      <c r="AL29">
        <f t="shared" si="27"/>
        <v>9091.7924326116572</v>
      </c>
      <c r="AM29">
        <f t="shared" si="28"/>
        <v>246.40723199152794</v>
      </c>
      <c r="AN29">
        <f t="shared" si="29"/>
        <v>113.1727931341632</v>
      </c>
      <c r="AO29">
        <f t="shared" si="30"/>
        <v>-1102.617391406977</v>
      </c>
      <c r="AP29">
        <f t="shared" si="31"/>
        <v>506.42300120526869</v>
      </c>
      <c r="AQ29">
        <f t="shared" si="32"/>
        <v>-10047.571670535712</v>
      </c>
      <c r="AR29">
        <f t="shared" si="33"/>
        <v>2123.9923187637851</v>
      </c>
      <c r="AS29">
        <f t="shared" si="34"/>
        <v>-38187.605915682405</v>
      </c>
      <c r="AT29">
        <f t="shared" si="35"/>
        <v>12323.179367979816</v>
      </c>
      <c r="AU29">
        <f t="shared" si="36"/>
        <v>959.15370254955258</v>
      </c>
      <c r="AV29">
        <f t="shared" si="37"/>
        <v>189.39884861867816</v>
      </c>
      <c r="AW29">
        <f t="shared" si="38"/>
        <v>-15098.225226971512</v>
      </c>
      <c r="AX29">
        <f t="shared" si="39"/>
        <v>2102.7586811827591</v>
      </c>
    </row>
    <row r="30" spans="1:50" x14ac:dyDescent="0.25">
      <c r="A30" t="s">
        <v>142</v>
      </c>
      <c r="B30">
        <v>-33.343212336701853</v>
      </c>
      <c r="C30">
        <v>5.2744213520000499E-2</v>
      </c>
      <c r="D30">
        <v>2.7819520598434035E-3</v>
      </c>
      <c r="E30">
        <v>0.30936372237419163</v>
      </c>
      <c r="F30">
        <v>-33.03384861432766</v>
      </c>
      <c r="G30">
        <v>3.3584612211285153E-3</v>
      </c>
      <c r="H30">
        <v>1.9184318899913948E-3</v>
      </c>
      <c r="I30">
        <v>3.2648374642663472E-3</v>
      </c>
      <c r="J30">
        <v>1.3897340579848089E-3</v>
      </c>
      <c r="K30">
        <f t="shared" si="0"/>
        <v>7578.1967188102008</v>
      </c>
      <c r="L30">
        <f t="shared" si="1"/>
        <v>498.53084781738676</v>
      </c>
      <c r="M30">
        <f t="shared" si="2"/>
        <v>7507.8849827320764</v>
      </c>
      <c r="N30">
        <f t="shared" si="3"/>
        <v>493.90539789847213</v>
      </c>
      <c r="O30">
        <f t="shared" si="4"/>
        <v>972.48722938454011</v>
      </c>
      <c r="P30">
        <f t="shared" si="5"/>
        <v>122.33541671143813</v>
      </c>
      <c r="Q30">
        <f t="shared" si="6"/>
        <v>963.46433542322222</v>
      </c>
      <c r="R30">
        <f t="shared" si="7"/>
        <v>121.20036890890862</v>
      </c>
      <c r="S30">
        <f t="shared" si="8"/>
        <v>0.11198188562066708</v>
      </c>
      <c r="T30">
        <f t="shared" si="9"/>
        <v>6.396692713218094E-2</v>
      </c>
      <c r="U30">
        <f t="shared" si="10"/>
        <v>0.11094289955584939</v>
      </c>
      <c r="V30">
        <f t="shared" si="11"/>
        <v>6.3373431625910609E-2</v>
      </c>
      <c r="W30">
        <f t="shared" si="12"/>
        <v>0.10886016881585206</v>
      </c>
      <c r="X30">
        <f t="shared" si="13"/>
        <v>4.6338517751686015E-2</v>
      </c>
      <c r="Y30">
        <f t="shared" si="14"/>
        <v>0.1078501465449599</v>
      </c>
      <c r="Z30">
        <f t="shared" si="15"/>
        <v>4.5908581481712868E-2</v>
      </c>
      <c r="AA30">
        <f t="shared" si="16"/>
        <v>7578.0847369245803</v>
      </c>
      <c r="AB30">
        <f t="shared" si="17"/>
        <v>498.53084766173481</v>
      </c>
      <c r="AC30">
        <f t="shared" si="18"/>
        <v>7507.7740398325213</v>
      </c>
      <c r="AD30">
        <f t="shared" si="19"/>
        <v>493.90539774426441</v>
      </c>
      <c r="AE30">
        <f t="shared" si="20"/>
        <v>972.37836921572432</v>
      </c>
      <c r="AF30">
        <f t="shared" si="21"/>
        <v>122.33542332216157</v>
      </c>
      <c r="AG30">
        <f t="shared" si="22"/>
        <v>963.35648527667729</v>
      </c>
      <c r="AH30">
        <f t="shared" si="23"/>
        <v>121.20037545829669</v>
      </c>
      <c r="AI30">
        <f t="shared" si="24"/>
        <v>20.480282745596313</v>
      </c>
      <c r="AJ30">
        <f t="shared" si="25"/>
        <v>11.698821757647464</v>
      </c>
      <c r="AK30">
        <f t="shared" si="26"/>
        <v>-93.502798496297657</v>
      </c>
      <c r="AL30">
        <f t="shared" si="27"/>
        <v>53.411009361412212</v>
      </c>
      <c r="AM30">
        <f t="shared" si="28"/>
        <v>19.909354309627094</v>
      </c>
      <c r="AN30">
        <f t="shared" si="29"/>
        <v>8.4747626367153917</v>
      </c>
      <c r="AO30">
        <f t="shared" si="30"/>
        <v>-90.89622283680319</v>
      </c>
      <c r="AP30">
        <f t="shared" si="31"/>
        <v>38.691556799680278</v>
      </c>
      <c r="AQ30">
        <f t="shared" si="32"/>
        <v>7557.6044541789843</v>
      </c>
      <c r="AR30">
        <f t="shared" si="33"/>
        <v>498.66809452866045</v>
      </c>
      <c r="AS30">
        <f t="shared" si="34"/>
        <v>7601.2768383288194</v>
      </c>
      <c r="AT30">
        <f t="shared" si="35"/>
        <v>496.78494123908877</v>
      </c>
      <c r="AU30">
        <f t="shared" si="36"/>
        <v>952.46901490609719</v>
      </c>
      <c r="AV30">
        <f t="shared" si="37"/>
        <v>122.6286157516309</v>
      </c>
      <c r="AW30">
        <f t="shared" si="38"/>
        <v>1054.2527081134804</v>
      </c>
      <c r="AX30">
        <f t="shared" si="39"/>
        <v>127.22644213690397</v>
      </c>
    </row>
    <row r="31" spans="1:50" x14ac:dyDescent="0.25">
      <c r="A31" t="s">
        <v>133</v>
      </c>
      <c r="B31">
        <v>-29.922765702028197</v>
      </c>
      <c r="C31">
        <v>4.7333554048704957E-2</v>
      </c>
      <c r="D31">
        <v>2.2404653388816732E-3</v>
      </c>
      <c r="E31">
        <v>41.799894344463127</v>
      </c>
      <c r="F31">
        <v>11.877128642434929</v>
      </c>
      <c r="G31">
        <v>0.44327767502195242</v>
      </c>
      <c r="H31">
        <v>4.31127486408696E-2</v>
      </c>
      <c r="I31">
        <v>9.0235013411132815E-3</v>
      </c>
      <c r="J31">
        <v>4.0677807112034234E-3</v>
      </c>
      <c r="K31">
        <f t="shared" si="0"/>
        <v>6800.8025912738594</v>
      </c>
      <c r="L31">
        <f t="shared" si="1"/>
        <v>447.39005959702007</v>
      </c>
      <c r="M31">
        <f t="shared" si="2"/>
        <v>-2699.4164928708278</v>
      </c>
      <c r="N31">
        <f t="shared" si="3"/>
        <v>-177.5808207066992</v>
      </c>
      <c r="O31">
        <f t="shared" si="4"/>
        <v>872.7265753293201</v>
      </c>
      <c r="P31">
        <f t="shared" si="5"/>
        <v>109.7858830862257</v>
      </c>
      <c r="Q31">
        <f t="shared" si="6"/>
        <v>-346.40801281799389</v>
      </c>
      <c r="R31">
        <f t="shared" si="7"/>
        <v>-43.576889567064349</v>
      </c>
      <c r="S31">
        <f t="shared" si="8"/>
        <v>13.26409401062168</v>
      </c>
      <c r="T31">
        <f t="shared" si="9"/>
        <v>1.2902232939360951</v>
      </c>
      <c r="U31">
        <f t="shared" si="10"/>
        <v>-5.2648659705551939</v>
      </c>
      <c r="V31">
        <f t="shared" si="11"/>
        <v>0.5121233843202686</v>
      </c>
      <c r="W31">
        <f t="shared" si="12"/>
        <v>0.27000811644206996</v>
      </c>
      <c r="X31">
        <f t="shared" si="13"/>
        <v>0.12171999852116493</v>
      </c>
      <c r="Y31">
        <f t="shared" si="14"/>
        <v>-0.10717328623358655</v>
      </c>
      <c r="Z31">
        <f t="shared" si="15"/>
        <v>4.8313852241769047E-2</v>
      </c>
      <c r="AA31">
        <f t="shared" si="16"/>
        <v>6787.5384972632382</v>
      </c>
      <c r="AB31">
        <f t="shared" si="17"/>
        <v>447.39141549630961</v>
      </c>
      <c r="AC31">
        <f t="shared" si="18"/>
        <v>-2694.1516269002723</v>
      </c>
      <c r="AD31">
        <f t="shared" si="19"/>
        <v>177.58135889860455</v>
      </c>
      <c r="AE31">
        <f t="shared" si="20"/>
        <v>872.4565672128781</v>
      </c>
      <c r="AF31">
        <f t="shared" si="21"/>
        <v>109.78594519105224</v>
      </c>
      <c r="AG31">
        <f t="shared" si="22"/>
        <v>-346.30083953176035</v>
      </c>
      <c r="AH31">
        <f t="shared" si="23"/>
        <v>43.576914218094991</v>
      </c>
      <c r="AI31">
        <f t="shared" si="24"/>
        <v>2704.6744463353675</v>
      </c>
      <c r="AJ31">
        <f t="shared" si="25"/>
        <v>263.05665609078596</v>
      </c>
      <c r="AK31">
        <f t="shared" si="26"/>
        <v>-12321.369830439258</v>
      </c>
      <c r="AL31">
        <f t="shared" si="27"/>
        <v>1198.3765182700104</v>
      </c>
      <c r="AM31">
        <f t="shared" si="28"/>
        <v>55.057213275117839</v>
      </c>
      <c r="AN31">
        <f t="shared" si="29"/>
        <v>24.819720017200325</v>
      </c>
      <c r="AO31">
        <f t="shared" si="30"/>
        <v>-250.81772318855292</v>
      </c>
      <c r="AP31">
        <f t="shared" si="31"/>
        <v>113.06830285405893</v>
      </c>
      <c r="AQ31">
        <f t="shared" si="32"/>
        <v>4082.8640509278707</v>
      </c>
      <c r="AR31">
        <f t="shared" si="33"/>
        <v>518.9969970755684</v>
      </c>
      <c r="AS31">
        <f t="shared" si="34"/>
        <v>9627.2182035389851</v>
      </c>
      <c r="AT31">
        <f t="shared" si="35"/>
        <v>1211.4625122426312</v>
      </c>
      <c r="AU31">
        <f t="shared" si="36"/>
        <v>817.39935393776022</v>
      </c>
      <c r="AV31">
        <f t="shared" si="37"/>
        <v>112.55652918966958</v>
      </c>
      <c r="AW31">
        <f t="shared" si="38"/>
        <v>-95.483116343207428</v>
      </c>
      <c r="AX31">
        <f t="shared" si="39"/>
        <v>121.17503275455881</v>
      </c>
    </row>
    <row r="32" spans="1:50" x14ac:dyDescent="0.25">
      <c r="A32" t="s">
        <v>79</v>
      </c>
      <c r="B32">
        <v>-27.113519695393279</v>
      </c>
      <c r="C32">
        <v>4.2889726930072349E-2</v>
      </c>
      <c r="D32">
        <v>1.8395286761361733E-3</v>
      </c>
      <c r="E32">
        <v>35.15320211830732</v>
      </c>
      <c r="F32">
        <v>8.0396824229140407</v>
      </c>
      <c r="G32">
        <v>0.73904600811774124</v>
      </c>
      <c r="H32">
        <v>0.10818713049121319</v>
      </c>
      <c r="I32">
        <v>2.7055981842651817E-3</v>
      </c>
      <c r="J32">
        <v>1.3766698893875402E-3</v>
      </c>
      <c r="K32">
        <f t="shared" si="0"/>
        <v>6162.3212519585732</v>
      </c>
      <c r="L32">
        <f t="shared" si="1"/>
        <v>405.38763405766241</v>
      </c>
      <c r="M32">
        <f t="shared" si="2"/>
        <v>-1827.247307258991</v>
      </c>
      <c r="N32">
        <f t="shared" si="3"/>
        <v>-120.20526558762674</v>
      </c>
      <c r="O32">
        <f t="shared" si="4"/>
        <v>790.79218226411353</v>
      </c>
      <c r="P32">
        <f t="shared" si="5"/>
        <v>99.478829362780516</v>
      </c>
      <c r="Q32">
        <f t="shared" si="6"/>
        <v>-234.48516014712902</v>
      </c>
      <c r="R32">
        <f t="shared" si="7"/>
        <v>-29.49739483715565</v>
      </c>
      <c r="S32">
        <f t="shared" si="8"/>
        <v>20.038138496902157</v>
      </c>
      <c r="T32">
        <f t="shared" si="9"/>
        <v>2.9335051491817516</v>
      </c>
      <c r="U32">
        <f t="shared" si="10"/>
        <v>-5.9416952011889919</v>
      </c>
      <c r="V32">
        <f t="shared" si="11"/>
        <v>0.86984095205505452</v>
      </c>
      <c r="W32">
        <f t="shared" si="12"/>
        <v>7.3358289656894296E-2</v>
      </c>
      <c r="X32">
        <f t="shared" si="13"/>
        <v>3.7326546539141719E-2</v>
      </c>
      <c r="Y32">
        <f t="shared" si="14"/>
        <v>-2.1752150165504924E-2</v>
      </c>
      <c r="Z32">
        <f t="shared" si="15"/>
        <v>1.1068042197775154E-2</v>
      </c>
      <c r="AA32">
        <f t="shared" si="16"/>
        <v>6142.2831134616708</v>
      </c>
      <c r="AB32">
        <f t="shared" si="17"/>
        <v>405.397485599802</v>
      </c>
      <c r="AC32">
        <f t="shared" si="18"/>
        <v>-1821.3056120578017</v>
      </c>
      <c r="AD32">
        <f t="shared" si="19"/>
        <v>120.20818676020292</v>
      </c>
      <c r="AE32">
        <f t="shared" si="20"/>
        <v>790.71882397445665</v>
      </c>
      <c r="AF32">
        <f t="shared" si="21"/>
        <v>99.478834906429711</v>
      </c>
      <c r="AG32">
        <f t="shared" si="22"/>
        <v>-234.46340799696353</v>
      </c>
      <c r="AH32">
        <f t="shared" si="23"/>
        <v>29.497396480954738</v>
      </c>
      <c r="AI32">
        <f t="shared" si="24"/>
        <v>4511.3915764161893</v>
      </c>
      <c r="AJ32">
        <f t="shared" si="25"/>
        <v>660.41451621218187</v>
      </c>
      <c r="AK32">
        <f t="shared" si="26"/>
        <v>-20545.39819678901</v>
      </c>
      <c r="AL32">
        <f t="shared" si="27"/>
        <v>3007.6039689061377</v>
      </c>
      <c r="AM32">
        <f t="shared" si="28"/>
        <v>16.515903913408696</v>
      </c>
      <c r="AN32">
        <f t="shared" si="29"/>
        <v>8.4036706704243471</v>
      </c>
      <c r="AO32">
        <f t="shared" si="30"/>
        <v>-75.215333613413605</v>
      </c>
      <c r="AP32">
        <f t="shared" si="31"/>
        <v>38.27128665601272</v>
      </c>
      <c r="AQ32">
        <f t="shared" si="32"/>
        <v>1630.8915370454815</v>
      </c>
      <c r="AR32">
        <f t="shared" si="33"/>
        <v>774.91577255493507</v>
      </c>
      <c r="AS32">
        <f t="shared" si="34"/>
        <v>18724.09258473121</v>
      </c>
      <c r="AT32">
        <f t="shared" si="35"/>
        <v>3010.0052561323091</v>
      </c>
      <c r="AU32">
        <f t="shared" si="36"/>
        <v>774.20292006104796</v>
      </c>
      <c r="AV32">
        <f t="shared" si="37"/>
        <v>99.833162201132595</v>
      </c>
      <c r="AW32">
        <f t="shared" si="38"/>
        <v>-159.24807438354992</v>
      </c>
      <c r="AX32">
        <f t="shared" si="39"/>
        <v>48.319641777038647</v>
      </c>
    </row>
    <row r="33" spans="1:50" x14ac:dyDescent="0.25">
      <c r="A33" t="s">
        <v>130</v>
      </c>
      <c r="B33">
        <v>-15.928258034339294</v>
      </c>
      <c r="C33">
        <v>2.519623587197406E-2</v>
      </c>
      <c r="D33">
        <v>6.3485030211615236E-4</v>
      </c>
      <c r="E33">
        <v>135.66166754668021</v>
      </c>
      <c r="F33">
        <v>119.73340951234091</v>
      </c>
      <c r="G33">
        <v>0.40195479319060706</v>
      </c>
      <c r="H33">
        <v>0.23280160974705907</v>
      </c>
      <c r="I33">
        <v>0.44875080270373535</v>
      </c>
      <c r="J33">
        <v>0.19144995037778603</v>
      </c>
      <c r="K33">
        <f t="shared" si="0"/>
        <v>3620.1512785655027</v>
      </c>
      <c r="L33">
        <f t="shared" si="1"/>
        <v>238.15125855083488</v>
      </c>
      <c r="M33">
        <f t="shared" si="2"/>
        <v>-27212.834862333239</v>
      </c>
      <c r="N33">
        <f t="shared" si="3"/>
        <v>-1790.1933848932201</v>
      </c>
      <c r="O33">
        <f t="shared" si="4"/>
        <v>464.56314311642768</v>
      </c>
      <c r="P33">
        <f t="shared" si="5"/>
        <v>58.440382541466754</v>
      </c>
      <c r="Q33">
        <f t="shared" si="6"/>
        <v>-3492.1413841477083</v>
      </c>
      <c r="R33">
        <f t="shared" si="7"/>
        <v>-439.29890134941832</v>
      </c>
      <c r="S33">
        <f t="shared" si="8"/>
        <v>6.4024396640794761</v>
      </c>
      <c r="T33">
        <f t="shared" si="9"/>
        <v>3.7081379414500812</v>
      </c>
      <c r="U33">
        <f t="shared" si="10"/>
        <v>-48.127417858539253</v>
      </c>
      <c r="V33">
        <f t="shared" si="11"/>
        <v>27.874234440119558</v>
      </c>
      <c r="W33">
        <f t="shared" si="12"/>
        <v>7.1478185785819797</v>
      </c>
      <c r="X33">
        <f t="shared" si="13"/>
        <v>3.0494851719922154</v>
      </c>
      <c r="Y33">
        <f t="shared" si="14"/>
        <v>-53.730463629118049</v>
      </c>
      <c r="Z33">
        <f t="shared" si="15"/>
        <v>22.923112879813459</v>
      </c>
      <c r="AA33">
        <f t="shared" si="16"/>
        <v>3613.7488389014229</v>
      </c>
      <c r="AB33">
        <f t="shared" si="17"/>
        <v>238.17988211003933</v>
      </c>
      <c r="AC33">
        <f t="shared" si="18"/>
        <v>-27164.707444474701</v>
      </c>
      <c r="AD33">
        <f t="shared" si="19"/>
        <v>1790.4085494346623</v>
      </c>
      <c r="AE33">
        <f t="shared" si="20"/>
        <v>457.41532453784572</v>
      </c>
      <c r="AF33">
        <f t="shared" si="21"/>
        <v>58.519749258207206</v>
      </c>
      <c r="AG33">
        <f t="shared" si="22"/>
        <v>-3438.4109205185905</v>
      </c>
      <c r="AH33">
        <f t="shared" si="23"/>
        <v>439.89550441653637</v>
      </c>
      <c r="AI33">
        <f t="shared" si="24"/>
        <v>2458.1665775674992</v>
      </c>
      <c r="AJ33">
        <f t="shared" si="25"/>
        <v>1423.7056264561459</v>
      </c>
      <c r="AK33">
        <f t="shared" si="26"/>
        <v>-11129.403460244434</v>
      </c>
      <c r="AL33">
        <f t="shared" si="27"/>
        <v>6445.8586615110744</v>
      </c>
      <c r="AM33">
        <f t="shared" si="28"/>
        <v>2744.3489754327097</v>
      </c>
      <c r="AN33">
        <f t="shared" si="29"/>
        <v>1170.81852580686</v>
      </c>
      <c r="AO33">
        <f t="shared" si="30"/>
        <v>-12425.100585950986</v>
      </c>
      <c r="AP33">
        <f t="shared" si="31"/>
        <v>5300.9067291638194</v>
      </c>
      <c r="AQ33">
        <f t="shared" si="32"/>
        <v>1155.5822613339237</v>
      </c>
      <c r="AR33">
        <f t="shared" si="33"/>
        <v>1443.491381008158</v>
      </c>
      <c r="AS33">
        <f t="shared" si="34"/>
        <v>-16035.303984230268</v>
      </c>
      <c r="AT33">
        <f t="shared" si="35"/>
        <v>6689.8921260410525</v>
      </c>
      <c r="AU33">
        <f t="shared" si="36"/>
        <v>-2286.9336508948641</v>
      </c>
      <c r="AV33">
        <f t="shared" si="37"/>
        <v>1172.2800780640232</v>
      </c>
      <c r="AW33">
        <f t="shared" si="38"/>
        <v>8986.6896654323955</v>
      </c>
      <c r="AX33">
        <f t="shared" si="39"/>
        <v>5319.1277674163966</v>
      </c>
    </row>
    <row r="34" spans="1:50" x14ac:dyDescent="0.25">
      <c r="A34" t="s">
        <v>131</v>
      </c>
      <c r="B34">
        <v>-11.348002240503323</v>
      </c>
      <c r="C34">
        <v>1.7950923478951043E-2</v>
      </c>
      <c r="D34">
        <v>3.2223565374715578E-4</v>
      </c>
      <c r="E34">
        <v>8.325129448634911</v>
      </c>
      <c r="F34">
        <v>-3.0228727918684122</v>
      </c>
      <c r="G34">
        <v>3.2230023694678651E-2</v>
      </c>
      <c r="H34">
        <v>1.7085895487378017E-2</v>
      </c>
      <c r="I34">
        <v>4.2623318586524336E-2</v>
      </c>
      <c r="J34">
        <v>1.8195349748870656E-2</v>
      </c>
      <c r="K34">
        <f t="shared" si="0"/>
        <v>2579.1574151772184</v>
      </c>
      <c r="L34">
        <f t="shared" si="1"/>
        <v>169.66959034611483</v>
      </c>
      <c r="M34">
        <f t="shared" si="2"/>
        <v>687.0341238088331</v>
      </c>
      <c r="N34">
        <f t="shared" si="3"/>
        <v>45.196465192271724</v>
      </c>
      <c r="O34">
        <f t="shared" si="4"/>
        <v>330.97552648726696</v>
      </c>
      <c r="P34">
        <f t="shared" si="5"/>
        <v>41.635537959436689</v>
      </c>
      <c r="Q34">
        <f t="shared" si="6"/>
        <v>88.16502610668384</v>
      </c>
      <c r="R34">
        <f t="shared" si="7"/>
        <v>11.090845084888116</v>
      </c>
      <c r="S34">
        <f t="shared" si="8"/>
        <v>0.36574638109868851</v>
      </c>
      <c r="T34">
        <f t="shared" si="9"/>
        <v>0.19389164346240664</v>
      </c>
      <c r="U34">
        <f t="shared" si="10"/>
        <v>9.7427261707918336E-2</v>
      </c>
      <c r="V34">
        <f t="shared" si="11"/>
        <v>5.1648718529611781E-2</v>
      </c>
      <c r="W34">
        <f t="shared" si="12"/>
        <v>0.48368951481756511</v>
      </c>
      <c r="X34">
        <f t="shared" si="13"/>
        <v>0.20648228732704388</v>
      </c>
      <c r="Y34">
        <f t="shared" si="14"/>
        <v>0.12884487005434361</v>
      </c>
      <c r="Z34">
        <f t="shared" si="15"/>
        <v>5.5002605316369121E-2</v>
      </c>
      <c r="AA34">
        <f t="shared" si="16"/>
        <v>2578.7916687961197</v>
      </c>
      <c r="AB34">
        <f t="shared" si="17"/>
        <v>169.66968721993692</v>
      </c>
      <c r="AC34">
        <f t="shared" si="18"/>
        <v>686.93669654712517</v>
      </c>
      <c r="AD34">
        <f t="shared" si="19"/>
        <v>45.196490997451768</v>
      </c>
      <c r="AE34">
        <f t="shared" si="20"/>
        <v>330.49183697244939</v>
      </c>
      <c r="AF34">
        <f t="shared" si="21"/>
        <v>41.636040336850087</v>
      </c>
      <c r="AG34">
        <f t="shared" si="22"/>
        <v>88.036181236629503</v>
      </c>
      <c r="AH34">
        <f t="shared" si="23"/>
        <v>11.090978907827347</v>
      </c>
      <c r="AI34">
        <f t="shared" si="24"/>
        <v>197.25129704815444</v>
      </c>
      <c r="AJ34">
        <f t="shared" si="25"/>
        <v>104.567599194013</v>
      </c>
      <c r="AK34">
        <f t="shared" si="26"/>
        <v>-896.34768015626526</v>
      </c>
      <c r="AL34">
        <f t="shared" si="27"/>
        <v>475.17520218983356</v>
      </c>
      <c r="AM34">
        <f t="shared" si="28"/>
        <v>260.85940722025464</v>
      </c>
      <c r="AN34">
        <f t="shared" si="29"/>
        <v>111.35760453560768</v>
      </c>
      <c r="AO34">
        <f t="shared" si="30"/>
        <v>-1185.3951178416421</v>
      </c>
      <c r="AP34">
        <f t="shared" si="31"/>
        <v>506.03028718682214</v>
      </c>
      <c r="AQ34">
        <f t="shared" si="32"/>
        <v>2381.5403717479653</v>
      </c>
      <c r="AR34">
        <f t="shared" si="33"/>
        <v>199.30425374916356</v>
      </c>
      <c r="AS34">
        <f t="shared" si="34"/>
        <v>1583.2843767033905</v>
      </c>
      <c r="AT34">
        <f t="shared" si="35"/>
        <v>477.31980429752957</v>
      </c>
      <c r="AU34">
        <f t="shared" si="36"/>
        <v>69.632429752194753</v>
      </c>
      <c r="AV34">
        <f t="shared" si="37"/>
        <v>118.88681988698578</v>
      </c>
      <c r="AW34">
        <f t="shared" si="38"/>
        <v>1273.4312990782716</v>
      </c>
      <c r="AX34">
        <f t="shared" si="39"/>
        <v>506.15181651705205</v>
      </c>
    </row>
    <row r="35" spans="1:50" x14ac:dyDescent="0.25">
      <c r="A35" t="s">
        <v>109</v>
      </c>
      <c r="B35">
        <v>-8.0397746463038828</v>
      </c>
      <c r="C35">
        <v>1.27177785486065E-2</v>
      </c>
      <c r="D35">
        <v>1.6174189121139564E-4</v>
      </c>
      <c r="E35">
        <v>36.088895491707959</v>
      </c>
      <c r="F35">
        <v>28.049120845404076</v>
      </c>
      <c r="G35">
        <v>4.2731441533932511E-2</v>
      </c>
      <c r="H35">
        <v>3.102317549762907E-2</v>
      </c>
      <c r="I35">
        <v>0</v>
      </c>
      <c r="J35">
        <v>0</v>
      </c>
      <c r="K35">
        <f t="shared" si="0"/>
        <v>1827.2682676566646</v>
      </c>
      <c r="L35">
        <f t="shared" si="1"/>
        <v>120.20664446511047</v>
      </c>
      <c r="M35">
        <f t="shared" si="2"/>
        <v>-6374.9633181617301</v>
      </c>
      <c r="N35">
        <f t="shared" si="3"/>
        <v>-419.37626928044193</v>
      </c>
      <c r="O35">
        <f t="shared" si="4"/>
        <v>234.48784993202335</v>
      </c>
      <c r="P35">
        <f t="shared" si="5"/>
        <v>29.497733202479086</v>
      </c>
      <c r="Q35">
        <f t="shared" si="6"/>
        <v>-818.07990010590879</v>
      </c>
      <c r="R35">
        <f t="shared" si="7"/>
        <v>-102.91152671078873</v>
      </c>
      <c r="S35">
        <f t="shared" si="8"/>
        <v>0.34355116024452731</v>
      </c>
      <c r="T35">
        <f t="shared" si="9"/>
        <v>0.24941993186174197</v>
      </c>
      <c r="U35">
        <f t="shared" si="10"/>
        <v>-1.1985793674835918</v>
      </c>
      <c r="V35">
        <f t="shared" si="11"/>
        <v>0.87017486407516642</v>
      </c>
      <c r="W35">
        <f t="shared" si="12"/>
        <v>0</v>
      </c>
      <c r="X35">
        <f t="shared" si="13"/>
        <v>0</v>
      </c>
      <c r="Y35">
        <f t="shared" si="14"/>
        <v>0</v>
      </c>
      <c r="Z35">
        <f t="shared" si="15"/>
        <v>0</v>
      </c>
      <c r="AA35">
        <f t="shared" si="16"/>
        <v>1826.9247164964202</v>
      </c>
      <c r="AB35">
        <f t="shared" si="17"/>
        <v>120.20689016112544</v>
      </c>
      <c r="AC35">
        <f t="shared" si="18"/>
        <v>-6373.7647387942461</v>
      </c>
      <c r="AD35">
        <f t="shared" si="19"/>
        <v>419.37712646332551</v>
      </c>
      <c r="AE35">
        <f t="shared" si="20"/>
        <v>234.48784993202335</v>
      </c>
      <c r="AF35">
        <f t="shared" si="21"/>
        <v>29.497733202479086</v>
      </c>
      <c r="AG35">
        <f t="shared" si="22"/>
        <v>-818.07990010590879</v>
      </c>
      <c r="AH35">
        <f t="shared" si="23"/>
        <v>102.91152671078873</v>
      </c>
      <c r="AI35">
        <f t="shared" si="24"/>
        <v>261.6624969085305</v>
      </c>
      <c r="AJ35">
        <f t="shared" si="25"/>
        <v>189.96791943396241</v>
      </c>
      <c r="AK35">
        <f t="shared" si="26"/>
        <v>-1187.0743689908888</v>
      </c>
      <c r="AL35">
        <f t="shared" si="27"/>
        <v>861.82028664739528</v>
      </c>
      <c r="AM35">
        <f t="shared" si="28"/>
        <v>0</v>
      </c>
      <c r="AN35">
        <f t="shared" si="29"/>
        <v>0</v>
      </c>
      <c r="AO35">
        <f t="shared" si="30"/>
        <v>0</v>
      </c>
      <c r="AP35">
        <f t="shared" si="31"/>
        <v>0</v>
      </c>
      <c r="AQ35">
        <f t="shared" si="32"/>
        <v>1565.2622195878896</v>
      </c>
      <c r="AR35">
        <f t="shared" si="33"/>
        <v>224.80548671301889</v>
      </c>
      <c r="AS35">
        <f t="shared" si="34"/>
        <v>-5186.6903698033575</v>
      </c>
      <c r="AT35">
        <f t="shared" si="35"/>
        <v>958.44216344943561</v>
      </c>
      <c r="AU35">
        <f t="shared" si="36"/>
        <v>234.48784993202335</v>
      </c>
      <c r="AV35">
        <f t="shared" si="37"/>
        <v>29.497733202479086</v>
      </c>
      <c r="AW35">
        <f t="shared" si="38"/>
        <v>-818.07990010590879</v>
      </c>
      <c r="AX35">
        <f t="shared" si="39"/>
        <v>102.91152671078873</v>
      </c>
    </row>
    <row r="36" spans="1:50" x14ac:dyDescent="0.25">
      <c r="A36" t="s">
        <v>170</v>
      </c>
      <c r="B36">
        <v>-7.8855017861914485</v>
      </c>
      <c r="C36">
        <v>1.2473740853859414E-2</v>
      </c>
      <c r="D36">
        <v>1.555942108892414E-4</v>
      </c>
      <c r="E36">
        <v>328.89973160807455</v>
      </c>
      <c r="F36">
        <v>321.01422982188308</v>
      </c>
      <c r="G36">
        <v>0.1497207533972032</v>
      </c>
      <c r="H36">
        <v>5.3216792822289471E-2</v>
      </c>
      <c r="I36">
        <v>0.54440505552137031</v>
      </c>
      <c r="J36">
        <v>0.23330106306723805</v>
      </c>
      <c r="K36">
        <f t="shared" si="0"/>
        <v>1792.2053567859373</v>
      </c>
      <c r="L36">
        <f t="shared" si="1"/>
        <v>117.90003468287279</v>
      </c>
      <c r="M36">
        <f t="shared" si="2"/>
        <v>-72959.646436040115</v>
      </c>
      <c r="N36">
        <f t="shared" si="3"/>
        <v>-4799.6424141291582</v>
      </c>
      <c r="O36">
        <f t="shared" si="4"/>
        <v>229.98833186564829</v>
      </c>
      <c r="P36">
        <f t="shared" si="5"/>
        <v>28.931709915984104</v>
      </c>
      <c r="Q36">
        <f t="shared" si="6"/>
        <v>-9362.6923464979682</v>
      </c>
      <c r="R36">
        <f t="shared" si="7"/>
        <v>-1177.7932245698546</v>
      </c>
      <c r="S36">
        <f t="shared" si="8"/>
        <v>1.1806232683435751</v>
      </c>
      <c r="T36">
        <f t="shared" si="9"/>
        <v>0.41964527058497314</v>
      </c>
      <c r="U36">
        <f t="shared" si="10"/>
        <v>-48.062492340155266</v>
      </c>
      <c r="V36">
        <f t="shared" si="11"/>
        <v>17.083516938786254</v>
      </c>
      <c r="W36">
        <f t="shared" si="12"/>
        <v>4.2929070377254206</v>
      </c>
      <c r="X36">
        <f t="shared" si="13"/>
        <v>1.8397084826861714</v>
      </c>
      <c r="Y36">
        <f t="shared" si="14"/>
        <v>-174.76176960933219</v>
      </c>
      <c r="Z36">
        <f t="shared" si="15"/>
        <v>74.893471294427542</v>
      </c>
      <c r="AA36">
        <f t="shared" si="16"/>
        <v>1791.0247335175939</v>
      </c>
      <c r="AB36">
        <f t="shared" si="17"/>
        <v>117.90073660142329</v>
      </c>
      <c r="AC36">
        <f t="shared" si="18"/>
        <v>-72911.583943699952</v>
      </c>
      <c r="AD36">
        <f t="shared" si="19"/>
        <v>4799.6709888285232</v>
      </c>
      <c r="AE36">
        <f t="shared" si="20"/>
        <v>225.69542482792286</v>
      </c>
      <c r="AF36">
        <f t="shared" si="21"/>
        <v>28.990057345270415</v>
      </c>
      <c r="AG36">
        <f t="shared" si="22"/>
        <v>-9187.930576888637</v>
      </c>
      <c r="AH36">
        <f t="shared" si="23"/>
        <v>1180.1685147647324</v>
      </c>
      <c r="AI36">
        <f t="shared" si="24"/>
        <v>916.82591953294627</v>
      </c>
      <c r="AJ36">
        <f t="shared" si="25"/>
        <v>325.87714804849304</v>
      </c>
      <c r="AK36">
        <f t="shared" si="26"/>
        <v>-4115.3617845697645</v>
      </c>
      <c r="AL36">
        <f t="shared" si="27"/>
        <v>1462.7666310159973</v>
      </c>
      <c r="AM36">
        <f t="shared" si="28"/>
        <v>3333.7039408465116</v>
      </c>
      <c r="AN36">
        <f t="shared" si="29"/>
        <v>1428.6367703251722</v>
      </c>
      <c r="AO36">
        <f t="shared" si="30"/>
        <v>-14964.016076485221</v>
      </c>
      <c r="AP36">
        <f t="shared" si="31"/>
        <v>6412.7300977948717</v>
      </c>
      <c r="AQ36">
        <f t="shared" si="32"/>
        <v>874.19881398464759</v>
      </c>
      <c r="AR36">
        <f t="shared" si="33"/>
        <v>346.5494182816899</v>
      </c>
      <c r="AS36">
        <f t="shared" si="34"/>
        <v>-68796.222159130193</v>
      </c>
      <c r="AT36">
        <f t="shared" si="35"/>
        <v>5017.6217292474394</v>
      </c>
      <c r="AU36">
        <f t="shared" si="36"/>
        <v>-3108.0085160185886</v>
      </c>
      <c r="AV36">
        <f t="shared" si="37"/>
        <v>1428.9308747976652</v>
      </c>
      <c r="AW36">
        <f t="shared" si="38"/>
        <v>5776.0854995965838</v>
      </c>
      <c r="AX36">
        <f t="shared" si="39"/>
        <v>6520.4221512419126</v>
      </c>
    </row>
    <row r="37" spans="1:50" x14ac:dyDescent="0.25">
      <c r="A37" t="s">
        <v>172</v>
      </c>
      <c r="B37">
        <v>-6.6775072316955288</v>
      </c>
      <c r="C37">
        <v>1.0562865498781583E-2</v>
      </c>
      <c r="D37">
        <v>1.115741275453503E-4</v>
      </c>
      <c r="E37">
        <v>0.28616144319612719</v>
      </c>
      <c r="F37">
        <v>-6.391345788499402</v>
      </c>
      <c r="G37">
        <v>7.7602209973852052E-4</v>
      </c>
      <c r="H37">
        <v>5.4017049599475349E-4</v>
      </c>
      <c r="I37">
        <v>5.941830846970832E-4</v>
      </c>
      <c r="J37">
        <v>2.5538883267402148E-4</v>
      </c>
      <c r="K37">
        <f t="shared" si="0"/>
        <v>1517.6541144887149</v>
      </c>
      <c r="L37">
        <f t="shared" si="1"/>
        <v>99.83871103683785</v>
      </c>
      <c r="M37">
        <f t="shared" si="2"/>
        <v>1452.6157586164509</v>
      </c>
      <c r="N37">
        <f t="shared" si="3"/>
        <v>95.560169861841899</v>
      </c>
      <c r="O37">
        <f t="shared" si="4"/>
        <v>194.7559953543801</v>
      </c>
      <c r="P37">
        <f t="shared" si="5"/>
        <v>24.499607942211771</v>
      </c>
      <c r="Q37">
        <f t="shared" si="6"/>
        <v>186.4098184401611</v>
      </c>
      <c r="R37">
        <f t="shared" si="7"/>
        <v>23.449688724871972</v>
      </c>
      <c r="S37">
        <f t="shared" si="8"/>
        <v>5.1818931829595198E-3</v>
      </c>
      <c r="T37">
        <f t="shared" si="9"/>
        <v>3.6070017073462752E-3</v>
      </c>
      <c r="U37">
        <f t="shared" si="10"/>
        <v>4.9598255789462557E-3</v>
      </c>
      <c r="V37">
        <f t="shared" si="11"/>
        <v>3.4524253394936544E-3</v>
      </c>
      <c r="W37">
        <f t="shared" si="12"/>
        <v>3.9676618450159296E-3</v>
      </c>
      <c r="X37">
        <f t="shared" si="13"/>
        <v>1.7053723263928437E-3</v>
      </c>
      <c r="Y37">
        <f t="shared" si="14"/>
        <v>3.7976295559762861E-3</v>
      </c>
      <c r="Z37">
        <f t="shared" si="15"/>
        <v>1.6322893945180702E-3</v>
      </c>
      <c r="AA37">
        <f t="shared" si="16"/>
        <v>1517.648932595532</v>
      </c>
      <c r="AB37">
        <f t="shared" si="17"/>
        <v>99.838710904890505</v>
      </c>
      <c r="AC37">
        <f t="shared" si="18"/>
        <v>1452.610798790872</v>
      </c>
      <c r="AD37">
        <f t="shared" si="19"/>
        <v>95.560169735549096</v>
      </c>
      <c r="AE37">
        <f t="shared" si="20"/>
        <v>194.75202769253508</v>
      </c>
      <c r="AF37">
        <f t="shared" si="21"/>
        <v>24.499607922643118</v>
      </c>
      <c r="AG37">
        <f t="shared" si="22"/>
        <v>186.40602081060513</v>
      </c>
      <c r="AH37">
        <f t="shared" si="23"/>
        <v>23.449688706141927</v>
      </c>
      <c r="AI37">
        <f t="shared" si="24"/>
        <v>4.7529651823156902</v>
      </c>
      <c r="AJ37">
        <f t="shared" si="25"/>
        <v>3.3084264865327748</v>
      </c>
      <c r="AK37">
        <f t="shared" si="26"/>
        <v>-21.584528296614444</v>
      </c>
      <c r="AL37">
        <f t="shared" si="27"/>
        <v>15.024478904565285</v>
      </c>
      <c r="AM37">
        <f t="shared" si="28"/>
        <v>3.6392410917649873</v>
      </c>
      <c r="AN37">
        <f t="shared" si="29"/>
        <v>1.5642014075842798</v>
      </c>
      <c r="AO37">
        <f t="shared" si="30"/>
        <v>-16.52679944209742</v>
      </c>
      <c r="AP37">
        <f t="shared" si="31"/>
        <v>7.1034708331605314</v>
      </c>
      <c r="AQ37">
        <f t="shared" si="32"/>
        <v>1512.8959674132163</v>
      </c>
      <c r="AR37">
        <f t="shared" si="33"/>
        <v>99.89351270711775</v>
      </c>
      <c r="AS37">
        <f t="shared" si="34"/>
        <v>1474.1953270874865</v>
      </c>
      <c r="AT37">
        <f t="shared" si="35"/>
        <v>96.734073656807624</v>
      </c>
      <c r="AU37">
        <f t="shared" si="36"/>
        <v>191.11278660077008</v>
      </c>
      <c r="AV37">
        <f t="shared" si="37"/>
        <v>24.549491123172515</v>
      </c>
      <c r="AW37">
        <f t="shared" si="38"/>
        <v>202.93282025270256</v>
      </c>
      <c r="AX37">
        <f t="shared" si="39"/>
        <v>24.501983558326916</v>
      </c>
    </row>
    <row r="38" spans="1:50" x14ac:dyDescent="0.25">
      <c r="A38" t="s">
        <v>164</v>
      </c>
      <c r="B38">
        <v>-5.8472690358862254</v>
      </c>
      <c r="C38">
        <v>9.2495469069785782E-3</v>
      </c>
      <c r="D38">
        <v>8.5554117984396979E-5</v>
      </c>
      <c r="E38">
        <v>206.94115896677562</v>
      </c>
      <c r="F38">
        <v>201.09388993088939</v>
      </c>
      <c r="G38">
        <v>0.1922619791769295</v>
      </c>
      <c r="H38">
        <v>5.2987927264402546E-2</v>
      </c>
      <c r="I38">
        <v>0.15490612688377534</v>
      </c>
      <c r="J38">
        <v>6.6975376678606785E-2</v>
      </c>
      <c r="K38">
        <f t="shared" si="0"/>
        <v>1328.9587870026016</v>
      </c>
      <c r="L38">
        <f t="shared" si="1"/>
        <v>87.425409418877109</v>
      </c>
      <c r="M38">
        <f t="shared" si="2"/>
        <v>-45704.326309604316</v>
      </c>
      <c r="N38">
        <f t="shared" si="3"/>
        <v>-3006.654140752742</v>
      </c>
      <c r="O38">
        <f t="shared" si="4"/>
        <v>170.54129058572514</v>
      </c>
      <c r="P38">
        <f t="shared" si="5"/>
        <v>21.453484652456471</v>
      </c>
      <c r="Q38">
        <f t="shared" si="6"/>
        <v>-5865.0989559812233</v>
      </c>
      <c r="R38">
        <f t="shared" si="7"/>
        <v>-737.80848031071343</v>
      </c>
      <c r="S38">
        <f t="shared" si="8"/>
        <v>1.1242075176194621</v>
      </c>
      <c r="T38">
        <f t="shared" si="9"/>
        <v>0.30983976982235434</v>
      </c>
      <c r="U38">
        <f t="shared" si="10"/>
        <v>-38.662709278500408</v>
      </c>
      <c r="V38">
        <f t="shared" si="11"/>
        <v>10.655723926242306</v>
      </c>
      <c r="W38">
        <f t="shared" si="12"/>
        <v>0.90577779919656232</v>
      </c>
      <c r="X38">
        <f t="shared" si="13"/>
        <v>0.39162566728842246</v>
      </c>
      <c r="Y38">
        <f t="shared" si="14"/>
        <v>-31.150675629186303</v>
      </c>
      <c r="Z38">
        <f t="shared" si="15"/>
        <v>13.468429167270747</v>
      </c>
      <c r="AA38">
        <f t="shared" si="16"/>
        <v>1327.8345794849822</v>
      </c>
      <c r="AB38">
        <f t="shared" si="17"/>
        <v>87.42591569906952</v>
      </c>
      <c r="AC38">
        <f t="shared" si="18"/>
        <v>-45665.663600325817</v>
      </c>
      <c r="AD38">
        <f t="shared" si="19"/>
        <v>3006.6715522747131</v>
      </c>
      <c r="AE38">
        <f t="shared" si="20"/>
        <v>169.63551278652858</v>
      </c>
      <c r="AF38">
        <f t="shared" si="21"/>
        <v>21.457040833524164</v>
      </c>
      <c r="AG38">
        <f t="shared" si="22"/>
        <v>-5833.9482803520368</v>
      </c>
      <c r="AH38">
        <f t="shared" si="23"/>
        <v>737.9307812138893</v>
      </c>
      <c r="AI38">
        <f t="shared" si="24"/>
        <v>1177.7220834044222</v>
      </c>
      <c r="AJ38">
        <f t="shared" si="25"/>
        <v>324.58383736786459</v>
      </c>
      <c r="AK38">
        <f t="shared" si="26"/>
        <v>-5307.7450095523509</v>
      </c>
      <c r="AL38">
        <f t="shared" si="27"/>
        <v>1462.8308896021899</v>
      </c>
      <c r="AM38">
        <f t="shared" si="28"/>
        <v>948.89466584436957</v>
      </c>
      <c r="AN38">
        <f t="shared" si="29"/>
        <v>410.26531096855939</v>
      </c>
      <c r="AO38">
        <f t="shared" si="30"/>
        <v>-4276.4681058432698</v>
      </c>
      <c r="AP38">
        <f t="shared" si="31"/>
        <v>1848.9792180775864</v>
      </c>
      <c r="AQ38">
        <f t="shared" si="32"/>
        <v>150.11249608056005</v>
      </c>
      <c r="AR38">
        <f t="shared" si="33"/>
        <v>336.15168929557558</v>
      </c>
      <c r="AS38">
        <f t="shared" si="34"/>
        <v>-40357.918590773465</v>
      </c>
      <c r="AT38">
        <f t="shared" si="35"/>
        <v>3343.6429287279416</v>
      </c>
      <c r="AU38">
        <f t="shared" si="36"/>
        <v>-779.25915305784099</v>
      </c>
      <c r="AV38">
        <f t="shared" si="37"/>
        <v>410.82603372408164</v>
      </c>
      <c r="AW38">
        <f t="shared" si="38"/>
        <v>-1557.480174508767</v>
      </c>
      <c r="AX38">
        <f t="shared" si="39"/>
        <v>1990.7953151305496</v>
      </c>
    </row>
    <row r="39" spans="1:50" x14ac:dyDescent="0.25">
      <c r="A39" t="s">
        <v>196</v>
      </c>
      <c r="B39">
        <v>-4.2756413486091978</v>
      </c>
      <c r="C39">
        <v>6.7634557207241573E-3</v>
      </c>
      <c r="D39">
        <v>4.5744333286196331E-5</v>
      </c>
      <c r="E39">
        <v>0.42545298847973023</v>
      </c>
      <c r="F39">
        <v>-3.8501883601294677</v>
      </c>
      <c r="G39">
        <v>0</v>
      </c>
      <c r="H39">
        <v>0</v>
      </c>
      <c r="I39">
        <v>9.6674643761687204E-5</v>
      </c>
      <c r="J39">
        <v>4.1014630710566413E-5</v>
      </c>
      <c r="K39">
        <f t="shared" si="0"/>
        <v>971.76153610052722</v>
      </c>
      <c r="L39">
        <f t="shared" si="1"/>
        <v>63.927227075807878</v>
      </c>
      <c r="M39">
        <f t="shared" si="2"/>
        <v>875.06520076405013</v>
      </c>
      <c r="N39">
        <f t="shared" si="3"/>
        <v>57.56606916122464</v>
      </c>
      <c r="O39">
        <f t="shared" si="4"/>
        <v>124.70323995670019</v>
      </c>
      <c r="P39">
        <f t="shared" si="5"/>
        <v>15.687221759224782</v>
      </c>
      <c r="Q39">
        <f t="shared" si="6"/>
        <v>112.29448959929682</v>
      </c>
      <c r="R39">
        <f t="shared" si="7"/>
        <v>14.126245326863952</v>
      </c>
      <c r="S39">
        <f t="shared" si="8"/>
        <v>0</v>
      </c>
      <c r="T39">
        <f t="shared" si="9"/>
        <v>0</v>
      </c>
      <c r="U39">
        <f t="shared" si="10"/>
        <v>0</v>
      </c>
      <c r="V39">
        <f t="shared" si="11"/>
        <v>0</v>
      </c>
      <c r="W39">
        <f t="shared" si="12"/>
        <v>4.1334610422953406E-4</v>
      </c>
      <c r="X39">
        <f t="shared" si="13"/>
        <v>1.7536506992804664E-4</v>
      </c>
      <c r="Y39">
        <f t="shared" si="14"/>
        <v>3.7221558813091096E-4</v>
      </c>
      <c r="Z39">
        <f t="shared" si="15"/>
        <v>1.5791515142631973E-4</v>
      </c>
      <c r="AA39">
        <f t="shared" si="16"/>
        <v>971.76153610052722</v>
      </c>
      <c r="AB39">
        <f t="shared" si="17"/>
        <v>63.927227075807878</v>
      </c>
      <c r="AC39">
        <f t="shared" si="18"/>
        <v>875.06520076405013</v>
      </c>
      <c r="AD39">
        <f t="shared" si="19"/>
        <v>57.56606916122464</v>
      </c>
      <c r="AE39">
        <f t="shared" si="20"/>
        <v>124.70282661059596</v>
      </c>
      <c r="AF39">
        <f t="shared" si="21"/>
        <v>15.687221751982916</v>
      </c>
      <c r="AG39">
        <f t="shared" si="22"/>
        <v>112.29411738370871</v>
      </c>
      <c r="AH39">
        <f t="shared" si="23"/>
        <v>14.126245320342699</v>
      </c>
      <c r="AI39">
        <f t="shared" si="24"/>
        <v>0</v>
      </c>
      <c r="AJ39">
        <f t="shared" si="25"/>
        <v>0</v>
      </c>
      <c r="AK39">
        <f t="shared" si="26"/>
        <v>0</v>
      </c>
      <c r="AL39">
        <f t="shared" si="27"/>
        <v>0</v>
      </c>
      <c r="AM39">
        <f t="shared" si="28"/>
        <v>0.5923431922012381</v>
      </c>
      <c r="AN39">
        <f t="shared" si="29"/>
        <v>0.2513042643904248</v>
      </c>
      <c r="AO39">
        <f t="shared" si="30"/>
        <v>-2.6886939723670098</v>
      </c>
      <c r="AP39">
        <f t="shared" si="31"/>
        <v>1.1406905148782569</v>
      </c>
      <c r="AQ39">
        <f t="shared" si="32"/>
        <v>971.76153610052722</v>
      </c>
      <c r="AR39">
        <f t="shared" si="33"/>
        <v>63.927227075807878</v>
      </c>
      <c r="AS39">
        <f t="shared" si="34"/>
        <v>875.06520076405013</v>
      </c>
      <c r="AT39">
        <f t="shared" si="35"/>
        <v>57.56606916122464</v>
      </c>
      <c r="AU39">
        <f t="shared" si="36"/>
        <v>124.11048341839472</v>
      </c>
      <c r="AV39">
        <f t="shared" si="37"/>
        <v>15.689234529740027</v>
      </c>
      <c r="AW39">
        <f t="shared" si="38"/>
        <v>114.98281135607571</v>
      </c>
      <c r="AX39">
        <f t="shared" si="39"/>
        <v>14.172225714447157</v>
      </c>
    </row>
    <row r="40" spans="1:50" x14ac:dyDescent="0.25">
      <c r="A40" t="s">
        <v>165</v>
      </c>
      <c r="B40">
        <v>-3.0471617632606449</v>
      </c>
      <c r="C40">
        <v>4.8201759641044329E-3</v>
      </c>
      <c r="D40">
        <v>2.32340963249301E-5</v>
      </c>
      <c r="E40">
        <v>6.296649538378368</v>
      </c>
      <c r="F40">
        <v>3.2494877751177231</v>
      </c>
      <c r="G40">
        <v>4.1727373050520634E-2</v>
      </c>
      <c r="H40">
        <v>2.0467073973522588E-2</v>
      </c>
      <c r="I40">
        <v>5.0822786109175535E-3</v>
      </c>
      <c r="J40">
        <v>2.1423591417029167E-3</v>
      </c>
      <c r="K40">
        <f t="shared" si="0"/>
        <v>692.55448583781742</v>
      </c>
      <c r="L40">
        <f t="shared" si="1"/>
        <v>45.559621608591378</v>
      </c>
      <c r="M40">
        <f t="shared" si="2"/>
        <v>-738.53884702360381</v>
      </c>
      <c r="N40">
        <f t="shared" si="3"/>
        <v>-48.584697813249498</v>
      </c>
      <c r="O40">
        <f t="shared" si="4"/>
        <v>88.873437589516072</v>
      </c>
      <c r="P40">
        <f t="shared" si="5"/>
        <v>11.179960716782118</v>
      </c>
      <c r="Q40">
        <f t="shared" si="6"/>
        <v>-94.774472580278939</v>
      </c>
      <c r="R40">
        <f t="shared" si="7"/>
        <v>-11.922289821793219</v>
      </c>
      <c r="S40">
        <f t="shared" si="8"/>
        <v>0.12715005564085918</v>
      </c>
      <c r="T40">
        <f t="shared" si="9"/>
        <v>6.2366809546719193E-2</v>
      </c>
      <c r="U40">
        <f t="shared" si="10"/>
        <v>-0.13559258861544354</v>
      </c>
      <c r="V40">
        <f t="shared" si="11"/>
        <v>6.6507852533007908E-2</v>
      </c>
      <c r="W40">
        <f t="shared" si="12"/>
        <v>1.5486525053425394E-2</v>
      </c>
      <c r="X40">
        <f t="shared" si="13"/>
        <v>6.5281608243613638E-3</v>
      </c>
      <c r="Y40">
        <f t="shared" si="14"/>
        <v>-1.6514802215918875E-2</v>
      </c>
      <c r="Z40">
        <f t="shared" si="15"/>
        <v>6.9616188574331949E-3</v>
      </c>
      <c r="AA40">
        <f t="shared" si="16"/>
        <v>692.42733578217667</v>
      </c>
      <c r="AB40">
        <f t="shared" si="17"/>
        <v>45.559659459272332</v>
      </c>
      <c r="AC40">
        <f t="shared" si="18"/>
        <v>-738.4032544349883</v>
      </c>
      <c r="AD40">
        <f t="shared" si="19"/>
        <v>48.584738177146974</v>
      </c>
      <c r="AE40">
        <f t="shared" si="20"/>
        <v>88.857951064462654</v>
      </c>
      <c r="AF40">
        <f t="shared" si="21"/>
        <v>11.179962314682168</v>
      </c>
      <c r="AG40">
        <f t="shared" si="22"/>
        <v>-94.757957778063016</v>
      </c>
      <c r="AH40">
        <f t="shared" si="23"/>
        <v>11.922291525790932</v>
      </c>
      <c r="AI40">
        <f t="shared" si="24"/>
        <v>255.7224940659317</v>
      </c>
      <c r="AJ40">
        <f t="shared" si="25"/>
        <v>125.43069230264594</v>
      </c>
      <c r="AK40">
        <f t="shared" si="26"/>
        <v>-1160.2162893533546</v>
      </c>
      <c r="AL40">
        <f t="shared" si="27"/>
        <v>569.08068617881452</v>
      </c>
      <c r="AM40">
        <f t="shared" si="28"/>
        <v>31.146292395359882</v>
      </c>
      <c r="AN40">
        <f t="shared" si="29"/>
        <v>13.129264523943645</v>
      </c>
      <c r="AO40">
        <f t="shared" si="30"/>
        <v>-141.31113464246974</v>
      </c>
      <c r="AP40">
        <f t="shared" si="31"/>
        <v>59.567644307352694</v>
      </c>
      <c r="AQ40">
        <f t="shared" si="32"/>
        <v>436.70484171624497</v>
      </c>
      <c r="AR40">
        <f t="shared" si="33"/>
        <v>133.44864608367484</v>
      </c>
      <c r="AS40">
        <f t="shared" si="34"/>
        <v>421.81303491836627</v>
      </c>
      <c r="AT40">
        <f t="shared" si="35"/>
        <v>571.15085937560514</v>
      </c>
      <c r="AU40">
        <f t="shared" si="36"/>
        <v>57.711658669102775</v>
      </c>
      <c r="AV40">
        <f t="shared" si="37"/>
        <v>17.244394576133967</v>
      </c>
      <c r="AW40">
        <f t="shared" si="38"/>
        <v>46.553176864406723</v>
      </c>
      <c r="AX40">
        <f t="shared" si="39"/>
        <v>60.749035247921711</v>
      </c>
    </row>
    <row r="41" spans="1:50" x14ac:dyDescent="0.25">
      <c r="A41" t="s">
        <v>22</v>
      </c>
      <c r="B41">
        <v>-3.0091130789592913</v>
      </c>
      <c r="C41">
        <v>4.7599883640411763E-3</v>
      </c>
      <c r="D41">
        <v>2.2657489225807394E-5</v>
      </c>
      <c r="E41">
        <v>36.967112975516848</v>
      </c>
      <c r="F41">
        <v>33.95799989655756</v>
      </c>
      <c r="G41">
        <v>9.2393497695690469E-2</v>
      </c>
      <c r="H41">
        <v>2.6013414196984504E-2</v>
      </c>
      <c r="I41">
        <v>1.4688151968658813E-2</v>
      </c>
      <c r="J41">
        <v>6.3069235252737419E-3</v>
      </c>
      <c r="K41">
        <f t="shared" si="0"/>
        <v>683.90683630675596</v>
      </c>
      <c r="L41">
        <f t="shared" si="1"/>
        <v>44.990736923710223</v>
      </c>
      <c r="M41">
        <f t="shared" si="2"/>
        <v>-7717.9247396684541</v>
      </c>
      <c r="N41">
        <f t="shared" si="3"/>
        <v>-507.72284048886326</v>
      </c>
      <c r="O41">
        <f t="shared" si="4"/>
        <v>87.76371069205031</v>
      </c>
      <c r="P41">
        <f t="shared" si="5"/>
        <v>11.040361040472451</v>
      </c>
      <c r="Q41">
        <f t="shared" si="6"/>
        <v>-990.41810673093369</v>
      </c>
      <c r="R41">
        <f t="shared" si="7"/>
        <v>-124.59105697682341</v>
      </c>
      <c r="S41">
        <f t="shared" si="8"/>
        <v>0.2780224823268973</v>
      </c>
      <c r="T41">
        <f t="shared" si="9"/>
        <v>7.8278540338923314E-2</v>
      </c>
      <c r="U41">
        <f t="shared" si="10"/>
        <v>-3.1374983851928482</v>
      </c>
      <c r="V41">
        <f t="shared" si="11"/>
        <v>0.88337745873318041</v>
      </c>
      <c r="W41">
        <f t="shared" si="12"/>
        <v>4.4198310194632898E-2</v>
      </c>
      <c r="X41">
        <f t="shared" si="13"/>
        <v>1.8978374850902112E-2</v>
      </c>
      <c r="Y41">
        <f t="shared" si="14"/>
        <v>-0.49878026303233769</v>
      </c>
      <c r="Z41">
        <f t="shared" si="15"/>
        <v>0.21417196174184824</v>
      </c>
      <c r="AA41">
        <f t="shared" si="16"/>
        <v>683.62881382442902</v>
      </c>
      <c r="AB41">
        <f t="shared" si="17"/>
        <v>44.990794446158084</v>
      </c>
      <c r="AC41">
        <f t="shared" si="18"/>
        <v>-7714.7872412832612</v>
      </c>
      <c r="AD41">
        <f t="shared" si="19"/>
        <v>507.72348963272299</v>
      </c>
      <c r="AE41">
        <f t="shared" si="20"/>
        <v>87.719512381855665</v>
      </c>
      <c r="AF41">
        <f t="shared" si="21"/>
        <v>11.040376473201354</v>
      </c>
      <c r="AG41">
        <f t="shared" si="22"/>
        <v>-989.91932646790133</v>
      </c>
      <c r="AH41">
        <f t="shared" si="23"/>
        <v>124.59123113598353</v>
      </c>
      <c r="AI41">
        <f t="shared" si="24"/>
        <v>566.22884762352544</v>
      </c>
      <c r="AJ41">
        <f t="shared" si="25"/>
        <v>159.42207769905616</v>
      </c>
      <c r="AK41">
        <f t="shared" si="26"/>
        <v>-2566.1344469297987</v>
      </c>
      <c r="AL41">
        <f t="shared" si="27"/>
        <v>722.49672001287456</v>
      </c>
      <c r="AM41">
        <f t="shared" si="28"/>
        <v>90.015591685093455</v>
      </c>
      <c r="AN41">
        <f t="shared" si="29"/>
        <v>38.651679900621545</v>
      </c>
      <c r="AO41">
        <f t="shared" si="30"/>
        <v>-407.94832611119108</v>
      </c>
      <c r="AP41">
        <f t="shared" si="31"/>
        <v>175.16841051276768</v>
      </c>
      <c r="AQ41">
        <f t="shared" si="32"/>
        <v>117.39996620090358</v>
      </c>
      <c r="AR41">
        <f t="shared" si="33"/>
        <v>165.64893734274406</v>
      </c>
      <c r="AS41">
        <f t="shared" si="34"/>
        <v>-5148.652794353462</v>
      </c>
      <c r="AT41">
        <f t="shared" si="35"/>
        <v>883.0541616198816</v>
      </c>
      <c r="AU41">
        <f t="shared" si="36"/>
        <v>-2.2960793032377893</v>
      </c>
      <c r="AV41">
        <f t="shared" si="37"/>
        <v>40.197540618925053</v>
      </c>
      <c r="AW41">
        <f t="shared" si="38"/>
        <v>-581.97100035671019</v>
      </c>
      <c r="AX41">
        <f t="shared" si="39"/>
        <v>214.95801198734037</v>
      </c>
    </row>
    <row r="42" spans="1:50" x14ac:dyDescent="0.25">
      <c r="A42" t="s">
        <v>136</v>
      </c>
      <c r="B42">
        <v>-2.8057856255898206</v>
      </c>
      <c r="C42">
        <v>4.4383532886110647E-3</v>
      </c>
      <c r="D42">
        <v>1.9698979914524653E-5</v>
      </c>
      <c r="E42">
        <v>74.138008620312746</v>
      </c>
      <c r="F42">
        <v>71.332222994722926</v>
      </c>
      <c r="G42">
        <v>0.27198881309769601</v>
      </c>
      <c r="H42">
        <v>9.9192183831575076E-2</v>
      </c>
      <c r="I42">
        <v>3.7445326251146084E-2</v>
      </c>
      <c r="J42">
        <v>1.5957089913631508E-2</v>
      </c>
      <c r="K42">
        <f t="shared" si="0"/>
        <v>637.69486895313389</v>
      </c>
      <c r="L42">
        <f t="shared" si="1"/>
        <v>41.95068767202919</v>
      </c>
      <c r="M42">
        <f t="shared" si="2"/>
        <v>-16212.283711159585</v>
      </c>
      <c r="N42">
        <f t="shared" si="3"/>
        <v>-1066.5233225628572</v>
      </c>
      <c r="O42">
        <f t="shared" si="4"/>
        <v>81.833467685216803</v>
      </c>
      <c r="P42">
        <f t="shared" si="5"/>
        <v>10.294357671461421</v>
      </c>
      <c r="Q42">
        <f t="shared" si="6"/>
        <v>-2080.4736869824937</v>
      </c>
      <c r="R42">
        <f t="shared" si="7"/>
        <v>-261.71615190799088</v>
      </c>
      <c r="S42">
        <f t="shared" si="8"/>
        <v>0.76314230211075185</v>
      </c>
      <c r="T42">
        <f t="shared" si="9"/>
        <v>0.27831462163905751</v>
      </c>
      <c r="U42">
        <f t="shared" si="10"/>
        <v>-19.401566667954867</v>
      </c>
      <c r="V42">
        <f t="shared" si="11"/>
        <v>7.0756655363774685</v>
      </c>
      <c r="W42">
        <f t="shared" si="12"/>
        <v>0.10506355814098685</v>
      </c>
      <c r="X42">
        <f t="shared" si="13"/>
        <v>4.4772481966231903E-2</v>
      </c>
      <c r="Y42">
        <f t="shared" si="14"/>
        <v>-2.6710583622569049</v>
      </c>
      <c r="Z42">
        <f t="shared" si="15"/>
        <v>1.1382625381335376</v>
      </c>
      <c r="AA42">
        <f t="shared" si="16"/>
        <v>636.93172665102315</v>
      </c>
      <c r="AB42">
        <f t="shared" si="17"/>
        <v>41.951581849941775</v>
      </c>
      <c r="AC42">
        <f t="shared" si="18"/>
        <v>-16192.882144491632</v>
      </c>
      <c r="AD42">
        <f t="shared" si="19"/>
        <v>1066.5460554821777</v>
      </c>
      <c r="AE42">
        <f t="shared" si="20"/>
        <v>81.728404127075819</v>
      </c>
      <c r="AF42">
        <f t="shared" si="21"/>
        <v>10.294452943962046</v>
      </c>
      <c r="AG42">
        <f t="shared" si="22"/>
        <v>-2077.8026286202371</v>
      </c>
      <c r="AH42">
        <f t="shared" si="23"/>
        <v>261.71857404573296</v>
      </c>
      <c r="AI42">
        <f t="shared" si="24"/>
        <v>1666.9248991147733</v>
      </c>
      <c r="AJ42">
        <f t="shared" si="25"/>
        <v>607.91485647850823</v>
      </c>
      <c r="AK42">
        <f t="shared" si="26"/>
        <v>-7544.0443939240095</v>
      </c>
      <c r="AL42">
        <f t="shared" si="27"/>
        <v>2751.25572089978</v>
      </c>
      <c r="AM42">
        <f t="shared" si="28"/>
        <v>229.48938955475077</v>
      </c>
      <c r="AN42">
        <f t="shared" si="29"/>
        <v>97.795509461085317</v>
      </c>
      <c r="AO42">
        <f t="shared" si="30"/>
        <v>-1038.6059645848247</v>
      </c>
      <c r="AP42">
        <f t="shared" si="31"/>
        <v>442.59562340969325</v>
      </c>
      <c r="AQ42">
        <f t="shared" si="32"/>
        <v>-1029.9931724637502</v>
      </c>
      <c r="AR42">
        <f t="shared" si="33"/>
        <v>609.36065506971943</v>
      </c>
      <c r="AS42">
        <f t="shared" si="34"/>
        <v>-8648.8377505676217</v>
      </c>
      <c r="AT42">
        <f t="shared" si="35"/>
        <v>2950.750502880303</v>
      </c>
      <c r="AU42">
        <f t="shared" si="36"/>
        <v>-147.76098542767494</v>
      </c>
      <c r="AV42">
        <f t="shared" si="37"/>
        <v>98.335840018625348</v>
      </c>
      <c r="AW42">
        <f t="shared" si="38"/>
        <v>-1039.1966640354124</v>
      </c>
      <c r="AX42">
        <f t="shared" si="39"/>
        <v>514.18624822329389</v>
      </c>
    </row>
    <row r="43" spans="1:50" x14ac:dyDescent="0.25">
      <c r="A43" t="s">
        <v>68</v>
      </c>
      <c r="B43">
        <v>-2.7433271309725371</v>
      </c>
      <c r="C43">
        <v>4.3395528448216198E-3</v>
      </c>
      <c r="D43">
        <v>1.8831718892999413E-5</v>
      </c>
      <c r="E43">
        <v>0.32938326809733426</v>
      </c>
      <c r="F43">
        <v>-2.413943862875203</v>
      </c>
      <c r="G43">
        <v>5.0377461727640132E-3</v>
      </c>
      <c r="H43">
        <v>3.224551600475121E-3</v>
      </c>
      <c r="I43">
        <v>1.6997371639634752E-2</v>
      </c>
      <c r="J43">
        <v>7.2789171863253859E-3</v>
      </c>
      <c r="K43">
        <f t="shared" si="0"/>
        <v>623.4993932985725</v>
      </c>
      <c r="L43">
        <f t="shared" si="1"/>
        <v>41.016839848354508</v>
      </c>
      <c r="M43">
        <f t="shared" si="2"/>
        <v>548.63764403698042</v>
      </c>
      <c r="N43">
        <f t="shared" si="3"/>
        <v>36.092067806499458</v>
      </c>
      <c r="O43">
        <f t="shared" si="4"/>
        <v>80.011804920137834</v>
      </c>
      <c r="P43">
        <f t="shared" si="5"/>
        <v>10.065199008252359</v>
      </c>
      <c r="Q43">
        <f t="shared" si="6"/>
        <v>70.405021429603693</v>
      </c>
      <c r="R43">
        <f t="shared" si="7"/>
        <v>8.8566999904145192</v>
      </c>
      <c r="S43">
        <f t="shared" si="8"/>
        <v>1.382018575469658E-2</v>
      </c>
      <c r="T43">
        <f t="shared" si="9"/>
        <v>8.8460269045581349E-3</v>
      </c>
      <c r="U43">
        <f t="shared" si="10"/>
        <v>1.2160836456466732E-2</v>
      </c>
      <c r="V43">
        <f t="shared" si="11"/>
        <v>7.7839103167827084E-3</v>
      </c>
      <c r="W43">
        <f t="shared" si="12"/>
        <v>4.6629350774233171E-2</v>
      </c>
      <c r="X43">
        <f t="shared" si="13"/>
        <v>1.9968587232883354E-2</v>
      </c>
      <c r="Y43">
        <f t="shared" si="14"/>
        <v>4.1030700954505339E-2</v>
      </c>
      <c r="Z43">
        <f t="shared" si="15"/>
        <v>1.7571017344919577E-2</v>
      </c>
      <c r="AA43">
        <f t="shared" si="16"/>
        <v>623.48557311281775</v>
      </c>
      <c r="AB43">
        <f t="shared" si="17"/>
        <v>41.016840276576481</v>
      </c>
      <c r="AC43">
        <f t="shared" si="18"/>
        <v>548.62548320052395</v>
      </c>
      <c r="AD43">
        <f t="shared" si="19"/>
        <v>36.092068183306075</v>
      </c>
      <c r="AE43">
        <f t="shared" si="20"/>
        <v>79.965175569363595</v>
      </c>
      <c r="AF43">
        <f t="shared" si="21"/>
        <v>10.065217888786304</v>
      </c>
      <c r="AG43">
        <f t="shared" si="22"/>
        <v>70.363990728649185</v>
      </c>
      <c r="AH43">
        <f t="shared" si="23"/>
        <v>8.8567166040179544</v>
      </c>
      <c r="AI43">
        <f t="shared" si="24"/>
        <v>30.87490995107823</v>
      </c>
      <c r="AJ43">
        <f t="shared" si="25"/>
        <v>19.762362015086971</v>
      </c>
      <c r="AK43">
        <f t="shared" si="26"/>
        <v>-140.10145534429137</v>
      </c>
      <c r="AL43">
        <f t="shared" si="27"/>
        <v>89.675911079304569</v>
      </c>
      <c r="AM43">
        <f t="shared" si="28"/>
        <v>104.17204455753692</v>
      </c>
      <c r="AN43">
        <f t="shared" si="29"/>
        <v>44.610431433147582</v>
      </c>
      <c r="AO43">
        <f t="shared" si="30"/>
        <v>-472.70275676355806</v>
      </c>
      <c r="AP43">
        <f t="shared" si="31"/>
        <v>202.42929865136119</v>
      </c>
      <c r="AQ43">
        <f t="shared" si="32"/>
        <v>592.61066316173947</v>
      </c>
      <c r="AR43">
        <f t="shared" si="33"/>
        <v>45.529464511341871</v>
      </c>
      <c r="AS43">
        <f t="shared" si="34"/>
        <v>688.72693854481531</v>
      </c>
      <c r="AT43">
        <f t="shared" si="35"/>
        <v>96.66646995546985</v>
      </c>
      <c r="AU43">
        <f t="shared" si="36"/>
        <v>-24.206868988173326</v>
      </c>
      <c r="AV43">
        <f t="shared" si="37"/>
        <v>45.731818286618626</v>
      </c>
      <c r="AW43">
        <f t="shared" si="38"/>
        <v>543.06674749220724</v>
      </c>
      <c r="AX43">
        <f t="shared" si="39"/>
        <v>202.62295620557379</v>
      </c>
    </row>
    <row r="44" spans="1:50" x14ac:dyDescent="0.25">
      <c r="A44" t="s">
        <v>116</v>
      </c>
      <c r="B44">
        <v>-2.602293275491657</v>
      </c>
      <c r="C44">
        <v>4.1164573700390537E-3</v>
      </c>
      <c r="D44">
        <v>1.6945221279348843E-5</v>
      </c>
      <c r="E44">
        <v>259.48135859234537</v>
      </c>
      <c r="F44">
        <v>256.87906531685371</v>
      </c>
      <c r="G44">
        <v>0.52781582075685762</v>
      </c>
      <c r="H44">
        <v>0.20966004552078879</v>
      </c>
      <c r="I44">
        <v>4.9010180418193001E-2</v>
      </c>
      <c r="J44">
        <v>2.0502044812213915E-2</v>
      </c>
      <c r="K44">
        <f t="shared" si="0"/>
        <v>591.44542411126906</v>
      </c>
      <c r="L44">
        <f t="shared" si="1"/>
        <v>38.908172967855833</v>
      </c>
      <c r="M44">
        <f t="shared" si="2"/>
        <v>-58383.099692300617</v>
      </c>
      <c r="N44">
        <f t="shared" si="3"/>
        <v>-3840.7258702541744</v>
      </c>
      <c r="O44">
        <f t="shared" si="4"/>
        <v>75.898415304853174</v>
      </c>
      <c r="P44">
        <f t="shared" si="5"/>
        <v>9.5477493004543241</v>
      </c>
      <c r="Q44">
        <f t="shared" si="6"/>
        <v>-7492.1278728115349</v>
      </c>
      <c r="R44">
        <f t="shared" si="7"/>
        <v>-942.48290124677533</v>
      </c>
      <c r="S44">
        <f t="shared" si="8"/>
        <v>1.3735315610536805</v>
      </c>
      <c r="T44">
        <f t="shared" si="9"/>
        <v>0.54560125281621297</v>
      </c>
      <c r="U44">
        <f t="shared" si="10"/>
        <v>-135.58483469546957</v>
      </c>
      <c r="V44">
        <f t="shared" si="11"/>
        <v>53.857703579798724</v>
      </c>
      <c r="W44">
        <f t="shared" si="12"/>
        <v>0.12753886293289654</v>
      </c>
      <c r="X44">
        <f t="shared" si="13"/>
        <v>5.3352714796247737E-2</v>
      </c>
      <c r="Y44">
        <f t="shared" si="14"/>
        <v>-12.589689336835784</v>
      </c>
      <c r="Z44">
        <f t="shared" si="15"/>
        <v>5.2665837621193692</v>
      </c>
      <c r="AA44">
        <f t="shared" si="16"/>
        <v>590.07189255021524</v>
      </c>
      <c r="AB44">
        <f t="shared" si="17"/>
        <v>38.911945966311436</v>
      </c>
      <c r="AC44">
        <f t="shared" si="18"/>
        <v>-58247.514857605143</v>
      </c>
      <c r="AD44">
        <f t="shared" si="19"/>
        <v>3841.0983126402211</v>
      </c>
      <c r="AE44">
        <f t="shared" si="20"/>
        <v>75.770876441920279</v>
      </c>
      <c r="AF44">
        <f t="shared" si="21"/>
        <v>9.5478958295794421</v>
      </c>
      <c r="AG44">
        <f t="shared" si="22"/>
        <v>-7479.5381834746986</v>
      </c>
      <c r="AH44">
        <f t="shared" si="23"/>
        <v>942.49736551375725</v>
      </c>
      <c r="AI44">
        <f t="shared" si="24"/>
        <v>3234.9071166091248</v>
      </c>
      <c r="AJ44">
        <f t="shared" si="25"/>
        <v>1284.9769918679303</v>
      </c>
      <c r="AK44">
        <f t="shared" si="26"/>
        <v>-14541.880727118123</v>
      </c>
      <c r="AL44">
        <f t="shared" si="27"/>
        <v>5776.358170191108</v>
      </c>
      <c r="AM44">
        <f t="shared" si="28"/>
        <v>300.37633429359431</v>
      </c>
      <c r="AN44">
        <f t="shared" si="29"/>
        <v>125.65414754955368</v>
      </c>
      <c r="AO44">
        <f t="shared" si="30"/>
        <v>-1350.2819923698605</v>
      </c>
      <c r="AP44">
        <f t="shared" si="31"/>
        <v>564.85319691301004</v>
      </c>
      <c r="AQ44">
        <f t="shared" si="32"/>
        <v>-2644.8352240589097</v>
      </c>
      <c r="AR44">
        <f t="shared" si="33"/>
        <v>1285.5660267636354</v>
      </c>
      <c r="AS44">
        <f t="shared" si="34"/>
        <v>-43705.634130487022</v>
      </c>
      <c r="AT44">
        <f t="shared" si="35"/>
        <v>6936.8833028746503</v>
      </c>
      <c r="AU44">
        <f t="shared" si="36"/>
        <v>-224.60545785167403</v>
      </c>
      <c r="AV44">
        <f t="shared" si="37"/>
        <v>126.01637636108057</v>
      </c>
      <c r="AW44">
        <f t="shared" si="38"/>
        <v>-6129.2561911048379</v>
      </c>
      <c r="AX44">
        <f t="shared" si="39"/>
        <v>1098.7995349758849</v>
      </c>
    </row>
    <row r="45" spans="1:50" x14ac:dyDescent="0.25">
      <c r="A45" t="s">
        <v>161</v>
      </c>
      <c r="B45">
        <v>-2.2740138886646051</v>
      </c>
      <c r="C45">
        <v>3.597166130245643E-3</v>
      </c>
      <c r="D45">
        <v>1.2939604168586414E-5</v>
      </c>
      <c r="E45">
        <v>413.43308541508043</v>
      </c>
      <c r="F45">
        <v>411.1590715264158</v>
      </c>
      <c r="G45">
        <v>3.06768525396539</v>
      </c>
      <c r="H45">
        <v>1.5906932430648051</v>
      </c>
      <c r="I45">
        <v>0.10583669519580188</v>
      </c>
      <c r="J45">
        <v>4.4100327398118803E-2</v>
      </c>
      <c r="K45">
        <f t="shared" si="0"/>
        <v>516.83456337643111</v>
      </c>
      <c r="L45">
        <f t="shared" si="1"/>
        <v>33.999905600475643</v>
      </c>
      <c r="M45">
        <f t="shared" si="2"/>
        <v>-93447.634717571331</v>
      </c>
      <c r="N45">
        <f t="shared" si="3"/>
        <v>-6147.4424973220439</v>
      </c>
      <c r="O45">
        <f t="shared" si="4"/>
        <v>66.323827585598238</v>
      </c>
      <c r="P45">
        <f t="shared" si="5"/>
        <v>8.3433003955401066</v>
      </c>
      <c r="Q45">
        <f t="shared" si="6"/>
        <v>-11991.854362062193</v>
      </c>
      <c r="R45">
        <f t="shared" si="7"/>
        <v>-1508.5324065943742</v>
      </c>
      <c r="S45">
        <f t="shared" si="8"/>
        <v>6.9759588735689029</v>
      </c>
      <c r="T45">
        <f t="shared" si="9"/>
        <v>3.6172753591913329</v>
      </c>
      <c r="U45">
        <f t="shared" si="10"/>
        <v>-1261.3066207556869</v>
      </c>
      <c r="V45">
        <f t="shared" si="11"/>
        <v>654.03100023011757</v>
      </c>
      <c r="W45">
        <f t="shared" si="12"/>
        <v>0.24067411480561596</v>
      </c>
      <c r="X45">
        <f t="shared" si="13"/>
        <v>0.10028547964637746</v>
      </c>
      <c r="Y45">
        <f t="shared" si="14"/>
        <v>-43.515717330130173</v>
      </c>
      <c r="Z45">
        <f t="shared" si="15"/>
        <v>18.132380327368939</v>
      </c>
      <c r="AA45">
        <f t="shared" si="16"/>
        <v>509.85860450286225</v>
      </c>
      <c r="AB45">
        <f t="shared" si="17"/>
        <v>34.191522609980488</v>
      </c>
      <c r="AC45">
        <f t="shared" si="18"/>
        <v>-92186.328096815647</v>
      </c>
      <c r="AD45">
        <f t="shared" si="19"/>
        <v>6182.0883154981793</v>
      </c>
      <c r="AE45">
        <f t="shared" si="20"/>
        <v>66.083153470792624</v>
      </c>
      <c r="AF45">
        <f t="shared" si="21"/>
        <v>8.3438982965353805</v>
      </c>
      <c r="AG45">
        <f t="shared" si="22"/>
        <v>-11948.338644732063</v>
      </c>
      <c r="AH45">
        <f t="shared" si="23"/>
        <v>1508.6405116588624</v>
      </c>
      <c r="AI45">
        <f t="shared" si="24"/>
        <v>18802.407980867352</v>
      </c>
      <c r="AJ45">
        <f t="shared" si="25"/>
        <v>9749.6553657796539</v>
      </c>
      <c r="AK45">
        <f t="shared" si="26"/>
        <v>-84044.671144359265</v>
      </c>
      <c r="AL45">
        <f t="shared" si="27"/>
        <v>43579.874440634791</v>
      </c>
      <c r="AM45">
        <f t="shared" si="28"/>
        <v>648.69259968761514</v>
      </c>
      <c r="AN45">
        <f t="shared" si="29"/>
        <v>270.29917909129892</v>
      </c>
      <c r="AO45">
        <f t="shared" si="30"/>
        <v>-2899.5837272546059</v>
      </c>
      <c r="AP45">
        <f t="shared" si="31"/>
        <v>1208.2072487967869</v>
      </c>
      <c r="AQ45">
        <f t="shared" si="32"/>
        <v>-18292.549376364492</v>
      </c>
      <c r="AR45">
        <f t="shared" si="33"/>
        <v>9749.7153195205865</v>
      </c>
      <c r="AS45">
        <f t="shared" si="34"/>
        <v>-8141.656952456382</v>
      </c>
      <c r="AT45">
        <f t="shared" si="35"/>
        <v>44016.175120086395</v>
      </c>
      <c r="AU45">
        <f t="shared" si="36"/>
        <v>-582.60944621682256</v>
      </c>
      <c r="AV45">
        <f t="shared" si="37"/>
        <v>270.42793283278451</v>
      </c>
      <c r="AW45">
        <f t="shared" si="38"/>
        <v>-9048.7549174774576</v>
      </c>
      <c r="AX45">
        <f t="shared" si="39"/>
        <v>1932.811669424472</v>
      </c>
    </row>
    <row r="46" spans="1:50" x14ac:dyDescent="0.25">
      <c r="A46" t="s">
        <v>160</v>
      </c>
      <c r="B46">
        <v>-2.065865510130056</v>
      </c>
      <c r="C46">
        <v>3.2679050377508547E-3</v>
      </c>
      <c r="D46">
        <v>1.0679203335757415E-5</v>
      </c>
      <c r="E46">
        <v>27.578278946026352</v>
      </c>
      <c r="F46">
        <v>25.512413435896296</v>
      </c>
      <c r="G46">
        <v>0.11345608004665461</v>
      </c>
      <c r="H46">
        <v>3.5466289488072622E-2</v>
      </c>
      <c r="I46">
        <v>2.4605265031397754E-2</v>
      </c>
      <c r="J46">
        <v>1.0475850197998631E-2</v>
      </c>
      <c r="K46">
        <f t="shared" si="0"/>
        <v>469.52690317538014</v>
      </c>
      <c r="L46">
        <f t="shared" si="1"/>
        <v>30.887776313867526</v>
      </c>
      <c r="M46">
        <f t="shared" si="2"/>
        <v>-5798.4241541126403</v>
      </c>
      <c r="N46">
        <f t="shared" si="3"/>
        <v>-381.44870301129311</v>
      </c>
      <c r="O46">
        <f t="shared" si="4"/>
        <v>60.252977605761814</v>
      </c>
      <c r="P46">
        <f t="shared" si="5"/>
        <v>7.5796091720101728</v>
      </c>
      <c r="Q46">
        <f t="shared" si="6"/>
        <v>-744.09436039484603</v>
      </c>
      <c r="R46">
        <f t="shared" si="7"/>
        <v>-93.604410321299824</v>
      </c>
      <c r="S46">
        <f t="shared" si="8"/>
        <v>0.2343850026829386</v>
      </c>
      <c r="T46">
        <f t="shared" si="9"/>
        <v>7.3269522314234101E-2</v>
      </c>
      <c r="U46">
        <f t="shared" si="10"/>
        <v>-2.8945384209663967</v>
      </c>
      <c r="V46">
        <f t="shared" si="11"/>
        <v>0.90484222538459891</v>
      </c>
      <c r="W46">
        <f t="shared" si="12"/>
        <v>5.083116839597375E-2</v>
      </c>
      <c r="X46">
        <f t="shared" si="13"/>
        <v>2.1641846986344086E-2</v>
      </c>
      <c r="Y46">
        <f t="shared" si="14"/>
        <v>-0.62773969418082132</v>
      </c>
      <c r="Z46">
        <f t="shared" si="15"/>
        <v>0.26726606602636827</v>
      </c>
      <c r="AA46">
        <f t="shared" si="16"/>
        <v>469.29251817269721</v>
      </c>
      <c r="AB46">
        <f t="shared" si="17"/>
        <v>30.887854300480477</v>
      </c>
      <c r="AC46">
        <f t="shared" si="18"/>
        <v>-5795.5296156916729</v>
      </c>
      <c r="AD46">
        <f t="shared" si="19"/>
        <v>381.44966610724595</v>
      </c>
      <c r="AE46">
        <f t="shared" si="20"/>
        <v>60.20214643736584</v>
      </c>
      <c r="AF46">
        <f t="shared" si="21"/>
        <v>7.5796390575270536</v>
      </c>
      <c r="AG46">
        <f t="shared" si="22"/>
        <v>-743.4666207006652</v>
      </c>
      <c r="AH46">
        <f t="shared" si="23"/>
        <v>93.604779392596413</v>
      </c>
      <c r="AI46">
        <f t="shared" si="24"/>
        <v>695.41682860763683</v>
      </c>
      <c r="AJ46">
        <f t="shared" si="25"/>
        <v>217.3870166590155</v>
      </c>
      <c r="AK46">
        <f t="shared" si="26"/>
        <v>-3152.0842291257695</v>
      </c>
      <c r="AL46">
        <f t="shared" si="27"/>
        <v>985.34024291522417</v>
      </c>
      <c r="AM46">
        <f t="shared" si="28"/>
        <v>150.8153231466201</v>
      </c>
      <c r="AN46">
        <f t="shared" si="29"/>
        <v>64.210629988538287</v>
      </c>
      <c r="AO46">
        <f t="shared" si="30"/>
        <v>-683.59375563685819</v>
      </c>
      <c r="AP46">
        <f t="shared" si="31"/>
        <v>291.04460203291529</v>
      </c>
      <c r="AQ46">
        <f t="shared" si="32"/>
        <v>-226.12431043493962</v>
      </c>
      <c r="AR46">
        <f t="shared" si="33"/>
        <v>219.57043187823535</v>
      </c>
      <c r="AS46">
        <f t="shared" si="34"/>
        <v>-2643.4453865659034</v>
      </c>
      <c r="AT46">
        <f t="shared" si="35"/>
        <v>1056.5979566900376</v>
      </c>
      <c r="AU46">
        <f t="shared" si="36"/>
        <v>-90.613176709254262</v>
      </c>
      <c r="AV46">
        <f t="shared" si="37"/>
        <v>64.656445400032325</v>
      </c>
      <c r="AW46">
        <f t="shared" si="38"/>
        <v>-59.872865063807012</v>
      </c>
      <c r="AX46">
        <f t="shared" si="39"/>
        <v>305.72670000775969</v>
      </c>
    </row>
    <row r="47" spans="1:50" x14ac:dyDescent="0.25">
      <c r="A47" t="s">
        <v>66</v>
      </c>
      <c r="B47">
        <v>-1.6772057910363229</v>
      </c>
      <c r="C47">
        <v>2.6531007110561881E-3</v>
      </c>
      <c r="D47">
        <v>7.0389433830068508E-6</v>
      </c>
      <c r="E47">
        <v>4.5327629280212856</v>
      </c>
      <c r="F47">
        <v>2.8555571369849626</v>
      </c>
      <c r="G47">
        <v>2.0813596991340597E-2</v>
      </c>
      <c r="H47">
        <v>1.354469183537787E-2</v>
      </c>
      <c r="I47">
        <v>0.14659395041767223</v>
      </c>
      <c r="J47">
        <v>6.2676117975137155E-2</v>
      </c>
      <c r="K47">
        <f t="shared" si="0"/>
        <v>381.19288849714229</v>
      </c>
      <c r="L47">
        <f t="shared" si="1"/>
        <v>25.076732755266242</v>
      </c>
      <c r="M47">
        <f t="shared" si="2"/>
        <v>-649.0068655459072</v>
      </c>
      <c r="N47">
        <f t="shared" si="3"/>
        <v>-42.694846138898349</v>
      </c>
      <c r="O47">
        <f t="shared" si="4"/>
        <v>48.917338748350367</v>
      </c>
      <c r="P47">
        <f t="shared" si="5"/>
        <v>6.1536263298607343</v>
      </c>
      <c r="Q47">
        <f t="shared" si="6"/>
        <v>-83.285102240705172</v>
      </c>
      <c r="R47">
        <f t="shared" si="7"/>
        <v>-10.476968108794138</v>
      </c>
      <c r="S47">
        <f t="shared" si="8"/>
        <v>3.4908685406172639E-2</v>
      </c>
      <c r="T47">
        <f t="shared" si="9"/>
        <v>2.271730269848633E-2</v>
      </c>
      <c r="U47">
        <f t="shared" si="10"/>
        <v>-5.9434415434951385E-2</v>
      </c>
      <c r="V47">
        <f t="shared" si="11"/>
        <v>3.8677755705593966E-2</v>
      </c>
      <c r="W47">
        <f t="shared" si="12"/>
        <v>0.24586822257141147</v>
      </c>
      <c r="X47">
        <f t="shared" si="13"/>
        <v>0.10512146750909711</v>
      </c>
      <c r="Y47">
        <f t="shared" si="14"/>
        <v>-0.41860740135400371</v>
      </c>
      <c r="Z47">
        <f t="shared" si="15"/>
        <v>0.17897646096872685</v>
      </c>
      <c r="AA47">
        <f t="shared" si="16"/>
        <v>381.15797981173614</v>
      </c>
      <c r="AB47">
        <f t="shared" si="17"/>
        <v>25.076741717369632</v>
      </c>
      <c r="AC47">
        <f t="shared" si="18"/>
        <v>-648.9474311304723</v>
      </c>
      <c r="AD47">
        <f t="shared" si="19"/>
        <v>42.694861397490016</v>
      </c>
      <c r="AE47">
        <f t="shared" si="20"/>
        <v>48.671470525778957</v>
      </c>
      <c r="AF47">
        <f t="shared" si="21"/>
        <v>6.1545192614618296</v>
      </c>
      <c r="AG47">
        <f t="shared" si="22"/>
        <v>-82.866494839351176</v>
      </c>
      <c r="AH47">
        <f t="shared" si="23"/>
        <v>10.478488385685607</v>
      </c>
      <c r="AI47">
        <f t="shared" si="24"/>
        <v>127.58279149133386</v>
      </c>
      <c r="AJ47">
        <f t="shared" si="25"/>
        <v>83.026013535273094</v>
      </c>
      <c r="AK47">
        <f t="shared" si="26"/>
        <v>-578.72362028688951</v>
      </c>
      <c r="AL47">
        <f t="shared" si="27"/>
        <v>376.61125430372243</v>
      </c>
      <c r="AM47">
        <f t="shared" si="28"/>
        <v>898.58881277513217</v>
      </c>
      <c r="AN47">
        <f t="shared" si="29"/>
        <v>384.1910789846774</v>
      </c>
      <c r="AO47">
        <f t="shared" si="30"/>
        <v>-4076.0557501506478</v>
      </c>
      <c r="AP47">
        <f t="shared" si="31"/>
        <v>1742.7150598679405</v>
      </c>
      <c r="AQ47">
        <f t="shared" si="32"/>
        <v>253.57518832040228</v>
      </c>
      <c r="AR47">
        <f t="shared" si="33"/>
        <v>86.730397777936062</v>
      </c>
      <c r="AS47">
        <f t="shared" si="34"/>
        <v>-70.223810843582783</v>
      </c>
      <c r="AT47">
        <f t="shared" si="35"/>
        <v>379.02359828640482</v>
      </c>
      <c r="AU47">
        <f t="shared" si="36"/>
        <v>-849.91734224935317</v>
      </c>
      <c r="AV47">
        <f t="shared" si="37"/>
        <v>384.24037174501888</v>
      </c>
      <c r="AW47">
        <f t="shared" si="38"/>
        <v>3993.1892553112966</v>
      </c>
      <c r="AX47">
        <f t="shared" si="39"/>
        <v>1742.746561783832</v>
      </c>
    </row>
    <row r="48" spans="1:50" x14ac:dyDescent="0.25">
      <c r="A48" t="s">
        <v>48</v>
      </c>
      <c r="B48">
        <v>-1.6128649216600648</v>
      </c>
      <c r="C48">
        <v>2.5513226184664603E-3</v>
      </c>
      <c r="D48">
        <v>6.5092471034985557E-6</v>
      </c>
      <c r="E48">
        <v>639.38101327430013</v>
      </c>
      <c r="F48">
        <v>637.76814835264008</v>
      </c>
      <c r="G48">
        <v>9.4266895987773296</v>
      </c>
      <c r="H48">
        <v>1.1034749413290259</v>
      </c>
      <c r="I48">
        <v>5.2421894212835815E-2</v>
      </c>
      <c r="J48">
        <v>2.5977467223444371E-2</v>
      </c>
      <c r="K48">
        <f t="shared" si="0"/>
        <v>366.569589449982</v>
      </c>
      <c r="L48">
        <f t="shared" si="1"/>
        <v>24.114740616190101</v>
      </c>
      <c r="M48">
        <f t="shared" si="2"/>
        <v>-144951.01552910855</v>
      </c>
      <c r="N48">
        <f t="shared" si="3"/>
        <v>-9535.5868084489521</v>
      </c>
      <c r="O48">
        <f t="shared" si="4"/>
        <v>47.040774691952102</v>
      </c>
      <c r="P48">
        <f t="shared" si="5"/>
        <v>5.9175612804816513</v>
      </c>
      <c r="Q48">
        <f t="shared" si="6"/>
        <v>-18601.128569081251</v>
      </c>
      <c r="R48">
        <f t="shared" si="7"/>
        <v>-2339.9554729800825</v>
      </c>
      <c r="S48">
        <f t="shared" si="8"/>
        <v>15.203976981245745</v>
      </c>
      <c r="T48">
        <f t="shared" si="9"/>
        <v>1.7799185193803921</v>
      </c>
      <c r="U48">
        <f t="shared" si="10"/>
        <v>-6012.042370507309</v>
      </c>
      <c r="V48">
        <f t="shared" si="11"/>
        <v>703.82542460865818</v>
      </c>
      <c r="W48">
        <f t="shared" si="12"/>
        <v>8.4549434302857635E-2</v>
      </c>
      <c r="X48">
        <f t="shared" si="13"/>
        <v>4.1898359105035088E-2</v>
      </c>
      <c r="Y48">
        <f t="shared" si="14"/>
        <v>-33.433014405258277</v>
      </c>
      <c r="Z48">
        <f t="shared" si="15"/>
        <v>16.567685580221298</v>
      </c>
      <c r="AA48">
        <f t="shared" si="16"/>
        <v>351.36561246873629</v>
      </c>
      <c r="AB48">
        <f t="shared" si="17"/>
        <v>24.179762881438872</v>
      </c>
      <c r="AC48">
        <f t="shared" si="18"/>
        <v>-138938.97315860123</v>
      </c>
      <c r="AD48">
        <f t="shared" si="19"/>
        <v>9561.298279479468</v>
      </c>
      <c r="AE48">
        <f t="shared" si="20"/>
        <v>46.956225257649251</v>
      </c>
      <c r="AF48">
        <f t="shared" si="21"/>
        <v>5.91770792421464</v>
      </c>
      <c r="AG48">
        <f t="shared" si="22"/>
        <v>-18567.695554675996</v>
      </c>
      <c r="AH48">
        <f t="shared" si="23"/>
        <v>2340.0134596724579</v>
      </c>
      <c r="AI48">
        <f t="shared" si="24"/>
        <v>57784.14936768412</v>
      </c>
      <c r="AJ48">
        <f t="shared" si="25"/>
        <v>6764.178066147776</v>
      </c>
      <c r="AK48">
        <f t="shared" si="26"/>
        <v>-256124.68507650343</v>
      </c>
      <c r="AL48">
        <f t="shared" si="27"/>
        <v>29981.802898397935</v>
      </c>
      <c r="AM48">
        <f t="shared" si="28"/>
        <v>321.33810428258198</v>
      </c>
      <c r="AN48">
        <f t="shared" si="29"/>
        <v>159.23791874451965</v>
      </c>
      <c r="AO48">
        <f t="shared" si="30"/>
        <v>-1424.3113667514642</v>
      </c>
      <c r="AP48">
        <f t="shared" si="31"/>
        <v>705.81227269024885</v>
      </c>
      <c r="AQ48">
        <f t="shared" si="32"/>
        <v>-57432.783755215387</v>
      </c>
      <c r="AR48">
        <f t="shared" si="33"/>
        <v>6764.2212834507172</v>
      </c>
      <c r="AS48">
        <f t="shared" si="34"/>
        <v>117185.7119179022</v>
      </c>
      <c r="AT48">
        <f t="shared" si="35"/>
        <v>31469.460272263328</v>
      </c>
      <c r="AU48">
        <f t="shared" si="36"/>
        <v>-274.38187902493274</v>
      </c>
      <c r="AV48">
        <f t="shared" si="37"/>
        <v>159.34783975053617</v>
      </c>
      <c r="AW48">
        <f t="shared" si="38"/>
        <v>-17143.384187924534</v>
      </c>
      <c r="AX48">
        <f t="shared" si="39"/>
        <v>2444.1427854625103</v>
      </c>
    </row>
    <row r="49" spans="1:50" x14ac:dyDescent="0.25">
      <c r="A49" t="s">
        <v>351</v>
      </c>
      <c r="B49">
        <v>-1.5822225513486798</v>
      </c>
      <c r="C49">
        <v>2.5028507524044248E-3</v>
      </c>
      <c r="D49">
        <v>6.2642618888113959E-6</v>
      </c>
      <c r="E49">
        <v>0.23202279178064369</v>
      </c>
      <c r="F49">
        <v>-1.3501997595680362</v>
      </c>
      <c r="G49">
        <v>0</v>
      </c>
      <c r="H49">
        <v>0</v>
      </c>
      <c r="I49">
        <v>2.741959548810479E-5</v>
      </c>
      <c r="J49">
        <v>1.1436709551743213E-5</v>
      </c>
      <c r="K49">
        <f t="shared" si="0"/>
        <v>359.60523617155781</v>
      </c>
      <c r="L49">
        <f t="shared" si="1"/>
        <v>23.656591392407783</v>
      </c>
      <c r="M49">
        <f t="shared" si="2"/>
        <v>306.87143411296529</v>
      </c>
      <c r="N49">
        <f t="shared" si="3"/>
        <v>20.187503953221867</v>
      </c>
      <c r="O49">
        <f t="shared" si="4"/>
        <v>46.147060148044986</v>
      </c>
      <c r="P49">
        <f t="shared" si="5"/>
        <v>5.8051351859825564</v>
      </c>
      <c r="Q49">
        <f t="shared" si="6"/>
        <v>39.379889677056603</v>
      </c>
      <c r="R49">
        <f t="shared" si="7"/>
        <v>4.9538493340854215</v>
      </c>
      <c r="S49">
        <f t="shared" si="8"/>
        <v>0</v>
      </c>
      <c r="T49">
        <f t="shared" si="9"/>
        <v>0</v>
      </c>
      <c r="U49">
        <f t="shared" si="10"/>
        <v>0</v>
      </c>
      <c r="V49">
        <f t="shared" si="11"/>
        <v>0</v>
      </c>
      <c r="W49">
        <f t="shared" si="12"/>
        <v>4.338390233013791E-5</v>
      </c>
      <c r="X49">
        <f t="shared" si="13"/>
        <v>1.8095549900290937E-5</v>
      </c>
      <c r="Y49">
        <f t="shared" si="14"/>
        <v>3.7021931235491894E-5</v>
      </c>
      <c r="Z49">
        <f t="shared" si="15"/>
        <v>1.5441953537950761E-5</v>
      </c>
      <c r="AA49">
        <f t="shared" si="16"/>
        <v>359.60523617155781</v>
      </c>
      <c r="AB49">
        <f t="shared" si="17"/>
        <v>23.656591392407783</v>
      </c>
      <c r="AC49">
        <f t="shared" si="18"/>
        <v>306.87143411296529</v>
      </c>
      <c r="AD49">
        <f t="shared" si="19"/>
        <v>20.187503953221867</v>
      </c>
      <c r="AE49">
        <f t="shared" si="20"/>
        <v>46.147016764142656</v>
      </c>
      <c r="AF49">
        <f t="shared" si="21"/>
        <v>5.8051351851477895</v>
      </c>
      <c r="AG49">
        <f t="shared" si="22"/>
        <v>39.379852655125369</v>
      </c>
      <c r="AH49">
        <f t="shared" si="23"/>
        <v>4.9538493333730678</v>
      </c>
      <c r="AI49">
        <f t="shared" si="24"/>
        <v>0</v>
      </c>
      <c r="AJ49">
        <f t="shared" si="25"/>
        <v>0</v>
      </c>
      <c r="AK49">
        <f t="shared" si="26"/>
        <v>0</v>
      </c>
      <c r="AL49">
        <f t="shared" si="27"/>
        <v>0</v>
      </c>
      <c r="AM49">
        <f t="shared" si="28"/>
        <v>0.16807872000043536</v>
      </c>
      <c r="AN49">
        <f t="shared" si="29"/>
        <v>7.0105649908815501E-2</v>
      </c>
      <c r="AO49">
        <f t="shared" si="30"/>
        <v>-0.76251922248071302</v>
      </c>
      <c r="AP49">
        <f t="shared" si="31"/>
        <v>0.31804683936096489</v>
      </c>
      <c r="AQ49">
        <f t="shared" si="32"/>
        <v>359.60523617155781</v>
      </c>
      <c r="AR49">
        <f t="shared" si="33"/>
        <v>23.656591392407783</v>
      </c>
      <c r="AS49">
        <f t="shared" si="34"/>
        <v>306.87143411296529</v>
      </c>
      <c r="AT49">
        <f t="shared" si="35"/>
        <v>20.187503953221867</v>
      </c>
      <c r="AU49">
        <f t="shared" si="36"/>
        <v>45.978938044142218</v>
      </c>
      <c r="AV49">
        <f t="shared" si="37"/>
        <v>5.8055584847618231</v>
      </c>
      <c r="AW49">
        <f t="shared" si="38"/>
        <v>40.142371877606081</v>
      </c>
      <c r="AX49">
        <f t="shared" si="39"/>
        <v>4.9640484495810764</v>
      </c>
    </row>
    <row r="50" spans="1:50" x14ac:dyDescent="0.25">
      <c r="A50" t="s">
        <v>64</v>
      </c>
      <c r="B50">
        <v>-1.419256792192962</v>
      </c>
      <c r="C50">
        <v>2.2450621293239529E-3</v>
      </c>
      <c r="D50">
        <v>5.0403039645246016E-6</v>
      </c>
      <c r="E50">
        <v>10.690587488243189</v>
      </c>
      <c r="F50">
        <v>9.2713306960502262</v>
      </c>
      <c r="G50">
        <v>1.4796933865343748E-2</v>
      </c>
      <c r="H50">
        <v>6.4726131620024161E-3</v>
      </c>
      <c r="I50">
        <v>1.5918487328588395E-2</v>
      </c>
      <c r="J50">
        <v>6.8734362001724334E-3</v>
      </c>
      <c r="K50">
        <f t="shared" si="0"/>
        <v>322.56661587183078</v>
      </c>
      <c r="L50">
        <f t="shared" si="1"/>
        <v>21.220009780033351</v>
      </c>
      <c r="M50">
        <f t="shared" si="2"/>
        <v>-2107.1745322652941</v>
      </c>
      <c r="N50">
        <f t="shared" si="3"/>
        <v>-138.6202476721075</v>
      </c>
      <c r="O50">
        <f t="shared" si="4"/>
        <v>41.394005223236604</v>
      </c>
      <c r="P50">
        <f t="shared" si="5"/>
        <v>5.2072178691178603</v>
      </c>
      <c r="Q50">
        <f t="shared" si="6"/>
        <v>-270.40738037664335</v>
      </c>
      <c r="R50">
        <f t="shared" si="7"/>
        <v>-34.016281716275778</v>
      </c>
      <c r="S50">
        <f t="shared" si="8"/>
        <v>2.1000648892019174E-2</v>
      </c>
      <c r="T50">
        <f t="shared" si="9"/>
        <v>9.1863602593310733E-3</v>
      </c>
      <c r="U50">
        <f t="shared" si="10"/>
        <v>-0.1371872671531866</v>
      </c>
      <c r="V50">
        <f t="shared" si="11"/>
        <v>6.0010129474675371E-2</v>
      </c>
      <c r="W50">
        <f t="shared" si="12"/>
        <v>2.2592421262536678E-2</v>
      </c>
      <c r="X50">
        <f t="shared" si="13"/>
        <v>9.7552364755097293E-3</v>
      </c>
      <c r="Y50">
        <f t="shared" si="14"/>
        <v>-0.14758556020422814</v>
      </c>
      <c r="Z50">
        <f t="shared" si="15"/>
        <v>6.3726327666801405E-2</v>
      </c>
      <c r="AA50">
        <f t="shared" si="16"/>
        <v>322.54561522293875</v>
      </c>
      <c r="AB50">
        <f t="shared" si="17"/>
        <v>21.220010969662191</v>
      </c>
      <c r="AC50">
        <f t="shared" si="18"/>
        <v>-2107.0373449981412</v>
      </c>
      <c r="AD50">
        <f t="shared" si="19"/>
        <v>138.62025544338783</v>
      </c>
      <c r="AE50">
        <f t="shared" si="20"/>
        <v>41.371412801974067</v>
      </c>
      <c r="AF50">
        <f t="shared" si="21"/>
        <v>5.2072265574769094</v>
      </c>
      <c r="AG50">
        <f t="shared" si="22"/>
        <v>-270.25979481643913</v>
      </c>
      <c r="AH50">
        <f t="shared" si="23"/>
        <v>34.016338473199824</v>
      </c>
      <c r="AI50">
        <f t="shared" si="24"/>
        <v>90.705781000052625</v>
      </c>
      <c r="AJ50">
        <f t="shared" si="25"/>
        <v>39.677390701448893</v>
      </c>
      <c r="AK50">
        <f t="shared" si="26"/>
        <v>-411.33491850942312</v>
      </c>
      <c r="AL50">
        <f t="shared" si="27"/>
        <v>179.93005617621611</v>
      </c>
      <c r="AM50">
        <f t="shared" si="28"/>
        <v>97.580947419170514</v>
      </c>
      <c r="AN50">
        <f t="shared" si="29"/>
        <v>42.13445332557432</v>
      </c>
      <c r="AO50">
        <f t="shared" si="30"/>
        <v>-442.51260076481248</v>
      </c>
      <c r="AP50">
        <f t="shared" si="31"/>
        <v>191.07240722732047</v>
      </c>
      <c r="AQ50">
        <f t="shared" si="32"/>
        <v>231.83983422288611</v>
      </c>
      <c r="AR50">
        <f t="shared" si="33"/>
        <v>44.995379745347265</v>
      </c>
      <c r="AS50">
        <f t="shared" si="34"/>
        <v>-1695.7024264887182</v>
      </c>
      <c r="AT50">
        <f t="shared" si="35"/>
        <v>227.13520276427073</v>
      </c>
      <c r="AU50">
        <f t="shared" si="36"/>
        <v>-56.209534617196447</v>
      </c>
      <c r="AV50">
        <f t="shared" si="37"/>
        <v>42.455004009726508</v>
      </c>
      <c r="AW50">
        <f t="shared" si="38"/>
        <v>172.25280594837335</v>
      </c>
      <c r="AX50">
        <f t="shared" si="39"/>
        <v>194.07672731877537</v>
      </c>
    </row>
    <row r="51" spans="1:50" x14ac:dyDescent="0.25">
      <c r="A51" t="s">
        <v>38</v>
      </c>
      <c r="B51">
        <v>-0.74740323686431331</v>
      </c>
      <c r="C51">
        <v>1.1822854832531772E-3</v>
      </c>
      <c r="D51">
        <v>1.3977989639111988E-6</v>
      </c>
      <c r="E51">
        <v>9.0072869892349274</v>
      </c>
      <c r="F51">
        <v>8.2598837523706141</v>
      </c>
      <c r="G51">
        <v>7.668068196520382E-2</v>
      </c>
      <c r="H51">
        <v>4.0549420504085797E-2</v>
      </c>
      <c r="I51">
        <v>0.13154551674348966</v>
      </c>
      <c r="J51">
        <v>5.6097409316322011E-2</v>
      </c>
      <c r="K51">
        <f t="shared" si="0"/>
        <v>169.86871870766828</v>
      </c>
      <c r="L51">
        <f t="shared" si="1"/>
        <v>11.17479520487861</v>
      </c>
      <c r="M51">
        <f t="shared" si="2"/>
        <v>-1877.2943445844446</v>
      </c>
      <c r="N51">
        <f t="shared" si="3"/>
        <v>-123.49760450074538</v>
      </c>
      <c r="O51">
        <f t="shared" si="4"/>
        <v>21.798742595990337</v>
      </c>
      <c r="P51">
        <f t="shared" si="5"/>
        <v>2.7422038857554676</v>
      </c>
      <c r="Q51">
        <f t="shared" si="6"/>
        <v>-240.90754616763556</v>
      </c>
      <c r="R51">
        <f t="shared" si="7"/>
        <v>-30.305308037823199</v>
      </c>
      <c r="S51">
        <f t="shared" si="8"/>
        <v>5.7311389905756308E-2</v>
      </c>
      <c r="T51">
        <f t="shared" si="9"/>
        <v>3.0306903733468497E-2</v>
      </c>
      <c r="U51">
        <f t="shared" si="10"/>
        <v>-0.63337351908508543</v>
      </c>
      <c r="V51">
        <f t="shared" si="11"/>
        <v>0.33493499811826877</v>
      </c>
      <c r="W51">
        <f t="shared" si="12"/>
        <v>9.8317545009072901E-2</v>
      </c>
      <c r="X51">
        <f t="shared" si="13"/>
        <v>4.192767375073176E-2</v>
      </c>
      <c r="Y51">
        <f t="shared" si="14"/>
        <v>-1.0865506764467467</v>
      </c>
      <c r="Z51">
        <f t="shared" si="15"/>
        <v>0.46336126752851764</v>
      </c>
      <c r="AA51">
        <f t="shared" si="16"/>
        <v>169.81140731776253</v>
      </c>
      <c r="AB51">
        <f t="shared" si="17"/>
        <v>11.174834122172211</v>
      </c>
      <c r="AC51">
        <f t="shared" si="18"/>
        <v>-1876.6609710653597</v>
      </c>
      <c r="AD51">
        <f t="shared" si="19"/>
        <v>123.49803459297037</v>
      </c>
      <c r="AE51">
        <f t="shared" si="20"/>
        <v>21.700425050981266</v>
      </c>
      <c r="AF51">
        <f t="shared" si="21"/>
        <v>2.7425224438715907</v>
      </c>
      <c r="AG51">
        <f t="shared" si="22"/>
        <v>-239.82099549118882</v>
      </c>
      <c r="AH51">
        <f t="shared" si="23"/>
        <v>30.308828564464999</v>
      </c>
      <c r="AI51">
        <f t="shared" si="24"/>
        <v>470.10708568450099</v>
      </c>
      <c r="AJ51">
        <f t="shared" si="25"/>
        <v>248.59685575776766</v>
      </c>
      <c r="AK51">
        <f t="shared" si="26"/>
        <v>-2131.6976869383084</v>
      </c>
      <c r="AL51">
        <f t="shared" si="27"/>
        <v>1127.2609125373178</v>
      </c>
      <c r="AM51">
        <f t="shared" si="28"/>
        <v>806.46752123573503</v>
      </c>
      <c r="AN51">
        <f t="shared" si="29"/>
        <v>343.91717487363974</v>
      </c>
      <c r="AO51">
        <f t="shared" si="30"/>
        <v>-3656.9220119410043</v>
      </c>
      <c r="AP51">
        <f t="shared" si="31"/>
        <v>1559.4903129550216</v>
      </c>
      <c r="AQ51">
        <f t="shared" si="32"/>
        <v>-300.29567836673846</v>
      </c>
      <c r="AR51">
        <f t="shared" si="33"/>
        <v>248.84789251730945</v>
      </c>
      <c r="AS51">
        <f t="shared" si="34"/>
        <v>255.03671587294866</v>
      </c>
      <c r="AT51">
        <f t="shared" si="35"/>
        <v>1134.0057008158262</v>
      </c>
      <c r="AU51">
        <f t="shared" si="36"/>
        <v>-784.76709618475377</v>
      </c>
      <c r="AV51">
        <f t="shared" si="37"/>
        <v>343.92810964272871</v>
      </c>
      <c r="AW51">
        <f t="shared" si="38"/>
        <v>3417.1010164498152</v>
      </c>
      <c r="AX51">
        <f t="shared" si="39"/>
        <v>1559.7848124948202</v>
      </c>
    </row>
    <row r="52" spans="1:50" x14ac:dyDescent="0.25">
      <c r="A52" t="s">
        <v>11</v>
      </c>
      <c r="B52">
        <v>-0.65132256342201267</v>
      </c>
      <c r="C52">
        <v>1.0302995406867503E-3</v>
      </c>
      <c r="D52">
        <v>1.0615171435393287E-6</v>
      </c>
      <c r="E52">
        <v>199.08444173694306</v>
      </c>
      <c r="F52">
        <v>198.43311917352105</v>
      </c>
      <c r="G52">
        <v>1.2064240004410556</v>
      </c>
      <c r="H52">
        <v>0.2799065622646662</v>
      </c>
      <c r="I52">
        <v>9.4255748466102983E-3</v>
      </c>
      <c r="J52">
        <v>4.1482001917792204E-3</v>
      </c>
      <c r="K52">
        <f t="shared" si="0"/>
        <v>148.03164323728669</v>
      </c>
      <c r="L52">
        <f t="shared" si="1"/>
        <v>9.738245567538133</v>
      </c>
      <c r="M52">
        <f t="shared" si="2"/>
        <v>-45099.59020861383</v>
      </c>
      <c r="N52">
        <f t="shared" si="3"/>
        <v>-2966.8716420503461</v>
      </c>
      <c r="O52">
        <f t="shared" si="4"/>
        <v>18.996456272472116</v>
      </c>
      <c r="P52">
        <f t="shared" si="5"/>
        <v>2.3896862847281244</v>
      </c>
      <c r="Q52">
        <f t="shared" si="6"/>
        <v>-5787.4949880212334</v>
      </c>
      <c r="R52">
        <f t="shared" si="7"/>
        <v>-728.0461785837748</v>
      </c>
      <c r="S52">
        <f t="shared" si="8"/>
        <v>0.78577117254110762</v>
      </c>
      <c r="T52">
        <f t="shared" si="9"/>
        <v>0.18231369688934734</v>
      </c>
      <c r="U52">
        <f t="shared" si="10"/>
        <v>-239.394477453316</v>
      </c>
      <c r="V52">
        <f t="shared" si="11"/>
        <v>55.544023151503772</v>
      </c>
      <c r="W52">
        <f t="shared" si="12"/>
        <v>6.1390895708202629E-3</v>
      </c>
      <c r="X52">
        <f t="shared" si="13"/>
        <v>2.7018338349101057E-3</v>
      </c>
      <c r="Y52">
        <f t="shared" si="14"/>
        <v>-1.8703462168163638</v>
      </c>
      <c r="Z52">
        <f t="shared" si="15"/>
        <v>0.8231456200948325</v>
      </c>
      <c r="AA52">
        <f t="shared" si="16"/>
        <v>147.24587206474558</v>
      </c>
      <c r="AB52">
        <f t="shared" si="17"/>
        <v>9.7399221194972867</v>
      </c>
      <c r="AC52">
        <f t="shared" si="18"/>
        <v>-44860.195731160515</v>
      </c>
      <c r="AD52">
        <f t="shared" si="19"/>
        <v>2967.3824234256508</v>
      </c>
      <c r="AE52">
        <f t="shared" si="20"/>
        <v>18.990317182901293</v>
      </c>
      <c r="AF52">
        <f t="shared" si="21"/>
        <v>2.389687689989799</v>
      </c>
      <c r="AG52">
        <f t="shared" si="22"/>
        <v>-5785.6246418044175</v>
      </c>
      <c r="AH52">
        <f t="shared" si="23"/>
        <v>728.04660671335773</v>
      </c>
      <c r="AI52">
        <f t="shared" si="24"/>
        <v>7396.3525724960109</v>
      </c>
      <c r="AJ52">
        <f t="shared" si="25"/>
        <v>1716.0561358768912</v>
      </c>
      <c r="AK52">
        <f t="shared" si="26"/>
        <v>-33308.760054989085</v>
      </c>
      <c r="AL52">
        <f t="shared" si="27"/>
        <v>7728.0932068285256</v>
      </c>
      <c r="AM52">
        <f t="shared" si="28"/>
        <v>57.786379198766575</v>
      </c>
      <c r="AN52">
        <f t="shared" si="29"/>
        <v>25.431826897211071</v>
      </c>
      <c r="AO52">
        <f t="shared" si="30"/>
        <v>-260.23538227961706</v>
      </c>
      <c r="AP52">
        <f t="shared" si="31"/>
        <v>114.52977823545716</v>
      </c>
      <c r="AQ52">
        <f t="shared" si="32"/>
        <v>-7249.1067004312654</v>
      </c>
      <c r="AR52">
        <f t="shared" si="33"/>
        <v>1716.0837763826162</v>
      </c>
      <c r="AS52">
        <f t="shared" si="34"/>
        <v>-11551.43567617143</v>
      </c>
      <c r="AT52">
        <f t="shared" si="35"/>
        <v>8278.2113442630034</v>
      </c>
      <c r="AU52">
        <f t="shared" si="36"/>
        <v>-38.796062015865282</v>
      </c>
      <c r="AV52">
        <f t="shared" si="37"/>
        <v>25.543853009782943</v>
      </c>
      <c r="AW52">
        <f t="shared" si="38"/>
        <v>-5525.3892595248008</v>
      </c>
      <c r="AX52">
        <f t="shared" si="39"/>
        <v>736.9999536292371</v>
      </c>
    </row>
    <row r="53" spans="1:50" x14ac:dyDescent="0.25">
      <c r="A53" t="s">
        <v>21</v>
      </c>
      <c r="B53">
        <v>-0.54126173129431532</v>
      </c>
      <c r="C53">
        <v>8.5619897799014445E-4</v>
      </c>
      <c r="D53">
        <v>7.3307668991136791E-7</v>
      </c>
      <c r="E53">
        <v>90.825300102333514</v>
      </c>
      <c r="F53">
        <v>90.284038371039202</v>
      </c>
      <c r="G53">
        <v>0.22538630116179312</v>
      </c>
      <c r="H53">
        <v>0.10538825083236288</v>
      </c>
      <c r="I53">
        <v>1.3663173282595225</v>
      </c>
      <c r="J53">
        <v>0.58428920489111513</v>
      </c>
      <c r="K53">
        <f t="shared" si="0"/>
        <v>123.01717766998564</v>
      </c>
      <c r="L53">
        <f t="shared" si="1"/>
        <v>8.0926716678778288</v>
      </c>
      <c r="M53">
        <f t="shared" si="2"/>
        <v>-20519.624697085208</v>
      </c>
      <c r="N53">
        <f t="shared" si="3"/>
        <v>-1349.8812813529819</v>
      </c>
      <c r="O53">
        <f t="shared" si="4"/>
        <v>15.786425018770524</v>
      </c>
      <c r="P53">
        <f t="shared" si="5"/>
        <v>1.985875829215147</v>
      </c>
      <c r="Q53">
        <f t="shared" si="6"/>
        <v>-2633.2218217755612</v>
      </c>
      <c r="R53">
        <f t="shared" si="7"/>
        <v>-331.24989113166714</v>
      </c>
      <c r="S53">
        <f t="shared" si="8"/>
        <v>0.12199297957685409</v>
      </c>
      <c r="T53">
        <f t="shared" si="9"/>
        <v>5.7042953521293446E-2</v>
      </c>
      <c r="U53">
        <f t="shared" si="10"/>
        <v>-20.348785462397927</v>
      </c>
      <c r="V53">
        <f t="shared" si="11"/>
        <v>9.5149313294301106</v>
      </c>
      <c r="W53">
        <f t="shared" si="12"/>
        <v>0.73953528259117252</v>
      </c>
      <c r="X53">
        <f t="shared" si="13"/>
        <v>0.31625555026040192</v>
      </c>
      <c r="Y53">
        <f t="shared" si="14"/>
        <v>-123.35664609159849</v>
      </c>
      <c r="Z53">
        <f t="shared" si="15"/>
        <v>52.752349896391287</v>
      </c>
      <c r="AA53">
        <f t="shared" si="16"/>
        <v>122.89518469040878</v>
      </c>
      <c r="AB53">
        <f t="shared" si="17"/>
        <v>8.0928680650448488</v>
      </c>
      <c r="AC53">
        <f t="shared" si="18"/>
        <v>-20499.275911622812</v>
      </c>
      <c r="AD53">
        <f t="shared" si="19"/>
        <v>1349.9140409743222</v>
      </c>
      <c r="AE53">
        <f t="shared" si="20"/>
        <v>15.046889736179352</v>
      </c>
      <c r="AF53">
        <f t="shared" si="21"/>
        <v>2.0108858634833124</v>
      </c>
      <c r="AG53">
        <f t="shared" si="22"/>
        <v>-2509.8651756839627</v>
      </c>
      <c r="AH53">
        <f t="shared" si="23"/>
        <v>335.42163792804325</v>
      </c>
      <c r="AI53">
        <f t="shared" si="24"/>
        <v>1381.8246939663165</v>
      </c>
      <c r="AJ53">
        <f t="shared" si="25"/>
        <v>646.1268965639099</v>
      </c>
      <c r="AK53">
        <f t="shared" si="26"/>
        <v>-6247.1777707956926</v>
      </c>
      <c r="AL53">
        <f t="shared" si="27"/>
        <v>2921.1155387165622</v>
      </c>
      <c r="AM53">
        <f t="shared" si="28"/>
        <v>8376.7780661513443</v>
      </c>
      <c r="AN53">
        <f t="shared" si="29"/>
        <v>3582.2304672436248</v>
      </c>
      <c r="AO53">
        <f t="shared" si="30"/>
        <v>-37871.100403873112</v>
      </c>
      <c r="AP53">
        <f t="shared" si="31"/>
        <v>16195.129991921356</v>
      </c>
      <c r="AQ53">
        <f t="shared" si="32"/>
        <v>-1258.9295092759078</v>
      </c>
      <c r="AR53">
        <f t="shared" si="33"/>
        <v>646.1775769684582</v>
      </c>
      <c r="AS53">
        <f t="shared" si="34"/>
        <v>-14252.098140827118</v>
      </c>
      <c r="AT53">
        <f t="shared" si="35"/>
        <v>3217.9471575137736</v>
      </c>
      <c r="AU53">
        <f t="shared" si="36"/>
        <v>-8361.7311764151655</v>
      </c>
      <c r="AV53">
        <f t="shared" si="37"/>
        <v>3582.2310316491921</v>
      </c>
      <c r="AW53">
        <f t="shared" si="38"/>
        <v>35361.235228189151</v>
      </c>
      <c r="AX53">
        <f t="shared" si="39"/>
        <v>16198.603122813429</v>
      </c>
    </row>
    <row r="54" spans="1:50" x14ac:dyDescent="0.25">
      <c r="A54" t="s">
        <v>323</v>
      </c>
      <c r="B54">
        <v>-0.40023100087691904</v>
      </c>
      <c r="C54">
        <v>6.3310844661296998E-4</v>
      </c>
      <c r="D54">
        <v>4.0082630517268785E-7</v>
      </c>
      <c r="E54">
        <v>1.599576457909704</v>
      </c>
      <c r="F54">
        <v>1.1993454570327851</v>
      </c>
      <c r="G54">
        <v>0</v>
      </c>
      <c r="H54">
        <v>0</v>
      </c>
      <c r="I54">
        <v>3.807637119007565E-4</v>
      </c>
      <c r="J54">
        <v>1.680566020079065E-4</v>
      </c>
      <c r="K54">
        <f t="shared" si="0"/>
        <v>90.963918742557567</v>
      </c>
      <c r="L54">
        <f t="shared" si="1"/>
        <v>5.9840515117478921</v>
      </c>
      <c r="M54">
        <f t="shared" si="2"/>
        <v>-272.58548802754018</v>
      </c>
      <c r="N54">
        <f t="shared" si="3"/>
        <v>-17.932006714972321</v>
      </c>
      <c r="O54">
        <f t="shared" si="4"/>
        <v>11.67312654900293</v>
      </c>
      <c r="P54">
        <f t="shared" si="5"/>
        <v>1.4684375871973039</v>
      </c>
      <c r="Q54">
        <f t="shared" si="6"/>
        <v>-34.980077168537072</v>
      </c>
      <c r="R54">
        <f t="shared" si="7"/>
        <v>-4.4003686503107051</v>
      </c>
      <c r="S54">
        <f t="shared" si="8"/>
        <v>0</v>
      </c>
      <c r="T54">
        <f t="shared" si="9"/>
        <v>0</v>
      </c>
      <c r="U54">
        <f t="shared" si="10"/>
        <v>0</v>
      </c>
      <c r="V54">
        <f t="shared" si="11"/>
        <v>0</v>
      </c>
      <c r="W54">
        <f t="shared" si="12"/>
        <v>1.5239344151165063E-4</v>
      </c>
      <c r="X54">
        <f t="shared" si="13"/>
        <v>6.7261894011552321E-5</v>
      </c>
      <c r="Y54">
        <f t="shared" si="14"/>
        <v>-4.5666722807111252E-4</v>
      </c>
      <c r="Z54">
        <f t="shared" si="15"/>
        <v>2.0155921664594909E-4</v>
      </c>
      <c r="AA54">
        <f t="shared" si="16"/>
        <v>90.963918742557567</v>
      </c>
      <c r="AB54">
        <f t="shared" si="17"/>
        <v>5.9840515117478921</v>
      </c>
      <c r="AC54">
        <f t="shared" si="18"/>
        <v>-272.58548802754018</v>
      </c>
      <c r="AD54">
        <f t="shared" si="19"/>
        <v>17.932006714972321</v>
      </c>
      <c r="AE54">
        <f t="shared" si="20"/>
        <v>11.672974155561418</v>
      </c>
      <c r="AF54">
        <f t="shared" si="21"/>
        <v>1.4684375857064451</v>
      </c>
      <c r="AG54">
        <f t="shared" si="22"/>
        <v>-34.979620501309</v>
      </c>
      <c r="AH54">
        <f t="shared" si="23"/>
        <v>4.4003686458431481</v>
      </c>
      <c r="AI54">
        <f t="shared" si="24"/>
        <v>0</v>
      </c>
      <c r="AJ54">
        <f t="shared" si="25"/>
        <v>0</v>
      </c>
      <c r="AK54">
        <f t="shared" si="26"/>
        <v>0</v>
      </c>
      <c r="AL54">
        <f t="shared" si="27"/>
        <v>0</v>
      </c>
      <c r="AM54">
        <f t="shared" si="28"/>
        <v>2.3344843944116365</v>
      </c>
      <c r="AN54">
        <f t="shared" si="29"/>
        <v>1.0303652778210395</v>
      </c>
      <c r="AO54">
        <f t="shared" si="30"/>
        <v>-10.587794099105283</v>
      </c>
      <c r="AP54">
        <f t="shared" si="31"/>
        <v>4.6731070186425745</v>
      </c>
      <c r="AQ54">
        <f t="shared" si="32"/>
        <v>90.963918742557567</v>
      </c>
      <c r="AR54">
        <f t="shared" si="33"/>
        <v>5.9840515117478921</v>
      </c>
      <c r="AS54">
        <f t="shared" si="34"/>
        <v>-272.58548802754018</v>
      </c>
      <c r="AT54">
        <f t="shared" si="35"/>
        <v>17.932006714972321</v>
      </c>
      <c r="AU54">
        <f t="shared" si="36"/>
        <v>9.3384897611497806</v>
      </c>
      <c r="AV54">
        <f t="shared" si="37"/>
        <v>1.7938677623656103</v>
      </c>
      <c r="AW54">
        <f t="shared" si="38"/>
        <v>-24.391826402203719</v>
      </c>
      <c r="AX54">
        <f t="shared" si="39"/>
        <v>6.4188140202848967</v>
      </c>
    </row>
    <row r="55" spans="1:50" x14ac:dyDescent="0.25">
      <c r="A55" t="s">
        <v>56</v>
      </c>
      <c r="B55">
        <v>-0.30652321105758384</v>
      </c>
      <c r="C55">
        <v>4.8487606801644401E-4</v>
      </c>
      <c r="D55">
        <v>2.3510480133508725E-7</v>
      </c>
      <c r="E55">
        <v>213.33972070070917</v>
      </c>
      <c r="F55">
        <v>213.03319748965157</v>
      </c>
      <c r="G55">
        <v>4.0555010321383334</v>
      </c>
      <c r="H55">
        <v>0.35103906574858013</v>
      </c>
      <c r="I55">
        <v>3.4754614249128776E-2</v>
      </c>
      <c r="J55">
        <v>1.6345777045238069E-2</v>
      </c>
      <c r="K55">
        <f t="shared" si="0"/>
        <v>69.666148804711042</v>
      </c>
      <c r="L55">
        <f t="shared" si="1"/>
        <v>4.5829800302726431</v>
      </c>
      <c r="M55">
        <f t="shared" si="2"/>
        <v>-48417.874735983292</v>
      </c>
      <c r="N55">
        <f t="shared" si="3"/>
        <v>-3185.1646291699176</v>
      </c>
      <c r="O55">
        <f t="shared" si="4"/>
        <v>8.9400476850674053</v>
      </c>
      <c r="P55">
        <f t="shared" si="5"/>
        <v>1.1246260371614454</v>
      </c>
      <c r="Q55">
        <f t="shared" si="6"/>
        <v>-6213.3204773914495</v>
      </c>
      <c r="R55">
        <f t="shared" si="7"/>
        <v>-781.61350277519466</v>
      </c>
      <c r="S55">
        <f t="shared" si="8"/>
        <v>1.2431051988183874</v>
      </c>
      <c r="T55">
        <f t="shared" si="9"/>
        <v>0.10761958822185247</v>
      </c>
      <c r="U55">
        <f t="shared" si="10"/>
        <v>-863.95635229901131</v>
      </c>
      <c r="V55">
        <f t="shared" si="11"/>
        <v>74.795461369200737</v>
      </c>
      <c r="W55">
        <f t="shared" si="12"/>
        <v>1.065309595871061E-2</v>
      </c>
      <c r="X55">
        <f t="shared" si="13"/>
        <v>5.0103884062526307E-3</v>
      </c>
      <c r="Y55">
        <f t="shared" si="14"/>
        <v>-7.4038866010113091</v>
      </c>
      <c r="Z55">
        <f t="shared" si="15"/>
        <v>3.482212845044736</v>
      </c>
      <c r="AA55">
        <f t="shared" si="16"/>
        <v>68.423043605892659</v>
      </c>
      <c r="AB55">
        <f t="shared" si="17"/>
        <v>4.5841961703354563</v>
      </c>
      <c r="AC55">
        <f t="shared" si="18"/>
        <v>-47553.918383684279</v>
      </c>
      <c r="AD55">
        <f t="shared" si="19"/>
        <v>3186.0098447908895</v>
      </c>
      <c r="AE55">
        <f t="shared" si="20"/>
        <v>8.9293945891086945</v>
      </c>
      <c r="AF55">
        <f t="shared" si="21"/>
        <v>1.1246369862424355</v>
      </c>
      <c r="AG55">
        <f t="shared" si="22"/>
        <v>-6205.916590790438</v>
      </c>
      <c r="AH55">
        <f t="shared" si="23"/>
        <v>781.62111237097326</v>
      </c>
      <c r="AI55">
        <f t="shared" si="24"/>
        <v>24864.891998753443</v>
      </c>
      <c r="AJ55">
        <f t="shared" si="25"/>
        <v>2152.3012927345599</v>
      </c>
      <c r="AK55">
        <f t="shared" si="26"/>
        <v>-111911.13373453314</v>
      </c>
      <c r="AL55">
        <f t="shared" si="27"/>
        <v>9687.0108191220497</v>
      </c>
      <c r="AM55">
        <f t="shared" si="28"/>
        <v>213.08581181824434</v>
      </c>
      <c r="AN55">
        <f t="shared" si="29"/>
        <v>100.21848194606964</v>
      </c>
      <c r="AO55">
        <f t="shared" si="30"/>
        <v>-959.05000450106979</v>
      </c>
      <c r="AP55">
        <f t="shared" si="31"/>
        <v>451.06023128114805</v>
      </c>
      <c r="AQ55">
        <f t="shared" si="32"/>
        <v>-24796.468955147549</v>
      </c>
      <c r="AR55">
        <f t="shared" si="33"/>
        <v>2152.3061746790081</v>
      </c>
      <c r="AS55">
        <f t="shared" si="34"/>
        <v>64357.215350848863</v>
      </c>
      <c r="AT55">
        <f t="shared" si="35"/>
        <v>10197.491718108533</v>
      </c>
      <c r="AU55">
        <f t="shared" si="36"/>
        <v>-204.15641722913566</v>
      </c>
      <c r="AV55">
        <f t="shared" si="37"/>
        <v>100.22479200240583</v>
      </c>
      <c r="AW55">
        <f t="shared" si="38"/>
        <v>-5246.8665862893686</v>
      </c>
      <c r="AX55">
        <f t="shared" si="39"/>
        <v>902.43387322697527</v>
      </c>
    </row>
    <row r="56" spans="1:50" x14ac:dyDescent="0.25">
      <c r="A56" t="s">
        <v>93</v>
      </c>
      <c r="B56">
        <v>-0.27612750698306698</v>
      </c>
      <c r="C56">
        <v>4.3679439281347072E-4</v>
      </c>
      <c r="D56">
        <v>1.9078934159328855E-7</v>
      </c>
      <c r="E56">
        <v>99.778764307740971</v>
      </c>
      <c r="F56">
        <v>99.502636800757898</v>
      </c>
      <c r="G56">
        <v>0.60671443666964886</v>
      </c>
      <c r="H56">
        <v>0.19582866693277259</v>
      </c>
      <c r="I56">
        <v>2.5866825494523481E-3</v>
      </c>
      <c r="J56">
        <v>1.2001520758821325E-3</v>
      </c>
      <c r="K56">
        <f t="shared" si="0"/>
        <v>62.757857469209384</v>
      </c>
      <c r="L56">
        <f t="shared" si="1"/>
        <v>4.1285188353146607</v>
      </c>
      <c r="M56">
        <f t="shared" si="2"/>
        <v>-22614.814316689608</v>
      </c>
      <c r="N56">
        <f t="shared" si="3"/>
        <v>-1487.7131028477875</v>
      </c>
      <c r="O56">
        <f t="shared" si="4"/>
        <v>8.0535274019547209</v>
      </c>
      <c r="P56">
        <f t="shared" si="5"/>
        <v>1.0131049549500428</v>
      </c>
      <c r="Q56">
        <f t="shared" si="6"/>
        <v>-2902.0912142983029</v>
      </c>
      <c r="R56">
        <f t="shared" si="7"/>
        <v>-365.07269947439204</v>
      </c>
      <c r="S56">
        <f t="shared" si="8"/>
        <v>0.16753054484822602</v>
      </c>
      <c r="T56">
        <f t="shared" si="9"/>
        <v>5.4074330983912115E-2</v>
      </c>
      <c r="U56">
        <f t="shared" si="10"/>
        <v>-60.3696862337165</v>
      </c>
      <c r="V56">
        <f t="shared" si="11"/>
        <v>19.485702728146272</v>
      </c>
      <c r="W56">
        <f t="shared" si="12"/>
        <v>7.1425420373688077E-4</v>
      </c>
      <c r="X56">
        <f t="shared" si="13"/>
        <v>3.3139692674440921E-4</v>
      </c>
      <c r="Y56">
        <f t="shared" si="14"/>
        <v>-0.25738173423701549</v>
      </c>
      <c r="Z56">
        <f t="shared" si="15"/>
        <v>0.11941899015789993</v>
      </c>
      <c r="AA56">
        <f t="shared" si="16"/>
        <v>62.590326924361158</v>
      </c>
      <c r="AB56">
        <f t="shared" si="17"/>
        <v>4.1288665744637267</v>
      </c>
      <c r="AC56">
        <f t="shared" si="18"/>
        <v>-22554.444630455891</v>
      </c>
      <c r="AD56">
        <f t="shared" si="19"/>
        <v>1487.8384107630654</v>
      </c>
      <c r="AE56">
        <f t="shared" si="20"/>
        <v>8.0528131477509834</v>
      </c>
      <c r="AF56">
        <f t="shared" si="21"/>
        <v>1.0131049949441409</v>
      </c>
      <c r="AG56">
        <f t="shared" si="22"/>
        <v>-2901.8338325640657</v>
      </c>
      <c r="AH56">
        <f t="shared" si="23"/>
        <v>365.07271388627822</v>
      </c>
      <c r="AI56">
        <f t="shared" si="24"/>
        <v>3719.8766840145258</v>
      </c>
      <c r="AJ56">
        <f t="shared" si="25"/>
        <v>1200.6623187563714</v>
      </c>
      <c r="AK56">
        <f t="shared" si="26"/>
        <v>-16811.103088691074</v>
      </c>
      <c r="AL56">
        <f t="shared" si="27"/>
        <v>5426.1094466005161</v>
      </c>
      <c r="AM56">
        <f t="shared" si="28"/>
        <v>15.859421703351057</v>
      </c>
      <c r="AN56">
        <f t="shared" si="29"/>
        <v>7.3583541814396076</v>
      </c>
      <c r="AO56">
        <f t="shared" si="30"/>
        <v>-71.672906343316328</v>
      </c>
      <c r="AP56">
        <f t="shared" si="31"/>
        <v>33.254341800863642</v>
      </c>
      <c r="AQ56">
        <f t="shared" si="32"/>
        <v>-3657.2863570901645</v>
      </c>
      <c r="AR56">
        <f t="shared" si="33"/>
        <v>1200.6694179584222</v>
      </c>
      <c r="AS56">
        <f t="shared" si="34"/>
        <v>-5743.3415417648175</v>
      </c>
      <c r="AT56">
        <f t="shared" si="35"/>
        <v>5626.395548042221</v>
      </c>
      <c r="AU56">
        <f t="shared" si="36"/>
        <v>-7.8066085556000733</v>
      </c>
      <c r="AV56">
        <f t="shared" si="37"/>
        <v>7.427769381873035</v>
      </c>
      <c r="AW56">
        <f t="shared" si="38"/>
        <v>-2830.1609262207494</v>
      </c>
      <c r="AX56">
        <f t="shared" si="39"/>
        <v>366.58414814732652</v>
      </c>
    </row>
    <row r="57" spans="1:50" x14ac:dyDescent="0.25">
      <c r="A57" t="s">
        <v>74</v>
      </c>
      <c r="B57">
        <v>-0.23084951903081682</v>
      </c>
      <c r="C57">
        <v>3.6517106389741488E-4</v>
      </c>
      <c r="D57">
        <v>1.3334990590796986E-7</v>
      </c>
      <c r="E57">
        <v>16.870528408384015</v>
      </c>
      <c r="F57">
        <v>16.639678889353199</v>
      </c>
      <c r="G57">
        <v>0.15213337404114249</v>
      </c>
      <c r="H57">
        <v>4.3052822884937933E-2</v>
      </c>
      <c r="I57">
        <v>5.0152275320428288E-3</v>
      </c>
      <c r="J57">
        <v>2.1209024966033921E-3</v>
      </c>
      <c r="K57">
        <f t="shared" si="0"/>
        <v>52.467142337470818</v>
      </c>
      <c r="L57">
        <f t="shared" si="1"/>
        <v>3.451545258403041</v>
      </c>
      <c r="M57">
        <f t="shared" si="2"/>
        <v>-3781.8419739525566</v>
      </c>
      <c r="N57">
        <f t="shared" si="3"/>
        <v>-248.7880633800643</v>
      </c>
      <c r="O57">
        <f t="shared" si="4"/>
        <v>6.7329508296931833</v>
      </c>
      <c r="P57">
        <f t="shared" si="5"/>
        <v>0.84698114336105124</v>
      </c>
      <c r="Q57">
        <f t="shared" si="6"/>
        <v>-485.31242453636207</v>
      </c>
      <c r="R57">
        <f t="shared" si="7"/>
        <v>-61.050567963209552</v>
      </c>
      <c r="S57">
        <f t="shared" si="8"/>
        <v>3.51199162259331E-2</v>
      </c>
      <c r="T57">
        <f t="shared" si="9"/>
        <v>9.9388787223890582E-3</v>
      </c>
      <c r="U57">
        <f t="shared" si="10"/>
        <v>-2.5314504923984726</v>
      </c>
      <c r="V57">
        <f t="shared" si="11"/>
        <v>0.71639633972424188</v>
      </c>
      <c r="W57">
        <f t="shared" si="12"/>
        <v>1.1577628636021975E-3</v>
      </c>
      <c r="X57">
        <f t="shared" si="13"/>
        <v>4.8961274650631884E-4</v>
      </c>
      <c r="Y57">
        <f t="shared" si="14"/>
        <v>-8.3451775690235999E-2</v>
      </c>
      <c r="Z57">
        <f t="shared" si="15"/>
        <v>3.5291383392104296E-2</v>
      </c>
      <c r="AA57">
        <f t="shared" si="16"/>
        <v>52.432022421244881</v>
      </c>
      <c r="AB57">
        <f t="shared" si="17"/>
        <v>3.4515582322377671</v>
      </c>
      <c r="AC57">
        <f t="shared" si="18"/>
        <v>-3779.310523460158</v>
      </c>
      <c r="AD57">
        <f t="shared" si="19"/>
        <v>248.78899853663171</v>
      </c>
      <c r="AE57">
        <f t="shared" si="20"/>
        <v>6.7317930668295816</v>
      </c>
      <c r="AF57">
        <f t="shared" si="21"/>
        <v>0.84698126184620492</v>
      </c>
      <c r="AG57">
        <f t="shared" si="22"/>
        <v>-485.22897276067181</v>
      </c>
      <c r="AH57">
        <f t="shared" si="23"/>
        <v>61.050576503642809</v>
      </c>
      <c r="AI57">
        <f t="shared" si="24"/>
        <v>932.76430554280716</v>
      </c>
      <c r="AJ57">
        <f t="shared" si="25"/>
        <v>263.96696157078907</v>
      </c>
      <c r="AK57">
        <f t="shared" si="26"/>
        <v>-4227.9828131563836</v>
      </c>
      <c r="AL57">
        <f t="shared" si="27"/>
        <v>1196.4949453259169</v>
      </c>
      <c r="AM57">
        <f t="shared" si="28"/>
        <v>30.749500269414813</v>
      </c>
      <c r="AN57">
        <f t="shared" si="29"/>
        <v>13.003742387511629</v>
      </c>
      <c r="AO57">
        <f t="shared" si="30"/>
        <v>-139.37964594022188</v>
      </c>
      <c r="AP57">
        <f t="shared" si="31"/>
        <v>58.942649278498948</v>
      </c>
      <c r="AQ57">
        <f t="shared" si="32"/>
        <v>-880.33228312156234</v>
      </c>
      <c r="AR57">
        <f t="shared" si="33"/>
        <v>263.98952641183507</v>
      </c>
      <c r="AS57">
        <f t="shared" si="34"/>
        <v>448.67228969622556</v>
      </c>
      <c r="AT57">
        <f t="shared" si="35"/>
        <v>1222.0867890552327</v>
      </c>
      <c r="AU57">
        <f t="shared" si="36"/>
        <v>-24.017707202585232</v>
      </c>
      <c r="AV57">
        <f t="shared" si="37"/>
        <v>13.031296686772396</v>
      </c>
      <c r="AW57">
        <f t="shared" si="38"/>
        <v>-345.84932682044996</v>
      </c>
      <c r="AX57">
        <f t="shared" si="39"/>
        <v>84.861114742827155</v>
      </c>
    </row>
    <row r="58" spans="1:50" x14ac:dyDescent="0.25">
      <c r="A58" t="s">
        <v>84</v>
      </c>
      <c r="B58">
        <v>-0.15303926010648164</v>
      </c>
      <c r="C58">
        <v>2.4208631521427059E-4</v>
      </c>
      <c r="D58">
        <v>5.8605784014023179E-8</v>
      </c>
      <c r="E58">
        <v>302.27860026449383</v>
      </c>
      <c r="F58">
        <v>302.12556100438735</v>
      </c>
      <c r="G58">
        <v>5.1219092629061853</v>
      </c>
      <c r="H58">
        <v>0.40330050816897678</v>
      </c>
      <c r="I58">
        <v>4.2462497525068241E-2</v>
      </c>
      <c r="J58">
        <v>2.0400973525532211E-2</v>
      </c>
      <c r="K58">
        <f t="shared" si="0"/>
        <v>34.782540058730227</v>
      </c>
      <c r="L58">
        <f t="shared" si="1"/>
        <v>2.2881656188312109</v>
      </c>
      <c r="M58">
        <f t="shared" si="2"/>
        <v>-68666.657307998656</v>
      </c>
      <c r="N58">
        <f t="shared" si="3"/>
        <v>-4517.2285907506921</v>
      </c>
      <c r="O58">
        <f t="shared" si="4"/>
        <v>4.4635389219590023</v>
      </c>
      <c r="P58">
        <f t="shared" si="5"/>
        <v>0.56149723875670521</v>
      </c>
      <c r="Q58">
        <f t="shared" si="6"/>
        <v>-8811.7859425319275</v>
      </c>
      <c r="R58">
        <f t="shared" si="7"/>
        <v>-1108.4911684998351</v>
      </c>
      <c r="S58">
        <f t="shared" si="8"/>
        <v>0.78385320392769731</v>
      </c>
      <c r="T58">
        <f t="shared" si="9"/>
        <v>6.1733265082405911E-2</v>
      </c>
      <c r="U58">
        <f t="shared" si="10"/>
        <v>-1547.4597094690994</v>
      </c>
      <c r="V58">
        <f t="shared" si="11"/>
        <v>121.87197803150197</v>
      </c>
      <c r="W58">
        <f t="shared" si="12"/>
        <v>6.4984292035097516E-3</v>
      </c>
      <c r="X58">
        <f t="shared" si="13"/>
        <v>3.1221668163813657E-3</v>
      </c>
      <c r="Y58">
        <f t="shared" si="14"/>
        <v>-12.829005886408652</v>
      </c>
      <c r="Z58">
        <f t="shared" si="15"/>
        <v>6.1636889794957348</v>
      </c>
      <c r="AA58">
        <f t="shared" si="16"/>
        <v>33.998686854802529</v>
      </c>
      <c r="AB58">
        <f t="shared" si="17"/>
        <v>2.2889684246891355</v>
      </c>
      <c r="AC58">
        <f t="shared" si="18"/>
        <v>-67119.197598529558</v>
      </c>
      <c r="AD58">
        <f t="shared" si="19"/>
        <v>4518.8134662266602</v>
      </c>
      <c r="AE58">
        <f t="shared" si="20"/>
        <v>4.4570404927554925</v>
      </c>
      <c r="AF58">
        <f t="shared" si="21"/>
        <v>0.56150578972543885</v>
      </c>
      <c r="AG58">
        <f t="shared" si="22"/>
        <v>-8798.956936645518</v>
      </c>
      <c r="AH58">
        <f t="shared" si="23"/>
        <v>1108.5080495682873</v>
      </c>
      <c r="AI58">
        <f t="shared" si="24"/>
        <v>31403.98875375948</v>
      </c>
      <c r="AJ58">
        <f t="shared" si="25"/>
        <v>2472.796715148319</v>
      </c>
      <c r="AK58">
        <f t="shared" si="26"/>
        <v>-140882.23614398329</v>
      </c>
      <c r="AL58">
        <f t="shared" si="27"/>
        <v>11093.276509911077</v>
      </c>
      <c r="AM58">
        <f t="shared" si="28"/>
        <v>260.35053068807309</v>
      </c>
      <c r="AN58">
        <f t="shared" si="29"/>
        <v>125.0846464242432</v>
      </c>
      <c r="AO58">
        <f t="shared" si="30"/>
        <v>-1167.9651662153121</v>
      </c>
      <c r="AP58">
        <f t="shared" si="31"/>
        <v>561.14542753481498</v>
      </c>
      <c r="AQ58">
        <f t="shared" si="32"/>
        <v>-31369.990066904676</v>
      </c>
      <c r="AR58">
        <f t="shared" si="33"/>
        <v>2472.7977745510784</v>
      </c>
      <c r="AS58">
        <f t="shared" si="34"/>
        <v>73763.038545453732</v>
      </c>
      <c r="AT58">
        <f t="shared" si="35"/>
        <v>11978.33289184669</v>
      </c>
      <c r="AU58">
        <f t="shared" si="36"/>
        <v>-255.89349019531761</v>
      </c>
      <c r="AV58">
        <f t="shared" si="37"/>
        <v>125.08590671946155</v>
      </c>
      <c r="AW58">
        <f t="shared" si="38"/>
        <v>-7630.9917704302061</v>
      </c>
      <c r="AX58">
        <f t="shared" si="39"/>
        <v>1242.4468949620821</v>
      </c>
    </row>
    <row r="59" spans="1:50" x14ac:dyDescent="0.25">
      <c r="A59" t="s">
        <v>18</v>
      </c>
      <c r="B59">
        <v>-5.4471605146575362E-2</v>
      </c>
      <c r="C59">
        <v>8.6166322057268184E-5</v>
      </c>
      <c r="D59">
        <v>7.4246350568768618E-9</v>
      </c>
      <c r="E59">
        <v>90.368008291808295</v>
      </c>
      <c r="F59">
        <v>90.31353668666172</v>
      </c>
      <c r="G59">
        <v>1.4418676068168934</v>
      </c>
      <c r="H59">
        <v>0.2155304523257344</v>
      </c>
      <c r="I59">
        <v>6.9745465713459591E-3</v>
      </c>
      <c r="J59">
        <v>3.4615087062496324E-3</v>
      </c>
      <c r="K59">
        <f t="shared" si="0"/>
        <v>12.380227052560409</v>
      </c>
      <c r="L59">
        <f t="shared" si="1"/>
        <v>0.8144318916088652</v>
      </c>
      <c r="M59">
        <f t="shared" si="2"/>
        <v>-20526.329031280835</v>
      </c>
      <c r="N59">
        <f t="shared" si="3"/>
        <v>-1350.3223252496521</v>
      </c>
      <c r="O59">
        <f t="shared" si="4"/>
        <v>1.5887173627483053</v>
      </c>
      <c r="P59">
        <f t="shared" si="5"/>
        <v>0.19985496440042061</v>
      </c>
      <c r="Q59">
        <f t="shared" si="6"/>
        <v>-2634.0821688513493</v>
      </c>
      <c r="R59">
        <f t="shared" si="7"/>
        <v>-331.35811971796915</v>
      </c>
      <c r="S59">
        <f t="shared" si="8"/>
        <v>7.8540842952167386E-2</v>
      </c>
      <c r="T59">
        <f t="shared" si="9"/>
        <v>1.1740947058632972E-2</v>
      </c>
      <c r="U59">
        <f t="shared" si="10"/>
        <v>-130.22016300556663</v>
      </c>
      <c r="V59">
        <f t="shared" si="11"/>
        <v>19.466407315567555</v>
      </c>
      <c r="W59">
        <f t="shared" si="12"/>
        <v>3.7991474691075809E-4</v>
      </c>
      <c r="X59">
        <f t="shared" si="13"/>
        <v>1.8855489318225858E-4</v>
      </c>
      <c r="Y59">
        <f t="shared" si="14"/>
        <v>-0.62989596764408395</v>
      </c>
      <c r="Z59">
        <f t="shared" si="15"/>
        <v>0.31262268143269706</v>
      </c>
      <c r="AA59">
        <f t="shared" si="16"/>
        <v>12.301686209608242</v>
      </c>
      <c r="AB59">
        <f t="shared" si="17"/>
        <v>0.81451352948795031</v>
      </c>
      <c r="AC59">
        <f t="shared" si="18"/>
        <v>-20396.108868275267</v>
      </c>
      <c r="AD59">
        <f t="shared" si="19"/>
        <v>1350.4576802766965</v>
      </c>
      <c r="AE59">
        <f t="shared" si="20"/>
        <v>1.5883374480013945</v>
      </c>
      <c r="AF59">
        <f t="shared" si="21"/>
        <v>0.19985504579022006</v>
      </c>
      <c r="AG59">
        <f t="shared" si="22"/>
        <v>-2633.4522728837051</v>
      </c>
      <c r="AH59">
        <f t="shared" si="23"/>
        <v>331.35825466168188</v>
      </c>
      <c r="AI59">
        <f t="shared" si="24"/>
        <v>8840.6724364084876</v>
      </c>
      <c r="AJ59">
        <f t="shared" si="25"/>
        <v>1321.509889434795</v>
      </c>
      <c r="AK59">
        <f t="shared" si="26"/>
        <v>-39965.133768225707</v>
      </c>
      <c r="AL59">
        <f t="shared" si="27"/>
        <v>5974.0161042263999</v>
      </c>
      <c r="AM59">
        <f t="shared" si="28"/>
        <v>42.763760929387374</v>
      </c>
      <c r="AN59">
        <f t="shared" si="29"/>
        <v>21.223915683769125</v>
      </c>
      <c r="AO59">
        <f t="shared" si="30"/>
        <v>-193.31780905454448</v>
      </c>
      <c r="AP59">
        <f t="shared" si="31"/>
        <v>95.944809118158403</v>
      </c>
      <c r="AQ59">
        <f t="shared" si="32"/>
        <v>-8828.3707501988793</v>
      </c>
      <c r="AR59">
        <f t="shared" si="33"/>
        <v>1321.5101404477582</v>
      </c>
      <c r="AS59">
        <f t="shared" si="34"/>
        <v>19569.02489995044</v>
      </c>
      <c r="AT59">
        <f t="shared" si="35"/>
        <v>6124.753412160745</v>
      </c>
      <c r="AU59">
        <f t="shared" si="36"/>
        <v>-41.175423481385977</v>
      </c>
      <c r="AV59">
        <f t="shared" si="37"/>
        <v>21.224856630636374</v>
      </c>
      <c r="AW59">
        <f t="shared" si="38"/>
        <v>-2440.1344638291607</v>
      </c>
      <c r="AX59">
        <f t="shared" si="39"/>
        <v>344.9691280812761</v>
      </c>
    </row>
    <row r="60" spans="1:50" x14ac:dyDescent="0.25">
      <c r="A60" t="s">
        <v>67</v>
      </c>
      <c r="B60">
        <v>-5.3419537708028243E-2</v>
      </c>
      <c r="C60">
        <v>8.4502101194088494E-5</v>
      </c>
      <c r="D60">
        <v>7.1406051062159719E-9</v>
      </c>
      <c r="E60">
        <v>0.61385063599957856</v>
      </c>
      <c r="F60">
        <v>0.56043109829155036</v>
      </c>
      <c r="G60">
        <v>4.9566408288130642E-3</v>
      </c>
      <c r="H60">
        <v>3.1271125091021559E-3</v>
      </c>
      <c r="I60">
        <v>1.7433213763888615E-2</v>
      </c>
      <c r="J60">
        <v>7.4204354124622557E-3</v>
      </c>
      <c r="K60">
        <f t="shared" si="0"/>
        <v>12.141114697990151</v>
      </c>
      <c r="L60">
        <f t="shared" si="1"/>
        <v>0.79870191134170776</v>
      </c>
      <c r="M60">
        <f t="shared" si="2"/>
        <v>-127.37396347134086</v>
      </c>
      <c r="N60">
        <f t="shared" si="3"/>
        <v>-8.3792823484790819</v>
      </c>
      <c r="O60">
        <f t="shared" si="4"/>
        <v>1.5580327922844033</v>
      </c>
      <c r="P60">
        <f t="shared" si="5"/>
        <v>0.19599495513666029</v>
      </c>
      <c r="Q60">
        <f t="shared" si="6"/>
        <v>-16.345518258256536</v>
      </c>
      <c r="R60">
        <f t="shared" si="7"/>
        <v>-2.0562077599247726</v>
      </c>
      <c r="S60">
        <f t="shared" si="8"/>
        <v>2.6478146165993187E-4</v>
      </c>
      <c r="T60">
        <f t="shared" si="9"/>
        <v>1.6704942968947604E-4</v>
      </c>
      <c r="U60">
        <f t="shared" si="10"/>
        <v>-2.7778556635284458E-3</v>
      </c>
      <c r="V60">
        <f t="shared" si="11"/>
        <v>1.7525366067662612E-3</v>
      </c>
      <c r="W60">
        <f t="shared" si="12"/>
        <v>9.3127422003216485E-4</v>
      </c>
      <c r="X60">
        <f t="shared" si="13"/>
        <v>3.9639896666710932E-4</v>
      </c>
      <c r="Y60">
        <f t="shared" si="14"/>
        <v>-9.770115136447469E-3</v>
      </c>
      <c r="Z60">
        <f t="shared" si="15"/>
        <v>4.1586714857979185E-3</v>
      </c>
      <c r="AA60">
        <f t="shared" si="16"/>
        <v>12.140849916528492</v>
      </c>
      <c r="AB60">
        <f t="shared" si="17"/>
        <v>0.79870191873945173</v>
      </c>
      <c r="AC60">
        <f t="shared" si="18"/>
        <v>-127.37118561567733</v>
      </c>
      <c r="AD60">
        <f t="shared" si="19"/>
        <v>8.3792824260897447</v>
      </c>
      <c r="AE60">
        <f t="shared" si="20"/>
        <v>1.5571015180643712</v>
      </c>
      <c r="AF60">
        <f t="shared" si="21"/>
        <v>0.19599533746950731</v>
      </c>
      <c r="AG60">
        <f t="shared" si="22"/>
        <v>-16.335748143120089</v>
      </c>
      <c r="AH60">
        <f t="shared" si="23"/>
        <v>2.0562117710268257</v>
      </c>
      <c r="AI60">
        <f t="shared" si="24"/>
        <v>30.391171328232673</v>
      </c>
      <c r="AJ60">
        <f t="shared" si="25"/>
        <v>19.173597238930505</v>
      </c>
      <c r="AK60">
        <f t="shared" si="26"/>
        <v>-137.83114489955491</v>
      </c>
      <c r="AL60">
        <f t="shared" si="27"/>
        <v>86.956795141018929</v>
      </c>
      <c r="AM60">
        <f t="shared" si="28"/>
        <v>106.89009040562549</v>
      </c>
      <c r="AN60">
        <f t="shared" si="29"/>
        <v>45.497717310821841</v>
      </c>
      <c r="AO60">
        <f t="shared" si="30"/>
        <v>-484.7718233662776</v>
      </c>
      <c r="AP60">
        <f t="shared" si="31"/>
        <v>206.34290134915796</v>
      </c>
      <c r="AQ60">
        <f t="shared" si="32"/>
        <v>-18.250321411704181</v>
      </c>
      <c r="AR60">
        <f t="shared" si="33"/>
        <v>19.190225528526796</v>
      </c>
      <c r="AS60">
        <f t="shared" si="34"/>
        <v>10.459959283877581</v>
      </c>
      <c r="AT60">
        <f t="shared" si="35"/>
        <v>87.359582160020139</v>
      </c>
      <c r="AU60">
        <f t="shared" si="36"/>
        <v>-105.33298888756111</v>
      </c>
      <c r="AV60">
        <f t="shared" si="37"/>
        <v>45.498139463804087</v>
      </c>
      <c r="AW60">
        <f t="shared" si="38"/>
        <v>468.4360752231575</v>
      </c>
      <c r="AX60">
        <f t="shared" si="39"/>
        <v>206.35314619369302</v>
      </c>
    </row>
    <row r="61" spans="1:50" x14ac:dyDescent="0.25">
      <c r="A61" t="s">
        <v>386</v>
      </c>
      <c r="B61">
        <v>-3.5845962764550814E-2</v>
      </c>
      <c r="C61">
        <v>5.6703208280935273E-5</v>
      </c>
      <c r="D61">
        <v>3.2152538293511264E-9</v>
      </c>
      <c r="E61">
        <v>29.909494570232873</v>
      </c>
      <c r="F61">
        <v>29.873648607468322</v>
      </c>
      <c r="G61">
        <v>0</v>
      </c>
      <c r="H61">
        <v>0</v>
      </c>
      <c r="I61">
        <v>3.6195605470178529E-3</v>
      </c>
      <c r="J61">
        <v>1.7574464374046095E-3</v>
      </c>
      <c r="K61">
        <f t="shared" si="0"/>
        <v>8.1470181895432106</v>
      </c>
      <c r="L61">
        <f t="shared" si="1"/>
        <v>0.53595070647022236</v>
      </c>
      <c r="M61">
        <f t="shared" si="2"/>
        <v>-6789.6393295859207</v>
      </c>
      <c r="N61">
        <f t="shared" si="3"/>
        <v>-446.65568563970623</v>
      </c>
      <c r="O61">
        <f t="shared" si="4"/>
        <v>1.0454823806867664</v>
      </c>
      <c r="P61">
        <f t="shared" si="5"/>
        <v>0.13151794577983916</v>
      </c>
      <c r="Q61">
        <f t="shared" si="6"/>
        <v>-871.29402747755319</v>
      </c>
      <c r="R61">
        <f t="shared" si="7"/>
        <v>-109.60567368798415</v>
      </c>
      <c r="S61">
        <f t="shared" si="8"/>
        <v>0</v>
      </c>
      <c r="T61">
        <f t="shared" si="9"/>
        <v>0</v>
      </c>
      <c r="U61">
        <f t="shared" si="10"/>
        <v>0</v>
      </c>
      <c r="V61">
        <f t="shared" si="11"/>
        <v>0</v>
      </c>
      <c r="W61">
        <f t="shared" si="12"/>
        <v>1.2974663259243913E-4</v>
      </c>
      <c r="X61">
        <f t="shared" si="13"/>
        <v>6.2997693884444931E-5</v>
      </c>
      <c r="Y61">
        <f t="shared" si="14"/>
        <v>-0.10812947989506716</v>
      </c>
      <c r="Z61">
        <f t="shared" si="15"/>
        <v>5.2501615943369322E-2</v>
      </c>
      <c r="AA61">
        <f t="shared" si="16"/>
        <v>8.1470181895432106</v>
      </c>
      <c r="AB61">
        <f t="shared" si="17"/>
        <v>0.53595070647022236</v>
      </c>
      <c r="AC61">
        <f t="shared" si="18"/>
        <v>-6789.6393295859207</v>
      </c>
      <c r="AD61">
        <f t="shared" si="19"/>
        <v>446.65568563970623</v>
      </c>
      <c r="AE61">
        <f t="shared" si="20"/>
        <v>1.0453526340541739</v>
      </c>
      <c r="AF61">
        <f t="shared" si="21"/>
        <v>0.13151795828708066</v>
      </c>
      <c r="AG61">
        <f t="shared" si="22"/>
        <v>-871.185897997658</v>
      </c>
      <c r="AH61">
        <f t="shared" si="23"/>
        <v>109.60568411138773</v>
      </c>
      <c r="AI61">
        <f t="shared" si="24"/>
        <v>0</v>
      </c>
      <c r="AJ61">
        <f t="shared" si="25"/>
        <v>0</v>
      </c>
      <c r="AK61">
        <f t="shared" si="26"/>
        <v>0</v>
      </c>
      <c r="AL61">
        <f t="shared" si="27"/>
        <v>0</v>
      </c>
      <c r="AM61">
        <f t="shared" si="28"/>
        <v>22.193054490242048</v>
      </c>
      <c r="AN61">
        <f t="shared" si="29"/>
        <v>10.775650772444921</v>
      </c>
      <c r="AO61">
        <f t="shared" si="30"/>
        <v>-100.54435797600216</v>
      </c>
      <c r="AP61">
        <f t="shared" si="31"/>
        <v>48.818466568694028</v>
      </c>
      <c r="AQ61">
        <f t="shared" si="32"/>
        <v>8.1470181895432106</v>
      </c>
      <c r="AR61">
        <f t="shared" si="33"/>
        <v>0.53595070647022236</v>
      </c>
      <c r="AS61">
        <f t="shared" si="34"/>
        <v>-6789.6393295859207</v>
      </c>
      <c r="AT61">
        <f t="shared" si="35"/>
        <v>446.65568563970623</v>
      </c>
      <c r="AU61">
        <f t="shared" si="36"/>
        <v>-21.147701856187872</v>
      </c>
      <c r="AV61">
        <f t="shared" si="37"/>
        <v>10.77645333785865</v>
      </c>
      <c r="AW61">
        <f t="shared" si="38"/>
        <v>-770.64154002165583</v>
      </c>
      <c r="AX61">
        <f t="shared" si="39"/>
        <v>119.98603530263016</v>
      </c>
    </row>
    <row r="62" spans="1:50" x14ac:dyDescent="0.25">
      <c r="A62" t="s">
        <v>52</v>
      </c>
      <c r="B62">
        <v>-2.3058325434716323E-2</v>
      </c>
      <c r="C62">
        <v>3.64749871086547E-5</v>
      </c>
      <c r="D62">
        <v>1.3304246845765265E-9</v>
      </c>
      <c r="E62">
        <v>172.50447661660127</v>
      </c>
      <c r="F62">
        <v>172.48141829116656</v>
      </c>
      <c r="G62">
        <v>0.3301478018291184</v>
      </c>
      <c r="H62">
        <v>0.16791432187080854</v>
      </c>
      <c r="I62">
        <v>0.10215524181120514</v>
      </c>
      <c r="J62">
        <v>4.3450624824165639E-2</v>
      </c>
      <c r="K62">
        <f t="shared" si="0"/>
        <v>5.2406626088117791</v>
      </c>
      <c r="L62">
        <f t="shared" si="1"/>
        <v>0.34475642035141113</v>
      </c>
      <c r="M62">
        <f t="shared" si="2"/>
        <v>-39201.32544371218</v>
      </c>
      <c r="N62">
        <f t="shared" si="3"/>
        <v>-2578.8549353054332</v>
      </c>
      <c r="O62">
        <f t="shared" si="4"/>
        <v>0.67251849611297565</v>
      </c>
      <c r="P62">
        <f t="shared" si="5"/>
        <v>8.4600422485957713E-2</v>
      </c>
      <c r="Q62">
        <f t="shared" si="6"/>
        <v>-5030.5883818416796</v>
      </c>
      <c r="R62">
        <f t="shared" si="7"/>
        <v>-632.83003354789821</v>
      </c>
      <c r="S62">
        <f t="shared" si="8"/>
        <v>7.6126554561320448E-3</v>
      </c>
      <c r="T62">
        <f t="shared" si="9"/>
        <v>3.8718418055170931E-3</v>
      </c>
      <c r="U62">
        <f t="shared" si="10"/>
        <v>-56.944361105197338</v>
      </c>
      <c r="V62">
        <f t="shared" si="11"/>
        <v>28.962240467347939</v>
      </c>
      <c r="W62">
        <f t="shared" si="12"/>
        <v>2.3555288105449076E-3</v>
      </c>
      <c r="X62">
        <f t="shared" si="13"/>
        <v>1.0019055763101433E-3</v>
      </c>
      <c r="Y62">
        <f t="shared" si="14"/>
        <v>-17.619880993473743</v>
      </c>
      <c r="Z62">
        <f t="shared" si="15"/>
        <v>7.4944772240754949</v>
      </c>
      <c r="AA62">
        <f t="shared" si="16"/>
        <v>5.2330499533556472</v>
      </c>
      <c r="AB62">
        <f t="shared" si="17"/>
        <v>0.34477787178746372</v>
      </c>
      <c r="AC62">
        <f t="shared" si="18"/>
        <v>-39144.381082606982</v>
      </c>
      <c r="AD62">
        <f t="shared" si="19"/>
        <v>2579.0153968326686</v>
      </c>
      <c r="AE62">
        <f t="shared" si="20"/>
        <v>0.67016296730243086</v>
      </c>
      <c r="AF62">
        <f t="shared" si="21"/>
        <v>8.4606308108202244E-2</v>
      </c>
      <c r="AG62">
        <f t="shared" si="22"/>
        <v>-5012.9685008482065</v>
      </c>
      <c r="AH62">
        <f t="shared" si="23"/>
        <v>632.87405931529997</v>
      </c>
      <c r="AI62">
        <f t="shared" si="24"/>
        <v>2024.2798377726144</v>
      </c>
      <c r="AJ62">
        <f t="shared" si="25"/>
        <v>1029.5561572203981</v>
      </c>
      <c r="AK62">
        <f t="shared" si="26"/>
        <v>-9123.782705216614</v>
      </c>
      <c r="AL62">
        <f t="shared" si="27"/>
        <v>4640.3893799745993</v>
      </c>
      <c r="AM62">
        <f t="shared" si="28"/>
        <v>626.35824068954923</v>
      </c>
      <c r="AN62">
        <f t="shared" si="29"/>
        <v>266.41482958916095</v>
      </c>
      <c r="AO62">
        <f t="shared" si="30"/>
        <v>-2823.105964421085</v>
      </c>
      <c r="AP62">
        <f t="shared" si="31"/>
        <v>1200.7781578723889</v>
      </c>
      <c r="AQ62">
        <f t="shared" si="32"/>
        <v>-2019.0467878192587</v>
      </c>
      <c r="AR62">
        <f t="shared" si="33"/>
        <v>1029.5562149500211</v>
      </c>
      <c r="AS62">
        <f t="shared" si="34"/>
        <v>-30020.598377390368</v>
      </c>
      <c r="AT62">
        <f t="shared" si="35"/>
        <v>5308.9108124813147</v>
      </c>
      <c r="AU62">
        <f t="shared" si="36"/>
        <v>-625.68807772224682</v>
      </c>
      <c r="AV62">
        <f t="shared" si="37"/>
        <v>266.41484302352416</v>
      </c>
      <c r="AW62">
        <f t="shared" si="38"/>
        <v>-2189.8625364271215</v>
      </c>
      <c r="AX62">
        <f t="shared" si="39"/>
        <v>1357.3495347100663</v>
      </c>
    </row>
    <row r="63" spans="1:50" x14ac:dyDescent="0.25">
      <c r="A63" t="s">
        <v>206</v>
      </c>
      <c r="B63">
        <v>-2.2020939888820031E-2</v>
      </c>
      <c r="C63">
        <v>3.4833990908804781E-5</v>
      </c>
      <c r="D63">
        <v>1.2134069226346941E-9</v>
      </c>
      <c r="E63">
        <v>37.60274955847634</v>
      </c>
      <c r="F63">
        <v>37.580728618587521</v>
      </c>
      <c r="G63">
        <v>0</v>
      </c>
      <c r="H63">
        <v>0</v>
      </c>
      <c r="I63">
        <v>1.3262954678722925E-3</v>
      </c>
      <c r="J63">
        <v>5.7412263057545908E-4</v>
      </c>
      <c r="K63">
        <f t="shared" si="0"/>
        <v>5.0048871334116773</v>
      </c>
      <c r="L63">
        <f t="shared" si="1"/>
        <v>0.32924595631792869</v>
      </c>
      <c r="M63">
        <f t="shared" si="2"/>
        <v>-8541.293245294044</v>
      </c>
      <c r="N63">
        <f t="shared" si="3"/>
        <v>-561.88804817696689</v>
      </c>
      <c r="O63">
        <f t="shared" si="4"/>
        <v>0.64226213733311721</v>
      </c>
      <c r="P63">
        <f t="shared" si="5"/>
        <v>8.0794280721147804E-2</v>
      </c>
      <c r="Q63">
        <f t="shared" si="6"/>
        <v>-1096.0785146761148</v>
      </c>
      <c r="R63">
        <f t="shared" si="7"/>
        <v>-137.88275854914616</v>
      </c>
      <c r="S63">
        <f t="shared" si="8"/>
        <v>0</v>
      </c>
      <c r="T63">
        <f t="shared" si="9"/>
        <v>0</v>
      </c>
      <c r="U63">
        <f t="shared" si="10"/>
        <v>0</v>
      </c>
      <c r="V63">
        <f t="shared" si="11"/>
        <v>0</v>
      </c>
      <c r="W63">
        <f t="shared" si="12"/>
        <v>2.920627277283019E-5</v>
      </c>
      <c r="X63">
        <f t="shared" si="13"/>
        <v>1.2642804350829345E-5</v>
      </c>
      <c r="Y63">
        <f t="shared" si="14"/>
        <v>-4.9843150046171188E-2</v>
      </c>
      <c r="Z63">
        <f t="shared" si="15"/>
        <v>2.1576090833781134E-2</v>
      </c>
      <c r="AA63">
        <f t="shared" si="16"/>
        <v>5.0048871334116773</v>
      </c>
      <c r="AB63">
        <f t="shared" si="17"/>
        <v>0.32924595631792869</v>
      </c>
      <c r="AC63">
        <f t="shared" si="18"/>
        <v>-8541.293245294044</v>
      </c>
      <c r="AD63">
        <f t="shared" si="19"/>
        <v>561.88804817696689</v>
      </c>
      <c r="AE63">
        <f t="shared" si="20"/>
        <v>0.6422329310603444</v>
      </c>
      <c r="AF63">
        <f t="shared" si="21"/>
        <v>8.0794281129374715E-2</v>
      </c>
      <c r="AG63">
        <f t="shared" si="22"/>
        <v>-1096.0286715260686</v>
      </c>
      <c r="AH63">
        <f t="shared" si="23"/>
        <v>137.88275924582234</v>
      </c>
      <c r="AI63">
        <f t="shared" si="24"/>
        <v>0</v>
      </c>
      <c r="AJ63">
        <f t="shared" si="25"/>
        <v>0</v>
      </c>
      <c r="AK63">
        <f t="shared" si="26"/>
        <v>0</v>
      </c>
      <c r="AL63">
        <f t="shared" si="27"/>
        <v>0</v>
      </c>
      <c r="AM63">
        <f t="shared" si="28"/>
        <v>8.1320960306631935</v>
      </c>
      <c r="AN63">
        <f t="shared" si="29"/>
        <v>3.5201980751342852</v>
      </c>
      <c r="AO63">
        <f t="shared" si="30"/>
        <v>-36.831688795265642</v>
      </c>
      <c r="AP63">
        <f t="shared" si="31"/>
        <v>15.943594309776669</v>
      </c>
      <c r="AQ63">
        <f t="shared" si="32"/>
        <v>5.0048871334116773</v>
      </c>
      <c r="AR63">
        <f t="shared" si="33"/>
        <v>0.32924595631792869</v>
      </c>
      <c r="AS63">
        <f t="shared" si="34"/>
        <v>-8541.293245294044</v>
      </c>
      <c r="AT63">
        <f t="shared" si="35"/>
        <v>561.88804817696689</v>
      </c>
      <c r="AU63">
        <f t="shared" si="36"/>
        <v>-7.4898630996028492</v>
      </c>
      <c r="AV63">
        <f t="shared" si="37"/>
        <v>3.5211251332553264</v>
      </c>
      <c r="AW63">
        <f t="shared" si="38"/>
        <v>-1059.196982730803</v>
      </c>
      <c r="AX63">
        <f t="shared" si="39"/>
        <v>138.8014895336363</v>
      </c>
    </row>
    <row r="64" spans="1:50" x14ac:dyDescent="0.25">
      <c r="A64" t="s">
        <v>8</v>
      </c>
      <c r="B64">
        <v>0</v>
      </c>
      <c r="C64">
        <v>0</v>
      </c>
      <c r="D64">
        <v>0</v>
      </c>
      <c r="E64">
        <v>11.681765570070983</v>
      </c>
      <c r="F64">
        <v>11.681765570070983</v>
      </c>
      <c r="G64">
        <v>0.26791052819700689</v>
      </c>
      <c r="H64">
        <v>0.19359264676398019</v>
      </c>
      <c r="I64">
        <v>0.33653109435330475</v>
      </c>
      <c r="J64">
        <v>0.14395887063121571</v>
      </c>
      <c r="K64">
        <f t="shared" si="0"/>
        <v>0</v>
      </c>
      <c r="L64">
        <f t="shared" si="1"/>
        <v>0</v>
      </c>
      <c r="M64">
        <f t="shared" si="2"/>
        <v>-2655.0146584280346</v>
      </c>
      <c r="N64">
        <f t="shared" si="3"/>
        <v>0</v>
      </c>
      <c r="O64">
        <f t="shared" si="4"/>
        <v>0</v>
      </c>
      <c r="P64">
        <f t="shared" si="5"/>
        <v>0</v>
      </c>
      <c r="Q64">
        <f t="shared" si="6"/>
        <v>-340.71005873220417</v>
      </c>
      <c r="R64">
        <f t="shared" si="7"/>
        <v>0</v>
      </c>
      <c r="S64">
        <f t="shared" si="8"/>
        <v>0</v>
      </c>
      <c r="T64">
        <f t="shared" si="9"/>
        <v>0</v>
      </c>
      <c r="U64">
        <f t="shared" si="10"/>
        <v>-3.1296679841513262</v>
      </c>
      <c r="V64">
        <f t="shared" si="11"/>
        <v>0</v>
      </c>
      <c r="W64">
        <f t="shared" si="12"/>
        <v>0</v>
      </c>
      <c r="X64">
        <f t="shared" si="13"/>
        <v>0</v>
      </c>
      <c r="Y64">
        <f t="shared" si="14"/>
        <v>-3.931277351274745</v>
      </c>
      <c r="Z64">
        <f t="shared" si="15"/>
        <v>0</v>
      </c>
      <c r="AA64">
        <f t="shared" si="16"/>
        <v>0</v>
      </c>
      <c r="AB64">
        <f t="shared" si="17"/>
        <v>0</v>
      </c>
      <c r="AC64">
        <f t="shared" si="18"/>
        <v>-2651.884990443883</v>
      </c>
      <c r="AD64">
        <f t="shared" si="19"/>
        <v>0</v>
      </c>
      <c r="AE64">
        <f t="shared" si="20"/>
        <v>0</v>
      </c>
      <c r="AF64">
        <f t="shared" si="21"/>
        <v>0</v>
      </c>
      <c r="AG64">
        <f t="shared" si="22"/>
        <v>-336.77878138092944</v>
      </c>
      <c r="AH64">
        <f t="shared" si="23"/>
        <v>0</v>
      </c>
      <c r="AI64">
        <f t="shared" si="24"/>
        <v>1642.6822079750239</v>
      </c>
      <c r="AJ64">
        <f t="shared" si="25"/>
        <v>1187.0054414860069</v>
      </c>
      <c r="AK64">
        <f t="shared" si="26"/>
        <v>-7446.9076302920548</v>
      </c>
      <c r="AL64">
        <f t="shared" si="27"/>
        <v>5381.1503140933364</v>
      </c>
      <c r="AM64">
        <f t="shared" si="28"/>
        <v>2063.4263417898551</v>
      </c>
      <c r="AN64">
        <f t="shared" si="29"/>
        <v>882.67826167919611</v>
      </c>
      <c r="AO64">
        <f t="shared" si="30"/>
        <v>-9354.3019426519095</v>
      </c>
      <c r="AP64">
        <f t="shared" si="31"/>
        <v>4001.5186443729203</v>
      </c>
      <c r="AQ64">
        <f t="shared" si="32"/>
        <v>-1642.6822079750239</v>
      </c>
      <c r="AR64">
        <f t="shared" si="33"/>
        <v>1187.0054414860069</v>
      </c>
      <c r="AS64">
        <f t="shared" si="34"/>
        <v>4795.0226398481718</v>
      </c>
      <c r="AT64">
        <f t="shared" si="35"/>
        <v>5381.1503140933364</v>
      </c>
      <c r="AU64">
        <f t="shared" si="36"/>
        <v>-2063.4263417898551</v>
      </c>
      <c r="AV64">
        <f t="shared" si="37"/>
        <v>882.67826167919611</v>
      </c>
      <c r="AW64">
        <f t="shared" si="38"/>
        <v>9017.5231612709795</v>
      </c>
      <c r="AX64">
        <f t="shared" si="39"/>
        <v>4001.5186443729203</v>
      </c>
    </row>
    <row r="65" spans="1:50" x14ac:dyDescent="0.25">
      <c r="A65" t="s">
        <v>9</v>
      </c>
      <c r="B65">
        <v>0</v>
      </c>
      <c r="C65">
        <v>0</v>
      </c>
      <c r="D65">
        <v>0</v>
      </c>
      <c r="E65">
        <v>20.275731888637882</v>
      </c>
      <c r="F65">
        <v>20.275731888637882</v>
      </c>
      <c r="G65">
        <v>0.44390725414129756</v>
      </c>
      <c r="H65">
        <v>0.26185102881433631</v>
      </c>
      <c r="I65">
        <v>6.2661764955208074E-2</v>
      </c>
      <c r="J65">
        <v>2.6653930817409622E-2</v>
      </c>
      <c r="K65">
        <f t="shared" si="0"/>
        <v>0</v>
      </c>
      <c r="L65">
        <f t="shared" si="1"/>
        <v>0</v>
      </c>
      <c r="M65">
        <f t="shared" si="2"/>
        <v>-4608.2388018991214</v>
      </c>
      <c r="N65">
        <f t="shared" si="3"/>
        <v>0</v>
      </c>
      <c r="O65">
        <f t="shared" si="4"/>
        <v>0</v>
      </c>
      <c r="P65">
        <f t="shared" si="5"/>
        <v>0</v>
      </c>
      <c r="Q65">
        <f t="shared" si="6"/>
        <v>-591.36144799165504</v>
      </c>
      <c r="R65">
        <f t="shared" si="7"/>
        <v>0</v>
      </c>
      <c r="S65">
        <f t="shared" si="8"/>
        <v>0</v>
      </c>
      <c r="T65">
        <f t="shared" si="9"/>
        <v>0</v>
      </c>
      <c r="U65">
        <f t="shared" si="10"/>
        <v>-9.0005444683903875</v>
      </c>
      <c r="V65">
        <f t="shared" si="11"/>
        <v>0</v>
      </c>
      <c r="W65">
        <f t="shared" si="12"/>
        <v>0</v>
      </c>
      <c r="X65">
        <f t="shared" si="13"/>
        <v>0</v>
      </c>
      <c r="Y65">
        <f t="shared" si="14"/>
        <v>-1.270513145900644</v>
      </c>
      <c r="Z65">
        <f t="shared" si="15"/>
        <v>0</v>
      </c>
      <c r="AA65">
        <f t="shared" si="16"/>
        <v>0</v>
      </c>
      <c r="AB65">
        <f t="shared" si="17"/>
        <v>0</v>
      </c>
      <c r="AC65">
        <f t="shared" si="18"/>
        <v>-4599.2382574307312</v>
      </c>
      <c r="AD65">
        <f t="shared" si="19"/>
        <v>0</v>
      </c>
      <c r="AE65">
        <f t="shared" si="20"/>
        <v>0</v>
      </c>
      <c r="AF65">
        <f t="shared" si="21"/>
        <v>0</v>
      </c>
      <c r="AG65">
        <f t="shared" si="22"/>
        <v>-590.0909348457543</v>
      </c>
      <c r="AH65">
        <f t="shared" si="23"/>
        <v>0</v>
      </c>
      <c r="AI65">
        <f t="shared" si="24"/>
        <v>2721.798778406885</v>
      </c>
      <c r="AJ65">
        <f t="shared" si="25"/>
        <v>1605.5290829297301</v>
      </c>
      <c r="AK65">
        <f t="shared" si="26"/>
        <v>-12335.141444218822</v>
      </c>
      <c r="AL65">
        <f t="shared" si="27"/>
        <v>7276.2279444981668</v>
      </c>
      <c r="AM65">
        <f t="shared" si="28"/>
        <v>384.20799326162182</v>
      </c>
      <c r="AN65">
        <f t="shared" si="29"/>
        <v>163.42754953369726</v>
      </c>
      <c r="AO65">
        <f t="shared" si="30"/>
        <v>-1741.2234800309325</v>
      </c>
      <c r="AP65">
        <f t="shared" si="31"/>
        <v>740.65061509072143</v>
      </c>
      <c r="AQ65">
        <f t="shared" si="32"/>
        <v>-2721.798778406885</v>
      </c>
      <c r="AR65">
        <f t="shared" si="33"/>
        <v>1605.5290829297301</v>
      </c>
      <c r="AS65">
        <f t="shared" si="34"/>
        <v>7735.9031867880904</v>
      </c>
      <c r="AT65">
        <f t="shared" si="35"/>
        <v>7276.2279444981668</v>
      </c>
      <c r="AU65">
        <f t="shared" si="36"/>
        <v>-384.20799326162182</v>
      </c>
      <c r="AV65">
        <f t="shared" si="37"/>
        <v>163.42754953369726</v>
      </c>
      <c r="AW65">
        <f t="shared" si="38"/>
        <v>1151.1325451851781</v>
      </c>
      <c r="AX65">
        <f t="shared" si="39"/>
        <v>740.65061509072143</v>
      </c>
    </row>
    <row r="66" spans="1:50" x14ac:dyDescent="0.25">
      <c r="A66" t="s">
        <v>10</v>
      </c>
      <c r="B66">
        <v>0</v>
      </c>
      <c r="C66">
        <v>0</v>
      </c>
      <c r="D66">
        <v>0</v>
      </c>
      <c r="E66">
        <v>4.7285590757322051</v>
      </c>
      <c r="F66">
        <v>4.7285590757322051</v>
      </c>
      <c r="G66">
        <v>3.0069525532044172E-2</v>
      </c>
      <c r="H66">
        <v>1.1613423808211997E-2</v>
      </c>
      <c r="I66">
        <v>7.8073090188012688E-3</v>
      </c>
      <c r="J66">
        <v>3.3394393694161847E-3</v>
      </c>
      <c r="K66">
        <f t="shared" si="0"/>
        <v>0</v>
      </c>
      <c r="L66">
        <f t="shared" si="1"/>
        <v>0</v>
      </c>
      <c r="M66">
        <f t="shared" si="2"/>
        <v>-1074.700017219712</v>
      </c>
      <c r="N66">
        <f t="shared" si="3"/>
        <v>0</v>
      </c>
      <c r="O66">
        <f t="shared" si="4"/>
        <v>0</v>
      </c>
      <c r="P66">
        <f t="shared" si="5"/>
        <v>0</v>
      </c>
      <c r="Q66">
        <f t="shared" si="6"/>
        <v>-137.9130261387044</v>
      </c>
      <c r="R66">
        <f t="shared" si="7"/>
        <v>0</v>
      </c>
      <c r="S66">
        <f t="shared" si="8"/>
        <v>0</v>
      </c>
      <c r="T66">
        <f t="shared" si="9"/>
        <v>0</v>
      </c>
      <c r="U66">
        <f t="shared" si="10"/>
        <v>-0.14218552785750874</v>
      </c>
      <c r="V66">
        <f t="shared" si="11"/>
        <v>0</v>
      </c>
      <c r="W66">
        <f t="shared" si="12"/>
        <v>0</v>
      </c>
      <c r="X66">
        <f t="shared" si="13"/>
        <v>0</v>
      </c>
      <c r="Y66">
        <f t="shared" si="14"/>
        <v>-3.6917321917898635E-2</v>
      </c>
      <c r="Z66">
        <f t="shared" si="15"/>
        <v>0</v>
      </c>
      <c r="AA66">
        <f t="shared" si="16"/>
        <v>0</v>
      </c>
      <c r="AB66">
        <f t="shared" si="17"/>
        <v>0</v>
      </c>
      <c r="AC66">
        <f t="shared" si="18"/>
        <v>-1074.5578316918543</v>
      </c>
      <c r="AD66">
        <f t="shared" si="19"/>
        <v>0</v>
      </c>
      <c r="AE66">
        <f t="shared" si="20"/>
        <v>0</v>
      </c>
      <c r="AF66">
        <f t="shared" si="21"/>
        <v>0</v>
      </c>
      <c r="AG66">
        <f t="shared" si="22"/>
        <v>-137.87610881678651</v>
      </c>
      <c r="AH66">
        <f t="shared" si="23"/>
        <v>0</v>
      </c>
      <c r="AI66">
        <f t="shared" si="24"/>
        <v>184.37003922972934</v>
      </c>
      <c r="AJ66">
        <f t="shared" si="25"/>
        <v>71.2072685177653</v>
      </c>
      <c r="AK66">
        <f t="shared" si="26"/>
        <v>-836.02908501835373</v>
      </c>
      <c r="AL66">
        <f t="shared" si="27"/>
        <v>322.89057264551593</v>
      </c>
      <c r="AM66">
        <f t="shared" si="28"/>
        <v>47.870188990546232</v>
      </c>
      <c r="AN66">
        <f t="shared" si="29"/>
        <v>20.475643667851706</v>
      </c>
      <c r="AO66">
        <f t="shared" si="30"/>
        <v>-217.06818780656167</v>
      </c>
      <c r="AP66">
        <f t="shared" si="31"/>
        <v>92.847155168558544</v>
      </c>
      <c r="AQ66">
        <f t="shared" si="32"/>
        <v>-184.37003922972934</v>
      </c>
      <c r="AR66">
        <f t="shared" si="33"/>
        <v>71.2072685177653</v>
      </c>
      <c r="AS66">
        <f t="shared" si="34"/>
        <v>-238.52874667350056</v>
      </c>
      <c r="AT66">
        <f t="shared" si="35"/>
        <v>322.89057264551593</v>
      </c>
      <c r="AU66">
        <f t="shared" si="36"/>
        <v>-47.870188990546232</v>
      </c>
      <c r="AV66">
        <f t="shared" si="37"/>
        <v>20.475643667851706</v>
      </c>
      <c r="AW66">
        <f t="shared" si="38"/>
        <v>79.192078989775155</v>
      </c>
      <c r="AX66">
        <f t="shared" si="39"/>
        <v>92.847155168558544</v>
      </c>
    </row>
    <row r="67" spans="1:50" x14ac:dyDescent="0.25">
      <c r="A67" t="s">
        <v>13</v>
      </c>
      <c r="B67">
        <v>0</v>
      </c>
      <c r="C67">
        <v>0</v>
      </c>
      <c r="D67">
        <v>0</v>
      </c>
      <c r="E67">
        <v>6.430660820507164</v>
      </c>
      <c r="F67">
        <v>6.430660820507164</v>
      </c>
      <c r="G67">
        <v>1.1783270784585699E-2</v>
      </c>
      <c r="H67">
        <v>5.3935824025007203E-3</v>
      </c>
      <c r="I67">
        <v>1.0326273761366014E-2</v>
      </c>
      <c r="J67">
        <v>4.4441730791010686E-3</v>
      </c>
      <c r="K67">
        <f t="shared" si="0"/>
        <v>0</v>
      </c>
      <c r="L67">
        <f t="shared" si="1"/>
        <v>0</v>
      </c>
      <c r="M67">
        <f t="shared" si="2"/>
        <v>-1461.5512218091555</v>
      </c>
      <c r="N67">
        <f t="shared" si="3"/>
        <v>0</v>
      </c>
      <c r="O67">
        <f t="shared" si="4"/>
        <v>0</v>
      </c>
      <c r="P67">
        <f t="shared" si="5"/>
        <v>0</v>
      </c>
      <c r="Q67">
        <f t="shared" si="6"/>
        <v>-187.55647960058891</v>
      </c>
      <c r="R67">
        <f t="shared" si="7"/>
        <v>0</v>
      </c>
      <c r="S67">
        <f t="shared" si="8"/>
        <v>0</v>
      </c>
      <c r="T67">
        <f t="shared" si="9"/>
        <v>0</v>
      </c>
      <c r="U67">
        <f t="shared" si="10"/>
        <v>-7.5774217771861968E-2</v>
      </c>
      <c r="V67">
        <f t="shared" si="11"/>
        <v>0</v>
      </c>
      <c r="W67">
        <f t="shared" si="12"/>
        <v>0</v>
      </c>
      <c r="X67">
        <f t="shared" si="13"/>
        <v>0</v>
      </c>
      <c r="Y67">
        <f t="shared" si="14"/>
        <v>-6.6404764099047567E-2</v>
      </c>
      <c r="Z67">
        <f t="shared" si="15"/>
        <v>0</v>
      </c>
      <c r="AA67">
        <f t="shared" si="16"/>
        <v>0</v>
      </c>
      <c r="AB67">
        <f t="shared" si="17"/>
        <v>0</v>
      </c>
      <c r="AC67">
        <f t="shared" si="18"/>
        <v>-1461.4754475913837</v>
      </c>
      <c r="AD67">
        <f t="shared" si="19"/>
        <v>0</v>
      </c>
      <c r="AE67">
        <f t="shared" si="20"/>
        <v>0</v>
      </c>
      <c r="AF67">
        <f t="shared" si="21"/>
        <v>0</v>
      </c>
      <c r="AG67">
        <f t="shared" si="22"/>
        <v>-187.49007483648987</v>
      </c>
      <c r="AH67">
        <f t="shared" si="23"/>
        <v>0</v>
      </c>
      <c r="AI67">
        <f t="shared" si="24"/>
        <v>72.248632406701645</v>
      </c>
      <c r="AJ67">
        <f t="shared" si="25"/>
        <v>33.07054023614964</v>
      </c>
      <c r="AK67">
        <f t="shared" si="26"/>
        <v>-327.59259862160707</v>
      </c>
      <c r="AL67">
        <f t="shared" si="27"/>
        <v>149.94974787613788</v>
      </c>
      <c r="AM67">
        <f t="shared" si="28"/>
        <v>63.31511604501695</v>
      </c>
      <c r="AN67">
        <f t="shared" si="29"/>
        <v>27.249275616650692</v>
      </c>
      <c r="AO67">
        <f t="shared" si="30"/>
        <v>-287.08589638704035</v>
      </c>
      <c r="AP67">
        <f t="shared" si="31"/>
        <v>123.55474024151874</v>
      </c>
      <c r="AQ67">
        <f t="shared" si="32"/>
        <v>-72.248632406701645</v>
      </c>
      <c r="AR67">
        <f t="shared" si="33"/>
        <v>33.07054023614964</v>
      </c>
      <c r="AS67">
        <f t="shared" si="34"/>
        <v>-1133.8828489697767</v>
      </c>
      <c r="AT67">
        <f t="shared" si="35"/>
        <v>149.94974787613788</v>
      </c>
      <c r="AU67">
        <f t="shared" si="36"/>
        <v>-63.31511604501695</v>
      </c>
      <c r="AV67">
        <f t="shared" si="37"/>
        <v>27.249275616650692</v>
      </c>
      <c r="AW67">
        <f t="shared" si="38"/>
        <v>99.595821550550482</v>
      </c>
      <c r="AX67">
        <f t="shared" si="39"/>
        <v>123.55474024151874</v>
      </c>
    </row>
    <row r="68" spans="1:50" x14ac:dyDescent="0.25">
      <c r="A68" t="s">
        <v>15</v>
      </c>
      <c r="B68">
        <v>0</v>
      </c>
      <c r="C68">
        <v>0</v>
      </c>
      <c r="D68">
        <v>0</v>
      </c>
      <c r="E68">
        <v>62.037446763586757</v>
      </c>
      <c r="F68">
        <v>62.037446763586757</v>
      </c>
      <c r="G68">
        <v>1.3518720294353974</v>
      </c>
      <c r="H68">
        <v>0.17898932073458185</v>
      </c>
      <c r="I68">
        <v>5.2513471262826848E-3</v>
      </c>
      <c r="J68">
        <v>2.6269157454551504E-3</v>
      </c>
      <c r="K68">
        <f t="shared" si="0"/>
        <v>0</v>
      </c>
      <c r="L68">
        <f t="shared" si="1"/>
        <v>0</v>
      </c>
      <c r="M68">
        <f t="shared" si="2"/>
        <v>-14099.780511840114</v>
      </c>
      <c r="N68">
        <f t="shared" si="3"/>
        <v>0</v>
      </c>
      <c r="O68">
        <f t="shared" si="4"/>
        <v>0</v>
      </c>
      <c r="P68">
        <f t="shared" si="5"/>
        <v>0</v>
      </c>
      <c r="Q68">
        <f t="shared" si="6"/>
        <v>-1809.3824947635205</v>
      </c>
      <c r="R68">
        <f t="shared" si="7"/>
        <v>0</v>
      </c>
      <c r="S68">
        <f t="shared" si="8"/>
        <v>0</v>
      </c>
      <c r="T68">
        <f t="shared" si="9"/>
        <v>0</v>
      </c>
      <c r="U68">
        <f t="shared" si="10"/>
        <v>-83.866689057280453</v>
      </c>
      <c r="V68">
        <f t="shared" si="11"/>
        <v>0</v>
      </c>
      <c r="W68">
        <f t="shared" si="12"/>
        <v>0</v>
      </c>
      <c r="X68">
        <f t="shared" si="13"/>
        <v>0</v>
      </c>
      <c r="Y68">
        <f t="shared" si="14"/>
        <v>-0.32578016778387636</v>
      </c>
      <c r="Z68">
        <f t="shared" si="15"/>
        <v>0</v>
      </c>
      <c r="AA68">
        <f t="shared" si="16"/>
        <v>0</v>
      </c>
      <c r="AB68">
        <f t="shared" si="17"/>
        <v>0</v>
      </c>
      <c r="AC68">
        <f t="shared" si="18"/>
        <v>-14015.913822782835</v>
      </c>
      <c r="AD68">
        <f t="shared" si="19"/>
        <v>0</v>
      </c>
      <c r="AE68">
        <f t="shared" si="20"/>
        <v>0</v>
      </c>
      <c r="AF68">
        <f t="shared" si="21"/>
        <v>0</v>
      </c>
      <c r="AG68">
        <f t="shared" si="22"/>
        <v>-1809.0567145957366</v>
      </c>
      <c r="AH68">
        <f t="shared" si="23"/>
        <v>0</v>
      </c>
      <c r="AI68">
        <f t="shared" si="24"/>
        <v>8288.9468553458082</v>
      </c>
      <c r="AJ68">
        <f t="shared" si="25"/>
        <v>1097.471540061053</v>
      </c>
      <c r="AK68">
        <f t="shared" si="26"/>
        <v>-37508.896497852744</v>
      </c>
      <c r="AL68">
        <f t="shared" si="27"/>
        <v>4966.2456671368918</v>
      </c>
      <c r="AM68">
        <f t="shared" si="28"/>
        <v>32.198415457200795</v>
      </c>
      <c r="AN68">
        <f t="shared" si="29"/>
        <v>16.106830286111709</v>
      </c>
      <c r="AO68">
        <f t="shared" si="30"/>
        <v>-145.7033147703323</v>
      </c>
      <c r="AP68">
        <f t="shared" si="31"/>
        <v>72.886150756366419</v>
      </c>
      <c r="AQ68">
        <f t="shared" si="32"/>
        <v>-8288.9468553458082</v>
      </c>
      <c r="AR68">
        <f t="shared" si="33"/>
        <v>1097.471540061053</v>
      </c>
      <c r="AS68">
        <f t="shared" si="34"/>
        <v>23492.982675069907</v>
      </c>
      <c r="AT68">
        <f t="shared" si="35"/>
        <v>4966.2456671368918</v>
      </c>
      <c r="AU68">
        <f t="shared" si="36"/>
        <v>-32.198415457200795</v>
      </c>
      <c r="AV68">
        <f t="shared" si="37"/>
        <v>16.106830286111709</v>
      </c>
      <c r="AW68">
        <f t="shared" si="38"/>
        <v>-1663.3533998254043</v>
      </c>
      <c r="AX68">
        <f t="shared" si="39"/>
        <v>72.886150756366419</v>
      </c>
    </row>
    <row r="69" spans="1:50" x14ac:dyDescent="0.25">
      <c r="A69" t="s">
        <v>16</v>
      </c>
      <c r="B69">
        <v>0</v>
      </c>
      <c r="C69">
        <v>0</v>
      </c>
      <c r="D69">
        <v>0</v>
      </c>
      <c r="E69">
        <v>37.508016291910501</v>
      </c>
      <c r="F69">
        <v>37.508016291910501</v>
      </c>
      <c r="G69">
        <v>7.5299734854368319E-2</v>
      </c>
      <c r="H69">
        <v>3.2689509615695084E-2</v>
      </c>
      <c r="I69">
        <v>2.4177035463197112E-2</v>
      </c>
      <c r="J69">
        <v>1.0330627416908012E-2</v>
      </c>
      <c r="K69">
        <f t="shared" si="0"/>
        <v>0</v>
      </c>
      <c r="L69">
        <f t="shared" si="1"/>
        <v>0</v>
      </c>
      <c r="M69">
        <f t="shared" si="2"/>
        <v>-8524.7672936287836</v>
      </c>
      <c r="N69">
        <f t="shared" si="3"/>
        <v>0</v>
      </c>
      <c r="O69">
        <f t="shared" si="4"/>
        <v>0</v>
      </c>
      <c r="P69">
        <f t="shared" si="5"/>
        <v>0</v>
      </c>
      <c r="Q69">
        <f t="shared" si="6"/>
        <v>-1093.9577889224536</v>
      </c>
      <c r="R69">
        <f t="shared" si="7"/>
        <v>0</v>
      </c>
      <c r="S69">
        <f t="shared" si="8"/>
        <v>0</v>
      </c>
      <c r="T69">
        <f t="shared" si="9"/>
        <v>0</v>
      </c>
      <c r="U69">
        <f t="shared" si="10"/>
        <v>-2.824343681694188</v>
      </c>
      <c r="V69">
        <f t="shared" si="11"/>
        <v>0</v>
      </c>
      <c r="W69">
        <f t="shared" si="12"/>
        <v>0</v>
      </c>
      <c r="X69">
        <f t="shared" si="13"/>
        <v>0</v>
      </c>
      <c r="Y69">
        <f t="shared" si="14"/>
        <v>-0.90683264004369524</v>
      </c>
      <c r="Z69">
        <f t="shared" si="15"/>
        <v>0</v>
      </c>
      <c r="AA69">
        <f t="shared" si="16"/>
        <v>0</v>
      </c>
      <c r="AB69">
        <f t="shared" si="17"/>
        <v>0</v>
      </c>
      <c r="AC69">
        <f t="shared" si="18"/>
        <v>-8521.9429499470898</v>
      </c>
      <c r="AD69">
        <f t="shared" si="19"/>
        <v>0</v>
      </c>
      <c r="AE69">
        <f t="shared" si="20"/>
        <v>0</v>
      </c>
      <c r="AF69">
        <f t="shared" si="21"/>
        <v>0</v>
      </c>
      <c r="AG69">
        <f t="shared" si="22"/>
        <v>-1093.05095628241</v>
      </c>
      <c r="AH69">
        <f t="shared" si="23"/>
        <v>0</v>
      </c>
      <c r="AI69">
        <f t="shared" si="24"/>
        <v>461.69717757246957</v>
      </c>
      <c r="AJ69">
        <f t="shared" si="25"/>
        <v>200.43446407441601</v>
      </c>
      <c r="AK69">
        <f t="shared" si="26"/>
        <v>-2091.1054357513644</v>
      </c>
      <c r="AL69">
        <f t="shared" si="27"/>
        <v>907.80194832820882</v>
      </c>
      <c r="AM69">
        <f t="shared" si="28"/>
        <v>148.24048261280231</v>
      </c>
      <c r="AN69">
        <f t="shared" si="29"/>
        <v>63.34184355023541</v>
      </c>
      <c r="AO69">
        <f t="shared" si="30"/>
        <v>-671.4064847004181</v>
      </c>
      <c r="AP69">
        <f t="shared" si="31"/>
        <v>286.88603654636648</v>
      </c>
      <c r="AQ69">
        <f t="shared" si="32"/>
        <v>-461.69717757246957</v>
      </c>
      <c r="AR69">
        <f t="shared" si="33"/>
        <v>200.43446407441601</v>
      </c>
      <c r="AS69">
        <f t="shared" si="34"/>
        <v>-6430.8375141957258</v>
      </c>
      <c r="AT69">
        <f t="shared" si="35"/>
        <v>907.80194832820882</v>
      </c>
      <c r="AU69">
        <f t="shared" si="36"/>
        <v>-148.24048261280231</v>
      </c>
      <c r="AV69">
        <f t="shared" si="37"/>
        <v>63.34184355023541</v>
      </c>
      <c r="AW69">
        <f t="shared" si="38"/>
        <v>-421.64447158199187</v>
      </c>
      <c r="AX69">
        <f t="shared" si="39"/>
        <v>286.88603654636648</v>
      </c>
    </row>
    <row r="70" spans="1:50" x14ac:dyDescent="0.25">
      <c r="A70" t="s">
        <v>17</v>
      </c>
      <c r="B70">
        <v>0</v>
      </c>
      <c r="C70">
        <v>0</v>
      </c>
      <c r="D70">
        <v>0</v>
      </c>
      <c r="E70">
        <v>0.65712867077997983</v>
      </c>
      <c r="F70">
        <v>0.65712867077997983</v>
      </c>
      <c r="G70">
        <v>2.2937526207598483E-2</v>
      </c>
      <c r="H70">
        <v>1.7302309184099786E-2</v>
      </c>
      <c r="I70">
        <v>0.19933683311134184</v>
      </c>
      <c r="J70">
        <v>8.5204568858685367E-2</v>
      </c>
      <c r="K70">
        <f t="shared" si="0"/>
        <v>0</v>
      </c>
      <c r="L70">
        <f t="shared" si="1"/>
        <v>0</v>
      </c>
      <c r="M70">
        <f t="shared" si="2"/>
        <v>-149.35124685810445</v>
      </c>
      <c r="N70">
        <f t="shared" si="3"/>
        <v>0</v>
      </c>
      <c r="O70">
        <f t="shared" si="4"/>
        <v>0</v>
      </c>
      <c r="P70">
        <f t="shared" si="5"/>
        <v>0</v>
      </c>
      <c r="Q70">
        <f t="shared" si="6"/>
        <v>-19.165797042672697</v>
      </c>
      <c r="R70">
        <f t="shared" si="7"/>
        <v>0</v>
      </c>
      <c r="S70">
        <f t="shared" si="8"/>
        <v>0</v>
      </c>
      <c r="T70">
        <f t="shared" si="9"/>
        <v>0</v>
      </c>
      <c r="U70">
        <f t="shared" si="10"/>
        <v>-1.5072906107780143E-2</v>
      </c>
      <c r="V70">
        <f t="shared" si="11"/>
        <v>0</v>
      </c>
      <c r="W70">
        <f t="shared" si="12"/>
        <v>0</v>
      </c>
      <c r="X70">
        <f t="shared" si="13"/>
        <v>0</v>
      </c>
      <c r="Y70">
        <f t="shared" si="14"/>
        <v>-0.13098994817994675</v>
      </c>
      <c r="Z70">
        <f t="shared" si="15"/>
        <v>0</v>
      </c>
      <c r="AA70">
        <f t="shared" si="16"/>
        <v>0</v>
      </c>
      <c r="AB70">
        <f t="shared" si="17"/>
        <v>0</v>
      </c>
      <c r="AC70">
        <f t="shared" si="18"/>
        <v>-149.33617395199667</v>
      </c>
      <c r="AD70">
        <f t="shared" si="19"/>
        <v>0</v>
      </c>
      <c r="AE70">
        <f t="shared" si="20"/>
        <v>0</v>
      </c>
      <c r="AF70">
        <f t="shared" si="21"/>
        <v>0</v>
      </c>
      <c r="AG70">
        <f t="shared" si="22"/>
        <v>-19.034807094492752</v>
      </c>
      <c r="AH70">
        <f t="shared" si="23"/>
        <v>0</v>
      </c>
      <c r="AI70">
        <f t="shared" si="24"/>
        <v>140.64048340972889</v>
      </c>
      <c r="AJ70">
        <f t="shared" si="25"/>
        <v>106.08840358729732</v>
      </c>
      <c r="AK70">
        <f t="shared" si="26"/>
        <v>-637.83005743209526</v>
      </c>
      <c r="AL70">
        <f t="shared" si="27"/>
        <v>481.13011924050522</v>
      </c>
      <c r="AM70">
        <f t="shared" si="28"/>
        <v>1222.2254621710911</v>
      </c>
      <c r="AN70">
        <f t="shared" si="29"/>
        <v>522.42852739038744</v>
      </c>
      <c r="AO70">
        <f t="shared" si="30"/>
        <v>-5543.0137740669115</v>
      </c>
      <c r="AP70">
        <f t="shared" si="31"/>
        <v>2369.3079656076115</v>
      </c>
      <c r="AQ70">
        <f t="shared" si="32"/>
        <v>-140.64048340972889</v>
      </c>
      <c r="AR70">
        <f t="shared" si="33"/>
        <v>106.08840358729732</v>
      </c>
      <c r="AS70">
        <f t="shared" si="34"/>
        <v>488.49388348009859</v>
      </c>
      <c r="AT70">
        <f t="shared" si="35"/>
        <v>481.13011924050522</v>
      </c>
      <c r="AU70">
        <f t="shared" si="36"/>
        <v>-1222.2254621710911</v>
      </c>
      <c r="AV70">
        <f t="shared" si="37"/>
        <v>522.42852739038744</v>
      </c>
      <c r="AW70">
        <f t="shared" si="38"/>
        <v>5523.9789669724187</v>
      </c>
      <c r="AX70">
        <f t="shared" si="39"/>
        <v>2369.3079656076115</v>
      </c>
    </row>
    <row r="71" spans="1:50" x14ac:dyDescent="0.25">
      <c r="A71" t="s">
        <v>19</v>
      </c>
      <c r="B71">
        <v>0</v>
      </c>
      <c r="C71">
        <v>0</v>
      </c>
      <c r="D71">
        <v>0</v>
      </c>
      <c r="E71">
        <v>7.2638037022441191</v>
      </c>
      <c r="F71">
        <v>7.2638037022441191</v>
      </c>
      <c r="G71">
        <v>7.0241119014934988E-2</v>
      </c>
      <c r="H71">
        <v>5.3600494704952616E-2</v>
      </c>
      <c r="I71">
        <v>8.7034542650277241E-2</v>
      </c>
      <c r="J71">
        <v>3.7105172472484439E-2</v>
      </c>
      <c r="K71">
        <f t="shared" ref="K71:K134" si="40">B71*-$G$1</f>
        <v>0</v>
      </c>
      <c r="L71">
        <f t="shared" ref="L71:L134" si="41">IFERROR(K71*(($H$1/$G$1)^2+(C71/B71)^2)^0.5,0)</f>
        <v>0</v>
      </c>
      <c r="M71">
        <f t="shared" ref="M71:M134" si="42">F71*-$G$1</f>
        <v>-1650.9067220807767</v>
      </c>
      <c r="N71">
        <f t="shared" ref="N71:N134" si="43">IFERROR(M71*(($H$1/$G$1)^2+(C71/B71)^2)^0.5,0)</f>
        <v>0</v>
      </c>
      <c r="O71">
        <f t="shared" ref="O71:O134" si="44">B71*-$I$1</f>
        <v>0</v>
      </c>
      <c r="P71">
        <f t="shared" ref="P71:P134" si="45">IFERROR(O71*(($J$1/$I$1)^2+(C71/B71)^2)^0.5,0)</f>
        <v>0</v>
      </c>
      <c r="Q71">
        <f t="shared" ref="Q71:Q134" si="46">F71*-$I$1</f>
        <v>-211.85590236046465</v>
      </c>
      <c r="R71">
        <f t="shared" ref="R71:R134" si="47">IFERROR(Q71*(($J$1/$I$1)^2+(C71/B71)^2)^0.5,0)</f>
        <v>0</v>
      </c>
      <c r="S71">
        <f t="shared" ref="S71:S134" si="48">B71*-G71</f>
        <v>0</v>
      </c>
      <c r="T71">
        <f t="shared" ref="T71:T134" si="49">IFERROR(S71*(($C71/$B71)^2+(H71/G71)^2)^0.5,0)</f>
        <v>0</v>
      </c>
      <c r="U71">
        <f t="shared" ref="U71:U134" si="50">F71*-G71</f>
        <v>-0.51021770035045455</v>
      </c>
      <c r="V71">
        <f t="shared" ref="V71:V134" si="51">ABS(IFERROR(U71*(($C71/$B71)^2+(H71/G71)^2)^0.5,0))</f>
        <v>0</v>
      </c>
      <c r="W71">
        <f t="shared" ref="W71:W134" si="52">B71*-I71</f>
        <v>0</v>
      </c>
      <c r="X71">
        <f t="shared" ref="X71:X134" si="53">IFERROR(W71*(($C71/$B71)^2+(J71/I71)^2)^0.5,0)</f>
        <v>0</v>
      </c>
      <c r="Y71">
        <f t="shared" ref="Y71:Y134" si="54">F71*-I71</f>
        <v>-0.63220183312620748</v>
      </c>
      <c r="Z71">
        <f t="shared" ref="Z71:Z134" si="55">ABS(IFERROR(Y71*(($C71/$B71)^2+(J71/I71)^2)^0.5,0))</f>
        <v>0</v>
      </c>
      <c r="AA71">
        <f t="shared" ref="AA71:AA134" si="56">B71*-($G$1-G71)</f>
        <v>0</v>
      </c>
      <c r="AB71">
        <f t="shared" ref="AB71:AB134" si="57">IFERROR(AA71*(($C71/$B71)^2+((($H$1^2+H71^2)^0.5)/($G$1-G71))^2)^0.5,0)</f>
        <v>0</v>
      </c>
      <c r="AC71">
        <f t="shared" ref="AC71:AC134" si="58">F71*-($G$1-G71)</f>
        <v>-1650.3965043804262</v>
      </c>
      <c r="AD71">
        <f t="shared" ref="AD71:AD134" si="59">ABS(IFERROR(AC71*(($C71/$B71)^2+((($H$1^2+H71^2)^0.5)/($G$1-G71))^2)^0.5,0))</f>
        <v>0</v>
      </c>
      <c r="AE71">
        <f t="shared" ref="AE71:AE134" si="60">B71*-($I$1-I71)</f>
        <v>0</v>
      </c>
      <c r="AF71">
        <f t="shared" ref="AF71:AF134" si="61">IFERROR(AE71*(($C71/$B71)^2+((($J$1^2+J71^2)^0.5)/($I$1-I71))^2)^0.5,0)</f>
        <v>0</v>
      </c>
      <c r="AG71">
        <f t="shared" ref="AG71:AG134" si="62">F71*-($I$1-I71)</f>
        <v>-211.22370052733845</v>
      </c>
      <c r="AH71">
        <f t="shared" ref="AH71:AH134" si="63">ABS(IFERROR(AG71*(($C71/$B71)^2+((($J$1^2+J71^2)^0.5)/($I$1-I71))^2)^0.5,0))</f>
        <v>0</v>
      </c>
      <c r="AI71">
        <f t="shared" ref="AI71:AI134" si="64">-$G71*($B$1-B71)</f>
        <v>430.6804859465725</v>
      </c>
      <c r="AJ71">
        <f t="shared" ref="AJ71:AJ134" si="65">ABS(IFERROR(AI71*((H71/G71)^2+(($C71^2+$C$1^2)^0.5/($B$1-$B71))^2)^0.5,0))</f>
        <v>328.64924747021166</v>
      </c>
      <c r="AK71">
        <f t="shared" ref="AK71:AK134" si="66">-$G71*($F$1-F71)</f>
        <v>-1952.7499249884731</v>
      </c>
      <c r="AL71">
        <f t="shared" ref="AL71:AL134" si="67">ABS(IFERROR(AK71*((H71/G71)^2+(($C71^2+$C$1^2)^0.5/($B$1-$B71))^2)^0.5,0))</f>
        <v>1490.1297232784025</v>
      </c>
      <c r="AM71">
        <f t="shared" ref="AM71:AM134" si="68">-$I71*($B$1-B71)</f>
        <v>533.6486611893107</v>
      </c>
      <c r="AN71">
        <f t="shared" ref="AN71:AN134" si="69">ABS(IFERROR(AM71*((J71/I71)^2+(($C71^2+$C$1^2)^0.5/($B$1-$B71))^2)^0.5,0))</f>
        <v>227.50893439395452</v>
      </c>
      <c r="AO71">
        <f t="shared" ref="AO71:AO134" si="70">-$I71*($F$1-F71)</f>
        <v>-2419.6182950274178</v>
      </c>
      <c r="AP71">
        <f t="shared" ref="AP71:AP134" si="71">ABS(IFERROR(AO71*((J71/I71)^2+(($C71^2+$C$1^2)^0.5/($B$1-$B71))^2)^0.5,0))</f>
        <v>1031.5490695975373</v>
      </c>
      <c r="AQ71">
        <f t="shared" ref="AQ71:AQ134" si="72">AA71-AI71</f>
        <v>-430.6804859465725</v>
      </c>
      <c r="AR71">
        <f t="shared" ref="AR71:AR134" si="73">(AB71^2+AJ71^2)^0.5</f>
        <v>328.64924747021166</v>
      </c>
      <c r="AS71">
        <f t="shared" ref="AS71:AS134" si="74">AC71-AK71</f>
        <v>302.35342060804692</v>
      </c>
      <c r="AT71">
        <f t="shared" ref="AT71:AT134" si="75">(AD71^2+AL71^2)^0.5</f>
        <v>1490.1297232784025</v>
      </c>
      <c r="AU71">
        <f t="shared" ref="AU71:AU134" si="76">AE71-AM71</f>
        <v>-533.6486611893107</v>
      </c>
      <c r="AV71">
        <f t="shared" ref="AV71:AV134" si="77">(AF71^2+AN71^2)^0.5</f>
        <v>227.50893439395452</v>
      </c>
      <c r="AW71">
        <f t="shared" ref="AW71:AW134" si="78">AG71-AO71</f>
        <v>2208.3945945000796</v>
      </c>
      <c r="AX71">
        <f t="shared" ref="AX71:AX134" si="79">(AH71^2+AP71^2)^0.5</f>
        <v>1031.5490695975373</v>
      </c>
    </row>
    <row r="72" spans="1:50" x14ac:dyDescent="0.25">
      <c r="A72" t="s">
        <v>20</v>
      </c>
      <c r="B72">
        <v>0</v>
      </c>
      <c r="C72">
        <v>0</v>
      </c>
      <c r="D72">
        <v>0</v>
      </c>
      <c r="E72">
        <v>5.3889905918846885</v>
      </c>
      <c r="F72">
        <v>5.3889905918846885</v>
      </c>
      <c r="G72">
        <v>0.17456915155258601</v>
      </c>
      <c r="H72">
        <v>0.14432268915123087</v>
      </c>
      <c r="I72">
        <v>0.1579820804372904</v>
      </c>
      <c r="J72">
        <v>6.7517103460517064E-2</v>
      </c>
      <c r="K72">
        <f t="shared" si="40"/>
        <v>0</v>
      </c>
      <c r="L72">
        <f t="shared" si="41"/>
        <v>0</v>
      </c>
      <c r="M72">
        <f t="shared" si="42"/>
        <v>-1224.8019299618318</v>
      </c>
      <c r="N72">
        <f t="shared" si="43"/>
        <v>0</v>
      </c>
      <c r="O72">
        <f t="shared" si="44"/>
        <v>0</v>
      </c>
      <c r="P72">
        <f t="shared" si="45"/>
        <v>0</v>
      </c>
      <c r="Q72">
        <f t="shared" si="46"/>
        <v>-157.1751538801999</v>
      </c>
      <c r="R72">
        <f t="shared" si="47"/>
        <v>0</v>
      </c>
      <c r="S72">
        <f t="shared" si="48"/>
        <v>0</v>
      </c>
      <c r="T72">
        <f t="shared" si="49"/>
        <v>0</v>
      </c>
      <c r="U72">
        <f t="shared" si="50"/>
        <v>-0.94075151535017842</v>
      </c>
      <c r="V72">
        <f t="shared" si="51"/>
        <v>0</v>
      </c>
      <c r="W72">
        <f t="shared" si="52"/>
        <v>0</v>
      </c>
      <c r="X72">
        <f t="shared" si="53"/>
        <v>0</v>
      </c>
      <c r="Y72">
        <f t="shared" si="54"/>
        <v>-0.85136394516292802</v>
      </c>
      <c r="Z72">
        <f t="shared" si="55"/>
        <v>0</v>
      </c>
      <c r="AA72">
        <f t="shared" si="56"/>
        <v>0</v>
      </c>
      <c r="AB72">
        <f t="shared" si="57"/>
        <v>0</v>
      </c>
      <c r="AC72">
        <f t="shared" si="58"/>
        <v>-1223.8611784464815</v>
      </c>
      <c r="AD72">
        <f t="shared" si="59"/>
        <v>0</v>
      </c>
      <c r="AE72">
        <f t="shared" si="60"/>
        <v>0</v>
      </c>
      <c r="AF72">
        <f t="shared" si="61"/>
        <v>0</v>
      </c>
      <c r="AG72">
        <f t="shared" si="62"/>
        <v>-156.32378993503698</v>
      </c>
      <c r="AH72">
        <f t="shared" si="63"/>
        <v>0</v>
      </c>
      <c r="AI72">
        <f t="shared" si="64"/>
        <v>1070.363457705774</v>
      </c>
      <c r="AJ72">
        <f t="shared" si="65"/>
        <v>884.90866153224442</v>
      </c>
      <c r="AK72">
        <f t="shared" si="66"/>
        <v>-4853.4660496942161</v>
      </c>
      <c r="AL72">
        <f t="shared" si="67"/>
        <v>4012.5380915308601</v>
      </c>
      <c r="AM72">
        <f t="shared" si="68"/>
        <v>968.66052431647324</v>
      </c>
      <c r="AN72">
        <f t="shared" si="69"/>
        <v>413.97851562342709</v>
      </c>
      <c r="AO72">
        <f t="shared" si="70"/>
        <v>-4392.3033195900944</v>
      </c>
      <c r="AP72">
        <f t="shared" si="71"/>
        <v>1877.1480438875524</v>
      </c>
      <c r="AQ72">
        <f t="shared" si="72"/>
        <v>-1070.363457705774</v>
      </c>
      <c r="AR72">
        <f t="shared" si="73"/>
        <v>884.90866153224442</v>
      </c>
      <c r="AS72">
        <f t="shared" si="74"/>
        <v>3629.6048712477345</v>
      </c>
      <c r="AT72">
        <f t="shared" si="75"/>
        <v>4012.5380915308601</v>
      </c>
      <c r="AU72">
        <f t="shared" si="76"/>
        <v>-968.66052431647324</v>
      </c>
      <c r="AV72">
        <f t="shared" si="77"/>
        <v>413.97851562342709</v>
      </c>
      <c r="AW72">
        <f t="shared" si="78"/>
        <v>4235.9795296550574</v>
      </c>
      <c r="AX72">
        <f t="shared" si="79"/>
        <v>1877.1480438875524</v>
      </c>
    </row>
    <row r="73" spans="1:50" x14ac:dyDescent="0.25">
      <c r="A73" t="s">
        <v>23</v>
      </c>
      <c r="B73">
        <v>0</v>
      </c>
      <c r="C73">
        <v>0</v>
      </c>
      <c r="D73">
        <v>0</v>
      </c>
      <c r="E73">
        <v>2.1666733624426748</v>
      </c>
      <c r="F73">
        <v>2.1666733624426748</v>
      </c>
      <c r="G73">
        <v>3.5220074652481725E-2</v>
      </c>
      <c r="H73">
        <v>1.339415784486043E-2</v>
      </c>
      <c r="I73">
        <v>3.1725420595457175E-4</v>
      </c>
      <c r="J73">
        <v>1.4346615572077888E-4</v>
      </c>
      <c r="K73">
        <f t="shared" si="40"/>
        <v>0</v>
      </c>
      <c r="L73">
        <f t="shared" si="41"/>
        <v>0</v>
      </c>
      <c r="M73">
        <f t="shared" si="42"/>
        <v>-492.43836497190591</v>
      </c>
      <c r="N73">
        <f t="shared" si="43"/>
        <v>0</v>
      </c>
      <c r="O73">
        <f t="shared" si="44"/>
        <v>0</v>
      </c>
      <c r="P73">
        <f t="shared" si="45"/>
        <v>0</v>
      </c>
      <c r="Q73">
        <f t="shared" si="46"/>
        <v>-63.193136700384954</v>
      </c>
      <c r="R73">
        <f t="shared" si="47"/>
        <v>0</v>
      </c>
      <c r="S73">
        <f t="shared" si="48"/>
        <v>0</v>
      </c>
      <c r="T73">
        <f t="shared" si="49"/>
        <v>0</v>
      </c>
      <c r="U73">
        <f t="shared" si="50"/>
        <v>-7.6310397572774608E-2</v>
      </c>
      <c r="V73">
        <f t="shared" si="51"/>
        <v>0</v>
      </c>
      <c r="W73">
        <f t="shared" si="52"/>
        <v>0</v>
      </c>
      <c r="X73">
        <f t="shared" si="53"/>
        <v>0</v>
      </c>
      <c r="Y73">
        <f t="shared" si="54"/>
        <v>-6.8738623716467289E-4</v>
      </c>
      <c r="Z73">
        <f t="shared" si="55"/>
        <v>0</v>
      </c>
      <c r="AA73">
        <f t="shared" si="56"/>
        <v>0</v>
      </c>
      <c r="AB73">
        <f t="shared" si="57"/>
        <v>0</v>
      </c>
      <c r="AC73">
        <f t="shared" si="58"/>
        <v>-492.36205457433317</v>
      </c>
      <c r="AD73">
        <f t="shared" si="59"/>
        <v>0</v>
      </c>
      <c r="AE73">
        <f t="shared" si="60"/>
        <v>0</v>
      </c>
      <c r="AF73">
        <f t="shared" si="61"/>
        <v>0</v>
      </c>
      <c r="AG73">
        <f t="shared" si="62"/>
        <v>-63.192449314147794</v>
      </c>
      <c r="AH73">
        <f t="shared" si="63"/>
        <v>0</v>
      </c>
      <c r="AI73">
        <f t="shared" si="64"/>
        <v>215.95041592632049</v>
      </c>
      <c r="AJ73">
        <f t="shared" si="65"/>
        <v>82.125773519112911</v>
      </c>
      <c r="AK73">
        <f t="shared" si="66"/>
        <v>-979.32107116450311</v>
      </c>
      <c r="AL73">
        <f t="shared" si="67"/>
        <v>372.4350339773917</v>
      </c>
      <c r="AM73">
        <f t="shared" si="68"/>
        <v>1.9452309061314492</v>
      </c>
      <c r="AN73">
        <f t="shared" si="69"/>
        <v>0.87965715076425355</v>
      </c>
      <c r="AO73">
        <f t="shared" si="70"/>
        <v>-8.8214954645186303</v>
      </c>
      <c r="AP73">
        <f t="shared" si="71"/>
        <v>3.9891878857871017</v>
      </c>
      <c r="AQ73">
        <f t="shared" si="72"/>
        <v>-215.95041592632049</v>
      </c>
      <c r="AR73">
        <f t="shared" si="73"/>
        <v>82.125773519112911</v>
      </c>
      <c r="AS73">
        <f t="shared" si="74"/>
        <v>486.95901659016994</v>
      </c>
      <c r="AT73">
        <f t="shared" si="75"/>
        <v>372.4350339773917</v>
      </c>
      <c r="AU73">
        <f t="shared" si="76"/>
        <v>-1.9452309061314492</v>
      </c>
      <c r="AV73">
        <f t="shared" si="77"/>
        <v>0.87965715076425355</v>
      </c>
      <c r="AW73">
        <f t="shared" si="78"/>
        <v>-54.37095384962916</v>
      </c>
      <c r="AX73">
        <f t="shared" si="79"/>
        <v>3.9891878857871017</v>
      </c>
    </row>
    <row r="74" spans="1:50" x14ac:dyDescent="0.25">
      <c r="A74" t="s">
        <v>24</v>
      </c>
      <c r="B74">
        <v>0</v>
      </c>
      <c r="C74">
        <v>0</v>
      </c>
      <c r="D74">
        <v>0</v>
      </c>
      <c r="E74">
        <v>20.932948800887225</v>
      </c>
      <c r="F74">
        <v>20.932948800887225</v>
      </c>
      <c r="G74">
        <v>3.0176731324415351E-2</v>
      </c>
      <c r="H74">
        <v>6.6525580163064616E-3</v>
      </c>
      <c r="I74">
        <v>9.2272342422089516E-3</v>
      </c>
      <c r="J74">
        <v>3.9697819155910625E-3</v>
      </c>
      <c r="K74">
        <f t="shared" si="40"/>
        <v>0</v>
      </c>
      <c r="L74">
        <f t="shared" si="41"/>
        <v>0</v>
      </c>
      <c r="M74">
        <f t="shared" si="42"/>
        <v>-4757.610104149815</v>
      </c>
      <c r="N74">
        <f t="shared" si="43"/>
        <v>0</v>
      </c>
      <c r="O74">
        <f t="shared" si="44"/>
        <v>0</v>
      </c>
      <c r="P74">
        <f t="shared" si="45"/>
        <v>0</v>
      </c>
      <c r="Q74">
        <f t="shared" si="46"/>
        <v>-610.52981868263703</v>
      </c>
      <c r="R74">
        <f t="shared" si="47"/>
        <v>0</v>
      </c>
      <c r="S74">
        <f t="shared" si="48"/>
        <v>0</v>
      </c>
      <c r="T74">
        <f t="shared" si="49"/>
        <v>0</v>
      </c>
      <c r="U74">
        <f t="shared" si="50"/>
        <v>-0.63168797179211622</v>
      </c>
      <c r="V74">
        <f t="shared" si="51"/>
        <v>0</v>
      </c>
      <c r="W74">
        <f t="shared" si="52"/>
        <v>0</v>
      </c>
      <c r="X74">
        <f t="shared" si="53"/>
        <v>0</v>
      </c>
      <c r="Y74">
        <f t="shared" si="54"/>
        <v>-0.19315322196595341</v>
      </c>
      <c r="Z74">
        <f t="shared" si="55"/>
        <v>0</v>
      </c>
      <c r="AA74">
        <f t="shared" si="56"/>
        <v>0</v>
      </c>
      <c r="AB74">
        <f t="shared" si="57"/>
        <v>0</v>
      </c>
      <c r="AC74">
        <f t="shared" si="58"/>
        <v>-4756.9784161780226</v>
      </c>
      <c r="AD74">
        <f t="shared" si="59"/>
        <v>0</v>
      </c>
      <c r="AE74">
        <f t="shared" si="60"/>
        <v>0</v>
      </c>
      <c r="AF74">
        <f t="shared" si="61"/>
        <v>0</v>
      </c>
      <c r="AG74">
        <f t="shared" si="62"/>
        <v>-610.33666546067104</v>
      </c>
      <c r="AH74">
        <f t="shared" si="63"/>
        <v>0</v>
      </c>
      <c r="AI74">
        <f t="shared" si="64"/>
        <v>185.02736706564963</v>
      </c>
      <c r="AJ74">
        <f t="shared" si="65"/>
        <v>40.789961909254018</v>
      </c>
      <c r="AK74">
        <f t="shared" si="66"/>
        <v>-838.52075377784865</v>
      </c>
      <c r="AL74">
        <f t="shared" si="67"/>
        <v>184.85497658614878</v>
      </c>
      <c r="AM74">
        <f t="shared" si="68"/>
        <v>56.576401160870411</v>
      </c>
      <c r="AN74">
        <f t="shared" si="69"/>
        <v>24.340564525688301</v>
      </c>
      <c r="AO74">
        <f t="shared" si="70"/>
        <v>-256.39713356899591</v>
      </c>
      <c r="AP74">
        <f t="shared" si="71"/>
        <v>110.30837673984092</v>
      </c>
      <c r="AQ74">
        <f t="shared" si="72"/>
        <v>-185.02736706564963</v>
      </c>
      <c r="AR74">
        <f t="shared" si="73"/>
        <v>40.789961909254018</v>
      </c>
      <c r="AS74">
        <f t="shared" si="74"/>
        <v>-3918.4576624001738</v>
      </c>
      <c r="AT74">
        <f t="shared" si="75"/>
        <v>184.85497658614878</v>
      </c>
      <c r="AU74">
        <f t="shared" si="76"/>
        <v>-56.576401160870411</v>
      </c>
      <c r="AV74">
        <f t="shared" si="77"/>
        <v>24.340564525688301</v>
      </c>
      <c r="AW74">
        <f t="shared" si="78"/>
        <v>-353.93953189167513</v>
      </c>
      <c r="AX74">
        <f t="shared" si="79"/>
        <v>110.30837673984092</v>
      </c>
    </row>
    <row r="75" spans="1:50" x14ac:dyDescent="0.25">
      <c r="A75" t="s">
        <v>25</v>
      </c>
      <c r="B75">
        <v>0</v>
      </c>
      <c r="C75">
        <v>0</v>
      </c>
      <c r="D75">
        <v>0</v>
      </c>
      <c r="E75">
        <v>58.592040934501668</v>
      </c>
      <c r="F75">
        <v>58.592040934501668</v>
      </c>
      <c r="G75">
        <v>0.13405353002475273</v>
      </c>
      <c r="H75">
        <v>3.856635568145577E-2</v>
      </c>
      <c r="I75">
        <v>1.8440582940741308E-2</v>
      </c>
      <c r="J75">
        <v>7.8950706620701319E-3</v>
      </c>
      <c r="K75">
        <f t="shared" si="40"/>
        <v>0</v>
      </c>
      <c r="L75">
        <f t="shared" si="41"/>
        <v>0</v>
      </c>
      <c r="M75">
        <f t="shared" si="42"/>
        <v>-13316.713694963501</v>
      </c>
      <c r="N75">
        <f t="shared" si="43"/>
        <v>0</v>
      </c>
      <c r="O75">
        <f t="shared" si="44"/>
        <v>0</v>
      </c>
      <c r="P75">
        <f t="shared" si="45"/>
        <v>0</v>
      </c>
      <c r="Q75">
        <f t="shared" si="46"/>
        <v>-1708.8938815190136</v>
      </c>
      <c r="R75">
        <f t="shared" si="47"/>
        <v>0</v>
      </c>
      <c r="S75">
        <f t="shared" si="48"/>
        <v>0</v>
      </c>
      <c r="T75">
        <f t="shared" si="49"/>
        <v>0</v>
      </c>
      <c r="U75">
        <f t="shared" si="50"/>
        <v>-7.8544699186247602</v>
      </c>
      <c r="V75">
        <f t="shared" si="51"/>
        <v>0</v>
      </c>
      <c r="W75">
        <f t="shared" si="52"/>
        <v>0</v>
      </c>
      <c r="X75">
        <f t="shared" si="53"/>
        <v>0</v>
      </c>
      <c r="Y75">
        <f t="shared" si="54"/>
        <v>-1.0804713905199879</v>
      </c>
      <c r="Z75">
        <f t="shared" si="55"/>
        <v>0</v>
      </c>
      <c r="AA75">
        <f t="shared" si="56"/>
        <v>0</v>
      </c>
      <c r="AB75">
        <f t="shared" si="57"/>
        <v>0</v>
      </c>
      <c r="AC75">
        <f t="shared" si="58"/>
        <v>-13308.859225044876</v>
      </c>
      <c r="AD75">
        <f t="shared" si="59"/>
        <v>0</v>
      </c>
      <c r="AE75">
        <f t="shared" si="60"/>
        <v>0</v>
      </c>
      <c r="AF75">
        <f t="shared" si="61"/>
        <v>0</v>
      </c>
      <c r="AG75">
        <f t="shared" si="62"/>
        <v>-1707.8134101284936</v>
      </c>
      <c r="AH75">
        <f t="shared" si="63"/>
        <v>0</v>
      </c>
      <c r="AI75">
        <f t="shared" si="64"/>
        <v>821.94361740789225</v>
      </c>
      <c r="AJ75">
        <f t="shared" si="65"/>
        <v>236.46827202024625</v>
      </c>
      <c r="AK75">
        <f t="shared" si="66"/>
        <v>-3719.8967512487811</v>
      </c>
      <c r="AL75">
        <f t="shared" si="67"/>
        <v>1070.1920888875325</v>
      </c>
      <c r="AM75">
        <f t="shared" si="68"/>
        <v>113.06766369094828</v>
      </c>
      <c r="AN75">
        <f t="shared" si="69"/>
        <v>48.408321148200805</v>
      </c>
      <c r="AO75">
        <f t="shared" si="70"/>
        <v>-511.71397396048405</v>
      </c>
      <c r="AP75">
        <f t="shared" si="71"/>
        <v>219.08310102885991</v>
      </c>
      <c r="AQ75">
        <f t="shared" si="72"/>
        <v>-821.94361740789225</v>
      </c>
      <c r="AR75">
        <f t="shared" si="73"/>
        <v>236.46827202024625</v>
      </c>
      <c r="AS75">
        <f t="shared" si="74"/>
        <v>-9588.9624737960949</v>
      </c>
      <c r="AT75">
        <f t="shared" si="75"/>
        <v>1070.1920888875325</v>
      </c>
      <c r="AU75">
        <f t="shared" si="76"/>
        <v>-113.06766369094828</v>
      </c>
      <c r="AV75">
        <f t="shared" si="77"/>
        <v>48.408321148200805</v>
      </c>
      <c r="AW75">
        <f t="shared" si="78"/>
        <v>-1196.0994361680096</v>
      </c>
      <c r="AX75">
        <f t="shared" si="79"/>
        <v>219.08310102885991</v>
      </c>
    </row>
    <row r="76" spans="1:50" x14ac:dyDescent="0.25">
      <c r="A76" t="s">
        <v>26</v>
      </c>
      <c r="B76">
        <v>0</v>
      </c>
      <c r="C76">
        <v>0</v>
      </c>
      <c r="D76">
        <v>0</v>
      </c>
      <c r="E76">
        <v>0.61467365658329265</v>
      </c>
      <c r="F76">
        <v>0.61467365658329265</v>
      </c>
      <c r="G76">
        <v>4.6532653614857799E-3</v>
      </c>
      <c r="H76">
        <v>2.8544381960636965E-3</v>
      </c>
      <c r="I76">
        <v>7.078086541308416E-4</v>
      </c>
      <c r="J76">
        <v>2.9993996221269672E-4</v>
      </c>
      <c r="K76">
        <f t="shared" si="40"/>
        <v>0</v>
      </c>
      <c r="L76">
        <f t="shared" si="41"/>
        <v>0</v>
      </c>
      <c r="M76">
        <f t="shared" si="42"/>
        <v>-139.70213308845618</v>
      </c>
      <c r="N76">
        <f t="shared" si="43"/>
        <v>0</v>
      </c>
      <c r="O76">
        <f t="shared" si="44"/>
        <v>0</v>
      </c>
      <c r="P76">
        <f t="shared" si="45"/>
        <v>0</v>
      </c>
      <c r="Q76">
        <f t="shared" si="46"/>
        <v>-17.927555246630394</v>
      </c>
      <c r="R76">
        <f t="shared" si="47"/>
        <v>0</v>
      </c>
      <c r="S76">
        <f t="shared" si="48"/>
        <v>0</v>
      </c>
      <c r="T76">
        <f t="shared" si="49"/>
        <v>0</v>
      </c>
      <c r="U76">
        <f t="shared" si="50"/>
        <v>-2.8602396347968415E-3</v>
      </c>
      <c r="V76">
        <f t="shared" si="51"/>
        <v>0</v>
      </c>
      <c r="W76">
        <f t="shared" si="52"/>
        <v>0</v>
      </c>
      <c r="X76">
        <f t="shared" si="53"/>
        <v>0</v>
      </c>
      <c r="Y76">
        <f t="shared" si="54"/>
        <v>-4.3507133359590349E-4</v>
      </c>
      <c r="Z76">
        <f t="shared" si="55"/>
        <v>0</v>
      </c>
      <c r="AA76">
        <f t="shared" si="56"/>
        <v>0</v>
      </c>
      <c r="AB76">
        <f t="shared" si="57"/>
        <v>0</v>
      </c>
      <c r="AC76">
        <f t="shared" si="58"/>
        <v>-139.69927284882138</v>
      </c>
      <c r="AD76">
        <f t="shared" si="59"/>
        <v>0</v>
      </c>
      <c r="AE76">
        <f t="shared" si="60"/>
        <v>0</v>
      </c>
      <c r="AF76">
        <f t="shared" si="61"/>
        <v>0</v>
      </c>
      <c r="AG76">
        <f t="shared" si="62"/>
        <v>-17.927120175296796</v>
      </c>
      <c r="AH76">
        <f t="shared" si="63"/>
        <v>0</v>
      </c>
      <c r="AI76">
        <f t="shared" si="64"/>
        <v>28.531302109479977</v>
      </c>
      <c r="AJ76">
        <f t="shared" si="65"/>
        <v>17.501872972981694</v>
      </c>
      <c r="AK76">
        <f t="shared" si="66"/>
        <v>-129.39481866141065</v>
      </c>
      <c r="AL76">
        <f t="shared" si="67"/>
        <v>79.374284106772123</v>
      </c>
      <c r="AM76">
        <f t="shared" si="68"/>
        <v>4.3398991843145884</v>
      </c>
      <c r="AN76">
        <f t="shared" si="69"/>
        <v>1.8390703256604684</v>
      </c>
      <c r="AO76">
        <f t="shared" si="70"/>
        <v>-19.682258657819993</v>
      </c>
      <c r="AP76">
        <f t="shared" si="71"/>
        <v>8.3405296534065183</v>
      </c>
      <c r="AQ76">
        <f t="shared" si="72"/>
        <v>-28.531302109479977</v>
      </c>
      <c r="AR76">
        <f t="shared" si="73"/>
        <v>17.501872972981694</v>
      </c>
      <c r="AS76">
        <f t="shared" si="74"/>
        <v>-10.304454187410727</v>
      </c>
      <c r="AT76">
        <f t="shared" si="75"/>
        <v>79.374284106772123</v>
      </c>
      <c r="AU76">
        <f t="shared" si="76"/>
        <v>-4.3398991843145884</v>
      </c>
      <c r="AV76">
        <f t="shared" si="77"/>
        <v>1.8390703256604684</v>
      </c>
      <c r="AW76">
        <f t="shared" si="78"/>
        <v>1.755138482523197</v>
      </c>
      <c r="AX76">
        <f t="shared" si="79"/>
        <v>8.3405296534065183</v>
      </c>
    </row>
    <row r="77" spans="1:50" x14ac:dyDescent="0.25">
      <c r="A77" t="s">
        <v>27</v>
      </c>
      <c r="B77">
        <v>0</v>
      </c>
      <c r="C77">
        <v>0</v>
      </c>
      <c r="D77">
        <v>0</v>
      </c>
      <c r="E77">
        <v>21.067598175571131</v>
      </c>
      <c r="F77">
        <v>21.067598175571131</v>
      </c>
      <c r="G77">
        <v>5.0760312590840552E-2</v>
      </c>
      <c r="H77">
        <v>3.0262012652251053E-2</v>
      </c>
      <c r="I77">
        <v>5.4019671052085806E-2</v>
      </c>
      <c r="J77">
        <v>2.3095841975389258E-2</v>
      </c>
      <c r="K77">
        <f t="shared" si="40"/>
        <v>0</v>
      </c>
      <c r="L77">
        <f t="shared" si="41"/>
        <v>0</v>
      </c>
      <c r="M77">
        <f t="shared" si="42"/>
        <v>-4788.2130178437737</v>
      </c>
      <c r="N77">
        <f t="shared" si="43"/>
        <v>0</v>
      </c>
      <c r="O77">
        <f t="shared" si="44"/>
        <v>0</v>
      </c>
      <c r="P77">
        <f t="shared" si="45"/>
        <v>0</v>
      </c>
      <c r="Q77">
        <f t="shared" si="46"/>
        <v>-614.45699870363876</v>
      </c>
      <c r="R77">
        <f t="shared" si="47"/>
        <v>0</v>
      </c>
      <c r="S77">
        <f t="shared" si="48"/>
        <v>0</v>
      </c>
      <c r="T77">
        <f t="shared" si="49"/>
        <v>0</v>
      </c>
      <c r="U77">
        <f t="shared" si="50"/>
        <v>-1.0693978689302128</v>
      </c>
      <c r="V77">
        <f t="shared" si="51"/>
        <v>0</v>
      </c>
      <c r="W77">
        <f t="shared" si="52"/>
        <v>0</v>
      </c>
      <c r="X77">
        <f t="shared" si="53"/>
        <v>0</v>
      </c>
      <c r="Y77">
        <f t="shared" si="54"/>
        <v>-1.1380647233018757</v>
      </c>
      <c r="Z77">
        <f t="shared" si="55"/>
        <v>0</v>
      </c>
      <c r="AA77">
        <f t="shared" si="56"/>
        <v>0</v>
      </c>
      <c r="AB77">
        <f t="shared" si="57"/>
        <v>0</v>
      </c>
      <c r="AC77">
        <f t="shared" si="58"/>
        <v>-4787.1436199748432</v>
      </c>
      <c r="AD77">
        <f t="shared" si="59"/>
        <v>0</v>
      </c>
      <c r="AE77">
        <f t="shared" si="60"/>
        <v>0</v>
      </c>
      <c r="AF77">
        <f t="shared" si="61"/>
        <v>0</v>
      </c>
      <c r="AG77">
        <f t="shared" si="62"/>
        <v>-613.31893398033685</v>
      </c>
      <c r="AH77">
        <f t="shared" si="63"/>
        <v>0</v>
      </c>
      <c r="AI77">
        <f t="shared" si="64"/>
        <v>311.23473543715676</v>
      </c>
      <c r="AJ77">
        <f t="shared" si="65"/>
        <v>185.55031599450732</v>
      </c>
      <c r="AK77">
        <f t="shared" si="66"/>
        <v>-1410.4698373336466</v>
      </c>
      <c r="AL77">
        <f t="shared" si="67"/>
        <v>840.88661778184951</v>
      </c>
      <c r="AM77">
        <f t="shared" si="68"/>
        <v>331.21935563753692</v>
      </c>
      <c r="AN77">
        <f t="shared" si="69"/>
        <v>141.61126416766604</v>
      </c>
      <c r="AO77">
        <f t="shared" si="70"/>
        <v>-1501.0371834353366</v>
      </c>
      <c r="AP77">
        <f t="shared" si="71"/>
        <v>641.76132671897835</v>
      </c>
      <c r="AQ77">
        <f t="shared" si="72"/>
        <v>-311.23473543715676</v>
      </c>
      <c r="AR77">
        <f t="shared" si="73"/>
        <v>185.55031599450732</v>
      </c>
      <c r="AS77">
        <f t="shared" si="74"/>
        <v>-3376.6737826411963</v>
      </c>
      <c r="AT77">
        <f t="shared" si="75"/>
        <v>840.88661778184951</v>
      </c>
      <c r="AU77">
        <f t="shared" si="76"/>
        <v>-331.21935563753692</v>
      </c>
      <c r="AV77">
        <f t="shared" si="77"/>
        <v>141.61126416766604</v>
      </c>
      <c r="AW77">
        <f t="shared" si="78"/>
        <v>887.71824945499975</v>
      </c>
      <c r="AX77">
        <f t="shared" si="79"/>
        <v>641.76132671897835</v>
      </c>
    </row>
    <row r="78" spans="1:50" x14ac:dyDescent="0.25">
      <c r="A78" t="s">
        <v>28</v>
      </c>
      <c r="B78">
        <v>0</v>
      </c>
      <c r="C78">
        <v>0</v>
      </c>
      <c r="D78">
        <v>0</v>
      </c>
      <c r="E78">
        <v>442.3060027862611</v>
      </c>
      <c r="F78">
        <v>442.3060027862611</v>
      </c>
      <c r="G78">
        <v>3.2426108835144327</v>
      </c>
      <c r="H78">
        <v>2.0098058284708045</v>
      </c>
      <c r="I78">
        <v>0.35627594127886747</v>
      </c>
      <c r="J78">
        <v>0.15012268835527118</v>
      </c>
      <c r="K78">
        <f t="shared" si="40"/>
        <v>0</v>
      </c>
      <c r="L78">
        <f t="shared" si="41"/>
        <v>0</v>
      </c>
      <c r="M78">
        <f t="shared" si="42"/>
        <v>-100526.66387321609</v>
      </c>
      <c r="N78">
        <f t="shared" si="43"/>
        <v>0</v>
      </c>
      <c r="O78">
        <f t="shared" si="44"/>
        <v>0</v>
      </c>
      <c r="P78">
        <f t="shared" si="45"/>
        <v>0</v>
      </c>
      <c r="Q78">
        <f t="shared" si="46"/>
        <v>-12900.284916948371</v>
      </c>
      <c r="R78">
        <f t="shared" si="47"/>
        <v>0</v>
      </c>
      <c r="S78">
        <f t="shared" si="48"/>
        <v>0</v>
      </c>
      <c r="T78">
        <f t="shared" si="49"/>
        <v>0</v>
      </c>
      <c r="U78">
        <f t="shared" si="50"/>
        <v>-1434.2262584784953</v>
      </c>
      <c r="V78">
        <f t="shared" si="51"/>
        <v>0</v>
      </c>
      <c r="W78">
        <f t="shared" si="52"/>
        <v>0</v>
      </c>
      <c r="X78">
        <f t="shared" si="53"/>
        <v>0</v>
      </c>
      <c r="Y78">
        <f t="shared" si="54"/>
        <v>-157.58298747596857</v>
      </c>
      <c r="Z78">
        <f t="shared" si="55"/>
        <v>0</v>
      </c>
      <c r="AA78">
        <f t="shared" si="56"/>
        <v>0</v>
      </c>
      <c r="AB78">
        <f t="shared" si="57"/>
        <v>0</v>
      </c>
      <c r="AC78">
        <f t="shared" si="58"/>
        <v>-99092.437614737602</v>
      </c>
      <c r="AD78">
        <f t="shared" si="59"/>
        <v>0</v>
      </c>
      <c r="AE78">
        <f t="shared" si="60"/>
        <v>0</v>
      </c>
      <c r="AF78">
        <f t="shared" si="61"/>
        <v>0</v>
      </c>
      <c r="AG78">
        <f t="shared" si="62"/>
        <v>-12742.701929472401</v>
      </c>
      <c r="AH78">
        <f t="shared" si="63"/>
        <v>0</v>
      </c>
      <c r="AI78">
        <f t="shared" si="64"/>
        <v>19881.933127385175</v>
      </c>
      <c r="AJ78">
        <f t="shared" si="65"/>
        <v>12323.043523998978</v>
      </c>
      <c r="AK78">
        <f t="shared" si="66"/>
        <v>-88736.071223129693</v>
      </c>
      <c r="AL78">
        <f t="shared" si="67"/>
        <v>54999.60495919417</v>
      </c>
      <c r="AM78">
        <f t="shared" si="68"/>
        <v>2184.4910456000825</v>
      </c>
      <c r="AN78">
        <f t="shared" si="69"/>
        <v>920.47148703892719</v>
      </c>
      <c r="AO78">
        <f t="shared" si="70"/>
        <v>-9749.713559878157</v>
      </c>
      <c r="AP78">
        <f t="shared" si="71"/>
        <v>4108.2033074662377</v>
      </c>
      <c r="AQ78">
        <f t="shared" si="72"/>
        <v>-19881.933127385175</v>
      </c>
      <c r="AR78">
        <f t="shared" si="73"/>
        <v>12323.043523998978</v>
      </c>
      <c r="AS78">
        <f t="shared" si="74"/>
        <v>-10356.366391607909</v>
      </c>
      <c r="AT78">
        <f t="shared" si="75"/>
        <v>54999.60495919417</v>
      </c>
      <c r="AU78">
        <f t="shared" si="76"/>
        <v>-2184.4910456000825</v>
      </c>
      <c r="AV78">
        <f t="shared" si="77"/>
        <v>920.47148703892719</v>
      </c>
      <c r="AW78">
        <f t="shared" si="78"/>
        <v>-2992.9883695942444</v>
      </c>
      <c r="AX78">
        <f t="shared" si="79"/>
        <v>4108.2033074662377</v>
      </c>
    </row>
    <row r="79" spans="1:50" x14ac:dyDescent="0.25">
      <c r="A79" t="s">
        <v>29</v>
      </c>
      <c r="B79">
        <v>0</v>
      </c>
      <c r="C79">
        <v>0</v>
      </c>
      <c r="D79">
        <v>0</v>
      </c>
      <c r="E79">
        <v>10.553166407730997</v>
      </c>
      <c r="F79">
        <v>10.553166407730997</v>
      </c>
      <c r="G79">
        <v>3.071387964999004E-2</v>
      </c>
      <c r="H79">
        <v>1.0857298007452984E-2</v>
      </c>
      <c r="I79">
        <v>3.4252258892815602E-4</v>
      </c>
      <c r="J79">
        <v>1.5740549286334511E-4</v>
      </c>
      <c r="K79">
        <f t="shared" si="40"/>
        <v>0</v>
      </c>
      <c r="L79">
        <f t="shared" si="41"/>
        <v>0</v>
      </c>
      <c r="M79">
        <f t="shared" si="42"/>
        <v>-2398.5082851808902</v>
      </c>
      <c r="N79">
        <f t="shared" si="43"/>
        <v>0</v>
      </c>
      <c r="O79">
        <f t="shared" si="44"/>
        <v>0</v>
      </c>
      <c r="P79">
        <f t="shared" si="45"/>
        <v>0</v>
      </c>
      <c r="Q79">
        <f t="shared" si="46"/>
        <v>-307.79336608163965</v>
      </c>
      <c r="R79">
        <f t="shared" si="47"/>
        <v>0</v>
      </c>
      <c r="S79">
        <f t="shared" si="48"/>
        <v>0</v>
      </c>
      <c r="T79">
        <f t="shared" si="49"/>
        <v>0</v>
      </c>
      <c r="U79">
        <f t="shared" si="50"/>
        <v>-0.32412868297336755</v>
      </c>
      <c r="V79">
        <f t="shared" si="51"/>
        <v>0</v>
      </c>
      <c r="W79">
        <f t="shared" si="52"/>
        <v>0</v>
      </c>
      <c r="X79">
        <f t="shared" si="53"/>
        <v>0</v>
      </c>
      <c r="Y79">
        <f t="shared" si="54"/>
        <v>-3.6146978793656693E-3</v>
      </c>
      <c r="Z79">
        <f t="shared" si="55"/>
        <v>0</v>
      </c>
      <c r="AA79">
        <f t="shared" si="56"/>
        <v>0</v>
      </c>
      <c r="AB79">
        <f t="shared" si="57"/>
        <v>0</v>
      </c>
      <c r="AC79">
        <f t="shared" si="58"/>
        <v>-2398.1841564979168</v>
      </c>
      <c r="AD79">
        <f t="shared" si="59"/>
        <v>0</v>
      </c>
      <c r="AE79">
        <f t="shared" si="60"/>
        <v>0</v>
      </c>
      <c r="AF79">
        <f t="shared" si="61"/>
        <v>0</v>
      </c>
      <c r="AG79">
        <f t="shared" si="62"/>
        <v>-307.78975138376029</v>
      </c>
      <c r="AH79">
        <f t="shared" si="63"/>
        <v>0</v>
      </c>
      <c r="AI79">
        <f t="shared" si="64"/>
        <v>188.32086957711599</v>
      </c>
      <c r="AJ79">
        <f t="shared" si="65"/>
        <v>66.57112007378322</v>
      </c>
      <c r="AK79">
        <f t="shared" si="66"/>
        <v>-853.76529627210289</v>
      </c>
      <c r="AL79">
        <f t="shared" si="67"/>
        <v>301.80463896852018</v>
      </c>
      <c r="AM79">
        <f t="shared" si="68"/>
        <v>2.1001629403980653</v>
      </c>
      <c r="AN79">
        <f t="shared" si="69"/>
        <v>0.96512563967467202</v>
      </c>
      <c r="AO79">
        <f t="shared" si="70"/>
        <v>-9.5212295857332254</v>
      </c>
      <c r="AP79">
        <f t="shared" si="71"/>
        <v>4.3754618356795074</v>
      </c>
      <c r="AQ79">
        <f t="shared" si="72"/>
        <v>-188.32086957711599</v>
      </c>
      <c r="AR79">
        <f t="shared" si="73"/>
        <v>66.57112007378322</v>
      </c>
      <c r="AS79">
        <f t="shared" si="74"/>
        <v>-1544.4188602258139</v>
      </c>
      <c r="AT79">
        <f t="shared" si="75"/>
        <v>301.80463896852018</v>
      </c>
      <c r="AU79">
        <f t="shared" si="76"/>
        <v>-2.1001629403980653</v>
      </c>
      <c r="AV79">
        <f t="shared" si="77"/>
        <v>0.96512563967467202</v>
      </c>
      <c r="AW79">
        <f t="shared" si="78"/>
        <v>-298.26852179802705</v>
      </c>
      <c r="AX79">
        <f t="shared" si="79"/>
        <v>4.3754618356795074</v>
      </c>
    </row>
    <row r="80" spans="1:50" x14ac:dyDescent="0.25">
      <c r="A80" t="s">
        <v>30</v>
      </c>
      <c r="B80">
        <v>0</v>
      </c>
      <c r="C80">
        <v>0</v>
      </c>
      <c r="D80">
        <v>0</v>
      </c>
      <c r="E80">
        <v>1.4996932886573815</v>
      </c>
      <c r="F80">
        <v>1.4996932886573815</v>
      </c>
      <c r="G80">
        <v>7.7276775822793927E-3</v>
      </c>
      <c r="H80">
        <v>3.006573191561856E-3</v>
      </c>
      <c r="I80">
        <v>2.873492518232993E-3</v>
      </c>
      <c r="J80">
        <v>1.2271474475022777E-3</v>
      </c>
      <c r="K80">
        <f t="shared" si="40"/>
        <v>0</v>
      </c>
      <c r="L80">
        <f t="shared" si="41"/>
        <v>0</v>
      </c>
      <c r="M80">
        <f t="shared" si="42"/>
        <v>-340.84810559225247</v>
      </c>
      <c r="N80">
        <f t="shared" si="43"/>
        <v>0</v>
      </c>
      <c r="O80">
        <f t="shared" si="44"/>
        <v>0</v>
      </c>
      <c r="P80">
        <f t="shared" si="45"/>
        <v>0</v>
      </c>
      <c r="Q80">
        <f t="shared" si="46"/>
        <v>-43.74001390404927</v>
      </c>
      <c r="R80">
        <f t="shared" si="47"/>
        <v>0</v>
      </c>
      <c r="S80">
        <f t="shared" si="48"/>
        <v>0</v>
      </c>
      <c r="T80">
        <f t="shared" si="49"/>
        <v>0</v>
      </c>
      <c r="U80">
        <f t="shared" si="50"/>
        <v>-1.1589146207052505E-2</v>
      </c>
      <c r="V80">
        <f t="shared" si="51"/>
        <v>0</v>
      </c>
      <c r="W80">
        <f t="shared" si="52"/>
        <v>0</v>
      </c>
      <c r="X80">
        <f t="shared" si="53"/>
        <v>0</v>
      </c>
      <c r="Y80">
        <f t="shared" si="54"/>
        <v>-4.3093574446012185E-3</v>
      </c>
      <c r="Z80">
        <f t="shared" si="55"/>
        <v>0</v>
      </c>
      <c r="AA80">
        <f t="shared" si="56"/>
        <v>0</v>
      </c>
      <c r="AB80">
        <f t="shared" si="57"/>
        <v>0</v>
      </c>
      <c r="AC80">
        <f t="shared" si="58"/>
        <v>-340.83651644604538</v>
      </c>
      <c r="AD80">
        <f t="shared" si="59"/>
        <v>0</v>
      </c>
      <c r="AE80">
        <f t="shared" si="60"/>
        <v>0</v>
      </c>
      <c r="AF80">
        <f t="shared" si="61"/>
        <v>0</v>
      </c>
      <c r="AG80">
        <f t="shared" si="62"/>
        <v>-43.735704546604673</v>
      </c>
      <c r="AH80">
        <f t="shared" si="63"/>
        <v>0</v>
      </c>
      <c r="AI80">
        <f t="shared" si="64"/>
        <v>47.381932165216142</v>
      </c>
      <c r="AJ80">
        <f t="shared" si="65"/>
        <v>18.434689554097794</v>
      </c>
      <c r="AK80">
        <f t="shared" si="66"/>
        <v>-214.87913054473179</v>
      </c>
      <c r="AL80">
        <f t="shared" si="67"/>
        <v>83.602121784189038</v>
      </c>
      <c r="AM80">
        <f t="shared" si="68"/>
        <v>17.618699295683069</v>
      </c>
      <c r="AN80">
        <f t="shared" si="69"/>
        <v>7.5242072470923249</v>
      </c>
      <c r="AO80">
        <f t="shared" si="70"/>
        <v>-79.901570345093305</v>
      </c>
      <c r="AP80">
        <f t="shared" si="71"/>
        <v>34.122608289927122</v>
      </c>
      <c r="AQ80">
        <f t="shared" si="72"/>
        <v>-47.381932165216142</v>
      </c>
      <c r="AR80">
        <f t="shared" si="73"/>
        <v>18.434689554097794</v>
      </c>
      <c r="AS80">
        <f t="shared" si="74"/>
        <v>-125.95738590131359</v>
      </c>
      <c r="AT80">
        <f t="shared" si="75"/>
        <v>83.602121784189038</v>
      </c>
      <c r="AU80">
        <f t="shared" si="76"/>
        <v>-17.618699295683069</v>
      </c>
      <c r="AV80">
        <f t="shared" si="77"/>
        <v>7.5242072470923249</v>
      </c>
      <c r="AW80">
        <f t="shared" si="78"/>
        <v>36.165865798488632</v>
      </c>
      <c r="AX80">
        <f t="shared" si="79"/>
        <v>34.122608289927122</v>
      </c>
    </row>
    <row r="81" spans="1:50" x14ac:dyDescent="0.25">
      <c r="A81" t="s">
        <v>31</v>
      </c>
      <c r="B81">
        <v>0</v>
      </c>
      <c r="C81">
        <v>0</v>
      </c>
      <c r="D81">
        <v>0</v>
      </c>
      <c r="E81">
        <v>6.2585894743112869</v>
      </c>
      <c r="F81">
        <v>6.2585894743112869</v>
      </c>
      <c r="G81">
        <v>6.8782662814533851E-2</v>
      </c>
      <c r="H81">
        <v>2.0507695654879796E-2</v>
      </c>
      <c r="I81">
        <v>3.5053605713595282E-3</v>
      </c>
      <c r="J81">
        <v>1.4667164520539894E-3</v>
      </c>
      <c r="K81">
        <f t="shared" si="40"/>
        <v>0</v>
      </c>
      <c r="L81">
        <f t="shared" si="41"/>
        <v>0</v>
      </c>
      <c r="M81">
        <f t="shared" si="42"/>
        <v>-1422.4430969537855</v>
      </c>
      <c r="N81">
        <f t="shared" si="43"/>
        <v>0</v>
      </c>
      <c r="O81">
        <f t="shared" si="44"/>
        <v>0</v>
      </c>
      <c r="P81">
        <f t="shared" si="45"/>
        <v>0</v>
      </c>
      <c r="Q81">
        <f t="shared" si="46"/>
        <v>-182.53785137038975</v>
      </c>
      <c r="R81">
        <f t="shared" si="47"/>
        <v>0</v>
      </c>
      <c r="S81">
        <f t="shared" si="48"/>
        <v>0</v>
      </c>
      <c r="T81">
        <f t="shared" si="49"/>
        <v>0</v>
      </c>
      <c r="U81">
        <f t="shared" si="50"/>
        <v>-0.43048244950614389</v>
      </c>
      <c r="V81">
        <f t="shared" si="51"/>
        <v>0</v>
      </c>
      <c r="W81">
        <f t="shared" si="52"/>
        <v>0</v>
      </c>
      <c r="X81">
        <f t="shared" si="53"/>
        <v>0</v>
      </c>
      <c r="Y81">
        <f t="shared" si="54"/>
        <v>-2.193861277557654E-2</v>
      </c>
      <c r="Z81">
        <f t="shared" si="55"/>
        <v>0</v>
      </c>
      <c r="AA81">
        <f t="shared" si="56"/>
        <v>0</v>
      </c>
      <c r="AB81">
        <f t="shared" si="57"/>
        <v>0</v>
      </c>
      <c r="AC81">
        <f t="shared" si="58"/>
        <v>-1422.0126145042793</v>
      </c>
      <c r="AD81">
        <f t="shared" si="59"/>
        <v>0</v>
      </c>
      <c r="AE81">
        <f t="shared" si="60"/>
        <v>0</v>
      </c>
      <c r="AF81">
        <f t="shared" si="61"/>
        <v>0</v>
      </c>
      <c r="AG81">
        <f t="shared" si="62"/>
        <v>-182.51591275761416</v>
      </c>
      <c r="AH81">
        <f t="shared" si="63"/>
        <v>0</v>
      </c>
      <c r="AI81">
        <f t="shared" si="64"/>
        <v>421.73802270097701</v>
      </c>
      <c r="AJ81">
        <f t="shared" si="65"/>
        <v>125.7422144749018</v>
      </c>
      <c r="AK81">
        <f t="shared" si="66"/>
        <v>-1912.2730118537015</v>
      </c>
      <c r="AL81">
        <f t="shared" si="67"/>
        <v>570.14883706978958</v>
      </c>
      <c r="AM81">
        <f t="shared" si="68"/>
        <v>21.492971858407884</v>
      </c>
      <c r="AN81">
        <f t="shared" si="69"/>
        <v>8.9931155561704212</v>
      </c>
      <c r="AO81">
        <f t="shared" si="70"/>
        <v>-97.454883878245283</v>
      </c>
      <c r="AP81">
        <f t="shared" si="71"/>
        <v>40.777191632872288</v>
      </c>
      <c r="AQ81">
        <f t="shared" si="72"/>
        <v>-421.73802270097701</v>
      </c>
      <c r="AR81">
        <f t="shared" si="73"/>
        <v>125.7422144749018</v>
      </c>
      <c r="AS81">
        <f t="shared" si="74"/>
        <v>490.26039734942219</v>
      </c>
      <c r="AT81">
        <f t="shared" si="75"/>
        <v>570.14883706978958</v>
      </c>
      <c r="AU81">
        <f t="shared" si="76"/>
        <v>-21.492971858407884</v>
      </c>
      <c r="AV81">
        <f t="shared" si="77"/>
        <v>8.9931155561704212</v>
      </c>
      <c r="AW81">
        <f t="shared" si="78"/>
        <v>-85.061028879368877</v>
      </c>
      <c r="AX81">
        <f t="shared" si="79"/>
        <v>40.777191632872288</v>
      </c>
    </row>
    <row r="82" spans="1:50" x14ac:dyDescent="0.25">
      <c r="A82" t="s">
        <v>32</v>
      </c>
      <c r="B82">
        <v>0</v>
      </c>
      <c r="C82">
        <v>0</v>
      </c>
      <c r="D82">
        <v>0</v>
      </c>
      <c r="E82">
        <v>0.21424152817787143</v>
      </c>
      <c r="F82">
        <v>0.21424152817787143</v>
      </c>
      <c r="G82">
        <v>2.7333644621458424E-2</v>
      </c>
      <c r="H82">
        <v>2.2688437078565517E-2</v>
      </c>
      <c r="I82">
        <v>4.5267299763585109E-2</v>
      </c>
      <c r="J82">
        <v>1.9367451888057958E-2</v>
      </c>
      <c r="K82">
        <f t="shared" si="40"/>
        <v>0</v>
      </c>
      <c r="L82">
        <f t="shared" si="41"/>
        <v>0</v>
      </c>
      <c r="M82">
        <f t="shared" si="42"/>
        <v>-48.69250237426354</v>
      </c>
      <c r="N82">
        <f t="shared" si="43"/>
        <v>0</v>
      </c>
      <c r="O82">
        <f t="shared" si="44"/>
        <v>0</v>
      </c>
      <c r="P82">
        <f t="shared" si="45"/>
        <v>0</v>
      </c>
      <c r="Q82">
        <f t="shared" si="46"/>
        <v>-6.2485626175698208</v>
      </c>
      <c r="R82">
        <f t="shared" si="47"/>
        <v>0</v>
      </c>
      <c r="S82">
        <f t="shared" si="48"/>
        <v>0</v>
      </c>
      <c r="T82">
        <f t="shared" si="49"/>
        <v>0</v>
      </c>
      <c r="U82">
        <f t="shared" si="50"/>
        <v>-5.8560017943721085E-3</v>
      </c>
      <c r="V82">
        <f t="shared" si="51"/>
        <v>0</v>
      </c>
      <c r="W82">
        <f t="shared" si="52"/>
        <v>0</v>
      </c>
      <c r="X82">
        <f t="shared" si="53"/>
        <v>0</v>
      </c>
      <c r="Y82">
        <f t="shared" si="54"/>
        <v>-9.6981354778362724E-3</v>
      </c>
      <c r="Z82">
        <f t="shared" si="55"/>
        <v>0</v>
      </c>
      <c r="AA82">
        <f t="shared" si="56"/>
        <v>0</v>
      </c>
      <c r="AB82">
        <f t="shared" si="57"/>
        <v>0</v>
      </c>
      <c r="AC82">
        <f t="shared" si="58"/>
        <v>-48.68664637246917</v>
      </c>
      <c r="AD82">
        <f t="shared" si="59"/>
        <v>0</v>
      </c>
      <c r="AE82">
        <f t="shared" si="60"/>
        <v>0</v>
      </c>
      <c r="AF82">
        <f t="shared" si="61"/>
        <v>0</v>
      </c>
      <c r="AG82">
        <f t="shared" si="62"/>
        <v>-6.2388644820919845</v>
      </c>
      <c r="AH82">
        <f t="shared" si="63"/>
        <v>0</v>
      </c>
      <c r="AI82">
        <f t="shared" si="64"/>
        <v>167.59509975570862</v>
      </c>
      <c r="AJ82">
        <f t="shared" si="65"/>
        <v>139.11322317412936</v>
      </c>
      <c r="AK82">
        <f t="shared" si="66"/>
        <v>-760.08622883762155</v>
      </c>
      <c r="AL82">
        <f t="shared" si="67"/>
        <v>630.91370414765822</v>
      </c>
      <c r="AM82">
        <f t="shared" si="68"/>
        <v>277.55455683336601</v>
      </c>
      <c r="AN82">
        <f t="shared" si="69"/>
        <v>118.75078407930832</v>
      </c>
      <c r="AO82">
        <f t="shared" si="70"/>
        <v>-1258.7802191572405</v>
      </c>
      <c r="AP82">
        <f t="shared" si="71"/>
        <v>538.5648850946053</v>
      </c>
      <c r="AQ82">
        <f t="shared" si="72"/>
        <v>-167.59509975570862</v>
      </c>
      <c r="AR82">
        <f t="shared" si="73"/>
        <v>139.11322317412936</v>
      </c>
      <c r="AS82">
        <f t="shared" si="74"/>
        <v>711.39958246515243</v>
      </c>
      <c r="AT82">
        <f t="shared" si="75"/>
        <v>630.91370414765822</v>
      </c>
      <c r="AU82">
        <f t="shared" si="76"/>
        <v>-277.55455683336601</v>
      </c>
      <c r="AV82">
        <f t="shared" si="77"/>
        <v>118.75078407930832</v>
      </c>
      <c r="AW82">
        <f t="shared" si="78"/>
        <v>1252.5413546751486</v>
      </c>
      <c r="AX82">
        <f t="shared" si="79"/>
        <v>538.5648850946053</v>
      </c>
    </row>
    <row r="83" spans="1:50" x14ac:dyDescent="0.25">
      <c r="A83" t="s">
        <v>34</v>
      </c>
      <c r="B83">
        <v>0</v>
      </c>
      <c r="C83">
        <v>0</v>
      </c>
      <c r="D83">
        <v>0</v>
      </c>
      <c r="E83">
        <v>34.24096695042514</v>
      </c>
      <c r="F83">
        <v>34.24096695042514</v>
      </c>
      <c r="G83">
        <v>1.7883835834604547</v>
      </c>
      <c r="H83">
        <v>0.20639981603213831</v>
      </c>
      <c r="I83">
        <v>4.3756633005603684E-3</v>
      </c>
      <c r="J83">
        <v>2.2861660281536748E-3</v>
      </c>
      <c r="K83">
        <f t="shared" si="40"/>
        <v>0</v>
      </c>
      <c r="L83">
        <f t="shared" si="41"/>
        <v>0</v>
      </c>
      <c r="M83">
        <f t="shared" si="42"/>
        <v>-7782.2370793883529</v>
      </c>
      <c r="N83">
        <f t="shared" si="43"/>
        <v>0</v>
      </c>
      <c r="O83">
        <f t="shared" si="44"/>
        <v>0</v>
      </c>
      <c r="P83">
        <f t="shared" si="45"/>
        <v>0</v>
      </c>
      <c r="Q83">
        <f t="shared" si="46"/>
        <v>-998.67111617237515</v>
      </c>
      <c r="R83">
        <f t="shared" si="47"/>
        <v>0</v>
      </c>
      <c r="S83">
        <f t="shared" si="48"/>
        <v>0</v>
      </c>
      <c r="T83">
        <f t="shared" si="49"/>
        <v>0</v>
      </c>
      <c r="U83">
        <f t="shared" si="50"/>
        <v>-61.235983175952306</v>
      </c>
      <c r="V83">
        <f t="shared" si="51"/>
        <v>0</v>
      </c>
      <c r="W83">
        <f t="shared" si="52"/>
        <v>0</v>
      </c>
      <c r="X83">
        <f t="shared" si="53"/>
        <v>0</v>
      </c>
      <c r="Y83">
        <f t="shared" si="54"/>
        <v>-0.14982694246067577</v>
      </c>
      <c r="Z83">
        <f t="shared" si="55"/>
        <v>0</v>
      </c>
      <c r="AA83">
        <f t="shared" si="56"/>
        <v>0</v>
      </c>
      <c r="AB83">
        <f t="shared" si="57"/>
        <v>0</v>
      </c>
      <c r="AC83">
        <f t="shared" si="58"/>
        <v>-7721.0010962124006</v>
      </c>
      <c r="AD83">
        <f t="shared" si="59"/>
        <v>0</v>
      </c>
      <c r="AE83">
        <f t="shared" si="60"/>
        <v>0</v>
      </c>
      <c r="AF83">
        <f t="shared" si="61"/>
        <v>0</v>
      </c>
      <c r="AG83">
        <f t="shared" si="62"/>
        <v>-998.52128922991449</v>
      </c>
      <c r="AH83">
        <f t="shared" si="63"/>
        <v>0</v>
      </c>
      <c r="AI83">
        <f t="shared" si="64"/>
        <v>10965.399207547551</v>
      </c>
      <c r="AJ83">
        <f t="shared" si="65"/>
        <v>1265.5409522018158</v>
      </c>
      <c r="AK83">
        <f t="shared" si="66"/>
        <v>-49670.010078971514</v>
      </c>
      <c r="AL83">
        <f t="shared" si="67"/>
        <v>5732.5256163905888</v>
      </c>
      <c r="AM83">
        <f t="shared" si="68"/>
        <v>26.829196673578462</v>
      </c>
      <c r="AN83">
        <f t="shared" si="69"/>
        <v>14.017536386617383</v>
      </c>
      <c r="AO83">
        <f t="shared" si="70"/>
        <v>-121.52831319356892</v>
      </c>
      <c r="AP83">
        <f t="shared" si="71"/>
        <v>63.495287351362585</v>
      </c>
      <c r="AQ83">
        <f t="shared" si="72"/>
        <v>-10965.399207547551</v>
      </c>
      <c r="AR83">
        <f t="shared" si="73"/>
        <v>1265.5409522018158</v>
      </c>
      <c r="AS83">
        <f t="shared" si="74"/>
        <v>41949.008982759115</v>
      </c>
      <c r="AT83">
        <f t="shared" si="75"/>
        <v>5732.5256163905888</v>
      </c>
      <c r="AU83">
        <f t="shared" si="76"/>
        <v>-26.829196673578462</v>
      </c>
      <c r="AV83">
        <f t="shared" si="77"/>
        <v>14.017536386617383</v>
      </c>
      <c r="AW83">
        <f t="shared" si="78"/>
        <v>-876.99297603634557</v>
      </c>
      <c r="AX83">
        <f t="shared" si="79"/>
        <v>63.495287351362585</v>
      </c>
    </row>
    <row r="84" spans="1:50" x14ac:dyDescent="0.25">
      <c r="A84" t="s">
        <v>37</v>
      </c>
      <c r="B84">
        <v>0</v>
      </c>
      <c r="C84">
        <v>0</v>
      </c>
      <c r="D84">
        <v>0</v>
      </c>
      <c r="E84">
        <v>10.963848448670824</v>
      </c>
      <c r="F84">
        <v>10.963848448670824</v>
      </c>
      <c r="G84">
        <v>5.3777426789039844E-2</v>
      </c>
      <c r="H84">
        <v>3.3190220587684366E-2</v>
      </c>
      <c r="I84">
        <v>0.12245045381637316</v>
      </c>
      <c r="J84">
        <v>5.2029452941289307E-2</v>
      </c>
      <c r="K84">
        <f t="shared" si="40"/>
        <v>0</v>
      </c>
      <c r="L84">
        <f t="shared" si="41"/>
        <v>0</v>
      </c>
      <c r="M84">
        <f t="shared" si="42"/>
        <v>-2491.8475010817756</v>
      </c>
      <c r="N84">
        <f t="shared" si="43"/>
        <v>0</v>
      </c>
      <c r="O84">
        <f t="shared" si="44"/>
        <v>0</v>
      </c>
      <c r="P84">
        <f t="shared" si="45"/>
        <v>0</v>
      </c>
      <c r="Q84">
        <f t="shared" si="46"/>
        <v>-319.7713073825127</v>
      </c>
      <c r="R84">
        <f t="shared" si="47"/>
        <v>0</v>
      </c>
      <c r="S84">
        <f t="shared" si="48"/>
        <v>0</v>
      </c>
      <c r="T84">
        <f t="shared" si="49"/>
        <v>0</v>
      </c>
      <c r="U84">
        <f t="shared" si="50"/>
        <v>-0.5896075572745233</v>
      </c>
      <c r="V84">
        <f t="shared" si="51"/>
        <v>0</v>
      </c>
      <c r="W84">
        <f t="shared" si="52"/>
        <v>0</v>
      </c>
      <c r="X84">
        <f t="shared" si="53"/>
        <v>0</v>
      </c>
      <c r="Y84">
        <f t="shared" si="54"/>
        <v>-1.3425282181136813</v>
      </c>
      <c r="Z84">
        <f t="shared" si="55"/>
        <v>0</v>
      </c>
      <c r="AA84">
        <f t="shared" si="56"/>
        <v>0</v>
      </c>
      <c r="AB84">
        <f t="shared" si="57"/>
        <v>0</v>
      </c>
      <c r="AC84">
        <f t="shared" si="58"/>
        <v>-2491.257893524501</v>
      </c>
      <c r="AD84">
        <f t="shared" si="59"/>
        <v>0</v>
      </c>
      <c r="AE84">
        <f t="shared" si="60"/>
        <v>0</v>
      </c>
      <c r="AF84">
        <f t="shared" si="61"/>
        <v>0</v>
      </c>
      <c r="AG84">
        <f t="shared" si="62"/>
        <v>-318.42877916439903</v>
      </c>
      <c r="AH84">
        <f t="shared" si="63"/>
        <v>0</v>
      </c>
      <c r="AI84">
        <f t="shared" si="64"/>
        <v>329.73404506177258</v>
      </c>
      <c r="AJ84">
        <f t="shared" si="65"/>
        <v>203.5045017542474</v>
      </c>
      <c r="AK84">
        <f t="shared" si="66"/>
        <v>-1494.8493290158083</v>
      </c>
      <c r="AL84">
        <f t="shared" si="67"/>
        <v>922.58768075356761</v>
      </c>
      <c r="AM84">
        <f t="shared" si="68"/>
        <v>750.79984051507972</v>
      </c>
      <c r="AN84">
        <f t="shared" si="69"/>
        <v>319.01658580032125</v>
      </c>
      <c r="AO84">
        <f t="shared" si="70"/>
        <v>-3403.7511583278711</v>
      </c>
      <c r="AP84">
        <f t="shared" si="71"/>
        <v>1446.2617262927308</v>
      </c>
      <c r="AQ84">
        <f t="shared" si="72"/>
        <v>-329.73404506177258</v>
      </c>
      <c r="AR84">
        <f t="shared" si="73"/>
        <v>203.5045017542474</v>
      </c>
      <c r="AS84">
        <f t="shared" si="74"/>
        <v>-996.40856450869273</v>
      </c>
      <c r="AT84">
        <f t="shared" si="75"/>
        <v>922.58768075356761</v>
      </c>
      <c r="AU84">
        <f t="shared" si="76"/>
        <v>-750.79984051507972</v>
      </c>
      <c r="AV84">
        <f t="shared" si="77"/>
        <v>319.01658580032125</v>
      </c>
      <c r="AW84">
        <f t="shared" si="78"/>
        <v>3085.3223791634719</v>
      </c>
      <c r="AX84">
        <f t="shared" si="79"/>
        <v>1446.2617262927308</v>
      </c>
    </row>
    <row r="85" spans="1:50" x14ac:dyDescent="0.25">
      <c r="A85" t="s">
        <v>39</v>
      </c>
      <c r="B85">
        <v>0</v>
      </c>
      <c r="C85">
        <v>0</v>
      </c>
      <c r="D85">
        <v>0</v>
      </c>
      <c r="E85">
        <v>2.4828808993608202</v>
      </c>
      <c r="F85">
        <v>2.4828808993608202</v>
      </c>
      <c r="G85">
        <v>0.18430023515709895</v>
      </c>
      <c r="H85">
        <v>0.13431517355750683</v>
      </c>
      <c r="I85">
        <v>0.97081713480046994</v>
      </c>
      <c r="J85">
        <v>0.41374683361418607</v>
      </c>
      <c r="K85">
        <f t="shared" si="40"/>
        <v>0</v>
      </c>
      <c r="L85">
        <f t="shared" si="41"/>
        <v>0</v>
      </c>
      <c r="M85">
        <f t="shared" si="42"/>
        <v>-564.30555324813827</v>
      </c>
      <c r="N85">
        <f t="shared" si="43"/>
        <v>0</v>
      </c>
      <c r="O85">
        <f t="shared" si="44"/>
        <v>0</v>
      </c>
      <c r="P85">
        <f t="shared" si="45"/>
        <v>0</v>
      </c>
      <c r="Q85">
        <f t="shared" si="46"/>
        <v>-72.415637171629413</v>
      </c>
      <c r="R85">
        <f t="shared" si="47"/>
        <v>0</v>
      </c>
      <c r="S85">
        <f t="shared" si="48"/>
        <v>0</v>
      </c>
      <c r="T85">
        <f t="shared" si="49"/>
        <v>0</v>
      </c>
      <c r="U85">
        <f t="shared" si="50"/>
        <v>-0.45759553361926852</v>
      </c>
      <c r="V85">
        <f t="shared" si="51"/>
        <v>0</v>
      </c>
      <c r="W85">
        <f t="shared" si="52"/>
        <v>0</v>
      </c>
      <c r="X85">
        <f t="shared" si="53"/>
        <v>0</v>
      </c>
      <c r="Y85">
        <f t="shared" si="54"/>
        <v>-2.4104233207682855</v>
      </c>
      <c r="Z85">
        <f t="shared" si="55"/>
        <v>0</v>
      </c>
      <c r="AA85">
        <f t="shared" si="56"/>
        <v>0</v>
      </c>
      <c r="AB85">
        <f t="shared" si="57"/>
        <v>0</v>
      </c>
      <c r="AC85">
        <f t="shared" si="58"/>
        <v>-563.847957714519</v>
      </c>
      <c r="AD85">
        <f t="shared" si="59"/>
        <v>0</v>
      </c>
      <c r="AE85">
        <f t="shared" si="60"/>
        <v>0</v>
      </c>
      <c r="AF85">
        <f t="shared" si="61"/>
        <v>0</v>
      </c>
      <c r="AG85">
        <f t="shared" si="62"/>
        <v>-70.005213850861125</v>
      </c>
      <c r="AH85">
        <f t="shared" si="63"/>
        <v>0</v>
      </c>
      <c r="AI85">
        <f t="shared" si="64"/>
        <v>1130.0291901763408</v>
      </c>
      <c r="AJ85">
        <f t="shared" si="65"/>
        <v>823.54802239405899</v>
      </c>
      <c r="AK85">
        <f t="shared" si="66"/>
        <v>-5124.5505004222105</v>
      </c>
      <c r="AL85">
        <f t="shared" si="67"/>
        <v>3734.6941715926987</v>
      </c>
      <c r="AM85">
        <f t="shared" si="68"/>
        <v>5952.5246927262742</v>
      </c>
      <c r="AN85">
        <f t="shared" si="69"/>
        <v>2536.8727588456791</v>
      </c>
      <c r="AO85">
        <f t="shared" si="70"/>
        <v>-26994.004808075664</v>
      </c>
      <c r="AP85">
        <f t="shared" si="71"/>
        <v>11504.421902430147</v>
      </c>
      <c r="AQ85">
        <f t="shared" si="72"/>
        <v>-1130.0291901763408</v>
      </c>
      <c r="AR85">
        <f t="shared" si="73"/>
        <v>823.54802239405899</v>
      </c>
      <c r="AS85">
        <f t="shared" si="74"/>
        <v>4560.7025427076915</v>
      </c>
      <c r="AT85">
        <f t="shared" si="75"/>
        <v>3734.6941715926987</v>
      </c>
      <c r="AU85">
        <f t="shared" si="76"/>
        <v>-5952.5246927262742</v>
      </c>
      <c r="AV85">
        <f t="shared" si="77"/>
        <v>2536.8727588456791</v>
      </c>
      <c r="AW85">
        <f t="shared" si="78"/>
        <v>26923.999594224802</v>
      </c>
      <c r="AX85">
        <f t="shared" si="79"/>
        <v>11504.421902430147</v>
      </c>
    </row>
    <row r="86" spans="1:50" x14ac:dyDescent="0.25">
      <c r="A86" t="s">
        <v>40</v>
      </c>
      <c r="B86">
        <v>0</v>
      </c>
      <c r="C86">
        <v>0</v>
      </c>
      <c r="D86">
        <v>0</v>
      </c>
      <c r="E86">
        <v>7.5298620271694992</v>
      </c>
      <c r="F86">
        <v>7.5298620271694992</v>
      </c>
      <c r="G86">
        <v>4.7956703514599151E-2</v>
      </c>
      <c r="H86">
        <v>2.3421992391562441E-2</v>
      </c>
      <c r="I86">
        <v>1.6195616395720994E-2</v>
      </c>
      <c r="J86">
        <v>6.8956792292865924E-3</v>
      </c>
      <c r="K86">
        <f t="shared" si="40"/>
        <v>0</v>
      </c>
      <c r="L86">
        <f t="shared" si="41"/>
        <v>0</v>
      </c>
      <c r="M86">
        <f t="shared" si="42"/>
        <v>-1711.3760705227178</v>
      </c>
      <c r="N86">
        <f t="shared" si="43"/>
        <v>0</v>
      </c>
      <c r="O86">
        <f t="shared" si="44"/>
        <v>0</v>
      </c>
      <c r="P86">
        <f t="shared" si="45"/>
        <v>0</v>
      </c>
      <c r="Q86">
        <f t="shared" si="46"/>
        <v>-219.6157522708038</v>
      </c>
      <c r="R86">
        <f t="shared" si="47"/>
        <v>0</v>
      </c>
      <c r="S86">
        <f t="shared" si="48"/>
        <v>0</v>
      </c>
      <c r="T86">
        <f t="shared" si="49"/>
        <v>0</v>
      </c>
      <c r="U86">
        <f t="shared" si="50"/>
        <v>-0.36110736074280619</v>
      </c>
      <c r="V86">
        <f t="shared" si="51"/>
        <v>0</v>
      </c>
      <c r="W86">
        <f t="shared" si="52"/>
        <v>0</v>
      </c>
      <c r="X86">
        <f t="shared" si="53"/>
        <v>0</v>
      </c>
      <c r="Y86">
        <f t="shared" si="54"/>
        <v>-0.12195075690474326</v>
      </c>
      <c r="Z86">
        <f t="shared" si="55"/>
        <v>0</v>
      </c>
      <c r="AA86">
        <f t="shared" si="56"/>
        <v>0</v>
      </c>
      <c r="AB86">
        <f t="shared" si="57"/>
        <v>0</v>
      </c>
      <c r="AC86">
        <f t="shared" si="58"/>
        <v>-1711.0149631619752</v>
      </c>
      <c r="AD86">
        <f t="shared" si="59"/>
        <v>0</v>
      </c>
      <c r="AE86">
        <f t="shared" si="60"/>
        <v>0</v>
      </c>
      <c r="AF86">
        <f t="shared" si="61"/>
        <v>0</v>
      </c>
      <c r="AG86">
        <f t="shared" si="62"/>
        <v>-219.49380151389906</v>
      </c>
      <c r="AH86">
        <f t="shared" si="63"/>
        <v>0</v>
      </c>
      <c r="AI86">
        <f t="shared" si="64"/>
        <v>294.0445235456985</v>
      </c>
      <c r="AJ86">
        <f t="shared" si="65"/>
        <v>143.61102526980258</v>
      </c>
      <c r="AK86">
        <f t="shared" si="66"/>
        <v>-1333.2155620242452</v>
      </c>
      <c r="AL86">
        <f t="shared" si="67"/>
        <v>651.14102945774391</v>
      </c>
      <c r="AM86">
        <f t="shared" si="68"/>
        <v>99.302745134659787</v>
      </c>
      <c r="AN86">
        <f t="shared" si="69"/>
        <v>42.280591383567284</v>
      </c>
      <c r="AO86">
        <f t="shared" si="70"/>
        <v>-450.24462135469872</v>
      </c>
      <c r="AP86">
        <f t="shared" si="71"/>
        <v>191.70274530006535</v>
      </c>
      <c r="AQ86">
        <f t="shared" si="72"/>
        <v>-294.0445235456985</v>
      </c>
      <c r="AR86">
        <f t="shared" si="73"/>
        <v>143.61102526980258</v>
      </c>
      <c r="AS86">
        <f t="shared" si="74"/>
        <v>-377.79940113773</v>
      </c>
      <c r="AT86">
        <f t="shared" si="75"/>
        <v>651.14102945774391</v>
      </c>
      <c r="AU86">
        <f t="shared" si="76"/>
        <v>-99.302745134659787</v>
      </c>
      <c r="AV86">
        <f t="shared" si="77"/>
        <v>42.280591383567284</v>
      </c>
      <c r="AW86">
        <f t="shared" si="78"/>
        <v>230.75081984079966</v>
      </c>
      <c r="AX86">
        <f t="shared" si="79"/>
        <v>191.70274530006535</v>
      </c>
    </row>
    <row r="87" spans="1:50" x14ac:dyDescent="0.25">
      <c r="A87" t="s">
        <v>41</v>
      </c>
      <c r="B87">
        <v>0</v>
      </c>
      <c r="C87">
        <v>0</v>
      </c>
      <c r="D87">
        <v>0</v>
      </c>
      <c r="E87">
        <v>85.525634760862403</v>
      </c>
      <c r="F87">
        <v>85.525634760862403</v>
      </c>
      <c r="G87">
        <v>0.66605313359357232</v>
      </c>
      <c r="H87">
        <v>0.34186344196884344</v>
      </c>
      <c r="I87">
        <v>0.10844864342456513</v>
      </c>
      <c r="J87">
        <v>4.6078536382890008E-2</v>
      </c>
      <c r="K87">
        <f t="shared" si="40"/>
        <v>0</v>
      </c>
      <c r="L87">
        <f t="shared" si="41"/>
        <v>0</v>
      </c>
      <c r="M87">
        <f t="shared" si="42"/>
        <v>-19438.141657560427</v>
      </c>
      <c r="N87">
        <f t="shared" si="43"/>
        <v>0</v>
      </c>
      <c r="O87">
        <f t="shared" si="44"/>
        <v>0</v>
      </c>
      <c r="P87">
        <f t="shared" si="45"/>
        <v>0</v>
      </c>
      <c r="Q87">
        <f t="shared" si="46"/>
        <v>-2494.4383507522662</v>
      </c>
      <c r="R87">
        <f t="shared" si="47"/>
        <v>0</v>
      </c>
      <c r="S87">
        <f t="shared" si="48"/>
        <v>0</v>
      </c>
      <c r="T87">
        <f t="shared" si="49"/>
        <v>0</v>
      </c>
      <c r="U87">
        <f t="shared" si="50"/>
        <v>-56.964617035051759</v>
      </c>
      <c r="V87">
        <f t="shared" si="51"/>
        <v>0</v>
      </c>
      <c r="W87">
        <f t="shared" si="52"/>
        <v>0</v>
      </c>
      <c r="X87">
        <f t="shared" si="53"/>
        <v>0</v>
      </c>
      <c r="Y87">
        <f t="shared" si="54"/>
        <v>-9.2751390678403585</v>
      </c>
      <c r="Z87">
        <f t="shared" si="55"/>
        <v>0</v>
      </c>
      <c r="AA87">
        <f t="shared" si="56"/>
        <v>0</v>
      </c>
      <c r="AB87">
        <f t="shared" si="57"/>
        <v>0</v>
      </c>
      <c r="AC87">
        <f t="shared" si="58"/>
        <v>-19381.177040525377</v>
      </c>
      <c r="AD87">
        <f t="shared" si="59"/>
        <v>0</v>
      </c>
      <c r="AE87">
        <f t="shared" si="60"/>
        <v>0</v>
      </c>
      <c r="AF87">
        <f t="shared" si="61"/>
        <v>0</v>
      </c>
      <c r="AG87">
        <f t="shared" si="62"/>
        <v>-2485.1632116844257</v>
      </c>
      <c r="AH87">
        <f t="shared" si="63"/>
        <v>0</v>
      </c>
      <c r="AI87">
        <f t="shared" si="64"/>
        <v>4083.876955054267</v>
      </c>
      <c r="AJ87">
        <f t="shared" si="65"/>
        <v>2096.1221708865564</v>
      </c>
      <c r="AK87">
        <f t="shared" si="66"/>
        <v>-18464.594506826568</v>
      </c>
      <c r="AL87">
        <f t="shared" si="67"/>
        <v>9477.2801306583406</v>
      </c>
      <c r="AM87">
        <f t="shared" si="68"/>
        <v>664.94832521684737</v>
      </c>
      <c r="AN87">
        <f t="shared" si="69"/>
        <v>282.52877024571239</v>
      </c>
      <c r="AO87">
        <f t="shared" si="70"/>
        <v>-3006.4571798440425</v>
      </c>
      <c r="AP87">
        <f t="shared" si="71"/>
        <v>1277.4085107150652</v>
      </c>
      <c r="AQ87">
        <f t="shared" si="72"/>
        <v>-4083.876955054267</v>
      </c>
      <c r="AR87">
        <f t="shared" si="73"/>
        <v>2096.1221708865564</v>
      </c>
      <c r="AS87">
        <f t="shared" si="74"/>
        <v>-916.58253369880913</v>
      </c>
      <c r="AT87">
        <f t="shared" si="75"/>
        <v>9477.2801306583406</v>
      </c>
      <c r="AU87">
        <f t="shared" si="76"/>
        <v>-664.94832521684737</v>
      </c>
      <c r="AV87">
        <f t="shared" si="77"/>
        <v>282.52877024571239</v>
      </c>
      <c r="AW87">
        <f t="shared" si="78"/>
        <v>521.29396815961672</v>
      </c>
      <c r="AX87">
        <f t="shared" si="79"/>
        <v>1277.4085107150652</v>
      </c>
    </row>
    <row r="88" spans="1:50" x14ac:dyDescent="0.25">
      <c r="A88" t="s">
        <v>42</v>
      </c>
      <c r="B88">
        <v>0</v>
      </c>
      <c r="C88">
        <v>0</v>
      </c>
      <c r="D88">
        <v>0</v>
      </c>
      <c r="E88">
        <v>0.28248547743945279</v>
      </c>
      <c r="F88">
        <v>0.28248547743945279</v>
      </c>
      <c r="G88">
        <v>4.0796392950804292E-3</v>
      </c>
      <c r="H88">
        <v>3.4378284884016286E-3</v>
      </c>
      <c r="I88">
        <v>5.8013000877749597E-3</v>
      </c>
      <c r="J88">
        <v>2.4762544605321469E-3</v>
      </c>
      <c r="K88">
        <f t="shared" si="40"/>
        <v>0</v>
      </c>
      <c r="L88">
        <f t="shared" si="41"/>
        <v>0</v>
      </c>
      <c r="M88">
        <f t="shared" si="42"/>
        <v>-64.202887730970929</v>
      </c>
      <c r="N88">
        <f t="shared" si="43"/>
        <v>0</v>
      </c>
      <c r="O88">
        <f t="shared" si="44"/>
        <v>0</v>
      </c>
      <c r="P88">
        <f t="shared" si="45"/>
        <v>0</v>
      </c>
      <c r="Q88">
        <f t="shared" si="46"/>
        <v>-8.2389637963609523</v>
      </c>
      <c r="R88">
        <f t="shared" si="47"/>
        <v>0</v>
      </c>
      <c r="S88">
        <f t="shared" si="48"/>
        <v>0</v>
      </c>
      <c r="T88">
        <f t="shared" si="49"/>
        <v>0</v>
      </c>
      <c r="U88">
        <f t="shared" si="50"/>
        <v>-1.1524388540515476E-3</v>
      </c>
      <c r="V88">
        <f t="shared" si="51"/>
        <v>0</v>
      </c>
      <c r="W88">
        <f t="shared" si="52"/>
        <v>0</v>
      </c>
      <c r="X88">
        <f t="shared" si="53"/>
        <v>0</v>
      </c>
      <c r="Y88">
        <f t="shared" si="54"/>
        <v>-1.6387830250646489E-3</v>
      </c>
      <c r="Z88">
        <f t="shared" si="55"/>
        <v>0</v>
      </c>
      <c r="AA88">
        <f t="shared" si="56"/>
        <v>0</v>
      </c>
      <c r="AB88">
        <f t="shared" si="57"/>
        <v>0</v>
      </c>
      <c r="AC88">
        <f t="shared" si="58"/>
        <v>-64.201735292116879</v>
      </c>
      <c r="AD88">
        <f t="shared" si="59"/>
        <v>0</v>
      </c>
      <c r="AE88">
        <f t="shared" si="60"/>
        <v>0</v>
      </c>
      <c r="AF88">
        <f t="shared" si="61"/>
        <v>0</v>
      </c>
      <c r="AG88">
        <f t="shared" si="62"/>
        <v>-8.2373250133358891</v>
      </c>
      <c r="AH88">
        <f t="shared" si="63"/>
        <v>0</v>
      </c>
      <c r="AI88">
        <f t="shared" si="64"/>
        <v>25.014137854472189</v>
      </c>
      <c r="AJ88">
        <f t="shared" si="65"/>
        <v>21.078904558613836</v>
      </c>
      <c r="AK88">
        <f t="shared" si="66"/>
        <v>-113.4451727817537</v>
      </c>
      <c r="AL88">
        <f t="shared" si="67"/>
        <v>95.59793679934927</v>
      </c>
      <c r="AM88">
        <f t="shared" si="68"/>
        <v>35.570429058705187</v>
      </c>
      <c r="AN88">
        <f t="shared" si="69"/>
        <v>15.183058731272038</v>
      </c>
      <c r="AO88">
        <f t="shared" si="70"/>
        <v>-161.3205097838088</v>
      </c>
      <c r="AP88">
        <f t="shared" si="71"/>
        <v>68.858848189993509</v>
      </c>
      <c r="AQ88">
        <f t="shared" si="72"/>
        <v>-25.014137854472189</v>
      </c>
      <c r="AR88">
        <f t="shared" si="73"/>
        <v>21.078904558613836</v>
      </c>
      <c r="AS88">
        <f t="shared" si="74"/>
        <v>49.243437489636818</v>
      </c>
      <c r="AT88">
        <f t="shared" si="75"/>
        <v>95.59793679934927</v>
      </c>
      <c r="AU88">
        <f t="shared" si="76"/>
        <v>-35.570429058705187</v>
      </c>
      <c r="AV88">
        <f t="shared" si="77"/>
        <v>15.183058731272038</v>
      </c>
      <c r="AW88">
        <f t="shared" si="78"/>
        <v>153.08318477047291</v>
      </c>
      <c r="AX88">
        <f t="shared" si="79"/>
        <v>68.858848189993509</v>
      </c>
    </row>
    <row r="89" spans="1:50" x14ac:dyDescent="0.25">
      <c r="A89" t="s">
        <v>43</v>
      </c>
      <c r="B89">
        <v>0</v>
      </c>
      <c r="C89">
        <v>0</v>
      </c>
      <c r="D89">
        <v>0</v>
      </c>
      <c r="E89">
        <v>0.62507961104835219</v>
      </c>
      <c r="F89">
        <v>0.62507961104835219</v>
      </c>
      <c r="G89">
        <v>2.0757737214787803E-3</v>
      </c>
      <c r="H89">
        <v>1.3553858927598222E-3</v>
      </c>
      <c r="I89">
        <v>1.455942883991013E-3</v>
      </c>
      <c r="J89">
        <v>6.2301467744702813E-4</v>
      </c>
      <c r="K89">
        <f t="shared" si="40"/>
        <v>0</v>
      </c>
      <c r="L89">
        <f t="shared" si="41"/>
        <v>0</v>
      </c>
      <c r="M89">
        <f t="shared" si="42"/>
        <v>-142.06718325779457</v>
      </c>
      <c r="N89">
        <f t="shared" si="43"/>
        <v>0</v>
      </c>
      <c r="O89">
        <f t="shared" si="44"/>
        <v>0</v>
      </c>
      <c r="P89">
        <f t="shared" si="45"/>
        <v>0</v>
      </c>
      <c r="Q89">
        <f t="shared" si="46"/>
        <v>-18.231055033172808</v>
      </c>
      <c r="R89">
        <f t="shared" si="47"/>
        <v>0</v>
      </c>
      <c r="S89">
        <f t="shared" si="48"/>
        <v>0</v>
      </c>
      <c r="T89">
        <f t="shared" si="49"/>
        <v>0</v>
      </c>
      <c r="U89">
        <f t="shared" si="50"/>
        <v>-1.2975238304463465E-3</v>
      </c>
      <c r="V89">
        <f t="shared" si="51"/>
        <v>0</v>
      </c>
      <c r="W89">
        <f t="shared" si="52"/>
        <v>0</v>
      </c>
      <c r="X89">
        <f t="shared" si="53"/>
        <v>0</v>
      </c>
      <c r="Y89">
        <f t="shared" si="54"/>
        <v>-9.1008021163371854E-4</v>
      </c>
      <c r="Z89">
        <f t="shared" si="55"/>
        <v>0</v>
      </c>
      <c r="AA89">
        <f t="shared" si="56"/>
        <v>0</v>
      </c>
      <c r="AB89">
        <f t="shared" si="57"/>
        <v>0</v>
      </c>
      <c r="AC89">
        <f t="shared" si="58"/>
        <v>-142.06588573396411</v>
      </c>
      <c r="AD89">
        <f t="shared" si="59"/>
        <v>0</v>
      </c>
      <c r="AE89">
        <f t="shared" si="60"/>
        <v>0</v>
      </c>
      <c r="AF89">
        <f t="shared" si="61"/>
        <v>0</v>
      </c>
      <c r="AG89">
        <f t="shared" si="62"/>
        <v>-18.230144952961176</v>
      </c>
      <c r="AH89">
        <f t="shared" si="63"/>
        <v>0</v>
      </c>
      <c r="AI89">
        <f t="shared" si="64"/>
        <v>12.727519829112076</v>
      </c>
      <c r="AJ89">
        <f t="shared" si="65"/>
        <v>8.3104938295178226</v>
      </c>
      <c r="AK89">
        <f t="shared" si="66"/>
        <v>-57.721673469032879</v>
      </c>
      <c r="AL89">
        <f t="shared" si="67"/>
        <v>37.689637701181717</v>
      </c>
      <c r="AM89">
        <f t="shared" si="68"/>
        <v>8.9270529510553249</v>
      </c>
      <c r="AN89">
        <f t="shared" si="69"/>
        <v>3.8199904590232578</v>
      </c>
      <c r="AO89">
        <f t="shared" si="70"/>
        <v>-40.485848177816607</v>
      </c>
      <c r="AP89">
        <f t="shared" si="71"/>
        <v>17.324368367999963</v>
      </c>
      <c r="AQ89">
        <f t="shared" si="72"/>
        <v>-12.727519829112076</v>
      </c>
      <c r="AR89">
        <f t="shared" si="73"/>
        <v>8.3104938295178226</v>
      </c>
      <c r="AS89">
        <f t="shared" si="74"/>
        <v>-84.34421226493123</v>
      </c>
      <c r="AT89">
        <f t="shared" si="75"/>
        <v>37.689637701181717</v>
      </c>
      <c r="AU89">
        <f t="shared" si="76"/>
        <v>-8.9270529510553249</v>
      </c>
      <c r="AV89">
        <f t="shared" si="77"/>
        <v>3.8199904590232578</v>
      </c>
      <c r="AW89">
        <f t="shared" si="78"/>
        <v>22.255703224855431</v>
      </c>
      <c r="AX89">
        <f t="shared" si="79"/>
        <v>17.324368367999963</v>
      </c>
    </row>
    <row r="90" spans="1:50" x14ac:dyDescent="0.25">
      <c r="A90" t="s">
        <v>44</v>
      </c>
      <c r="B90">
        <v>0</v>
      </c>
      <c r="C90">
        <v>0</v>
      </c>
      <c r="D90">
        <v>0</v>
      </c>
      <c r="E90">
        <v>7.0817405598049596</v>
      </c>
      <c r="F90">
        <v>7.0817405598049596</v>
      </c>
      <c r="G90">
        <v>9.3034885551136523E-2</v>
      </c>
      <c r="H90">
        <v>3.9954746621569455E-2</v>
      </c>
      <c r="I90">
        <v>9.044328678806746E-3</v>
      </c>
      <c r="J90">
        <v>3.8063090938505982E-3</v>
      </c>
      <c r="K90">
        <f t="shared" si="40"/>
        <v>0</v>
      </c>
      <c r="L90">
        <f t="shared" si="41"/>
        <v>0</v>
      </c>
      <c r="M90">
        <f t="shared" si="42"/>
        <v>-1609.5276763332852</v>
      </c>
      <c r="N90">
        <f t="shared" si="43"/>
        <v>0</v>
      </c>
      <c r="O90">
        <f t="shared" si="44"/>
        <v>0</v>
      </c>
      <c r="P90">
        <f t="shared" si="45"/>
        <v>0</v>
      </c>
      <c r="Q90">
        <f t="shared" si="46"/>
        <v>-206.54585367122027</v>
      </c>
      <c r="R90">
        <f t="shared" si="47"/>
        <v>0</v>
      </c>
      <c r="S90">
        <f t="shared" si="48"/>
        <v>0</v>
      </c>
      <c r="T90">
        <f t="shared" si="49"/>
        <v>0</v>
      </c>
      <c r="U90">
        <f t="shared" si="50"/>
        <v>-0.65884892248429594</v>
      </c>
      <c r="V90">
        <f t="shared" si="51"/>
        <v>0</v>
      </c>
      <c r="W90">
        <f t="shared" si="52"/>
        <v>0</v>
      </c>
      <c r="X90">
        <f t="shared" si="53"/>
        <v>0</v>
      </c>
      <c r="Y90">
        <f t="shared" si="54"/>
        <v>-6.4049589240912932E-2</v>
      </c>
      <c r="Z90">
        <f t="shared" si="55"/>
        <v>0</v>
      </c>
      <c r="AA90">
        <f t="shared" si="56"/>
        <v>0</v>
      </c>
      <c r="AB90">
        <f t="shared" si="57"/>
        <v>0</v>
      </c>
      <c r="AC90">
        <f t="shared" si="58"/>
        <v>-1608.8688274108008</v>
      </c>
      <c r="AD90">
        <f t="shared" si="59"/>
        <v>0</v>
      </c>
      <c r="AE90">
        <f t="shared" si="60"/>
        <v>0</v>
      </c>
      <c r="AF90">
        <f t="shared" si="61"/>
        <v>0</v>
      </c>
      <c r="AG90">
        <f t="shared" si="62"/>
        <v>-206.48180408197933</v>
      </c>
      <c r="AH90">
        <f t="shared" si="63"/>
        <v>0</v>
      </c>
      <c r="AI90">
        <f t="shared" si="64"/>
        <v>570.43951293867804</v>
      </c>
      <c r="AJ90">
        <f t="shared" si="65"/>
        <v>244.98098654361064</v>
      </c>
      <c r="AK90">
        <f t="shared" si="66"/>
        <v>-2586.4487651804866</v>
      </c>
      <c r="AL90">
        <f t="shared" si="67"/>
        <v>1110.7764377579751</v>
      </c>
      <c r="AM90">
        <f t="shared" si="68"/>
        <v>55.45492334227751</v>
      </c>
      <c r="AN90">
        <f t="shared" si="69"/>
        <v>23.338237775857944</v>
      </c>
      <c r="AO90">
        <f t="shared" si="70"/>
        <v>-251.44001204073501</v>
      </c>
      <c r="AP90">
        <f t="shared" si="71"/>
        <v>105.8186799962179</v>
      </c>
      <c r="AQ90">
        <f t="shared" si="72"/>
        <v>-570.43951293867804</v>
      </c>
      <c r="AR90">
        <f t="shared" si="73"/>
        <v>244.98098654361064</v>
      </c>
      <c r="AS90">
        <f t="shared" si="74"/>
        <v>977.57993776968578</v>
      </c>
      <c r="AT90">
        <f t="shared" si="75"/>
        <v>1110.7764377579751</v>
      </c>
      <c r="AU90">
        <f t="shared" si="76"/>
        <v>-55.45492334227751</v>
      </c>
      <c r="AV90">
        <f t="shared" si="77"/>
        <v>23.338237775857944</v>
      </c>
      <c r="AW90">
        <f t="shared" si="78"/>
        <v>44.958207958755679</v>
      </c>
      <c r="AX90">
        <f t="shared" si="79"/>
        <v>105.8186799962179</v>
      </c>
    </row>
    <row r="91" spans="1:50" x14ac:dyDescent="0.25">
      <c r="A91" t="s">
        <v>45</v>
      </c>
      <c r="B91">
        <v>0</v>
      </c>
      <c r="C91">
        <v>0</v>
      </c>
      <c r="D91">
        <v>0</v>
      </c>
      <c r="E91">
        <v>19.732182152291287</v>
      </c>
      <c r="F91">
        <v>19.732182152291287</v>
      </c>
      <c r="G91">
        <v>9.1008324207895855E-2</v>
      </c>
      <c r="H91">
        <v>3.2574259999706257E-2</v>
      </c>
      <c r="I91">
        <v>2.1405850108776835E-2</v>
      </c>
      <c r="J91">
        <v>9.1128427394889938E-3</v>
      </c>
      <c r="K91">
        <f t="shared" si="40"/>
        <v>0</v>
      </c>
      <c r="L91">
        <f t="shared" si="41"/>
        <v>0</v>
      </c>
      <c r="M91">
        <f t="shared" si="42"/>
        <v>-4484.7016097744781</v>
      </c>
      <c r="N91">
        <f t="shared" si="43"/>
        <v>0</v>
      </c>
      <c r="O91">
        <f t="shared" si="44"/>
        <v>0</v>
      </c>
      <c r="P91">
        <f t="shared" si="45"/>
        <v>0</v>
      </c>
      <c r="Q91">
        <f t="shared" si="46"/>
        <v>-575.50829107939921</v>
      </c>
      <c r="R91">
        <f t="shared" si="47"/>
        <v>0</v>
      </c>
      <c r="S91">
        <f t="shared" si="48"/>
        <v>0</v>
      </c>
      <c r="T91">
        <f t="shared" si="49"/>
        <v>0</v>
      </c>
      <c r="U91">
        <f t="shared" si="50"/>
        <v>-1.7957928306449817</v>
      </c>
      <c r="V91">
        <f t="shared" si="51"/>
        <v>0</v>
      </c>
      <c r="W91">
        <f t="shared" si="52"/>
        <v>0</v>
      </c>
      <c r="X91">
        <f t="shared" si="53"/>
        <v>0</v>
      </c>
      <c r="Y91">
        <f t="shared" si="54"/>
        <v>-0.42238413347102877</v>
      </c>
      <c r="Z91">
        <f t="shared" si="55"/>
        <v>0</v>
      </c>
      <c r="AA91">
        <f t="shared" si="56"/>
        <v>0</v>
      </c>
      <c r="AB91">
        <f t="shared" si="57"/>
        <v>0</v>
      </c>
      <c r="AC91">
        <f t="shared" si="58"/>
        <v>-4482.9058169438331</v>
      </c>
      <c r="AD91">
        <f t="shared" si="59"/>
        <v>0</v>
      </c>
      <c r="AE91">
        <f t="shared" si="60"/>
        <v>0</v>
      </c>
      <c r="AF91">
        <f t="shared" si="61"/>
        <v>0</v>
      </c>
      <c r="AG91">
        <f t="shared" si="62"/>
        <v>-575.08590694592817</v>
      </c>
      <c r="AH91">
        <f t="shared" si="63"/>
        <v>0</v>
      </c>
      <c r="AI91">
        <f t="shared" si="64"/>
        <v>558.01373675020568</v>
      </c>
      <c r="AJ91">
        <f t="shared" si="65"/>
        <v>199.72786335715273</v>
      </c>
      <c r="AK91">
        <f t="shared" si="66"/>
        <v>-2528.9573446640552</v>
      </c>
      <c r="AL91">
        <f t="shared" si="67"/>
        <v>905.18066797563301</v>
      </c>
      <c r="AM91">
        <f t="shared" si="68"/>
        <v>131.24907541674122</v>
      </c>
      <c r="AN91">
        <f t="shared" si="69"/>
        <v>55.875043988303133</v>
      </c>
      <c r="AO91">
        <f t="shared" si="70"/>
        <v>-594.83000398629849</v>
      </c>
      <c r="AP91">
        <f t="shared" si="71"/>
        <v>253.22961348691973</v>
      </c>
      <c r="AQ91">
        <f t="shared" si="72"/>
        <v>-558.01373675020568</v>
      </c>
      <c r="AR91">
        <f t="shared" si="73"/>
        <v>199.72786335715273</v>
      </c>
      <c r="AS91">
        <f t="shared" si="74"/>
        <v>-1953.9484722797779</v>
      </c>
      <c r="AT91">
        <f t="shared" si="75"/>
        <v>905.18066797563301</v>
      </c>
      <c r="AU91">
        <f t="shared" si="76"/>
        <v>-131.24907541674122</v>
      </c>
      <c r="AV91">
        <f t="shared" si="77"/>
        <v>55.875043988303133</v>
      </c>
      <c r="AW91">
        <f t="shared" si="78"/>
        <v>19.74409704037032</v>
      </c>
      <c r="AX91">
        <f t="shared" si="79"/>
        <v>253.22961348691973</v>
      </c>
    </row>
    <row r="92" spans="1:50" x14ac:dyDescent="0.25">
      <c r="A92" t="s">
        <v>46</v>
      </c>
      <c r="B92">
        <v>0</v>
      </c>
      <c r="C92">
        <v>0</v>
      </c>
      <c r="D92">
        <v>0</v>
      </c>
      <c r="E92">
        <v>7.2695777003824942</v>
      </c>
      <c r="F92">
        <v>7.2695777003824942</v>
      </c>
      <c r="G92">
        <v>6.4960947195720847E-2</v>
      </c>
      <c r="H92">
        <v>1.7675493829360883E-2</v>
      </c>
      <c r="I92">
        <v>1.0085195890067622E-3</v>
      </c>
      <c r="J92">
        <v>4.4759766315322107E-4</v>
      </c>
      <c r="K92">
        <f t="shared" si="40"/>
        <v>0</v>
      </c>
      <c r="L92">
        <f t="shared" si="41"/>
        <v>0</v>
      </c>
      <c r="M92">
        <f t="shared" si="42"/>
        <v>-1652.2190279649487</v>
      </c>
      <c r="N92">
        <f t="shared" si="43"/>
        <v>0</v>
      </c>
      <c r="O92">
        <f t="shared" si="44"/>
        <v>0</v>
      </c>
      <c r="P92">
        <f t="shared" si="45"/>
        <v>0</v>
      </c>
      <c r="Q92">
        <f t="shared" si="46"/>
        <v>-212.02430663403487</v>
      </c>
      <c r="R92">
        <f t="shared" si="47"/>
        <v>0</v>
      </c>
      <c r="S92">
        <f t="shared" si="48"/>
        <v>0</v>
      </c>
      <c r="T92">
        <f t="shared" si="49"/>
        <v>0</v>
      </c>
      <c r="U92">
        <f t="shared" si="50"/>
        <v>-0.47223865312973701</v>
      </c>
      <c r="V92">
        <f t="shared" si="51"/>
        <v>0</v>
      </c>
      <c r="W92">
        <f t="shared" si="52"/>
        <v>0</v>
      </c>
      <c r="X92">
        <f t="shared" si="53"/>
        <v>0</v>
      </c>
      <c r="Y92">
        <f t="shared" si="54"/>
        <v>-7.3315115146424768E-3</v>
      </c>
      <c r="Z92">
        <f t="shared" si="55"/>
        <v>0</v>
      </c>
      <c r="AA92">
        <f t="shared" si="56"/>
        <v>0</v>
      </c>
      <c r="AB92">
        <f t="shared" si="57"/>
        <v>0</v>
      </c>
      <c r="AC92">
        <f t="shared" si="58"/>
        <v>-1651.7467893118189</v>
      </c>
      <c r="AD92">
        <f t="shared" si="59"/>
        <v>0</v>
      </c>
      <c r="AE92">
        <f t="shared" si="60"/>
        <v>0</v>
      </c>
      <c r="AF92">
        <f t="shared" si="61"/>
        <v>0</v>
      </c>
      <c r="AG92">
        <f t="shared" si="62"/>
        <v>-212.01697512252022</v>
      </c>
      <c r="AH92">
        <f t="shared" si="63"/>
        <v>0</v>
      </c>
      <c r="AI92">
        <f t="shared" si="64"/>
        <v>398.30533308921235</v>
      </c>
      <c r="AJ92">
        <f t="shared" si="65"/>
        <v>108.37669206506234</v>
      </c>
      <c r="AK92">
        <f t="shared" si="66"/>
        <v>-1805.95725404524</v>
      </c>
      <c r="AL92">
        <f t="shared" si="67"/>
        <v>491.39104336443421</v>
      </c>
      <c r="AM92">
        <f t="shared" si="68"/>
        <v>6.183695715151071</v>
      </c>
      <c r="AN92">
        <f t="shared" si="69"/>
        <v>2.7444277023171404</v>
      </c>
      <c r="AO92">
        <f t="shared" si="70"/>
        <v>-28.037510939087156</v>
      </c>
      <c r="AP92">
        <f t="shared" si="71"/>
        <v>12.443516833585139</v>
      </c>
      <c r="AQ92">
        <f t="shared" si="72"/>
        <v>-398.30533308921235</v>
      </c>
      <c r="AR92">
        <f t="shared" si="73"/>
        <v>108.37669206506234</v>
      </c>
      <c r="AS92">
        <f t="shared" si="74"/>
        <v>154.21046473342108</v>
      </c>
      <c r="AT92">
        <f t="shared" si="75"/>
        <v>491.39104336443421</v>
      </c>
      <c r="AU92">
        <f t="shared" si="76"/>
        <v>-6.183695715151071</v>
      </c>
      <c r="AV92">
        <f t="shared" si="77"/>
        <v>2.7444277023171404</v>
      </c>
      <c r="AW92">
        <f t="shared" si="78"/>
        <v>-183.97946418343307</v>
      </c>
      <c r="AX92">
        <f t="shared" si="79"/>
        <v>12.443516833585139</v>
      </c>
    </row>
    <row r="93" spans="1:50" x14ac:dyDescent="0.25">
      <c r="A93" t="s">
        <v>47</v>
      </c>
      <c r="B93">
        <v>0</v>
      </c>
      <c r="C93">
        <v>0</v>
      </c>
      <c r="D93">
        <v>0</v>
      </c>
      <c r="E93">
        <v>91.853878819211516</v>
      </c>
      <c r="F93">
        <v>91.853878819211516</v>
      </c>
      <c r="G93">
        <v>0.55607099927149828</v>
      </c>
      <c r="H93">
        <v>7.9758271969420522E-2</v>
      </c>
      <c r="I93">
        <v>1.0141640571105332E-2</v>
      </c>
      <c r="J93">
        <v>4.4128641828743848E-3</v>
      </c>
      <c r="K93">
        <f t="shared" si="40"/>
        <v>0</v>
      </c>
      <c r="L93">
        <f t="shared" si="41"/>
        <v>0</v>
      </c>
      <c r="M93">
        <f t="shared" si="42"/>
        <v>-20876.415746887571</v>
      </c>
      <c r="N93">
        <f t="shared" si="43"/>
        <v>0</v>
      </c>
      <c r="O93">
        <f t="shared" si="44"/>
        <v>0</v>
      </c>
      <c r="P93">
        <f t="shared" si="45"/>
        <v>0</v>
      </c>
      <c r="Q93">
        <f t="shared" si="46"/>
        <v>-2679.0077458371866</v>
      </c>
      <c r="R93">
        <f t="shared" si="47"/>
        <v>0</v>
      </c>
      <c r="S93">
        <f t="shared" si="48"/>
        <v>0</v>
      </c>
      <c r="T93">
        <f t="shared" si="49"/>
        <v>0</v>
      </c>
      <c r="U93">
        <f t="shared" si="50"/>
        <v>-51.077278181962058</v>
      </c>
      <c r="V93">
        <f t="shared" si="51"/>
        <v>0</v>
      </c>
      <c r="W93">
        <f t="shared" si="52"/>
        <v>0</v>
      </c>
      <c r="X93">
        <f t="shared" si="53"/>
        <v>0</v>
      </c>
      <c r="Y93">
        <f t="shared" si="54"/>
        <v>-0.93154902404630824</v>
      </c>
      <c r="Z93">
        <f t="shared" si="55"/>
        <v>0</v>
      </c>
      <c r="AA93">
        <f t="shared" si="56"/>
        <v>0</v>
      </c>
      <c r="AB93">
        <f t="shared" si="57"/>
        <v>0</v>
      </c>
      <c r="AC93">
        <f t="shared" si="58"/>
        <v>-20825.33846870561</v>
      </c>
      <c r="AD93">
        <f t="shared" si="59"/>
        <v>0</v>
      </c>
      <c r="AE93">
        <f t="shared" si="60"/>
        <v>0</v>
      </c>
      <c r="AF93">
        <f t="shared" si="61"/>
        <v>0</v>
      </c>
      <c r="AG93">
        <f t="shared" si="62"/>
        <v>-2678.0761968131401</v>
      </c>
      <c r="AH93">
        <f t="shared" si="63"/>
        <v>0</v>
      </c>
      <c r="AI93">
        <f t="shared" si="64"/>
        <v>3409.5260944821193</v>
      </c>
      <c r="AJ93">
        <f t="shared" si="65"/>
        <v>489.03678967522427</v>
      </c>
      <c r="AK93">
        <f t="shared" si="66"/>
        <v>-15412.106318753913</v>
      </c>
      <c r="AL93">
        <f t="shared" si="67"/>
        <v>2210.5966598860941</v>
      </c>
      <c r="AM93">
        <f t="shared" si="68"/>
        <v>62.183045354536794</v>
      </c>
      <c r="AN93">
        <f t="shared" si="69"/>
        <v>27.05730602461654</v>
      </c>
      <c r="AO93">
        <f t="shared" si="70"/>
        <v>-281.08648523881936</v>
      </c>
      <c r="AP93">
        <f t="shared" si="71"/>
        <v>122.30734289593155</v>
      </c>
      <c r="AQ93">
        <f t="shared" si="72"/>
        <v>-3409.5260944821193</v>
      </c>
      <c r="AR93">
        <f t="shared" si="73"/>
        <v>489.03678967522427</v>
      </c>
      <c r="AS93">
        <f t="shared" si="74"/>
        <v>-5413.2321499516966</v>
      </c>
      <c r="AT93">
        <f t="shared" si="75"/>
        <v>2210.5966598860941</v>
      </c>
      <c r="AU93">
        <f t="shared" si="76"/>
        <v>-62.183045354536794</v>
      </c>
      <c r="AV93">
        <f t="shared" si="77"/>
        <v>27.05730602461654</v>
      </c>
      <c r="AW93">
        <f t="shared" si="78"/>
        <v>-2396.9897115743206</v>
      </c>
      <c r="AX93">
        <f t="shared" si="79"/>
        <v>122.30734289593155</v>
      </c>
    </row>
    <row r="94" spans="1:50" x14ac:dyDescent="0.25">
      <c r="A94" t="s">
        <v>49</v>
      </c>
      <c r="B94">
        <v>0</v>
      </c>
      <c r="C94">
        <v>0</v>
      </c>
      <c r="D94">
        <v>0</v>
      </c>
      <c r="E94">
        <v>0.36330744255942654</v>
      </c>
      <c r="F94">
        <v>0.36330744255942654</v>
      </c>
      <c r="G94">
        <v>3.496890593984869E-3</v>
      </c>
      <c r="H94">
        <v>1.2091378474727097E-3</v>
      </c>
      <c r="I94">
        <v>5.2531304909251859E-3</v>
      </c>
      <c r="J94">
        <v>2.2157372206953376E-3</v>
      </c>
      <c r="K94">
        <f t="shared" si="40"/>
        <v>0</v>
      </c>
      <c r="L94">
        <f t="shared" si="41"/>
        <v>0</v>
      </c>
      <c r="M94">
        <f t="shared" si="42"/>
        <v>-82.571986205798979</v>
      </c>
      <c r="N94">
        <f t="shared" si="43"/>
        <v>0</v>
      </c>
      <c r="O94">
        <f t="shared" si="44"/>
        <v>0</v>
      </c>
      <c r="P94">
        <f t="shared" si="45"/>
        <v>0</v>
      </c>
      <c r="Q94">
        <f t="shared" si="46"/>
        <v>-10.596215045558131</v>
      </c>
      <c r="R94">
        <f t="shared" si="47"/>
        <v>0</v>
      </c>
      <c r="S94">
        <f t="shared" si="48"/>
        <v>0</v>
      </c>
      <c r="T94">
        <f t="shared" si="49"/>
        <v>0</v>
      </c>
      <c r="U94">
        <f t="shared" si="50"/>
        <v>-1.2704463786107568E-3</v>
      </c>
      <c r="V94">
        <f t="shared" si="51"/>
        <v>0</v>
      </c>
      <c r="W94">
        <f t="shared" si="52"/>
        <v>0</v>
      </c>
      <c r="X94">
        <f t="shared" si="53"/>
        <v>0</v>
      </c>
      <c r="Y94">
        <f t="shared" si="54"/>
        <v>-1.908501404088974E-3</v>
      </c>
      <c r="Z94">
        <f t="shared" si="55"/>
        <v>0</v>
      </c>
      <c r="AA94">
        <f t="shared" si="56"/>
        <v>0</v>
      </c>
      <c r="AB94">
        <f t="shared" si="57"/>
        <v>0</v>
      </c>
      <c r="AC94">
        <f t="shared" si="58"/>
        <v>-82.570715759420366</v>
      </c>
      <c r="AD94">
        <f t="shared" si="59"/>
        <v>0</v>
      </c>
      <c r="AE94">
        <f t="shared" si="60"/>
        <v>0</v>
      </c>
      <c r="AF94">
        <f t="shared" si="61"/>
        <v>0</v>
      </c>
      <c r="AG94">
        <f t="shared" si="62"/>
        <v>-10.594306544154042</v>
      </c>
      <c r="AH94">
        <f t="shared" si="63"/>
        <v>0</v>
      </c>
      <c r="AI94">
        <f t="shared" si="64"/>
        <v>21.441038546085522</v>
      </c>
      <c r="AJ94">
        <f t="shared" si="65"/>
        <v>7.413784125940369</v>
      </c>
      <c r="AK94">
        <f t="shared" si="66"/>
        <v>-97.240019504053308</v>
      </c>
      <c r="AL94">
        <f t="shared" si="67"/>
        <v>33.623208663877882</v>
      </c>
      <c r="AM94">
        <f t="shared" si="68"/>
        <v>32.209350082981587</v>
      </c>
      <c r="AN94">
        <f t="shared" si="69"/>
        <v>13.585707493891816</v>
      </c>
      <c r="AO94">
        <f t="shared" si="70"/>
        <v>-146.07677811641381</v>
      </c>
      <c r="AP94">
        <f t="shared" si="71"/>
        <v>61.614294421554092</v>
      </c>
      <c r="AQ94">
        <f t="shared" si="72"/>
        <v>-21.441038546085522</v>
      </c>
      <c r="AR94">
        <f t="shared" si="73"/>
        <v>7.413784125940369</v>
      </c>
      <c r="AS94">
        <f t="shared" si="74"/>
        <v>14.669303744632941</v>
      </c>
      <c r="AT94">
        <f t="shared" si="75"/>
        <v>33.623208663877882</v>
      </c>
      <c r="AU94">
        <f t="shared" si="76"/>
        <v>-32.209350082981587</v>
      </c>
      <c r="AV94">
        <f t="shared" si="77"/>
        <v>13.585707493891816</v>
      </c>
      <c r="AW94">
        <f t="shared" si="78"/>
        <v>135.48247157225975</v>
      </c>
      <c r="AX94">
        <f t="shared" si="79"/>
        <v>61.614294421554092</v>
      </c>
    </row>
    <row r="95" spans="1:50" x14ac:dyDescent="0.25">
      <c r="A95" t="s">
        <v>51</v>
      </c>
      <c r="B95">
        <v>0</v>
      </c>
      <c r="C95">
        <v>0</v>
      </c>
      <c r="D95">
        <v>0</v>
      </c>
      <c r="E95">
        <v>26.379835264739668</v>
      </c>
      <c r="F95">
        <v>26.379835264739668</v>
      </c>
      <c r="G95">
        <v>0.13894104879445648</v>
      </c>
      <c r="H95">
        <v>7.6281688140062739E-2</v>
      </c>
      <c r="I95">
        <v>2.0644227223338436E-2</v>
      </c>
      <c r="J95">
        <v>8.7313285461532546E-3</v>
      </c>
      <c r="K95">
        <f t="shared" si="40"/>
        <v>0</v>
      </c>
      <c r="L95">
        <f t="shared" si="41"/>
        <v>0</v>
      </c>
      <c r="M95">
        <f t="shared" si="42"/>
        <v>-5995.5705235381665</v>
      </c>
      <c r="N95">
        <f t="shared" si="43"/>
        <v>0</v>
      </c>
      <c r="O95">
        <f t="shared" si="44"/>
        <v>0</v>
      </c>
      <c r="P95">
        <f t="shared" si="45"/>
        <v>0</v>
      </c>
      <c r="Q95">
        <f t="shared" si="46"/>
        <v>-769.39356199909685</v>
      </c>
      <c r="R95">
        <f t="shared" si="47"/>
        <v>0</v>
      </c>
      <c r="S95">
        <f t="shared" si="48"/>
        <v>0</v>
      </c>
      <c r="T95">
        <f t="shared" si="49"/>
        <v>0</v>
      </c>
      <c r="U95">
        <f t="shared" si="50"/>
        <v>-3.6652419787079182</v>
      </c>
      <c r="V95">
        <f t="shared" si="51"/>
        <v>0</v>
      </c>
      <c r="W95">
        <f t="shared" si="52"/>
        <v>0</v>
      </c>
      <c r="X95">
        <f t="shared" si="53"/>
        <v>0</v>
      </c>
      <c r="Y95">
        <f t="shared" si="54"/>
        <v>-0.54459131331952193</v>
      </c>
      <c r="Z95">
        <f t="shared" si="55"/>
        <v>0</v>
      </c>
      <c r="AA95">
        <f t="shared" si="56"/>
        <v>0</v>
      </c>
      <c r="AB95">
        <f t="shared" si="57"/>
        <v>0</v>
      </c>
      <c r="AC95">
        <f t="shared" si="58"/>
        <v>-5991.9052815594578</v>
      </c>
      <c r="AD95">
        <f t="shared" si="59"/>
        <v>0</v>
      </c>
      <c r="AE95">
        <f t="shared" si="60"/>
        <v>0</v>
      </c>
      <c r="AF95">
        <f t="shared" si="61"/>
        <v>0</v>
      </c>
      <c r="AG95">
        <f t="shared" si="62"/>
        <v>-768.8489706857772</v>
      </c>
      <c r="AH95">
        <f t="shared" si="63"/>
        <v>0</v>
      </c>
      <c r="AI95">
        <f t="shared" si="64"/>
        <v>851.9112345006871</v>
      </c>
      <c r="AJ95">
        <f t="shared" si="65"/>
        <v>467.71813181541336</v>
      </c>
      <c r="AK95">
        <f t="shared" si="66"/>
        <v>-3859.9977605410995</v>
      </c>
      <c r="AL95">
        <f t="shared" si="67"/>
        <v>2119.2242433921165</v>
      </c>
      <c r="AM95">
        <f t="shared" si="68"/>
        <v>126.57921652199759</v>
      </c>
      <c r="AN95">
        <f t="shared" si="69"/>
        <v>53.535804790567795</v>
      </c>
      <c r="AO95">
        <f t="shared" si="70"/>
        <v>-573.5286406832372</v>
      </c>
      <c r="AP95">
        <f t="shared" si="71"/>
        <v>242.56997470103263</v>
      </c>
      <c r="AQ95">
        <f t="shared" si="72"/>
        <v>-851.9112345006871</v>
      </c>
      <c r="AR95">
        <f t="shared" si="73"/>
        <v>467.71813181541336</v>
      </c>
      <c r="AS95">
        <f t="shared" si="74"/>
        <v>-2131.9075210183582</v>
      </c>
      <c r="AT95">
        <f t="shared" si="75"/>
        <v>2119.2242433921165</v>
      </c>
      <c r="AU95">
        <f t="shared" si="76"/>
        <v>-126.57921652199759</v>
      </c>
      <c r="AV95">
        <f t="shared" si="77"/>
        <v>53.535804790567795</v>
      </c>
      <c r="AW95">
        <f t="shared" si="78"/>
        <v>-195.32033000254</v>
      </c>
      <c r="AX95">
        <f t="shared" si="79"/>
        <v>242.56997470103263</v>
      </c>
    </row>
    <row r="96" spans="1:50" x14ac:dyDescent="0.25">
      <c r="A96" t="s">
        <v>53</v>
      </c>
      <c r="B96">
        <v>0</v>
      </c>
      <c r="C96">
        <v>0</v>
      </c>
      <c r="D96">
        <v>0</v>
      </c>
      <c r="E96">
        <v>34.457458432222083</v>
      </c>
      <c r="F96">
        <v>34.457458432222083</v>
      </c>
      <c r="G96">
        <v>0.13799577994287018</v>
      </c>
      <c r="H96">
        <v>7.8458517029192126E-2</v>
      </c>
      <c r="I96">
        <v>4.0474663673412251E-2</v>
      </c>
      <c r="J96">
        <v>1.7213170933405582E-2</v>
      </c>
      <c r="K96">
        <f t="shared" si="40"/>
        <v>0</v>
      </c>
      <c r="L96">
        <f t="shared" si="41"/>
        <v>0</v>
      </c>
      <c r="M96">
        <f t="shared" si="42"/>
        <v>-7831.4409479429751</v>
      </c>
      <c r="N96">
        <f t="shared" si="43"/>
        <v>0</v>
      </c>
      <c r="O96">
        <f t="shared" si="44"/>
        <v>0</v>
      </c>
      <c r="P96">
        <f t="shared" si="45"/>
        <v>0</v>
      </c>
      <c r="Q96">
        <f t="shared" si="46"/>
        <v>-1004.9853008763582</v>
      </c>
      <c r="R96">
        <f t="shared" si="47"/>
        <v>0</v>
      </c>
      <c r="S96">
        <f t="shared" si="48"/>
        <v>0</v>
      </c>
      <c r="T96">
        <f t="shared" si="49"/>
        <v>0</v>
      </c>
      <c r="U96">
        <f t="shared" si="50"/>
        <v>-4.754983851203515</v>
      </c>
      <c r="V96">
        <f t="shared" si="51"/>
        <v>0</v>
      </c>
      <c r="W96">
        <f t="shared" si="52"/>
        <v>0</v>
      </c>
      <c r="X96">
        <f t="shared" si="53"/>
        <v>0</v>
      </c>
      <c r="Y96">
        <f t="shared" si="54"/>
        <v>-1.3946540410847719</v>
      </c>
      <c r="Z96">
        <f t="shared" si="55"/>
        <v>0</v>
      </c>
      <c r="AA96">
        <f t="shared" si="56"/>
        <v>0</v>
      </c>
      <c r="AB96">
        <f t="shared" si="57"/>
        <v>0</v>
      </c>
      <c r="AC96">
        <f t="shared" si="58"/>
        <v>-7826.685964091771</v>
      </c>
      <c r="AD96">
        <f t="shared" si="59"/>
        <v>0</v>
      </c>
      <c r="AE96">
        <f t="shared" si="60"/>
        <v>0</v>
      </c>
      <c r="AF96">
        <f t="shared" si="61"/>
        <v>0</v>
      </c>
      <c r="AG96">
        <f t="shared" si="62"/>
        <v>-1003.5906468352736</v>
      </c>
      <c r="AH96">
        <f t="shared" si="63"/>
        <v>0</v>
      </c>
      <c r="AI96">
        <f t="shared" si="64"/>
        <v>846.1153580388559</v>
      </c>
      <c r="AJ96">
        <f t="shared" si="65"/>
        <v>481.06526109556643</v>
      </c>
      <c r="AK96">
        <f t="shared" si="66"/>
        <v>-3832.6220483164493</v>
      </c>
      <c r="AL96">
        <f t="shared" si="67"/>
        <v>2179.0661389570328</v>
      </c>
      <c r="AM96">
        <f t="shared" si="68"/>
        <v>248.16870892507956</v>
      </c>
      <c r="AN96">
        <f t="shared" si="69"/>
        <v>105.54189418356538</v>
      </c>
      <c r="AO96">
        <f t="shared" si="70"/>
        <v>-1124.1219728395572</v>
      </c>
      <c r="AP96">
        <f t="shared" si="71"/>
        <v>478.06978897839412</v>
      </c>
      <c r="AQ96">
        <f t="shared" si="72"/>
        <v>-846.1153580388559</v>
      </c>
      <c r="AR96">
        <f t="shared" si="73"/>
        <v>481.06526109556643</v>
      </c>
      <c r="AS96">
        <f t="shared" si="74"/>
        <v>-3994.0639157753217</v>
      </c>
      <c r="AT96">
        <f t="shared" si="75"/>
        <v>2179.0661389570328</v>
      </c>
      <c r="AU96">
        <f t="shared" si="76"/>
        <v>-248.16870892507956</v>
      </c>
      <c r="AV96">
        <f t="shared" si="77"/>
        <v>105.54189418356538</v>
      </c>
      <c r="AW96">
        <f t="shared" si="78"/>
        <v>120.53132600428364</v>
      </c>
      <c r="AX96">
        <f t="shared" si="79"/>
        <v>478.06978897839412</v>
      </c>
    </row>
    <row r="97" spans="1:50" x14ac:dyDescent="0.25">
      <c r="A97" t="s">
        <v>54</v>
      </c>
      <c r="B97">
        <v>0</v>
      </c>
      <c r="C97">
        <v>0</v>
      </c>
      <c r="D97">
        <v>0</v>
      </c>
      <c r="E97">
        <v>235.81977982677205</v>
      </c>
      <c r="F97">
        <v>235.81977982677205</v>
      </c>
      <c r="G97">
        <v>0.29909045502575454</v>
      </c>
      <c r="H97">
        <v>0.13684750649125343</v>
      </c>
      <c r="I97">
        <v>0.34177518787103794</v>
      </c>
      <c r="J97">
        <v>0.14621398887015932</v>
      </c>
      <c r="K97">
        <f t="shared" si="40"/>
        <v>0</v>
      </c>
      <c r="L97">
        <f t="shared" si="41"/>
        <v>0</v>
      </c>
      <c r="M97">
        <f t="shared" si="42"/>
        <v>-53596.775969503302</v>
      </c>
      <c r="N97">
        <f t="shared" si="43"/>
        <v>0</v>
      </c>
      <c r="O97">
        <f t="shared" si="44"/>
        <v>0</v>
      </c>
      <c r="P97">
        <f t="shared" si="45"/>
        <v>0</v>
      </c>
      <c r="Q97">
        <f t="shared" si="46"/>
        <v>-6877.9133216681003</v>
      </c>
      <c r="R97">
        <f t="shared" si="47"/>
        <v>0</v>
      </c>
      <c r="S97">
        <f t="shared" si="48"/>
        <v>0</v>
      </c>
      <c r="T97">
        <f t="shared" si="49"/>
        <v>0</v>
      </c>
      <c r="U97">
        <f t="shared" si="50"/>
        <v>-70.531445252462504</v>
      </c>
      <c r="V97">
        <f t="shared" si="51"/>
        <v>0</v>
      </c>
      <c r="W97">
        <f t="shared" si="52"/>
        <v>0</v>
      </c>
      <c r="X97">
        <f t="shared" si="53"/>
        <v>0</v>
      </c>
      <c r="Y97">
        <f t="shared" si="54"/>
        <v>-80.597349554001823</v>
      </c>
      <c r="Z97">
        <f t="shared" si="55"/>
        <v>0</v>
      </c>
      <c r="AA97">
        <f t="shared" si="56"/>
        <v>0</v>
      </c>
      <c r="AB97">
        <f t="shared" si="57"/>
        <v>0</v>
      </c>
      <c r="AC97">
        <f t="shared" si="58"/>
        <v>-53526.24452425084</v>
      </c>
      <c r="AD97">
        <f t="shared" si="59"/>
        <v>0</v>
      </c>
      <c r="AE97">
        <f t="shared" si="60"/>
        <v>0</v>
      </c>
      <c r="AF97">
        <f t="shared" si="61"/>
        <v>0</v>
      </c>
      <c r="AG97">
        <f t="shared" si="62"/>
        <v>-6797.3159721140983</v>
      </c>
      <c r="AH97">
        <f t="shared" si="63"/>
        <v>0</v>
      </c>
      <c r="AI97">
        <f t="shared" si="64"/>
        <v>1833.8606263531303</v>
      </c>
      <c r="AJ97">
        <f t="shared" si="65"/>
        <v>839.07515146642811</v>
      </c>
      <c r="AK97">
        <f t="shared" si="66"/>
        <v>-8246.5550854483772</v>
      </c>
      <c r="AL97">
        <f t="shared" si="67"/>
        <v>3773.1763024756806</v>
      </c>
      <c r="AM97">
        <f t="shared" si="68"/>
        <v>2095.5802820493541</v>
      </c>
      <c r="AN97">
        <f t="shared" si="69"/>
        <v>896.50543208807801</v>
      </c>
      <c r="AO97">
        <f t="shared" si="70"/>
        <v>-9423.4632575462347</v>
      </c>
      <c r="AP97">
        <f t="shared" si="71"/>
        <v>4031.4303736484799</v>
      </c>
      <c r="AQ97">
        <f t="shared" si="72"/>
        <v>-1833.8606263531303</v>
      </c>
      <c r="AR97">
        <f t="shared" si="73"/>
        <v>839.07515146642811</v>
      </c>
      <c r="AS97">
        <f t="shared" si="74"/>
        <v>-45279.689438802467</v>
      </c>
      <c r="AT97">
        <f t="shared" si="75"/>
        <v>3773.1763024756806</v>
      </c>
      <c r="AU97">
        <f t="shared" si="76"/>
        <v>-2095.5802820493541</v>
      </c>
      <c r="AV97">
        <f t="shared" si="77"/>
        <v>896.50543208807801</v>
      </c>
      <c r="AW97">
        <f t="shared" si="78"/>
        <v>2626.1472854321364</v>
      </c>
      <c r="AX97">
        <f t="shared" si="79"/>
        <v>4031.4303736484799</v>
      </c>
    </row>
    <row r="98" spans="1:50" x14ac:dyDescent="0.25">
      <c r="A98" t="s">
        <v>55</v>
      </c>
      <c r="B98">
        <v>0</v>
      </c>
      <c r="C98">
        <v>0</v>
      </c>
      <c r="D98">
        <v>0</v>
      </c>
      <c r="E98">
        <v>0.78313983648318275</v>
      </c>
      <c r="F98">
        <v>0.78313983648318275</v>
      </c>
      <c r="G98">
        <v>1.935027814555916E-2</v>
      </c>
      <c r="H98">
        <v>1.6475332371189109E-2</v>
      </c>
      <c r="I98">
        <v>0.11090023596796421</v>
      </c>
      <c r="J98">
        <v>4.7265824645120733E-2</v>
      </c>
      <c r="K98">
        <f t="shared" si="40"/>
        <v>0</v>
      </c>
      <c r="L98">
        <f t="shared" si="41"/>
        <v>0</v>
      </c>
      <c r="M98">
        <f t="shared" si="42"/>
        <v>-177.9908810008032</v>
      </c>
      <c r="N98">
        <f t="shared" si="43"/>
        <v>0</v>
      </c>
      <c r="O98">
        <f t="shared" si="44"/>
        <v>0</v>
      </c>
      <c r="P98">
        <f t="shared" si="45"/>
        <v>0</v>
      </c>
      <c r="Q98">
        <f t="shared" si="46"/>
        <v>-22.84103529412743</v>
      </c>
      <c r="R98">
        <f t="shared" si="47"/>
        <v>0</v>
      </c>
      <c r="S98">
        <f t="shared" si="48"/>
        <v>0</v>
      </c>
      <c r="T98">
        <f t="shared" si="49"/>
        <v>0</v>
      </c>
      <c r="U98">
        <f t="shared" si="50"/>
        <v>-1.5153973662817306E-2</v>
      </c>
      <c r="V98">
        <f t="shared" si="51"/>
        <v>0</v>
      </c>
      <c r="W98">
        <f t="shared" si="52"/>
        <v>0</v>
      </c>
      <c r="X98">
        <f t="shared" si="53"/>
        <v>0</v>
      </c>
      <c r="Y98">
        <f t="shared" si="54"/>
        <v>-8.6850392661897868E-2</v>
      </c>
      <c r="Z98">
        <f t="shared" si="55"/>
        <v>0</v>
      </c>
      <c r="AA98">
        <f t="shared" si="56"/>
        <v>0</v>
      </c>
      <c r="AB98">
        <f t="shared" si="57"/>
        <v>0</v>
      </c>
      <c r="AC98">
        <f t="shared" si="58"/>
        <v>-177.97572702714038</v>
      </c>
      <c r="AD98">
        <f t="shared" si="59"/>
        <v>0</v>
      </c>
      <c r="AE98">
        <f t="shared" si="60"/>
        <v>0</v>
      </c>
      <c r="AF98">
        <f t="shared" si="61"/>
        <v>0</v>
      </c>
      <c r="AG98">
        <f t="shared" si="62"/>
        <v>-22.754184901465532</v>
      </c>
      <c r="AH98">
        <f t="shared" si="63"/>
        <v>0</v>
      </c>
      <c r="AI98">
        <f t="shared" si="64"/>
        <v>118.64542182419947</v>
      </c>
      <c r="AJ98">
        <f t="shared" si="65"/>
        <v>101.01782530378473</v>
      </c>
      <c r="AK98">
        <f t="shared" si="66"/>
        <v>-538.07603223917249</v>
      </c>
      <c r="AL98">
        <f t="shared" si="67"/>
        <v>458.13205254080702</v>
      </c>
      <c r="AM98">
        <f t="shared" si="68"/>
        <v>679.98016244753853</v>
      </c>
      <c r="AN98">
        <f t="shared" si="69"/>
        <v>289.80858152812272</v>
      </c>
      <c r="AO98">
        <f t="shared" si="70"/>
        <v>-3083.8191831224344</v>
      </c>
      <c r="AP98">
        <f t="shared" si="71"/>
        <v>1314.3284356017937</v>
      </c>
      <c r="AQ98">
        <f t="shared" si="72"/>
        <v>-118.64542182419947</v>
      </c>
      <c r="AR98">
        <f t="shared" si="73"/>
        <v>101.01782530378473</v>
      </c>
      <c r="AS98">
        <f t="shared" si="74"/>
        <v>360.10030521203214</v>
      </c>
      <c r="AT98">
        <f t="shared" si="75"/>
        <v>458.13205254080702</v>
      </c>
      <c r="AU98">
        <f t="shared" si="76"/>
        <v>-679.98016244753853</v>
      </c>
      <c r="AV98">
        <f t="shared" si="77"/>
        <v>289.80858152812272</v>
      </c>
      <c r="AW98">
        <f t="shared" si="78"/>
        <v>3061.0649982209688</v>
      </c>
      <c r="AX98">
        <f t="shared" si="79"/>
        <v>1314.3284356017937</v>
      </c>
    </row>
    <row r="99" spans="1:50" x14ac:dyDescent="0.25">
      <c r="A99" t="s">
        <v>57</v>
      </c>
      <c r="B99">
        <v>0</v>
      </c>
      <c r="C99">
        <v>0</v>
      </c>
      <c r="D99">
        <v>0</v>
      </c>
      <c r="E99">
        <v>9.343010033543468</v>
      </c>
      <c r="F99">
        <v>9.343010033543468</v>
      </c>
      <c r="G99">
        <v>5.8214256836180207E-2</v>
      </c>
      <c r="H99">
        <v>7.7847198944056206E-3</v>
      </c>
      <c r="I99">
        <v>1.5273533810859919E-3</v>
      </c>
      <c r="J99">
        <v>6.4559997847351235E-4</v>
      </c>
      <c r="K99">
        <f t="shared" si="40"/>
        <v>0</v>
      </c>
      <c r="L99">
        <f t="shared" si="41"/>
        <v>0</v>
      </c>
      <c r="M99">
        <f t="shared" si="42"/>
        <v>-2123.4657076539311</v>
      </c>
      <c r="N99">
        <f t="shared" si="43"/>
        <v>0</v>
      </c>
      <c r="O99">
        <f t="shared" si="44"/>
        <v>0</v>
      </c>
      <c r="P99">
        <f t="shared" si="45"/>
        <v>0</v>
      </c>
      <c r="Q99">
        <f t="shared" si="46"/>
        <v>-272.49797799570337</v>
      </c>
      <c r="R99">
        <f t="shared" si="47"/>
        <v>0</v>
      </c>
      <c r="S99">
        <f t="shared" si="48"/>
        <v>0</v>
      </c>
      <c r="T99">
        <f t="shared" si="49"/>
        <v>0</v>
      </c>
      <c r="U99">
        <f t="shared" si="50"/>
        <v>-0.54389638571570809</v>
      </c>
      <c r="V99">
        <f t="shared" si="51"/>
        <v>0</v>
      </c>
      <c r="W99">
        <f t="shared" si="52"/>
        <v>0</v>
      </c>
      <c r="X99">
        <f t="shared" si="53"/>
        <v>0</v>
      </c>
      <c r="Y99">
        <f t="shared" si="54"/>
        <v>-1.4270077964252963E-2</v>
      </c>
      <c r="Z99">
        <f t="shared" si="55"/>
        <v>0</v>
      </c>
      <c r="AA99">
        <f t="shared" si="56"/>
        <v>0</v>
      </c>
      <c r="AB99">
        <f t="shared" si="57"/>
        <v>0</v>
      </c>
      <c r="AC99">
        <f t="shared" si="58"/>
        <v>-2122.9218112682156</v>
      </c>
      <c r="AD99">
        <f t="shared" si="59"/>
        <v>0</v>
      </c>
      <c r="AE99">
        <f t="shared" si="60"/>
        <v>0</v>
      </c>
      <c r="AF99">
        <f t="shared" si="61"/>
        <v>0</v>
      </c>
      <c r="AG99">
        <f t="shared" si="62"/>
        <v>-272.48370791773914</v>
      </c>
      <c r="AH99">
        <f t="shared" si="63"/>
        <v>0</v>
      </c>
      <c r="AI99">
        <f t="shared" si="64"/>
        <v>356.93828308592009</v>
      </c>
      <c r="AJ99">
        <f t="shared" si="65"/>
        <v>47.731940519957149</v>
      </c>
      <c r="AK99">
        <f t="shared" si="66"/>
        <v>-1618.2741009497788</v>
      </c>
      <c r="AL99">
        <f t="shared" si="67"/>
        <v>216.40537535988653</v>
      </c>
      <c r="AM99">
        <f t="shared" si="68"/>
        <v>9.364903429832756</v>
      </c>
      <c r="AN99">
        <f t="shared" si="69"/>
        <v>3.9584714124140938</v>
      </c>
      <c r="AO99">
        <f t="shared" si="70"/>
        <v>-42.458266306912456</v>
      </c>
      <c r="AP99">
        <f t="shared" si="71"/>
        <v>17.946776990905818</v>
      </c>
      <c r="AQ99">
        <f t="shared" si="72"/>
        <v>-356.93828308592009</v>
      </c>
      <c r="AR99">
        <f t="shared" si="73"/>
        <v>47.731940519957149</v>
      </c>
      <c r="AS99">
        <f t="shared" si="74"/>
        <v>-504.64771031843679</v>
      </c>
      <c r="AT99">
        <f t="shared" si="75"/>
        <v>216.40537535988653</v>
      </c>
      <c r="AU99">
        <f t="shared" si="76"/>
        <v>-9.364903429832756</v>
      </c>
      <c r="AV99">
        <f t="shared" si="77"/>
        <v>3.9584714124140938</v>
      </c>
      <c r="AW99">
        <f t="shared" si="78"/>
        <v>-230.02544161082668</v>
      </c>
      <c r="AX99">
        <f t="shared" si="79"/>
        <v>17.946776990905818</v>
      </c>
    </row>
    <row r="100" spans="1:50" x14ac:dyDescent="0.25">
      <c r="A100" t="s">
        <v>58</v>
      </c>
      <c r="B100">
        <v>0</v>
      </c>
      <c r="C100">
        <v>0</v>
      </c>
      <c r="D100">
        <v>0</v>
      </c>
      <c r="E100">
        <v>17.040751861633535</v>
      </c>
      <c r="F100">
        <v>17.040751861633535</v>
      </c>
      <c r="G100">
        <v>0.3559545697515008</v>
      </c>
      <c r="H100">
        <v>0.29220369908699201</v>
      </c>
      <c r="I100">
        <v>1.421825757086755</v>
      </c>
      <c r="J100">
        <v>0.60628844009093641</v>
      </c>
      <c r="K100">
        <f t="shared" si="40"/>
        <v>0</v>
      </c>
      <c r="L100">
        <f t="shared" si="41"/>
        <v>0</v>
      </c>
      <c r="M100">
        <f t="shared" si="42"/>
        <v>-3872.9972547289299</v>
      </c>
      <c r="N100">
        <f t="shared" si="43"/>
        <v>0</v>
      </c>
      <c r="O100">
        <f t="shared" si="44"/>
        <v>0</v>
      </c>
      <c r="P100">
        <f t="shared" si="45"/>
        <v>0</v>
      </c>
      <c r="Q100">
        <f t="shared" si="46"/>
        <v>-497.01010800054945</v>
      </c>
      <c r="R100">
        <f t="shared" si="47"/>
        <v>0</v>
      </c>
      <c r="S100">
        <f t="shared" si="48"/>
        <v>0</v>
      </c>
      <c r="T100">
        <f t="shared" si="49"/>
        <v>0</v>
      </c>
      <c r="U100">
        <f t="shared" si="50"/>
        <v>-6.0657334971498509</v>
      </c>
      <c r="V100">
        <f t="shared" si="51"/>
        <v>0</v>
      </c>
      <c r="W100">
        <f t="shared" si="52"/>
        <v>0</v>
      </c>
      <c r="X100">
        <f t="shared" si="53"/>
        <v>0</v>
      </c>
      <c r="Y100">
        <f t="shared" si="54"/>
        <v>-24.228979916994628</v>
      </c>
      <c r="Z100">
        <f t="shared" si="55"/>
        <v>0</v>
      </c>
      <c r="AA100">
        <f t="shared" si="56"/>
        <v>0</v>
      </c>
      <c r="AB100">
        <f t="shared" si="57"/>
        <v>0</v>
      </c>
      <c r="AC100">
        <f t="shared" si="58"/>
        <v>-3866.9315212317802</v>
      </c>
      <c r="AD100">
        <f t="shared" si="59"/>
        <v>0</v>
      </c>
      <c r="AE100">
        <f t="shared" si="60"/>
        <v>0</v>
      </c>
      <c r="AF100">
        <f t="shared" si="61"/>
        <v>0</v>
      </c>
      <c r="AG100">
        <f t="shared" si="62"/>
        <v>-472.78112808355479</v>
      </c>
      <c r="AH100">
        <f t="shared" si="63"/>
        <v>0</v>
      </c>
      <c r="AI100">
        <f t="shared" si="64"/>
        <v>2182.5205695097707</v>
      </c>
      <c r="AJ100">
        <f t="shared" si="65"/>
        <v>1791.6350248997878</v>
      </c>
      <c r="AK100">
        <f t="shared" si="66"/>
        <v>-9892.2941368193151</v>
      </c>
      <c r="AL100">
        <f t="shared" si="67"/>
        <v>8120.6018856066303</v>
      </c>
      <c r="AM100">
        <f t="shared" si="68"/>
        <v>8717.8652131563522</v>
      </c>
      <c r="AN100">
        <f t="shared" si="69"/>
        <v>3717.4341936444362</v>
      </c>
      <c r="AO100">
        <f t="shared" si="70"/>
        <v>-39513.802590670872</v>
      </c>
      <c r="AP100">
        <f t="shared" si="71"/>
        <v>16849.303961456142</v>
      </c>
      <c r="AQ100">
        <f t="shared" si="72"/>
        <v>-2182.5205695097707</v>
      </c>
      <c r="AR100">
        <f t="shared" si="73"/>
        <v>1791.6350248997878</v>
      </c>
      <c r="AS100">
        <f t="shared" si="74"/>
        <v>6025.3626155875354</v>
      </c>
      <c r="AT100">
        <f t="shared" si="75"/>
        <v>8120.6018856066303</v>
      </c>
      <c r="AU100">
        <f t="shared" si="76"/>
        <v>-8717.8652131563522</v>
      </c>
      <c r="AV100">
        <f t="shared" si="77"/>
        <v>3717.4341936444362</v>
      </c>
      <c r="AW100">
        <f t="shared" si="78"/>
        <v>39041.02146258732</v>
      </c>
      <c r="AX100">
        <f t="shared" si="79"/>
        <v>16849.303961456142</v>
      </c>
    </row>
    <row r="101" spans="1:50" x14ac:dyDescent="0.25">
      <c r="A101" t="s">
        <v>59</v>
      </c>
      <c r="B101">
        <v>0</v>
      </c>
      <c r="C101">
        <v>0</v>
      </c>
      <c r="D101">
        <v>0</v>
      </c>
      <c r="E101">
        <v>37.595927392482189</v>
      </c>
      <c r="F101">
        <v>37.595927392482189</v>
      </c>
      <c r="G101">
        <v>1.2890092723203757</v>
      </c>
      <c r="H101">
        <v>0.20605309427810628</v>
      </c>
      <c r="I101">
        <v>3.3901953822257024E-3</v>
      </c>
      <c r="J101">
        <v>1.6904903345005544E-3</v>
      </c>
      <c r="K101">
        <f t="shared" si="40"/>
        <v>0</v>
      </c>
      <c r="L101">
        <f t="shared" si="41"/>
        <v>0</v>
      </c>
      <c r="M101">
        <f t="shared" si="42"/>
        <v>-8544.7476004802029</v>
      </c>
      <c r="N101">
        <f t="shared" si="43"/>
        <v>0</v>
      </c>
      <c r="O101">
        <f t="shared" si="44"/>
        <v>0</v>
      </c>
      <c r="P101">
        <f t="shared" si="45"/>
        <v>0</v>
      </c>
      <c r="Q101">
        <f t="shared" si="46"/>
        <v>-1096.5218017045395</v>
      </c>
      <c r="R101">
        <f t="shared" si="47"/>
        <v>0</v>
      </c>
      <c r="S101">
        <f t="shared" si="48"/>
        <v>0</v>
      </c>
      <c r="T101">
        <f t="shared" si="49"/>
        <v>0</v>
      </c>
      <c r="U101">
        <f t="shared" si="50"/>
        <v>-48.461499010393148</v>
      </c>
      <c r="V101">
        <f t="shared" si="51"/>
        <v>0</v>
      </c>
      <c r="W101">
        <f t="shared" si="52"/>
        <v>0</v>
      </c>
      <c r="X101">
        <f t="shared" si="53"/>
        <v>0</v>
      </c>
      <c r="Y101">
        <f t="shared" si="54"/>
        <v>-0.12745753943648591</v>
      </c>
      <c r="Z101">
        <f t="shared" si="55"/>
        <v>0</v>
      </c>
      <c r="AA101">
        <f t="shared" si="56"/>
        <v>0</v>
      </c>
      <c r="AB101">
        <f t="shared" si="57"/>
        <v>0</v>
      </c>
      <c r="AC101">
        <f t="shared" si="58"/>
        <v>-8496.2861014698101</v>
      </c>
      <c r="AD101">
        <f t="shared" si="59"/>
        <v>0</v>
      </c>
      <c r="AE101">
        <f t="shared" si="60"/>
        <v>0</v>
      </c>
      <c r="AF101">
        <f t="shared" si="61"/>
        <v>0</v>
      </c>
      <c r="AG101">
        <f t="shared" si="62"/>
        <v>-1096.3943441651029</v>
      </c>
      <c r="AH101">
        <f t="shared" si="63"/>
        <v>0</v>
      </c>
      <c r="AI101">
        <f t="shared" si="64"/>
        <v>7903.5064870555152</v>
      </c>
      <c r="AJ101">
        <f t="shared" si="65"/>
        <v>1263.4106751328907</v>
      </c>
      <c r="AK101">
        <f t="shared" si="66"/>
        <v>-35796.2185187492</v>
      </c>
      <c r="AL101">
        <f t="shared" si="67"/>
        <v>5722.1847897573234</v>
      </c>
      <c r="AM101">
        <f t="shared" si="68"/>
        <v>20.786841313851227</v>
      </c>
      <c r="AN101">
        <f t="shared" si="69"/>
        <v>10.365174837473447</v>
      </c>
      <c r="AO101">
        <f t="shared" si="70"/>
        <v>-94.146859397643922</v>
      </c>
      <c r="AP101">
        <f t="shared" si="71"/>
        <v>46.945499959407321</v>
      </c>
      <c r="AQ101">
        <f t="shared" si="72"/>
        <v>-7903.5064870555152</v>
      </c>
      <c r="AR101">
        <f t="shared" si="73"/>
        <v>1263.4106751328907</v>
      </c>
      <c r="AS101">
        <f t="shared" si="74"/>
        <v>27299.932417279389</v>
      </c>
      <c r="AT101">
        <f t="shared" si="75"/>
        <v>5722.1847897573234</v>
      </c>
      <c r="AU101">
        <f t="shared" si="76"/>
        <v>-20.786841313851227</v>
      </c>
      <c r="AV101">
        <f t="shared" si="77"/>
        <v>10.365174837473447</v>
      </c>
      <c r="AW101">
        <f t="shared" si="78"/>
        <v>-1002.247484767459</v>
      </c>
      <c r="AX101">
        <f t="shared" si="79"/>
        <v>46.945499959407321</v>
      </c>
    </row>
    <row r="102" spans="1:50" x14ac:dyDescent="0.25">
      <c r="A102" t="s">
        <v>62</v>
      </c>
      <c r="B102">
        <v>0</v>
      </c>
      <c r="C102">
        <v>0</v>
      </c>
      <c r="D102">
        <v>0</v>
      </c>
      <c r="E102">
        <v>5.6928160100864051</v>
      </c>
      <c r="F102">
        <v>5.6928160100864051</v>
      </c>
      <c r="G102">
        <v>4.4802893106891464E-2</v>
      </c>
      <c r="H102">
        <v>1.8627955968300535E-2</v>
      </c>
      <c r="I102">
        <v>2.7070166431704657E-3</v>
      </c>
      <c r="J102">
        <v>1.1341414813207649E-3</v>
      </c>
      <c r="K102">
        <f t="shared" si="40"/>
        <v>0</v>
      </c>
      <c r="L102">
        <f t="shared" si="41"/>
        <v>0</v>
      </c>
      <c r="M102">
        <f t="shared" si="42"/>
        <v>-1293.8549283369466</v>
      </c>
      <c r="N102">
        <f t="shared" si="43"/>
        <v>0</v>
      </c>
      <c r="O102">
        <f t="shared" si="44"/>
        <v>0</v>
      </c>
      <c r="P102">
        <f t="shared" si="45"/>
        <v>0</v>
      </c>
      <c r="Q102">
        <f t="shared" si="46"/>
        <v>-166.03651781178363</v>
      </c>
      <c r="R102">
        <f t="shared" si="47"/>
        <v>0</v>
      </c>
      <c r="S102">
        <f t="shared" si="48"/>
        <v>0</v>
      </c>
      <c r="T102">
        <f t="shared" si="49"/>
        <v>0</v>
      </c>
      <c r="U102">
        <f t="shared" si="50"/>
        <v>-0.25505462717710159</v>
      </c>
      <c r="V102">
        <f t="shared" si="51"/>
        <v>0</v>
      </c>
      <c r="W102">
        <f t="shared" si="52"/>
        <v>0</v>
      </c>
      <c r="X102">
        <f t="shared" si="53"/>
        <v>0</v>
      </c>
      <c r="Y102">
        <f t="shared" si="54"/>
        <v>-1.5410547685811184E-2</v>
      </c>
      <c r="Z102">
        <f t="shared" si="55"/>
        <v>0</v>
      </c>
      <c r="AA102">
        <f t="shared" si="56"/>
        <v>0</v>
      </c>
      <c r="AB102">
        <f t="shared" si="57"/>
        <v>0</v>
      </c>
      <c r="AC102">
        <f t="shared" si="58"/>
        <v>-1293.5998737097696</v>
      </c>
      <c r="AD102">
        <f t="shared" si="59"/>
        <v>0</v>
      </c>
      <c r="AE102">
        <f t="shared" si="60"/>
        <v>0</v>
      </c>
      <c r="AF102">
        <f t="shared" si="61"/>
        <v>0</v>
      </c>
      <c r="AG102">
        <f t="shared" si="62"/>
        <v>-166.02110726409779</v>
      </c>
      <c r="AH102">
        <f t="shared" si="63"/>
        <v>0</v>
      </c>
      <c r="AI102">
        <f t="shared" si="64"/>
        <v>274.70706682485525</v>
      </c>
      <c r="AJ102">
        <f t="shared" si="65"/>
        <v>114.21659689855764</v>
      </c>
      <c r="AK102">
        <f t="shared" si="66"/>
        <v>-1245.6206747192159</v>
      </c>
      <c r="AL102">
        <f t="shared" si="67"/>
        <v>517.89914303013325</v>
      </c>
      <c r="AM102">
        <f t="shared" si="68"/>
        <v>16.597959424567613</v>
      </c>
      <c r="AN102">
        <f t="shared" si="69"/>
        <v>6.9539448949577309</v>
      </c>
      <c r="AO102">
        <f t="shared" si="70"/>
        <v>-75.261119622283573</v>
      </c>
      <c r="AP102">
        <f t="shared" si="71"/>
        <v>31.531688034585965</v>
      </c>
      <c r="AQ102">
        <f t="shared" si="72"/>
        <v>-274.70706682485525</v>
      </c>
      <c r="AR102">
        <f t="shared" si="73"/>
        <v>114.21659689855764</v>
      </c>
      <c r="AS102">
        <f t="shared" si="74"/>
        <v>-47.979198990553641</v>
      </c>
      <c r="AT102">
        <f t="shared" si="75"/>
        <v>517.89914303013325</v>
      </c>
      <c r="AU102">
        <f t="shared" si="76"/>
        <v>-16.597959424567613</v>
      </c>
      <c r="AV102">
        <f t="shared" si="77"/>
        <v>6.9539448949577309</v>
      </c>
      <c r="AW102">
        <f t="shared" si="78"/>
        <v>-90.75998764181422</v>
      </c>
      <c r="AX102">
        <f t="shared" si="79"/>
        <v>31.531688034585965</v>
      </c>
    </row>
    <row r="103" spans="1:50" x14ac:dyDescent="0.25">
      <c r="A103" t="s">
        <v>65</v>
      </c>
      <c r="B103">
        <v>0</v>
      </c>
      <c r="C103">
        <v>0</v>
      </c>
      <c r="D103">
        <v>0</v>
      </c>
      <c r="E103">
        <v>19.654351145935891</v>
      </c>
      <c r="F103">
        <v>19.654351145935891</v>
      </c>
      <c r="G103">
        <v>9.0901981249938688E-2</v>
      </c>
      <c r="H103">
        <v>5.9355529192894135E-2</v>
      </c>
      <c r="I103">
        <v>0.20515540264930571</v>
      </c>
      <c r="J103">
        <v>8.7552280450762354E-2</v>
      </c>
      <c r="K103">
        <f t="shared" si="40"/>
        <v>0</v>
      </c>
      <c r="L103">
        <f t="shared" si="41"/>
        <v>0</v>
      </c>
      <c r="M103">
        <f t="shared" si="42"/>
        <v>-4467.0122920498352</v>
      </c>
      <c r="N103">
        <f t="shared" si="43"/>
        <v>0</v>
      </c>
      <c r="O103">
        <f t="shared" si="44"/>
        <v>0</v>
      </c>
      <c r="P103">
        <f t="shared" si="45"/>
        <v>0</v>
      </c>
      <c r="Q103">
        <f t="shared" si="46"/>
        <v>-573.23827405265172</v>
      </c>
      <c r="R103">
        <f t="shared" si="47"/>
        <v>0</v>
      </c>
      <c r="S103">
        <f t="shared" si="48"/>
        <v>0</v>
      </c>
      <c r="T103">
        <f t="shared" si="49"/>
        <v>0</v>
      </c>
      <c r="U103">
        <f t="shared" si="50"/>
        <v>-1.7866194593475753</v>
      </c>
      <c r="V103">
        <f t="shared" si="51"/>
        <v>0</v>
      </c>
      <c r="W103">
        <f t="shared" si="52"/>
        <v>0</v>
      </c>
      <c r="X103">
        <f t="shared" si="53"/>
        <v>0</v>
      </c>
      <c r="Y103">
        <f t="shared" si="54"/>
        <v>-4.0321963231553211</v>
      </c>
      <c r="Z103">
        <f t="shared" si="55"/>
        <v>0</v>
      </c>
      <c r="AA103">
        <f t="shared" si="56"/>
        <v>0</v>
      </c>
      <c r="AB103">
        <f t="shared" si="57"/>
        <v>0</v>
      </c>
      <c r="AC103">
        <f t="shared" si="58"/>
        <v>-4465.2256725904872</v>
      </c>
      <c r="AD103">
        <f t="shared" si="59"/>
        <v>0</v>
      </c>
      <c r="AE103">
        <f t="shared" si="60"/>
        <v>0</v>
      </c>
      <c r="AF103">
        <f t="shared" si="61"/>
        <v>0</v>
      </c>
      <c r="AG103">
        <f t="shared" si="62"/>
        <v>-569.20607772949643</v>
      </c>
      <c r="AH103">
        <f t="shared" si="63"/>
        <v>0</v>
      </c>
      <c r="AI103">
        <f t="shared" si="64"/>
        <v>557.36169934743816</v>
      </c>
      <c r="AJ103">
        <f t="shared" si="65"/>
        <v>363.93602865263756</v>
      </c>
      <c r="AK103">
        <f t="shared" si="66"/>
        <v>-2526.0093404711797</v>
      </c>
      <c r="AL103">
        <f t="shared" si="67"/>
        <v>1649.3881958284489</v>
      </c>
      <c r="AM103">
        <f t="shared" si="68"/>
        <v>1257.9017781419595</v>
      </c>
      <c r="AN103">
        <f t="shared" si="69"/>
        <v>536.82343135697545</v>
      </c>
      <c r="AO103">
        <f t="shared" si="70"/>
        <v>-5700.914943926171</v>
      </c>
      <c r="AP103">
        <f t="shared" si="71"/>
        <v>2432.9282104944518</v>
      </c>
      <c r="AQ103">
        <f t="shared" si="72"/>
        <v>-557.36169934743816</v>
      </c>
      <c r="AR103">
        <f t="shared" si="73"/>
        <v>363.93602865263756</v>
      </c>
      <c r="AS103">
        <f t="shared" si="74"/>
        <v>-1939.2163321193075</v>
      </c>
      <c r="AT103">
        <f t="shared" si="75"/>
        <v>1649.3881958284489</v>
      </c>
      <c r="AU103">
        <f t="shared" si="76"/>
        <v>-1257.9017781419595</v>
      </c>
      <c r="AV103">
        <f t="shared" si="77"/>
        <v>536.82343135697545</v>
      </c>
      <c r="AW103">
        <f t="shared" si="78"/>
        <v>5131.7088661966745</v>
      </c>
      <c r="AX103">
        <f t="shared" si="79"/>
        <v>2432.9282104944518</v>
      </c>
    </row>
    <row r="104" spans="1:50" x14ac:dyDescent="0.25">
      <c r="A104" t="s">
        <v>69</v>
      </c>
      <c r="B104">
        <v>0</v>
      </c>
      <c r="C104">
        <v>0</v>
      </c>
      <c r="D104">
        <v>0</v>
      </c>
      <c r="E104">
        <v>4.9891163124758808</v>
      </c>
      <c r="F104">
        <v>4.9891163124758808</v>
      </c>
      <c r="G104">
        <v>6.0556276746338088E-2</v>
      </c>
      <c r="H104">
        <v>2.2873469487135967E-2</v>
      </c>
      <c r="I104">
        <v>8.1348714122186623E-4</v>
      </c>
      <c r="J104">
        <v>3.4271102564548063E-4</v>
      </c>
      <c r="K104">
        <f t="shared" si="40"/>
        <v>0</v>
      </c>
      <c r="L104">
        <f t="shared" si="41"/>
        <v>0</v>
      </c>
      <c r="M104">
        <f t="shared" si="42"/>
        <v>-1133.9190863548031</v>
      </c>
      <c r="N104">
        <f t="shared" si="43"/>
        <v>0</v>
      </c>
      <c r="O104">
        <f t="shared" si="44"/>
        <v>0</v>
      </c>
      <c r="P104">
        <f t="shared" si="45"/>
        <v>0</v>
      </c>
      <c r="Q104">
        <f t="shared" si="46"/>
        <v>-145.51243145988988</v>
      </c>
      <c r="R104">
        <f t="shared" si="47"/>
        <v>0</v>
      </c>
      <c r="S104">
        <f t="shared" si="48"/>
        <v>0</v>
      </c>
      <c r="T104">
        <f t="shared" si="49"/>
        <v>0</v>
      </c>
      <c r="U104">
        <f t="shared" si="50"/>
        <v>-0.30212230813795921</v>
      </c>
      <c r="V104">
        <f t="shared" si="51"/>
        <v>0</v>
      </c>
      <c r="W104">
        <f t="shared" si="52"/>
        <v>0</v>
      </c>
      <c r="X104">
        <f t="shared" si="53"/>
        <v>0</v>
      </c>
      <c r="Y104">
        <f t="shared" si="54"/>
        <v>-4.0585819662593836E-3</v>
      </c>
      <c r="Z104">
        <f t="shared" si="55"/>
        <v>0</v>
      </c>
      <c r="AA104">
        <f t="shared" si="56"/>
        <v>0</v>
      </c>
      <c r="AB104">
        <f t="shared" si="57"/>
        <v>0</v>
      </c>
      <c r="AC104">
        <f t="shared" si="58"/>
        <v>-1133.6169640466653</v>
      </c>
      <c r="AD104">
        <f t="shared" si="59"/>
        <v>0</v>
      </c>
      <c r="AE104">
        <f t="shared" si="60"/>
        <v>0</v>
      </c>
      <c r="AF104">
        <f t="shared" si="61"/>
        <v>0</v>
      </c>
      <c r="AG104">
        <f t="shared" si="62"/>
        <v>-145.50837287792362</v>
      </c>
      <c r="AH104">
        <f t="shared" si="63"/>
        <v>0</v>
      </c>
      <c r="AI104">
        <f t="shared" si="64"/>
        <v>371.29828029480393</v>
      </c>
      <c r="AJ104">
        <f t="shared" si="65"/>
        <v>140.24781651028479</v>
      </c>
      <c r="AK104">
        <f t="shared" si="66"/>
        <v>-1683.6426014811643</v>
      </c>
      <c r="AL104">
        <f t="shared" si="67"/>
        <v>635.95015429090677</v>
      </c>
      <c r="AM104">
        <f t="shared" si="68"/>
        <v>4.9878624117338974</v>
      </c>
      <c r="AN104">
        <f t="shared" si="69"/>
        <v>2.1013194669060224</v>
      </c>
      <c r="AO104">
        <f t="shared" si="70"/>
        <v>-22.617335151819432</v>
      </c>
      <c r="AP104">
        <f t="shared" si="71"/>
        <v>9.5283796385904758</v>
      </c>
      <c r="AQ104">
        <f t="shared" si="72"/>
        <v>-371.29828029480393</v>
      </c>
      <c r="AR104">
        <f t="shared" si="73"/>
        <v>140.24781651028479</v>
      </c>
      <c r="AS104">
        <f t="shared" si="74"/>
        <v>550.025637434499</v>
      </c>
      <c r="AT104">
        <f t="shared" si="75"/>
        <v>635.95015429090677</v>
      </c>
      <c r="AU104">
        <f t="shared" si="76"/>
        <v>-4.9878624117338974</v>
      </c>
      <c r="AV104">
        <f t="shared" si="77"/>
        <v>2.1013194669060224</v>
      </c>
      <c r="AW104">
        <f t="shared" si="78"/>
        <v>-122.89103772610419</v>
      </c>
      <c r="AX104">
        <f t="shared" si="79"/>
        <v>9.5283796385904758</v>
      </c>
    </row>
    <row r="105" spans="1:50" x14ac:dyDescent="0.25">
      <c r="A105" t="s">
        <v>70</v>
      </c>
      <c r="B105">
        <v>0</v>
      </c>
      <c r="C105">
        <v>0</v>
      </c>
      <c r="D105">
        <v>0</v>
      </c>
      <c r="E105">
        <v>55.610277352629325</v>
      </c>
      <c r="F105">
        <v>55.610277352629325</v>
      </c>
      <c r="G105">
        <v>0.58679440143113037</v>
      </c>
      <c r="H105">
        <v>4.6195451545227029E-2</v>
      </c>
      <c r="I105">
        <v>9.1169175569875017E-3</v>
      </c>
      <c r="J105">
        <v>4.1842864657098437E-3</v>
      </c>
      <c r="K105">
        <f t="shared" si="40"/>
        <v>0</v>
      </c>
      <c r="L105">
        <f t="shared" si="41"/>
        <v>0</v>
      </c>
      <c r="M105">
        <f t="shared" si="42"/>
        <v>-12639.022812506437</v>
      </c>
      <c r="N105">
        <f t="shared" si="43"/>
        <v>0</v>
      </c>
      <c r="O105">
        <f t="shared" si="44"/>
        <v>0</v>
      </c>
      <c r="P105">
        <f t="shared" si="45"/>
        <v>0</v>
      </c>
      <c r="Q105">
        <f t="shared" si="46"/>
        <v>-1621.9278455194485</v>
      </c>
      <c r="R105">
        <f t="shared" si="47"/>
        <v>0</v>
      </c>
      <c r="S105">
        <f t="shared" si="48"/>
        <v>0</v>
      </c>
      <c r="T105">
        <f t="shared" si="49"/>
        <v>0</v>
      </c>
      <c r="U105">
        <f t="shared" si="50"/>
        <v>-32.631799412555267</v>
      </c>
      <c r="V105">
        <f t="shared" si="51"/>
        <v>0</v>
      </c>
      <c r="W105">
        <f t="shared" si="52"/>
        <v>0</v>
      </c>
      <c r="X105">
        <f t="shared" si="53"/>
        <v>0</v>
      </c>
      <c r="Y105">
        <f t="shared" si="54"/>
        <v>-0.50699431394513073</v>
      </c>
      <c r="Z105">
        <f t="shared" si="55"/>
        <v>0</v>
      </c>
      <c r="AA105">
        <f t="shared" si="56"/>
        <v>0</v>
      </c>
      <c r="AB105">
        <f t="shared" si="57"/>
        <v>0</v>
      </c>
      <c r="AC105">
        <f t="shared" si="58"/>
        <v>-12606.391013093882</v>
      </c>
      <c r="AD105">
        <f t="shared" si="59"/>
        <v>0</v>
      </c>
      <c r="AE105">
        <f t="shared" si="60"/>
        <v>0</v>
      </c>
      <c r="AF105">
        <f t="shared" si="61"/>
        <v>0</v>
      </c>
      <c r="AG105">
        <f t="shared" si="62"/>
        <v>-1621.4208512055034</v>
      </c>
      <c r="AH105">
        <f t="shared" si="63"/>
        <v>0</v>
      </c>
      <c r="AI105">
        <f t="shared" si="64"/>
        <v>3597.9053509291712</v>
      </c>
      <c r="AJ105">
        <f t="shared" si="65"/>
        <v>283.24986053530728</v>
      </c>
      <c r="AK105">
        <f t="shared" si="66"/>
        <v>-16284.906023762931</v>
      </c>
      <c r="AL105">
        <f t="shared" si="67"/>
        <v>1282.0507795932406</v>
      </c>
      <c r="AM105">
        <f t="shared" si="68"/>
        <v>55.899999015439228</v>
      </c>
      <c r="AN105">
        <f t="shared" si="69"/>
        <v>25.655789280590618</v>
      </c>
      <c r="AO105">
        <f t="shared" si="70"/>
        <v>-253.01561378199494</v>
      </c>
      <c r="AP105">
        <f t="shared" si="71"/>
        <v>116.12370995028643</v>
      </c>
      <c r="AQ105">
        <f t="shared" si="72"/>
        <v>-3597.9053509291712</v>
      </c>
      <c r="AR105">
        <f t="shared" si="73"/>
        <v>283.24986053530728</v>
      </c>
      <c r="AS105">
        <f t="shared" si="74"/>
        <v>3678.5150106690489</v>
      </c>
      <c r="AT105">
        <f t="shared" si="75"/>
        <v>1282.0507795932406</v>
      </c>
      <c r="AU105">
        <f t="shared" si="76"/>
        <v>-55.899999015439228</v>
      </c>
      <c r="AV105">
        <f t="shared" si="77"/>
        <v>25.655789280590618</v>
      </c>
      <c r="AW105">
        <f t="shared" si="78"/>
        <v>-1368.4052374235084</v>
      </c>
      <c r="AX105">
        <f t="shared" si="79"/>
        <v>116.12370995028643</v>
      </c>
    </row>
    <row r="106" spans="1:50" x14ac:dyDescent="0.25">
      <c r="A106" t="s">
        <v>71</v>
      </c>
      <c r="B106">
        <v>0</v>
      </c>
      <c r="C106">
        <v>0</v>
      </c>
      <c r="D106">
        <v>0</v>
      </c>
      <c r="E106">
        <v>17.595578582988267</v>
      </c>
      <c r="F106">
        <v>17.595578582988267</v>
      </c>
      <c r="G106">
        <v>0.13156025698224691</v>
      </c>
      <c r="H106">
        <v>9.3507196229472664E-2</v>
      </c>
      <c r="I106">
        <v>4.9446675686546024E-2</v>
      </c>
      <c r="J106">
        <v>2.1079283939755649E-2</v>
      </c>
      <c r="K106">
        <f t="shared" si="40"/>
        <v>0</v>
      </c>
      <c r="L106">
        <f t="shared" si="41"/>
        <v>0</v>
      </c>
      <c r="M106">
        <f t="shared" si="42"/>
        <v>-3999.0974635756506</v>
      </c>
      <c r="N106">
        <f t="shared" si="43"/>
        <v>0</v>
      </c>
      <c r="O106">
        <f t="shared" si="44"/>
        <v>0</v>
      </c>
      <c r="P106">
        <f t="shared" si="45"/>
        <v>0</v>
      </c>
      <c r="Q106">
        <f t="shared" si="46"/>
        <v>-513.1921691526137</v>
      </c>
      <c r="R106">
        <f t="shared" si="47"/>
        <v>0</v>
      </c>
      <c r="S106">
        <f t="shared" si="48"/>
        <v>0</v>
      </c>
      <c r="T106">
        <f t="shared" si="49"/>
        <v>0</v>
      </c>
      <c r="U106">
        <f t="shared" si="50"/>
        <v>-2.3148788401292562</v>
      </c>
      <c r="V106">
        <f t="shared" si="51"/>
        <v>0</v>
      </c>
      <c r="W106">
        <f t="shared" si="52"/>
        <v>0</v>
      </c>
      <c r="X106">
        <f t="shared" si="53"/>
        <v>0</v>
      </c>
      <c r="Y106">
        <f t="shared" si="54"/>
        <v>-0.87004286771015593</v>
      </c>
      <c r="Z106">
        <f t="shared" si="55"/>
        <v>0</v>
      </c>
      <c r="AA106">
        <f t="shared" si="56"/>
        <v>0</v>
      </c>
      <c r="AB106">
        <f t="shared" si="57"/>
        <v>0</v>
      </c>
      <c r="AC106">
        <f t="shared" si="58"/>
        <v>-3996.7825847355211</v>
      </c>
      <c r="AD106">
        <f t="shared" si="59"/>
        <v>0</v>
      </c>
      <c r="AE106">
        <f t="shared" si="60"/>
        <v>0</v>
      </c>
      <c r="AF106">
        <f t="shared" si="61"/>
        <v>0</v>
      </c>
      <c r="AG106">
        <f t="shared" si="62"/>
        <v>-512.32212628490356</v>
      </c>
      <c r="AH106">
        <f t="shared" si="63"/>
        <v>0</v>
      </c>
      <c r="AI106">
        <f t="shared" si="64"/>
        <v>806.65621793870696</v>
      </c>
      <c r="AJ106">
        <f t="shared" si="65"/>
        <v>573.33557489159182</v>
      </c>
      <c r="AK106">
        <f t="shared" si="66"/>
        <v>-3656.1035793094834</v>
      </c>
      <c r="AL106">
        <f t="shared" si="67"/>
        <v>2598.596776286035</v>
      </c>
      <c r="AM106">
        <f t="shared" si="68"/>
        <v>303.18022565381136</v>
      </c>
      <c r="AN106">
        <f t="shared" si="69"/>
        <v>129.24681675466576</v>
      </c>
      <c r="AO106">
        <f t="shared" si="70"/>
        <v>-1374.1396688433906</v>
      </c>
      <c r="AP106">
        <f t="shared" si="71"/>
        <v>585.80066556555812</v>
      </c>
      <c r="AQ106">
        <f t="shared" si="72"/>
        <v>-806.65621793870696</v>
      </c>
      <c r="AR106">
        <f t="shared" si="73"/>
        <v>573.33557489159182</v>
      </c>
      <c r="AS106">
        <f t="shared" si="74"/>
        <v>-340.67900542603775</v>
      </c>
      <c r="AT106">
        <f t="shared" si="75"/>
        <v>2598.596776286035</v>
      </c>
      <c r="AU106">
        <f t="shared" si="76"/>
        <v>-303.18022565381136</v>
      </c>
      <c r="AV106">
        <f t="shared" si="77"/>
        <v>129.24681675466576</v>
      </c>
      <c r="AW106">
        <f t="shared" si="78"/>
        <v>861.81754255848705</v>
      </c>
      <c r="AX106">
        <f t="shared" si="79"/>
        <v>585.80066556555812</v>
      </c>
    </row>
    <row r="107" spans="1:50" x14ac:dyDescent="0.25">
      <c r="A107" t="s">
        <v>72</v>
      </c>
      <c r="B107">
        <v>0</v>
      </c>
      <c r="C107">
        <v>0</v>
      </c>
      <c r="D107">
        <v>0</v>
      </c>
      <c r="E107">
        <v>3.190964761465044</v>
      </c>
      <c r="F107">
        <v>3.190964761465044</v>
      </c>
      <c r="G107">
        <v>2.1957349070179204E-3</v>
      </c>
      <c r="H107">
        <v>1.3776318225785058E-3</v>
      </c>
      <c r="I107">
        <v>3.8939065089282758E-3</v>
      </c>
      <c r="J107">
        <v>1.6797942141590354E-3</v>
      </c>
      <c r="K107">
        <f t="shared" si="40"/>
        <v>0</v>
      </c>
      <c r="L107">
        <f t="shared" si="41"/>
        <v>0</v>
      </c>
      <c r="M107">
        <f t="shared" si="42"/>
        <v>-725.23782174868018</v>
      </c>
      <c r="N107">
        <f t="shared" si="43"/>
        <v>0</v>
      </c>
      <c r="O107">
        <f t="shared" si="44"/>
        <v>0</v>
      </c>
      <c r="P107">
        <f t="shared" si="45"/>
        <v>0</v>
      </c>
      <c r="Q107">
        <f t="shared" si="46"/>
        <v>-93.067591946595002</v>
      </c>
      <c r="R107">
        <f t="shared" si="47"/>
        <v>0</v>
      </c>
      <c r="S107">
        <f t="shared" si="48"/>
        <v>0</v>
      </c>
      <c r="T107">
        <f t="shared" si="49"/>
        <v>0</v>
      </c>
      <c r="U107">
        <f t="shared" si="50"/>
        <v>-7.0065127138129093E-3</v>
      </c>
      <c r="V107">
        <f t="shared" si="51"/>
        <v>0</v>
      </c>
      <c r="W107">
        <f t="shared" si="52"/>
        <v>0</v>
      </c>
      <c r="X107">
        <f t="shared" si="53"/>
        <v>0</v>
      </c>
      <c r="Y107">
        <f t="shared" si="54"/>
        <v>-1.2425318454429499E-2</v>
      </c>
      <c r="Z107">
        <f t="shared" si="55"/>
        <v>0</v>
      </c>
      <c r="AA107">
        <f t="shared" si="56"/>
        <v>0</v>
      </c>
      <c r="AB107">
        <f t="shared" si="57"/>
        <v>0</v>
      </c>
      <c r="AC107">
        <f t="shared" si="58"/>
        <v>-725.23081523596636</v>
      </c>
      <c r="AD107">
        <f t="shared" si="59"/>
        <v>0</v>
      </c>
      <c r="AE107">
        <f t="shared" si="60"/>
        <v>0</v>
      </c>
      <c r="AF107">
        <f t="shared" si="61"/>
        <v>0</v>
      </c>
      <c r="AG107">
        <f t="shared" si="62"/>
        <v>-93.055166628140583</v>
      </c>
      <c r="AH107">
        <f t="shared" si="63"/>
        <v>0</v>
      </c>
      <c r="AI107">
        <f t="shared" si="64"/>
        <v>13.463056825208884</v>
      </c>
      <c r="AJ107">
        <f t="shared" si="65"/>
        <v>8.4468940069684031</v>
      </c>
      <c r="AK107">
        <f t="shared" si="66"/>
        <v>-61.051836767911318</v>
      </c>
      <c r="AL107">
        <f t="shared" si="67"/>
        <v>38.304703070380313</v>
      </c>
      <c r="AM107">
        <f t="shared" si="68"/>
        <v>23.875325037734289</v>
      </c>
      <c r="AN107">
        <f t="shared" si="69"/>
        <v>10.299593331499327</v>
      </c>
      <c r="AO107">
        <f t="shared" si="70"/>
        <v>-108.26905552795691</v>
      </c>
      <c r="AP107">
        <f t="shared" si="71"/>
        <v>46.706264336131454</v>
      </c>
      <c r="AQ107">
        <f t="shared" si="72"/>
        <v>-13.463056825208884</v>
      </c>
      <c r="AR107">
        <f t="shared" si="73"/>
        <v>8.4468940069684031</v>
      </c>
      <c r="AS107">
        <f t="shared" si="74"/>
        <v>-664.17897846805499</v>
      </c>
      <c r="AT107">
        <f t="shared" si="75"/>
        <v>38.304703070380313</v>
      </c>
      <c r="AU107">
        <f t="shared" si="76"/>
        <v>-23.875325037734289</v>
      </c>
      <c r="AV107">
        <f t="shared" si="77"/>
        <v>10.299593331499327</v>
      </c>
      <c r="AW107">
        <f t="shared" si="78"/>
        <v>15.213888899816325</v>
      </c>
      <c r="AX107">
        <f t="shared" si="79"/>
        <v>46.706264336131454</v>
      </c>
    </row>
    <row r="108" spans="1:50" x14ac:dyDescent="0.25">
      <c r="A108" t="s">
        <v>73</v>
      </c>
      <c r="B108">
        <v>0</v>
      </c>
      <c r="C108">
        <v>0</v>
      </c>
      <c r="D108">
        <v>0</v>
      </c>
      <c r="E108">
        <v>9.8441766483951021</v>
      </c>
      <c r="F108">
        <v>9.8441766483951021</v>
      </c>
      <c r="G108">
        <v>4.7828766592113735E-2</v>
      </c>
      <c r="H108">
        <v>3.0438976521366189E-2</v>
      </c>
      <c r="I108">
        <v>3.4921092614532571E-2</v>
      </c>
      <c r="J108">
        <v>1.4886595895349004E-2</v>
      </c>
      <c r="K108">
        <f t="shared" si="40"/>
        <v>0</v>
      </c>
      <c r="L108">
        <f t="shared" si="41"/>
        <v>0</v>
      </c>
      <c r="M108">
        <f t="shared" si="42"/>
        <v>-2237.370125677427</v>
      </c>
      <c r="N108">
        <f t="shared" si="43"/>
        <v>0</v>
      </c>
      <c r="O108">
        <f t="shared" si="44"/>
        <v>0</v>
      </c>
      <c r="P108">
        <f t="shared" si="45"/>
        <v>0</v>
      </c>
      <c r="Q108">
        <f t="shared" si="46"/>
        <v>-287.11498993251138</v>
      </c>
      <c r="R108">
        <f t="shared" si="47"/>
        <v>0</v>
      </c>
      <c r="S108">
        <f t="shared" si="48"/>
        <v>0</v>
      </c>
      <c r="T108">
        <f t="shared" si="49"/>
        <v>0</v>
      </c>
      <c r="U108">
        <f t="shared" si="50"/>
        <v>-0.47083482720762582</v>
      </c>
      <c r="V108">
        <f t="shared" si="51"/>
        <v>0</v>
      </c>
      <c r="W108">
        <f t="shared" si="52"/>
        <v>0</v>
      </c>
      <c r="X108">
        <f t="shared" si="53"/>
        <v>0</v>
      </c>
      <c r="Y108">
        <f t="shared" si="54"/>
        <v>-0.34376940445242421</v>
      </c>
      <c r="Z108">
        <f t="shared" si="55"/>
        <v>0</v>
      </c>
      <c r="AA108">
        <f t="shared" si="56"/>
        <v>0</v>
      </c>
      <c r="AB108">
        <f t="shared" si="57"/>
        <v>0</v>
      </c>
      <c r="AC108">
        <f t="shared" si="58"/>
        <v>-2236.8992908502191</v>
      </c>
      <c r="AD108">
        <f t="shared" si="59"/>
        <v>0</v>
      </c>
      <c r="AE108">
        <f t="shared" si="60"/>
        <v>0</v>
      </c>
      <c r="AF108">
        <f t="shared" si="61"/>
        <v>0</v>
      </c>
      <c r="AG108">
        <f t="shared" si="62"/>
        <v>-286.77122052805896</v>
      </c>
      <c r="AH108">
        <f t="shared" si="63"/>
        <v>0</v>
      </c>
      <c r="AI108">
        <f t="shared" si="64"/>
        <v>293.26008365181224</v>
      </c>
      <c r="AJ108">
        <f t="shared" si="65"/>
        <v>186.63535669265136</v>
      </c>
      <c r="AK108">
        <f t="shared" si="66"/>
        <v>-1329.5481735328199</v>
      </c>
      <c r="AL108">
        <f t="shared" si="67"/>
        <v>846.14549146067372</v>
      </c>
      <c r="AM108">
        <f t="shared" si="68"/>
        <v>214.11722005474192</v>
      </c>
      <c r="AN108">
        <f t="shared" si="69"/>
        <v>91.276588774934936</v>
      </c>
      <c r="AO108">
        <f t="shared" si="70"/>
        <v>-970.73954048143355</v>
      </c>
      <c r="AP108">
        <f t="shared" si="71"/>
        <v>413.81909321183917</v>
      </c>
      <c r="AQ108">
        <f t="shared" si="72"/>
        <v>-293.26008365181224</v>
      </c>
      <c r="AR108">
        <f t="shared" si="73"/>
        <v>186.63535669265136</v>
      </c>
      <c r="AS108">
        <f t="shared" si="74"/>
        <v>-907.35111731739926</v>
      </c>
      <c r="AT108">
        <f t="shared" si="75"/>
        <v>846.14549146067372</v>
      </c>
      <c r="AU108">
        <f t="shared" si="76"/>
        <v>-214.11722005474192</v>
      </c>
      <c r="AV108">
        <f t="shared" si="77"/>
        <v>91.276588774934936</v>
      </c>
      <c r="AW108">
        <f t="shared" si="78"/>
        <v>683.96831995337459</v>
      </c>
      <c r="AX108">
        <f t="shared" si="79"/>
        <v>413.81909321183917</v>
      </c>
    </row>
    <row r="109" spans="1:50" x14ac:dyDescent="0.25">
      <c r="A109" t="s">
        <v>75</v>
      </c>
      <c r="B109">
        <v>0</v>
      </c>
      <c r="C109">
        <v>0</v>
      </c>
      <c r="D109">
        <v>0</v>
      </c>
      <c r="E109">
        <v>2.61774128237857</v>
      </c>
      <c r="F109">
        <v>2.61774128237857</v>
      </c>
      <c r="G109">
        <v>1.7556076894214744E-2</v>
      </c>
      <c r="H109">
        <v>1.0339649508656516E-2</v>
      </c>
      <c r="I109">
        <v>0.10174630516137248</v>
      </c>
      <c r="J109">
        <v>4.3593962456620498E-2</v>
      </c>
      <c r="K109">
        <f t="shared" si="40"/>
        <v>0</v>
      </c>
      <c r="L109">
        <f t="shared" si="41"/>
        <v>0</v>
      </c>
      <c r="M109">
        <f t="shared" si="42"/>
        <v>-594.95642460877355</v>
      </c>
      <c r="N109">
        <f t="shared" si="43"/>
        <v>0</v>
      </c>
      <c r="O109">
        <f t="shared" si="44"/>
        <v>0</v>
      </c>
      <c r="P109">
        <f t="shared" si="45"/>
        <v>0</v>
      </c>
      <c r="Q109">
        <f t="shared" si="46"/>
        <v>-76.348971455990153</v>
      </c>
      <c r="R109">
        <f t="shared" si="47"/>
        <v>0</v>
      </c>
      <c r="S109">
        <f t="shared" si="48"/>
        <v>0</v>
      </c>
      <c r="T109">
        <f t="shared" si="49"/>
        <v>0</v>
      </c>
      <c r="U109">
        <f t="shared" si="50"/>
        <v>-4.5957267242598486E-2</v>
      </c>
      <c r="V109">
        <f t="shared" si="51"/>
        <v>0</v>
      </c>
      <c r="W109">
        <f t="shared" si="52"/>
        <v>0</v>
      </c>
      <c r="X109">
        <f t="shared" si="53"/>
        <v>0</v>
      </c>
      <c r="Y109">
        <f t="shared" si="54"/>
        <v>-0.26634550335041252</v>
      </c>
      <c r="Z109">
        <f t="shared" si="55"/>
        <v>0</v>
      </c>
      <c r="AA109">
        <f t="shared" si="56"/>
        <v>0</v>
      </c>
      <c r="AB109">
        <f t="shared" si="57"/>
        <v>0</v>
      </c>
      <c r="AC109">
        <f t="shared" si="58"/>
        <v>-594.91046734153099</v>
      </c>
      <c r="AD109">
        <f t="shared" si="59"/>
        <v>0</v>
      </c>
      <c r="AE109">
        <f t="shared" si="60"/>
        <v>0</v>
      </c>
      <c r="AF109">
        <f t="shared" si="61"/>
        <v>0</v>
      </c>
      <c r="AG109">
        <f t="shared" si="62"/>
        <v>-76.082625952639731</v>
      </c>
      <c r="AH109">
        <f t="shared" si="63"/>
        <v>0</v>
      </c>
      <c r="AI109">
        <f t="shared" si="64"/>
        <v>107.64435182913489</v>
      </c>
      <c r="AJ109">
        <f t="shared" si="65"/>
        <v>63.397146396690914</v>
      </c>
      <c r="AK109">
        <f t="shared" si="66"/>
        <v>-488.1522055803427</v>
      </c>
      <c r="AL109">
        <f t="shared" si="67"/>
        <v>287.49726590548659</v>
      </c>
      <c r="AM109">
        <f t="shared" si="68"/>
        <v>623.85321823889103</v>
      </c>
      <c r="AN109">
        <f t="shared" si="69"/>
        <v>267.29469860280363</v>
      </c>
      <c r="AO109">
        <f t="shared" si="70"/>
        <v>-2829.0878180501463</v>
      </c>
      <c r="AP109">
        <f t="shared" si="71"/>
        <v>1212.1443851508784</v>
      </c>
      <c r="AQ109">
        <f t="shared" si="72"/>
        <v>-107.64435182913489</v>
      </c>
      <c r="AR109">
        <f t="shared" si="73"/>
        <v>63.397146396690914</v>
      </c>
      <c r="AS109">
        <f t="shared" si="74"/>
        <v>-106.75826176118829</v>
      </c>
      <c r="AT109">
        <f t="shared" si="75"/>
        <v>287.49726590548659</v>
      </c>
      <c r="AU109">
        <f t="shared" si="76"/>
        <v>-623.85321823889103</v>
      </c>
      <c r="AV109">
        <f t="shared" si="77"/>
        <v>267.29469860280363</v>
      </c>
      <c r="AW109">
        <f t="shared" si="78"/>
        <v>2753.0051920975066</v>
      </c>
      <c r="AX109">
        <f t="shared" si="79"/>
        <v>1212.1443851508784</v>
      </c>
    </row>
    <row r="110" spans="1:50" x14ac:dyDescent="0.25">
      <c r="A110" t="s">
        <v>76</v>
      </c>
      <c r="B110">
        <v>0</v>
      </c>
      <c r="C110">
        <v>0</v>
      </c>
      <c r="D110">
        <v>0</v>
      </c>
      <c r="E110">
        <v>47.284496777695452</v>
      </c>
      <c r="F110">
        <v>47.284496777695452</v>
      </c>
      <c r="G110">
        <v>0.27899955961433198</v>
      </c>
      <c r="H110">
        <v>3.299781218062061E-2</v>
      </c>
      <c r="I110">
        <v>1.0973411315413057E-2</v>
      </c>
      <c r="J110">
        <v>4.6595991162483551E-3</v>
      </c>
      <c r="K110">
        <f t="shared" si="40"/>
        <v>0</v>
      </c>
      <c r="L110">
        <f t="shared" si="41"/>
        <v>0</v>
      </c>
      <c r="M110">
        <f t="shared" si="42"/>
        <v>-10746.751534101515</v>
      </c>
      <c r="N110">
        <f t="shared" si="43"/>
        <v>0</v>
      </c>
      <c r="O110">
        <f t="shared" si="44"/>
        <v>0</v>
      </c>
      <c r="P110">
        <f t="shared" si="45"/>
        <v>0</v>
      </c>
      <c r="Q110">
        <f t="shared" si="46"/>
        <v>-1379.0983544068367</v>
      </c>
      <c r="R110">
        <f t="shared" si="47"/>
        <v>0</v>
      </c>
      <c r="S110">
        <f t="shared" si="48"/>
        <v>0</v>
      </c>
      <c r="T110">
        <f t="shared" si="49"/>
        <v>0</v>
      </c>
      <c r="U110">
        <f t="shared" si="50"/>
        <v>-13.192353777562332</v>
      </c>
      <c r="V110">
        <f t="shared" si="51"/>
        <v>0</v>
      </c>
      <c r="W110">
        <f t="shared" si="52"/>
        <v>0</v>
      </c>
      <c r="X110">
        <f t="shared" si="53"/>
        <v>0</v>
      </c>
      <c r="Y110">
        <f t="shared" si="54"/>
        <v>-0.51887223198397547</v>
      </c>
      <c r="Z110">
        <f t="shared" si="55"/>
        <v>0</v>
      </c>
      <c r="AA110">
        <f t="shared" si="56"/>
        <v>0</v>
      </c>
      <c r="AB110">
        <f t="shared" si="57"/>
        <v>0</v>
      </c>
      <c r="AC110">
        <f t="shared" si="58"/>
        <v>-10733.559180323951</v>
      </c>
      <c r="AD110">
        <f t="shared" si="59"/>
        <v>0</v>
      </c>
      <c r="AE110">
        <f t="shared" si="60"/>
        <v>0</v>
      </c>
      <c r="AF110">
        <f t="shared" si="61"/>
        <v>0</v>
      </c>
      <c r="AG110">
        <f t="shared" si="62"/>
        <v>-1378.579482174853</v>
      </c>
      <c r="AH110">
        <f t="shared" si="63"/>
        <v>0</v>
      </c>
      <c r="AI110">
        <f t="shared" si="64"/>
        <v>1710.6741407128111</v>
      </c>
      <c r="AJ110">
        <f t="shared" si="65"/>
        <v>202.32609259259732</v>
      </c>
      <c r="AK110">
        <f t="shared" si="66"/>
        <v>-7745.2079573925575</v>
      </c>
      <c r="AL110">
        <f t="shared" si="67"/>
        <v>916.04685254864489</v>
      </c>
      <c r="AM110">
        <f t="shared" si="68"/>
        <v>67.28301291454143</v>
      </c>
      <c r="AN110">
        <f t="shared" si="69"/>
        <v>28.570152447429532</v>
      </c>
      <c r="AO110">
        <f t="shared" si="70"/>
        <v>-304.6289849251533</v>
      </c>
      <c r="AP110">
        <f t="shared" si="71"/>
        <v>129.35354946532661</v>
      </c>
      <c r="AQ110">
        <f t="shared" si="72"/>
        <v>-1710.6741407128111</v>
      </c>
      <c r="AR110">
        <f t="shared" si="73"/>
        <v>202.32609259259732</v>
      </c>
      <c r="AS110">
        <f t="shared" si="74"/>
        <v>-2988.3512229313937</v>
      </c>
      <c r="AT110">
        <f t="shared" si="75"/>
        <v>916.04685254864489</v>
      </c>
      <c r="AU110">
        <f t="shared" si="76"/>
        <v>-67.28301291454143</v>
      </c>
      <c r="AV110">
        <f t="shared" si="77"/>
        <v>28.570152447429532</v>
      </c>
      <c r="AW110">
        <f t="shared" si="78"/>
        <v>-1073.9504972496998</v>
      </c>
      <c r="AX110">
        <f t="shared" si="79"/>
        <v>129.35354946532661</v>
      </c>
    </row>
    <row r="111" spans="1:50" x14ac:dyDescent="0.25">
      <c r="A111" t="s">
        <v>77</v>
      </c>
      <c r="B111">
        <v>0</v>
      </c>
      <c r="C111">
        <v>0</v>
      </c>
      <c r="D111">
        <v>0</v>
      </c>
      <c r="E111">
        <v>609.78612714333144</v>
      </c>
      <c r="F111">
        <v>609.78612714333144</v>
      </c>
      <c r="G111">
        <v>0.46167177790026404</v>
      </c>
      <c r="H111">
        <v>0.20003508189739899</v>
      </c>
      <c r="I111">
        <v>1.0372429006934616</v>
      </c>
      <c r="J111">
        <v>0.44407441547458659</v>
      </c>
      <c r="K111">
        <f t="shared" si="40"/>
        <v>0</v>
      </c>
      <c r="L111">
        <f t="shared" si="41"/>
        <v>0</v>
      </c>
      <c r="M111">
        <f t="shared" si="42"/>
        <v>-138591.3025184744</v>
      </c>
      <c r="N111">
        <f t="shared" si="43"/>
        <v>0</v>
      </c>
      <c r="O111">
        <f t="shared" si="44"/>
        <v>0</v>
      </c>
      <c r="P111">
        <f t="shared" si="45"/>
        <v>0</v>
      </c>
      <c r="Q111">
        <f t="shared" si="46"/>
        <v>-17785.005695147272</v>
      </c>
      <c r="R111">
        <f t="shared" si="47"/>
        <v>0</v>
      </c>
      <c r="S111">
        <f t="shared" si="48"/>
        <v>0</v>
      </c>
      <c r="T111">
        <f t="shared" si="49"/>
        <v>0</v>
      </c>
      <c r="U111">
        <f t="shared" si="50"/>
        <v>-281.52104545717827</v>
      </c>
      <c r="V111">
        <f t="shared" si="51"/>
        <v>0</v>
      </c>
      <c r="W111">
        <f t="shared" si="52"/>
        <v>0</v>
      </c>
      <c r="X111">
        <f t="shared" si="53"/>
        <v>0</v>
      </c>
      <c r="Y111">
        <f t="shared" si="54"/>
        <v>-632.49633132078111</v>
      </c>
      <c r="Z111">
        <f t="shared" si="55"/>
        <v>0</v>
      </c>
      <c r="AA111">
        <f t="shared" si="56"/>
        <v>0</v>
      </c>
      <c r="AB111">
        <f t="shared" si="57"/>
        <v>0</v>
      </c>
      <c r="AC111">
        <f t="shared" si="58"/>
        <v>-138309.78147301724</v>
      </c>
      <c r="AD111">
        <f t="shared" si="59"/>
        <v>0</v>
      </c>
      <c r="AE111">
        <f t="shared" si="60"/>
        <v>0</v>
      </c>
      <c r="AF111">
        <f t="shared" si="61"/>
        <v>0</v>
      </c>
      <c r="AG111">
        <f t="shared" si="62"/>
        <v>-17152.509363826495</v>
      </c>
      <c r="AH111">
        <f t="shared" si="63"/>
        <v>0</v>
      </c>
      <c r="AI111">
        <f t="shared" si="64"/>
        <v>2830.7212134764968</v>
      </c>
      <c r="AJ111">
        <f t="shared" si="65"/>
        <v>1226.5073715317151</v>
      </c>
      <c r="AK111">
        <f t="shared" si="66"/>
        <v>-12556.61558196664</v>
      </c>
      <c r="AL111">
        <f t="shared" si="67"/>
        <v>5440.5857770281455</v>
      </c>
      <c r="AM111">
        <f t="shared" si="68"/>
        <v>6359.8115004447573</v>
      </c>
      <c r="AN111">
        <f t="shared" si="69"/>
        <v>2722.8251447558478</v>
      </c>
      <c r="AO111">
        <f t="shared" si="70"/>
        <v>-28211.081969029208</v>
      </c>
      <c r="AP111">
        <f t="shared" si="71"/>
        <v>12078.006296361025</v>
      </c>
      <c r="AQ111">
        <f t="shared" si="72"/>
        <v>-2830.7212134764968</v>
      </c>
      <c r="AR111">
        <f t="shared" si="73"/>
        <v>1226.5073715317151</v>
      </c>
      <c r="AS111">
        <f t="shared" si="74"/>
        <v>-125753.16589105059</v>
      </c>
      <c r="AT111">
        <f t="shared" si="75"/>
        <v>5440.5857770281455</v>
      </c>
      <c r="AU111">
        <f t="shared" si="76"/>
        <v>-6359.8115004447573</v>
      </c>
      <c r="AV111">
        <f t="shared" si="77"/>
        <v>2722.8251447558478</v>
      </c>
      <c r="AW111">
        <f t="shared" si="78"/>
        <v>11058.572605202713</v>
      </c>
      <c r="AX111">
        <f t="shared" si="79"/>
        <v>12078.006296361025</v>
      </c>
    </row>
    <row r="112" spans="1:50" x14ac:dyDescent="0.25">
      <c r="A112" t="s">
        <v>78</v>
      </c>
      <c r="B112">
        <v>0</v>
      </c>
      <c r="C112">
        <v>0</v>
      </c>
      <c r="D112">
        <v>0</v>
      </c>
      <c r="E112">
        <v>2445.0119424139639</v>
      </c>
      <c r="F112">
        <v>2445.0119424139639</v>
      </c>
      <c r="G112">
        <v>3.9835789472359271</v>
      </c>
      <c r="H112">
        <v>2.4185269842374986</v>
      </c>
      <c r="I112">
        <v>6.9675380736729497</v>
      </c>
      <c r="J112">
        <v>2.9821996521753849</v>
      </c>
      <c r="K112">
        <f t="shared" si="40"/>
        <v>0</v>
      </c>
      <c r="L112">
        <f t="shared" si="41"/>
        <v>0</v>
      </c>
      <c r="M112">
        <f t="shared" si="42"/>
        <v>-555698.75188834406</v>
      </c>
      <c r="N112">
        <f t="shared" si="43"/>
        <v>0</v>
      </c>
      <c r="O112">
        <f t="shared" si="44"/>
        <v>0</v>
      </c>
      <c r="P112">
        <f t="shared" si="45"/>
        <v>0</v>
      </c>
      <c r="Q112">
        <f t="shared" si="46"/>
        <v>-71311.152197324947</v>
      </c>
      <c r="R112">
        <f t="shared" si="47"/>
        <v>0</v>
      </c>
      <c r="S112">
        <f t="shared" si="48"/>
        <v>0</v>
      </c>
      <c r="T112">
        <f t="shared" si="49"/>
        <v>0</v>
      </c>
      <c r="U112">
        <f t="shared" si="50"/>
        <v>-9739.8980995406873</v>
      </c>
      <c r="V112">
        <f t="shared" si="51"/>
        <v>0</v>
      </c>
      <c r="W112">
        <f t="shared" si="52"/>
        <v>0</v>
      </c>
      <c r="X112">
        <f t="shared" si="53"/>
        <v>0</v>
      </c>
      <c r="Y112">
        <f t="shared" si="54"/>
        <v>-17035.713799354347</v>
      </c>
      <c r="Z112">
        <f t="shared" si="55"/>
        <v>0</v>
      </c>
      <c r="AA112">
        <f t="shared" si="56"/>
        <v>0</v>
      </c>
      <c r="AB112">
        <f t="shared" si="57"/>
        <v>0</v>
      </c>
      <c r="AC112">
        <f t="shared" si="58"/>
        <v>-545958.85378880333</v>
      </c>
      <c r="AD112">
        <f t="shared" si="59"/>
        <v>0</v>
      </c>
      <c r="AE112">
        <f t="shared" si="60"/>
        <v>0</v>
      </c>
      <c r="AF112">
        <f t="shared" si="61"/>
        <v>0</v>
      </c>
      <c r="AG112">
        <f t="shared" si="62"/>
        <v>-54275.438397970589</v>
      </c>
      <c r="AH112">
        <f t="shared" si="63"/>
        <v>0</v>
      </c>
      <c r="AI112">
        <f t="shared" si="64"/>
        <v>24425.147845912241</v>
      </c>
      <c r="AJ112">
        <f t="shared" si="65"/>
        <v>14829.100991997893</v>
      </c>
      <c r="AK112">
        <f t="shared" si="66"/>
        <v>-101035.18766234496</v>
      </c>
      <c r="AL112">
        <f t="shared" si="67"/>
        <v>61340.918427280667</v>
      </c>
      <c r="AM112">
        <f t="shared" si="68"/>
        <v>42721.168533529075</v>
      </c>
      <c r="AN112">
        <f t="shared" si="69"/>
        <v>18285.24211027427</v>
      </c>
      <c r="AO112">
        <f t="shared" si="70"/>
        <v>-176717.09940794294</v>
      </c>
      <c r="AP112">
        <f t="shared" si="71"/>
        <v>75637.32591171033</v>
      </c>
      <c r="AQ112">
        <f t="shared" si="72"/>
        <v>-24425.147845912241</v>
      </c>
      <c r="AR112">
        <f t="shared" si="73"/>
        <v>14829.100991997893</v>
      </c>
      <c r="AS112">
        <f t="shared" si="74"/>
        <v>-444923.66612645838</v>
      </c>
      <c r="AT112">
        <f t="shared" si="75"/>
        <v>61340.918427280667</v>
      </c>
      <c r="AU112">
        <f t="shared" si="76"/>
        <v>-42721.168533529075</v>
      </c>
      <c r="AV112">
        <f t="shared" si="77"/>
        <v>18285.24211027427</v>
      </c>
      <c r="AW112">
        <f t="shared" si="78"/>
        <v>122441.66100997235</v>
      </c>
      <c r="AX112">
        <f t="shared" si="79"/>
        <v>75637.32591171033</v>
      </c>
    </row>
    <row r="113" spans="1:50" x14ac:dyDescent="0.25">
      <c r="A113" t="s">
        <v>80</v>
      </c>
      <c r="B113">
        <v>0</v>
      </c>
      <c r="C113">
        <v>0</v>
      </c>
      <c r="D113">
        <v>0</v>
      </c>
      <c r="E113">
        <v>729.97790681341189</v>
      </c>
      <c r="F113">
        <v>729.97790681341189</v>
      </c>
      <c r="G113">
        <v>0.69353661395120092</v>
      </c>
      <c r="H113">
        <v>0.26253433961089895</v>
      </c>
      <c r="I113">
        <v>0.20041387911947481</v>
      </c>
      <c r="J113">
        <v>8.5227312207884126E-2</v>
      </c>
      <c r="K113">
        <f t="shared" si="40"/>
        <v>0</v>
      </c>
      <c r="L113">
        <f t="shared" si="41"/>
        <v>0</v>
      </c>
      <c r="M113">
        <f t="shared" si="42"/>
        <v>-165908.31508241314</v>
      </c>
      <c r="N113">
        <f t="shared" si="43"/>
        <v>0</v>
      </c>
      <c r="O113">
        <f t="shared" si="44"/>
        <v>0</v>
      </c>
      <c r="P113">
        <f t="shared" si="45"/>
        <v>0</v>
      </c>
      <c r="Q113">
        <f t="shared" si="46"/>
        <v>-21290.515890920909</v>
      </c>
      <c r="R113">
        <f t="shared" si="47"/>
        <v>0</v>
      </c>
      <c r="S113">
        <f t="shared" si="48"/>
        <v>0</v>
      </c>
      <c r="T113">
        <f t="shared" si="49"/>
        <v>0</v>
      </c>
      <c r="U113">
        <f t="shared" si="50"/>
        <v>-506.26640575055899</v>
      </c>
      <c r="V113">
        <f t="shared" si="51"/>
        <v>0</v>
      </c>
      <c r="W113">
        <f t="shared" si="52"/>
        <v>0</v>
      </c>
      <c r="X113">
        <f t="shared" si="53"/>
        <v>0</v>
      </c>
      <c r="Y113">
        <f t="shared" si="54"/>
        <v>-146.29770397599037</v>
      </c>
      <c r="Z113">
        <f t="shared" si="55"/>
        <v>0</v>
      </c>
      <c r="AA113">
        <f t="shared" si="56"/>
        <v>0</v>
      </c>
      <c r="AB113">
        <f t="shared" si="57"/>
        <v>0</v>
      </c>
      <c r="AC113">
        <f t="shared" si="58"/>
        <v>-165402.04867666258</v>
      </c>
      <c r="AD113">
        <f t="shared" si="59"/>
        <v>0</v>
      </c>
      <c r="AE113">
        <f t="shared" si="60"/>
        <v>0</v>
      </c>
      <c r="AF113">
        <f t="shared" si="61"/>
        <v>0</v>
      </c>
      <c r="AG113">
        <f t="shared" si="62"/>
        <v>-21144.21818694492</v>
      </c>
      <c r="AH113">
        <f t="shared" si="63"/>
        <v>0</v>
      </c>
      <c r="AI113">
        <f t="shared" si="64"/>
        <v>4252.3907663648442</v>
      </c>
      <c r="AJ113">
        <f t="shared" si="65"/>
        <v>1609.7194088915664</v>
      </c>
      <c r="AK113">
        <f t="shared" si="66"/>
        <v>-18779.551424660327</v>
      </c>
      <c r="AL113">
        <f t="shared" si="67"/>
        <v>7108.8971074017609</v>
      </c>
      <c r="AM113">
        <f t="shared" si="68"/>
        <v>1228.8293247614761</v>
      </c>
      <c r="AN113">
        <f t="shared" si="69"/>
        <v>522.56798018092945</v>
      </c>
      <c r="AO113">
        <f t="shared" si="70"/>
        <v>-5426.7974803773777</v>
      </c>
      <c r="AP113">
        <f t="shared" si="71"/>
        <v>2307.7823266646283</v>
      </c>
      <c r="AQ113">
        <f t="shared" si="72"/>
        <v>-4252.3907663648442</v>
      </c>
      <c r="AR113">
        <f t="shared" si="73"/>
        <v>1609.7194088915664</v>
      </c>
      <c r="AS113">
        <f t="shared" si="74"/>
        <v>-146622.49725200224</v>
      </c>
      <c r="AT113">
        <f t="shared" si="75"/>
        <v>7108.8971074017609</v>
      </c>
      <c r="AU113">
        <f t="shared" si="76"/>
        <v>-1228.8293247614761</v>
      </c>
      <c r="AV113">
        <f t="shared" si="77"/>
        <v>522.56798018092945</v>
      </c>
      <c r="AW113">
        <f t="shared" si="78"/>
        <v>-15717.420706567542</v>
      </c>
      <c r="AX113">
        <f t="shared" si="79"/>
        <v>2307.7823266646283</v>
      </c>
    </row>
    <row r="114" spans="1:50" x14ac:dyDescent="0.25">
      <c r="A114" t="s">
        <v>81</v>
      </c>
      <c r="B114">
        <v>0</v>
      </c>
      <c r="C114">
        <v>0</v>
      </c>
      <c r="D114">
        <v>0</v>
      </c>
      <c r="E114">
        <v>173.50703600317303</v>
      </c>
      <c r="F114">
        <v>173.50703600317303</v>
      </c>
      <c r="G114">
        <v>0.36268673733667833</v>
      </c>
      <c r="H114">
        <v>0.23611622810704114</v>
      </c>
      <c r="I114">
        <v>0.11210337427148298</v>
      </c>
      <c r="J114">
        <v>4.7690935605820897E-2</v>
      </c>
      <c r="K114">
        <f t="shared" si="40"/>
        <v>0</v>
      </c>
      <c r="L114">
        <f t="shared" si="41"/>
        <v>0</v>
      </c>
      <c r="M114">
        <f t="shared" si="42"/>
        <v>-39434.426342971543</v>
      </c>
      <c r="N114">
        <f t="shared" si="43"/>
        <v>0</v>
      </c>
      <c r="O114">
        <f t="shared" si="44"/>
        <v>0</v>
      </c>
      <c r="P114">
        <f t="shared" si="45"/>
        <v>0</v>
      </c>
      <c r="Q114">
        <f t="shared" si="46"/>
        <v>-5060.5015202965196</v>
      </c>
      <c r="R114">
        <f t="shared" si="47"/>
        <v>0</v>
      </c>
      <c r="S114">
        <f t="shared" si="48"/>
        <v>0</v>
      </c>
      <c r="T114">
        <f t="shared" si="49"/>
        <v>0</v>
      </c>
      <c r="U114">
        <f t="shared" si="50"/>
        <v>-62.928700792948405</v>
      </c>
      <c r="V114">
        <f t="shared" si="51"/>
        <v>0</v>
      </c>
      <c r="W114">
        <f t="shared" si="52"/>
        <v>0</v>
      </c>
      <c r="X114">
        <f t="shared" si="53"/>
        <v>0</v>
      </c>
      <c r="Y114">
        <f t="shared" si="54"/>
        <v>-19.450724195799378</v>
      </c>
      <c r="Z114">
        <f t="shared" si="55"/>
        <v>0</v>
      </c>
      <c r="AA114">
        <f t="shared" si="56"/>
        <v>0</v>
      </c>
      <c r="AB114">
        <f t="shared" si="57"/>
        <v>0</v>
      </c>
      <c r="AC114">
        <f t="shared" si="58"/>
        <v>-39371.49764217859</v>
      </c>
      <c r="AD114">
        <f t="shared" si="59"/>
        <v>0</v>
      </c>
      <c r="AE114">
        <f t="shared" si="60"/>
        <v>0</v>
      </c>
      <c r="AF114">
        <f t="shared" si="61"/>
        <v>0</v>
      </c>
      <c r="AG114">
        <f t="shared" si="62"/>
        <v>-5041.0507961007197</v>
      </c>
      <c r="AH114">
        <f t="shared" si="63"/>
        <v>0</v>
      </c>
      <c r="AI114">
        <f t="shared" si="64"/>
        <v>2223.798573728945</v>
      </c>
      <c r="AJ114">
        <f t="shared" si="65"/>
        <v>1447.7371129801943</v>
      </c>
      <c r="AK114">
        <f t="shared" si="66"/>
        <v>-10022.638816588948</v>
      </c>
      <c r="AL114">
        <f t="shared" si="67"/>
        <v>6524.9372655368607</v>
      </c>
      <c r="AM114">
        <f t="shared" si="68"/>
        <v>687.35715467783348</v>
      </c>
      <c r="AN114">
        <f t="shared" si="69"/>
        <v>292.41513356167064</v>
      </c>
      <c r="AO114">
        <f t="shared" si="70"/>
        <v>-3097.9120954206942</v>
      </c>
      <c r="AP114">
        <f t="shared" si="71"/>
        <v>1317.9121988907564</v>
      </c>
      <c r="AQ114">
        <f t="shared" si="72"/>
        <v>-2223.798573728945</v>
      </c>
      <c r="AR114">
        <f t="shared" si="73"/>
        <v>1447.7371129801943</v>
      </c>
      <c r="AS114">
        <f t="shared" si="74"/>
        <v>-29348.858825589643</v>
      </c>
      <c r="AT114">
        <f t="shared" si="75"/>
        <v>6524.9372655368607</v>
      </c>
      <c r="AU114">
        <f t="shared" si="76"/>
        <v>-687.35715467783348</v>
      </c>
      <c r="AV114">
        <f t="shared" si="77"/>
        <v>292.41513356167064</v>
      </c>
      <c r="AW114">
        <f t="shared" si="78"/>
        <v>-1943.1387006800255</v>
      </c>
      <c r="AX114">
        <f t="shared" si="79"/>
        <v>1317.9121988907564</v>
      </c>
    </row>
    <row r="115" spans="1:50" x14ac:dyDescent="0.25">
      <c r="A115" t="s">
        <v>83</v>
      </c>
      <c r="B115">
        <v>0</v>
      </c>
      <c r="C115">
        <v>0</v>
      </c>
      <c r="D115">
        <v>0</v>
      </c>
      <c r="E115">
        <v>55.00809943883187</v>
      </c>
      <c r="F115">
        <v>55.00809943883187</v>
      </c>
      <c r="G115">
        <v>1.3895736296752681</v>
      </c>
      <c r="H115">
        <v>0.17434596125651861</v>
      </c>
      <c r="I115">
        <v>6.6089167981145964E-3</v>
      </c>
      <c r="J115">
        <v>3.0071036380699104E-3</v>
      </c>
      <c r="K115">
        <f t="shared" si="40"/>
        <v>0</v>
      </c>
      <c r="L115">
        <f t="shared" si="41"/>
        <v>0</v>
      </c>
      <c r="M115">
        <f t="shared" si="42"/>
        <v>-12502.160693632042</v>
      </c>
      <c r="N115">
        <f t="shared" si="43"/>
        <v>0</v>
      </c>
      <c r="O115">
        <f t="shared" si="44"/>
        <v>0</v>
      </c>
      <c r="P115">
        <f t="shared" si="45"/>
        <v>0</v>
      </c>
      <c r="Q115">
        <f t="shared" si="46"/>
        <v>-1604.3647407690146</v>
      </c>
      <c r="R115">
        <f t="shared" si="47"/>
        <v>0</v>
      </c>
      <c r="S115">
        <f t="shared" si="48"/>
        <v>0</v>
      </c>
      <c r="T115">
        <f t="shared" si="49"/>
        <v>0</v>
      </c>
      <c r="U115">
        <f t="shared" si="50"/>
        <v>-76.437804398755674</v>
      </c>
      <c r="V115">
        <f t="shared" si="51"/>
        <v>0</v>
      </c>
      <c r="W115">
        <f t="shared" si="52"/>
        <v>0</v>
      </c>
      <c r="X115">
        <f t="shared" si="53"/>
        <v>0</v>
      </c>
      <c r="Y115">
        <f t="shared" si="54"/>
        <v>-0.36354395241365406</v>
      </c>
      <c r="Z115">
        <f t="shared" si="55"/>
        <v>0</v>
      </c>
      <c r="AA115">
        <f t="shared" si="56"/>
        <v>0</v>
      </c>
      <c r="AB115">
        <f t="shared" si="57"/>
        <v>0</v>
      </c>
      <c r="AC115">
        <f t="shared" si="58"/>
        <v>-12425.722889233288</v>
      </c>
      <c r="AD115">
        <f t="shared" si="59"/>
        <v>0</v>
      </c>
      <c r="AE115">
        <f t="shared" si="60"/>
        <v>0</v>
      </c>
      <c r="AF115">
        <f t="shared" si="61"/>
        <v>0</v>
      </c>
      <c r="AG115">
        <f t="shared" si="62"/>
        <v>-1604.0011968166011</v>
      </c>
      <c r="AH115">
        <f t="shared" si="63"/>
        <v>0</v>
      </c>
      <c r="AI115">
        <f t="shared" si="64"/>
        <v>8520.1126417111773</v>
      </c>
      <c r="AJ115">
        <f t="shared" si="65"/>
        <v>1069.0014836001956</v>
      </c>
      <c r="AK115">
        <f t="shared" si="66"/>
        <v>-38564.728854677887</v>
      </c>
      <c r="AL115">
        <f t="shared" si="67"/>
        <v>4838.639357708088</v>
      </c>
      <c r="AM115">
        <f t="shared" si="68"/>
        <v>40.522297168803078</v>
      </c>
      <c r="AN115">
        <f t="shared" si="69"/>
        <v>18.437938828460194</v>
      </c>
      <c r="AO115">
        <f t="shared" si="70"/>
        <v>-183.41675381532437</v>
      </c>
      <c r="AP115">
        <f t="shared" si="71"/>
        <v>83.455951987965335</v>
      </c>
      <c r="AQ115">
        <f t="shared" si="72"/>
        <v>-8520.1126417111773</v>
      </c>
      <c r="AR115">
        <f t="shared" si="73"/>
        <v>1069.0014836001956</v>
      </c>
      <c r="AS115">
        <f t="shared" si="74"/>
        <v>26139.005965444601</v>
      </c>
      <c r="AT115">
        <f t="shared" si="75"/>
        <v>4838.639357708088</v>
      </c>
      <c r="AU115">
        <f t="shared" si="76"/>
        <v>-40.522297168803078</v>
      </c>
      <c r="AV115">
        <f t="shared" si="77"/>
        <v>18.437938828460194</v>
      </c>
      <c r="AW115">
        <f t="shared" si="78"/>
        <v>-1420.5844430012767</v>
      </c>
      <c r="AX115">
        <f t="shared" si="79"/>
        <v>83.455951987965335</v>
      </c>
    </row>
    <row r="116" spans="1:50" x14ac:dyDescent="0.25">
      <c r="A116" t="s">
        <v>85</v>
      </c>
      <c r="B116">
        <v>0</v>
      </c>
      <c r="C116">
        <v>0</v>
      </c>
      <c r="D116">
        <v>0</v>
      </c>
      <c r="E116">
        <v>6.9435111148265056</v>
      </c>
      <c r="F116">
        <v>6.9435111148265056</v>
      </c>
      <c r="G116">
        <v>1.7420032299171793E-2</v>
      </c>
      <c r="H116">
        <v>1.1015428991735568E-2</v>
      </c>
      <c r="I116">
        <v>5.5305668697315609E-3</v>
      </c>
      <c r="J116">
        <v>2.3550668771215619E-3</v>
      </c>
      <c r="K116">
        <f t="shared" si="40"/>
        <v>0</v>
      </c>
      <c r="L116">
        <f t="shared" si="41"/>
        <v>0</v>
      </c>
      <c r="M116">
        <f t="shared" si="42"/>
        <v>-1578.1110894789456</v>
      </c>
      <c r="N116">
        <f t="shared" si="43"/>
        <v>0</v>
      </c>
      <c r="O116">
        <f t="shared" si="44"/>
        <v>0</v>
      </c>
      <c r="P116">
        <f t="shared" si="45"/>
        <v>0</v>
      </c>
      <c r="Q116">
        <f t="shared" si="46"/>
        <v>-202.51425741681581</v>
      </c>
      <c r="R116">
        <f t="shared" si="47"/>
        <v>0</v>
      </c>
      <c r="S116">
        <f t="shared" si="48"/>
        <v>0</v>
      </c>
      <c r="T116">
        <f t="shared" si="49"/>
        <v>0</v>
      </c>
      <c r="U116">
        <f t="shared" si="50"/>
        <v>-0.12095618788993608</v>
      </c>
      <c r="V116">
        <f t="shared" si="51"/>
        <v>0</v>
      </c>
      <c r="W116">
        <f t="shared" si="52"/>
        <v>0</v>
      </c>
      <c r="X116">
        <f t="shared" si="53"/>
        <v>0</v>
      </c>
      <c r="Y116">
        <f t="shared" si="54"/>
        <v>-3.840155253127233E-2</v>
      </c>
      <c r="Z116">
        <f t="shared" si="55"/>
        <v>0</v>
      </c>
      <c r="AA116">
        <f t="shared" si="56"/>
        <v>0</v>
      </c>
      <c r="AB116">
        <f t="shared" si="57"/>
        <v>0</v>
      </c>
      <c r="AC116">
        <f t="shared" si="58"/>
        <v>-1577.9901332910556</v>
      </c>
      <c r="AD116">
        <f t="shared" si="59"/>
        <v>0</v>
      </c>
      <c r="AE116">
        <f t="shared" si="60"/>
        <v>0</v>
      </c>
      <c r="AF116">
        <f t="shared" si="61"/>
        <v>0</v>
      </c>
      <c r="AG116">
        <f t="shared" si="62"/>
        <v>-202.47585586428454</v>
      </c>
      <c r="AH116">
        <f t="shared" si="63"/>
        <v>0</v>
      </c>
      <c r="AI116">
        <f t="shared" si="64"/>
        <v>106.81020007977217</v>
      </c>
      <c r="AJ116">
        <f t="shared" si="65"/>
        <v>67.540658728747943</v>
      </c>
      <c r="AK116">
        <f t="shared" si="66"/>
        <v>-484.29408804125279</v>
      </c>
      <c r="AL116">
        <f t="shared" si="67"/>
        <v>306.23986941617039</v>
      </c>
      <c r="AM116">
        <f t="shared" si="68"/>
        <v>33.910439645893895</v>
      </c>
      <c r="AN116">
        <f t="shared" si="69"/>
        <v>14.440001773365111</v>
      </c>
      <c r="AO116">
        <f t="shared" si="70"/>
        <v>-153.75521655348214</v>
      </c>
      <c r="AP116">
        <f t="shared" si="71"/>
        <v>65.473217772487914</v>
      </c>
      <c r="AQ116">
        <f t="shared" si="72"/>
        <v>-106.81020007977217</v>
      </c>
      <c r="AR116">
        <f t="shared" si="73"/>
        <v>67.540658728747943</v>
      </c>
      <c r="AS116">
        <f t="shared" si="74"/>
        <v>-1093.6960452498029</v>
      </c>
      <c r="AT116">
        <f t="shared" si="75"/>
        <v>306.23986941617039</v>
      </c>
      <c r="AU116">
        <f t="shared" si="76"/>
        <v>-33.910439645893895</v>
      </c>
      <c r="AV116">
        <f t="shared" si="77"/>
        <v>14.440001773365111</v>
      </c>
      <c r="AW116">
        <f t="shared" si="78"/>
        <v>-48.720639310802397</v>
      </c>
      <c r="AX116">
        <f t="shared" si="79"/>
        <v>65.473217772487914</v>
      </c>
    </row>
    <row r="117" spans="1:50" x14ac:dyDescent="0.25">
      <c r="A117" t="s">
        <v>86</v>
      </c>
      <c r="B117">
        <v>0</v>
      </c>
      <c r="C117">
        <v>0</v>
      </c>
      <c r="D117">
        <v>0</v>
      </c>
      <c r="E117">
        <v>24.942158687372586</v>
      </c>
      <c r="F117">
        <v>24.942158687372586</v>
      </c>
      <c r="G117">
        <v>5.0456388103138516E-2</v>
      </c>
      <c r="H117">
        <v>1.669209153834731E-2</v>
      </c>
      <c r="I117">
        <v>1.9331728654875993E-2</v>
      </c>
      <c r="J117">
        <v>8.1616583280479729E-3</v>
      </c>
      <c r="K117">
        <f t="shared" si="40"/>
        <v>0</v>
      </c>
      <c r="L117">
        <f t="shared" si="41"/>
        <v>0</v>
      </c>
      <c r="M117">
        <f t="shared" si="42"/>
        <v>-5668.8174857295971</v>
      </c>
      <c r="N117">
        <f t="shared" si="43"/>
        <v>0</v>
      </c>
      <c r="O117">
        <f t="shared" si="44"/>
        <v>0</v>
      </c>
      <c r="P117">
        <f t="shared" si="45"/>
        <v>0</v>
      </c>
      <c r="Q117">
        <f t="shared" si="46"/>
        <v>-727.4623258195578</v>
      </c>
      <c r="R117">
        <f t="shared" si="47"/>
        <v>0</v>
      </c>
      <c r="S117">
        <f t="shared" si="48"/>
        <v>0</v>
      </c>
      <c r="T117">
        <f t="shared" si="49"/>
        <v>0</v>
      </c>
      <c r="U117">
        <f t="shared" si="50"/>
        <v>-1.2584912388601392</v>
      </c>
      <c r="V117">
        <f t="shared" si="51"/>
        <v>0</v>
      </c>
      <c r="W117">
        <f t="shared" si="52"/>
        <v>0</v>
      </c>
      <c r="X117">
        <f t="shared" si="53"/>
        <v>0</v>
      </c>
      <c r="Y117">
        <f t="shared" si="54"/>
        <v>-0.48217504381114484</v>
      </c>
      <c r="Z117">
        <f t="shared" si="55"/>
        <v>0</v>
      </c>
      <c r="AA117">
        <f t="shared" si="56"/>
        <v>0</v>
      </c>
      <c r="AB117">
        <f t="shared" si="57"/>
        <v>0</v>
      </c>
      <c r="AC117">
        <f t="shared" si="58"/>
        <v>-5667.5589944907369</v>
      </c>
      <c r="AD117">
        <f t="shared" si="59"/>
        <v>0</v>
      </c>
      <c r="AE117">
        <f t="shared" si="60"/>
        <v>0</v>
      </c>
      <c r="AF117">
        <f t="shared" si="61"/>
        <v>0</v>
      </c>
      <c r="AG117">
        <f t="shared" si="62"/>
        <v>-726.98015077574667</v>
      </c>
      <c r="AH117">
        <f t="shared" si="63"/>
        <v>0</v>
      </c>
      <c r="AI117">
        <f t="shared" si="64"/>
        <v>309.37123514145753</v>
      </c>
      <c r="AJ117">
        <f t="shared" si="65"/>
        <v>102.34695134564471</v>
      </c>
      <c r="AK117">
        <f t="shared" si="66"/>
        <v>-1401.829232989222</v>
      </c>
      <c r="AL117">
        <f t="shared" si="67"/>
        <v>463.75658757689115</v>
      </c>
      <c r="AM117">
        <f t="shared" si="68"/>
        <v>118.53168639723697</v>
      </c>
      <c r="AN117">
        <f t="shared" si="69"/>
        <v>50.042893878509602</v>
      </c>
      <c r="AO117">
        <f t="shared" si="70"/>
        <v>-537.09318822476121</v>
      </c>
      <c r="AP117">
        <f t="shared" si="71"/>
        <v>226.75537856709883</v>
      </c>
      <c r="AQ117">
        <f t="shared" si="72"/>
        <v>-309.37123514145753</v>
      </c>
      <c r="AR117">
        <f t="shared" si="73"/>
        <v>102.34695134564471</v>
      </c>
      <c r="AS117">
        <f t="shared" si="74"/>
        <v>-4265.729761501515</v>
      </c>
      <c r="AT117">
        <f t="shared" si="75"/>
        <v>463.75658757689115</v>
      </c>
      <c r="AU117">
        <f t="shared" si="76"/>
        <v>-118.53168639723697</v>
      </c>
      <c r="AV117">
        <f t="shared" si="77"/>
        <v>50.042893878509602</v>
      </c>
      <c r="AW117">
        <f t="shared" si="78"/>
        <v>-189.88696255098546</v>
      </c>
      <c r="AX117">
        <f t="shared" si="79"/>
        <v>226.75537856709883</v>
      </c>
    </row>
    <row r="118" spans="1:50" x14ac:dyDescent="0.25">
      <c r="A118" t="s">
        <v>88</v>
      </c>
      <c r="B118">
        <v>0</v>
      </c>
      <c r="C118">
        <v>0</v>
      </c>
      <c r="D118">
        <v>0</v>
      </c>
      <c r="E118">
        <v>278.40459273166977</v>
      </c>
      <c r="F118">
        <v>278.40459273166977</v>
      </c>
      <c r="G118">
        <v>0.34877952051556149</v>
      </c>
      <c r="H118">
        <v>0.12999621488964944</v>
      </c>
      <c r="I118">
        <v>3.1859495896356747E-2</v>
      </c>
      <c r="J118">
        <v>1.357208991809665E-2</v>
      </c>
      <c r="K118">
        <f t="shared" si="40"/>
        <v>0</v>
      </c>
      <c r="L118">
        <f t="shared" si="41"/>
        <v>0</v>
      </c>
      <c r="M118">
        <f t="shared" si="42"/>
        <v>-63275.390200436865</v>
      </c>
      <c r="N118">
        <f t="shared" si="43"/>
        <v>0</v>
      </c>
      <c r="O118">
        <f t="shared" si="44"/>
        <v>0</v>
      </c>
      <c r="P118">
        <f t="shared" si="45"/>
        <v>0</v>
      </c>
      <c r="Q118">
        <f t="shared" si="46"/>
        <v>-8119.9408233242102</v>
      </c>
      <c r="R118">
        <f t="shared" si="47"/>
        <v>0</v>
      </c>
      <c r="S118">
        <f t="shared" si="48"/>
        <v>0</v>
      </c>
      <c r="T118">
        <f t="shared" si="49"/>
        <v>0</v>
      </c>
      <c r="U118">
        <f t="shared" si="50"/>
        <v>-97.101820362281956</v>
      </c>
      <c r="V118">
        <f t="shared" si="51"/>
        <v>0</v>
      </c>
      <c r="W118">
        <f t="shared" si="52"/>
        <v>0</v>
      </c>
      <c r="X118">
        <f t="shared" si="53"/>
        <v>0</v>
      </c>
      <c r="Y118">
        <f t="shared" si="54"/>
        <v>-8.869829979661505</v>
      </c>
      <c r="Z118">
        <f t="shared" si="55"/>
        <v>0</v>
      </c>
      <c r="AA118">
        <f t="shared" si="56"/>
        <v>0</v>
      </c>
      <c r="AB118">
        <f t="shared" si="57"/>
        <v>0</v>
      </c>
      <c r="AC118">
        <f t="shared" si="58"/>
        <v>-63178.288380074584</v>
      </c>
      <c r="AD118">
        <f t="shared" si="59"/>
        <v>0</v>
      </c>
      <c r="AE118">
        <f t="shared" si="60"/>
        <v>0</v>
      </c>
      <c r="AF118">
        <f t="shared" si="61"/>
        <v>0</v>
      </c>
      <c r="AG118">
        <f t="shared" si="62"/>
        <v>-8111.0709933445487</v>
      </c>
      <c r="AH118">
        <f t="shared" si="63"/>
        <v>0</v>
      </c>
      <c r="AI118">
        <f t="shared" si="64"/>
        <v>2138.527054956452</v>
      </c>
      <c r="AJ118">
        <f t="shared" si="65"/>
        <v>797.06690907727295</v>
      </c>
      <c r="AK118">
        <f t="shared" si="66"/>
        <v>-9601.73478080737</v>
      </c>
      <c r="AL118">
        <f t="shared" si="67"/>
        <v>3578.7366102196561</v>
      </c>
      <c r="AM118">
        <f t="shared" si="68"/>
        <v>195.34516771776197</v>
      </c>
      <c r="AN118">
        <f t="shared" si="69"/>
        <v>83.216746117225156</v>
      </c>
      <c r="AO118">
        <f t="shared" si="70"/>
        <v>-877.07681172005528</v>
      </c>
      <c r="AP118">
        <f t="shared" si="71"/>
        <v>373.63339579337173</v>
      </c>
      <c r="AQ118">
        <f t="shared" si="72"/>
        <v>-2138.527054956452</v>
      </c>
      <c r="AR118">
        <f t="shared" si="73"/>
        <v>797.06690907727295</v>
      </c>
      <c r="AS118">
        <f t="shared" si="74"/>
        <v>-53576.553599267216</v>
      </c>
      <c r="AT118">
        <f t="shared" si="75"/>
        <v>3578.7366102196561</v>
      </c>
      <c r="AU118">
        <f t="shared" si="76"/>
        <v>-195.34516771776197</v>
      </c>
      <c r="AV118">
        <f t="shared" si="77"/>
        <v>83.216746117225156</v>
      </c>
      <c r="AW118">
        <f t="shared" si="78"/>
        <v>-7233.9941816244936</v>
      </c>
      <c r="AX118">
        <f t="shared" si="79"/>
        <v>373.63339579337173</v>
      </c>
    </row>
    <row r="119" spans="1:50" x14ac:dyDescent="0.25">
      <c r="A119" t="s">
        <v>89</v>
      </c>
      <c r="B119">
        <v>0</v>
      </c>
      <c r="C119">
        <v>0</v>
      </c>
      <c r="D119">
        <v>0</v>
      </c>
      <c r="E119">
        <v>18.275835655900686</v>
      </c>
      <c r="F119">
        <v>18.275835655900686</v>
      </c>
      <c r="G119">
        <v>0.18473517272862033</v>
      </c>
      <c r="H119">
        <v>0.12096211381410854</v>
      </c>
      <c r="I119">
        <v>0.37220907574188766</v>
      </c>
      <c r="J119">
        <v>0.15822388630816239</v>
      </c>
      <c r="K119">
        <f t="shared" si="40"/>
        <v>0</v>
      </c>
      <c r="L119">
        <f t="shared" si="41"/>
        <v>0</v>
      </c>
      <c r="M119">
        <f t="shared" si="42"/>
        <v>-4153.7052999723237</v>
      </c>
      <c r="N119">
        <f t="shared" si="43"/>
        <v>0</v>
      </c>
      <c r="O119">
        <f t="shared" si="44"/>
        <v>0</v>
      </c>
      <c r="P119">
        <f t="shared" si="45"/>
        <v>0</v>
      </c>
      <c r="Q119">
        <f t="shared" si="46"/>
        <v>-533.03252854647019</v>
      </c>
      <c r="R119">
        <f t="shared" si="47"/>
        <v>0</v>
      </c>
      <c r="S119">
        <f t="shared" si="48"/>
        <v>0</v>
      </c>
      <c r="T119">
        <f t="shared" si="49"/>
        <v>0</v>
      </c>
      <c r="U119">
        <f t="shared" si="50"/>
        <v>-3.3761896566526914</v>
      </c>
      <c r="V119">
        <f t="shared" si="51"/>
        <v>0</v>
      </c>
      <c r="W119">
        <f t="shared" si="52"/>
        <v>0</v>
      </c>
      <c r="X119">
        <f t="shared" si="53"/>
        <v>0</v>
      </c>
      <c r="Y119">
        <f t="shared" si="54"/>
        <v>-6.8024318978934293</v>
      </c>
      <c r="Z119">
        <f t="shared" si="55"/>
        <v>0</v>
      </c>
      <c r="AA119">
        <f t="shared" si="56"/>
        <v>0</v>
      </c>
      <c r="AB119">
        <f t="shared" si="57"/>
        <v>0</v>
      </c>
      <c r="AC119">
        <f t="shared" si="58"/>
        <v>-4150.3291103156707</v>
      </c>
      <c r="AD119">
        <f t="shared" si="59"/>
        <v>0</v>
      </c>
      <c r="AE119">
        <f t="shared" si="60"/>
        <v>0</v>
      </c>
      <c r="AF119">
        <f t="shared" si="61"/>
        <v>0</v>
      </c>
      <c r="AG119">
        <f t="shared" si="62"/>
        <v>-526.2300966485767</v>
      </c>
      <c r="AH119">
        <f t="shared" si="63"/>
        <v>0</v>
      </c>
      <c r="AI119">
        <f t="shared" si="64"/>
        <v>1132.6959917205961</v>
      </c>
      <c r="AJ119">
        <f t="shared" si="65"/>
        <v>741.67431176962748</v>
      </c>
      <c r="AK119">
        <f t="shared" si="66"/>
        <v>-5133.7266199786382</v>
      </c>
      <c r="AL119">
        <f t="shared" si="67"/>
        <v>3361.4960991450985</v>
      </c>
      <c r="AM119">
        <f t="shared" si="68"/>
        <v>2282.1843937331973</v>
      </c>
      <c r="AN119">
        <f t="shared" si="69"/>
        <v>970.14366141509106</v>
      </c>
      <c r="AO119">
        <f t="shared" si="70"/>
        <v>-10343.561608274815</v>
      </c>
      <c r="AP119">
        <f t="shared" si="71"/>
        <v>4396.9894624988947</v>
      </c>
      <c r="AQ119">
        <f t="shared" si="72"/>
        <v>-1132.6959917205961</v>
      </c>
      <c r="AR119">
        <f t="shared" si="73"/>
        <v>741.67431176962748</v>
      </c>
      <c r="AS119">
        <f t="shared" si="74"/>
        <v>983.39750966296742</v>
      </c>
      <c r="AT119">
        <f t="shared" si="75"/>
        <v>3361.4960991450985</v>
      </c>
      <c r="AU119">
        <f t="shared" si="76"/>
        <v>-2282.1843937331973</v>
      </c>
      <c r="AV119">
        <f t="shared" si="77"/>
        <v>970.14366141509106</v>
      </c>
      <c r="AW119">
        <f t="shared" si="78"/>
        <v>9817.3315116262384</v>
      </c>
      <c r="AX119">
        <f t="shared" si="79"/>
        <v>4396.9894624988947</v>
      </c>
    </row>
    <row r="120" spans="1:50" x14ac:dyDescent="0.25">
      <c r="A120" t="s">
        <v>90</v>
      </c>
      <c r="B120">
        <v>0</v>
      </c>
      <c r="C120">
        <v>0</v>
      </c>
      <c r="D120">
        <v>0</v>
      </c>
      <c r="E120">
        <v>8.4887020319751958</v>
      </c>
      <c r="F120">
        <v>8.4887020319751958</v>
      </c>
      <c r="G120">
        <v>7.5098820787059496E-3</v>
      </c>
      <c r="H120">
        <v>3.0262197569724887E-3</v>
      </c>
      <c r="I120">
        <v>4.7081852863668824E-2</v>
      </c>
      <c r="J120">
        <v>2.0177226788930074E-2</v>
      </c>
      <c r="K120">
        <f t="shared" si="40"/>
        <v>0</v>
      </c>
      <c r="L120">
        <f t="shared" si="41"/>
        <v>0</v>
      </c>
      <c r="M120">
        <f t="shared" si="42"/>
        <v>-1929.2998297846375</v>
      </c>
      <c r="N120">
        <f t="shared" si="43"/>
        <v>0</v>
      </c>
      <c r="O120">
        <f t="shared" si="44"/>
        <v>0</v>
      </c>
      <c r="P120">
        <f t="shared" si="45"/>
        <v>0</v>
      </c>
      <c r="Q120">
        <f t="shared" si="46"/>
        <v>-247.58125392314955</v>
      </c>
      <c r="R120">
        <f t="shared" si="47"/>
        <v>0</v>
      </c>
      <c r="S120">
        <f t="shared" si="48"/>
        <v>0</v>
      </c>
      <c r="T120">
        <f t="shared" si="49"/>
        <v>0</v>
      </c>
      <c r="U120">
        <f t="shared" si="50"/>
        <v>-6.3749151261405304E-2</v>
      </c>
      <c r="V120">
        <f t="shared" si="51"/>
        <v>0</v>
      </c>
      <c r="W120">
        <f t="shared" si="52"/>
        <v>0</v>
      </c>
      <c r="X120">
        <f t="shared" si="53"/>
        <v>0</v>
      </c>
      <c r="Y120">
        <f t="shared" si="54"/>
        <v>-0.39966382007298273</v>
      </c>
      <c r="Z120">
        <f t="shared" si="55"/>
        <v>0</v>
      </c>
      <c r="AA120">
        <f t="shared" si="56"/>
        <v>0</v>
      </c>
      <c r="AB120">
        <f t="shared" si="57"/>
        <v>0</v>
      </c>
      <c r="AC120">
        <f t="shared" si="58"/>
        <v>-1929.2360806333763</v>
      </c>
      <c r="AD120">
        <f t="shared" si="59"/>
        <v>0</v>
      </c>
      <c r="AE120">
        <f t="shared" si="60"/>
        <v>0</v>
      </c>
      <c r="AF120">
        <f t="shared" si="61"/>
        <v>0</v>
      </c>
      <c r="AG120">
        <f t="shared" si="62"/>
        <v>-247.18159010307656</v>
      </c>
      <c r="AH120">
        <f t="shared" si="63"/>
        <v>0</v>
      </c>
      <c r="AI120">
        <f t="shared" si="64"/>
        <v>46.046528136472737</v>
      </c>
      <c r="AJ120">
        <f t="shared" si="65"/>
        <v>18.555150928740311</v>
      </c>
      <c r="AK120">
        <f t="shared" si="66"/>
        <v>-208.77052835377782</v>
      </c>
      <c r="AL120">
        <f t="shared" si="67"/>
        <v>84.127269087391937</v>
      </c>
      <c r="AM120">
        <f t="shared" si="68"/>
        <v>288.6804133384959</v>
      </c>
      <c r="AN120">
        <f t="shared" si="69"/>
        <v>123.71588742947874</v>
      </c>
      <c r="AO120">
        <f t="shared" si="70"/>
        <v>-1308.8492196293826</v>
      </c>
      <c r="AP120">
        <f t="shared" si="71"/>
        <v>560.91593068339569</v>
      </c>
      <c r="AQ120">
        <f t="shared" si="72"/>
        <v>-46.046528136472737</v>
      </c>
      <c r="AR120">
        <f t="shared" si="73"/>
        <v>18.555150928740311</v>
      </c>
      <c r="AS120">
        <f t="shared" si="74"/>
        <v>-1720.4655522795986</v>
      </c>
      <c r="AT120">
        <f t="shared" si="75"/>
        <v>84.127269087391937</v>
      </c>
      <c r="AU120">
        <f t="shared" si="76"/>
        <v>-288.6804133384959</v>
      </c>
      <c r="AV120">
        <f t="shared" si="77"/>
        <v>123.71588742947874</v>
      </c>
      <c r="AW120">
        <f t="shared" si="78"/>
        <v>1061.667629526306</v>
      </c>
      <c r="AX120">
        <f t="shared" si="79"/>
        <v>560.91593068339569</v>
      </c>
    </row>
    <row r="121" spans="1:50" x14ac:dyDescent="0.25">
      <c r="A121" t="s">
        <v>91</v>
      </c>
      <c r="B121">
        <v>0</v>
      </c>
      <c r="C121">
        <v>0</v>
      </c>
      <c r="D121">
        <v>0</v>
      </c>
      <c r="E121">
        <v>18.703283671986519</v>
      </c>
      <c r="F121">
        <v>18.703283671986519</v>
      </c>
      <c r="G121">
        <v>2.4700644371297039E-2</v>
      </c>
      <c r="H121">
        <v>1.3119406496823156E-2</v>
      </c>
      <c r="I121">
        <v>0.11851137230369287</v>
      </c>
      <c r="J121">
        <v>5.0757410152629016E-2</v>
      </c>
      <c r="K121">
        <f t="shared" si="40"/>
        <v>0</v>
      </c>
      <c r="L121">
        <f t="shared" si="41"/>
        <v>0</v>
      </c>
      <c r="M121">
        <f t="shared" si="42"/>
        <v>-4250.8550622763596</v>
      </c>
      <c r="N121">
        <f t="shared" si="43"/>
        <v>0</v>
      </c>
      <c r="O121">
        <f t="shared" si="44"/>
        <v>0</v>
      </c>
      <c r="P121">
        <f t="shared" si="45"/>
        <v>0</v>
      </c>
      <c r="Q121">
        <f t="shared" si="46"/>
        <v>-545.49946582508596</v>
      </c>
      <c r="R121">
        <f t="shared" si="47"/>
        <v>0</v>
      </c>
      <c r="S121">
        <f t="shared" si="48"/>
        <v>0</v>
      </c>
      <c r="T121">
        <f t="shared" si="49"/>
        <v>0</v>
      </c>
      <c r="U121">
        <f t="shared" si="50"/>
        <v>-0.4619831585572256</v>
      </c>
      <c r="V121">
        <f t="shared" si="51"/>
        <v>0</v>
      </c>
      <c r="W121">
        <f t="shared" si="52"/>
        <v>0</v>
      </c>
      <c r="X121">
        <f t="shared" si="53"/>
        <v>0</v>
      </c>
      <c r="Y121">
        <f t="shared" si="54"/>
        <v>-2.2165518145523739</v>
      </c>
      <c r="Z121">
        <f t="shared" si="55"/>
        <v>0</v>
      </c>
      <c r="AA121">
        <f t="shared" si="56"/>
        <v>0</v>
      </c>
      <c r="AB121">
        <f t="shared" si="57"/>
        <v>0</v>
      </c>
      <c r="AC121">
        <f t="shared" si="58"/>
        <v>-4250.3930791178018</v>
      </c>
      <c r="AD121">
        <f t="shared" si="59"/>
        <v>0</v>
      </c>
      <c r="AE121">
        <f t="shared" si="60"/>
        <v>0</v>
      </c>
      <c r="AF121">
        <f t="shared" si="61"/>
        <v>0</v>
      </c>
      <c r="AG121">
        <f t="shared" si="62"/>
        <v>-543.28291401053355</v>
      </c>
      <c r="AH121">
        <f t="shared" si="63"/>
        <v>0</v>
      </c>
      <c r="AI121">
        <f t="shared" si="64"/>
        <v>151.45096875181844</v>
      </c>
      <c r="AJ121">
        <f t="shared" si="65"/>
        <v>80.441120017697628</v>
      </c>
      <c r="AK121">
        <f t="shared" si="66"/>
        <v>-686.41181420972055</v>
      </c>
      <c r="AL121">
        <f t="shared" si="67"/>
        <v>364.57828948516863</v>
      </c>
      <c r="AM121">
        <f t="shared" si="68"/>
        <v>726.64752682965002</v>
      </c>
      <c r="AN121">
        <f t="shared" si="69"/>
        <v>311.21710185434375</v>
      </c>
      <c r="AO121">
        <f t="shared" si="70"/>
        <v>-3293.3394305287857</v>
      </c>
      <c r="AP121">
        <f t="shared" si="71"/>
        <v>1410.5099310853141</v>
      </c>
      <c r="AQ121">
        <f t="shared" si="72"/>
        <v>-151.45096875181844</v>
      </c>
      <c r="AR121">
        <f t="shared" si="73"/>
        <v>80.441120017697628</v>
      </c>
      <c r="AS121">
        <f t="shared" si="74"/>
        <v>-3563.9812649080814</v>
      </c>
      <c r="AT121">
        <f t="shared" si="75"/>
        <v>364.57828948516863</v>
      </c>
      <c r="AU121">
        <f t="shared" si="76"/>
        <v>-726.64752682965002</v>
      </c>
      <c r="AV121">
        <f t="shared" si="77"/>
        <v>311.21710185434375</v>
      </c>
      <c r="AW121">
        <f t="shared" si="78"/>
        <v>2750.056516518252</v>
      </c>
      <c r="AX121">
        <f t="shared" si="79"/>
        <v>1410.5099310853141</v>
      </c>
    </row>
    <row r="122" spans="1:50" x14ac:dyDescent="0.25">
      <c r="A122" t="s">
        <v>94</v>
      </c>
      <c r="B122">
        <v>0</v>
      </c>
      <c r="C122">
        <v>0</v>
      </c>
      <c r="D122">
        <v>0</v>
      </c>
      <c r="E122">
        <v>20.487801051561476</v>
      </c>
      <c r="F122">
        <v>20.487801051561476</v>
      </c>
      <c r="G122">
        <v>1.3718451910996552E-2</v>
      </c>
      <c r="H122">
        <v>7.988122925994455E-3</v>
      </c>
      <c r="I122">
        <v>5.2052627392754847E-2</v>
      </c>
      <c r="J122">
        <v>2.2260702807704872E-2</v>
      </c>
      <c r="K122">
        <f t="shared" si="40"/>
        <v>0</v>
      </c>
      <c r="L122">
        <f t="shared" si="41"/>
        <v>0</v>
      </c>
      <c r="M122">
        <f t="shared" si="42"/>
        <v>-4656.4375722635295</v>
      </c>
      <c r="N122">
        <f t="shared" si="43"/>
        <v>0</v>
      </c>
      <c r="O122">
        <f t="shared" si="44"/>
        <v>0</v>
      </c>
      <c r="P122">
        <f t="shared" si="45"/>
        <v>0</v>
      </c>
      <c r="Q122">
        <f t="shared" si="46"/>
        <v>-597.54665146296111</v>
      </c>
      <c r="R122">
        <f t="shared" si="47"/>
        <v>0</v>
      </c>
      <c r="S122">
        <f t="shared" si="48"/>
        <v>0</v>
      </c>
      <c r="T122">
        <f t="shared" si="49"/>
        <v>0</v>
      </c>
      <c r="U122">
        <f t="shared" si="50"/>
        <v>-0.28106091348791068</v>
      </c>
      <c r="V122">
        <f t="shared" si="51"/>
        <v>0</v>
      </c>
      <c r="W122">
        <f t="shared" si="52"/>
        <v>0</v>
      </c>
      <c r="X122">
        <f t="shared" si="53"/>
        <v>0</v>
      </c>
      <c r="Y122">
        <f t="shared" si="54"/>
        <v>-1.0664438742338205</v>
      </c>
      <c r="Z122">
        <f t="shared" si="55"/>
        <v>0</v>
      </c>
      <c r="AA122">
        <f t="shared" si="56"/>
        <v>0</v>
      </c>
      <c r="AB122">
        <f t="shared" si="57"/>
        <v>0</v>
      </c>
      <c r="AC122">
        <f t="shared" si="58"/>
        <v>-4656.1565113500419</v>
      </c>
      <c r="AD122">
        <f t="shared" si="59"/>
        <v>0</v>
      </c>
      <c r="AE122">
        <f t="shared" si="60"/>
        <v>0</v>
      </c>
      <c r="AF122">
        <f t="shared" si="61"/>
        <v>0</v>
      </c>
      <c r="AG122">
        <f t="shared" si="62"/>
        <v>-596.48020758872735</v>
      </c>
      <c r="AH122">
        <f t="shared" si="63"/>
        <v>0</v>
      </c>
      <c r="AI122">
        <f t="shared" si="64"/>
        <v>84.114114614353412</v>
      </c>
      <c r="AJ122">
        <f t="shared" si="65"/>
        <v>48.978855750266554</v>
      </c>
      <c r="AK122">
        <f t="shared" si="66"/>
        <v>-381.20069383255287</v>
      </c>
      <c r="AL122">
        <f t="shared" si="67"/>
        <v>221.96956932529028</v>
      </c>
      <c r="AM122">
        <f t="shared" si="68"/>
        <v>319.15850964078317</v>
      </c>
      <c r="AN122">
        <f t="shared" si="69"/>
        <v>136.49064053818998</v>
      </c>
      <c r="AO122">
        <f t="shared" si="70"/>
        <v>-1446.4093912826984</v>
      </c>
      <c r="AP122">
        <f t="shared" si="71"/>
        <v>618.56832367975744</v>
      </c>
      <c r="AQ122">
        <f t="shared" si="72"/>
        <v>-84.114114614353412</v>
      </c>
      <c r="AR122">
        <f t="shared" si="73"/>
        <v>48.978855750266554</v>
      </c>
      <c r="AS122">
        <f t="shared" si="74"/>
        <v>-4274.9558175174889</v>
      </c>
      <c r="AT122">
        <f t="shared" si="75"/>
        <v>221.96956932529028</v>
      </c>
      <c r="AU122">
        <f t="shared" si="76"/>
        <v>-319.15850964078317</v>
      </c>
      <c r="AV122">
        <f t="shared" si="77"/>
        <v>136.49064053818998</v>
      </c>
      <c r="AW122">
        <f t="shared" si="78"/>
        <v>849.92918369397103</v>
      </c>
      <c r="AX122">
        <f t="shared" si="79"/>
        <v>618.56832367975744</v>
      </c>
    </row>
    <row r="123" spans="1:50" x14ac:dyDescent="0.25">
      <c r="A123" t="s">
        <v>95</v>
      </c>
      <c r="B123">
        <v>0</v>
      </c>
      <c r="C123">
        <v>0</v>
      </c>
      <c r="D123">
        <v>0</v>
      </c>
      <c r="E123">
        <v>24.475147299872912</v>
      </c>
      <c r="F123">
        <v>24.475147299872912</v>
      </c>
      <c r="G123">
        <v>8.1485446500320996E-2</v>
      </c>
      <c r="H123">
        <v>2.9689779975231232E-2</v>
      </c>
      <c r="I123">
        <v>6.7129456911208963E-3</v>
      </c>
      <c r="J123">
        <v>2.808974130621989E-3</v>
      </c>
      <c r="K123">
        <f t="shared" si="40"/>
        <v>0</v>
      </c>
      <c r="L123">
        <f t="shared" si="41"/>
        <v>0</v>
      </c>
      <c r="M123">
        <f t="shared" si="42"/>
        <v>-5562.6758180144725</v>
      </c>
      <c r="N123">
        <f t="shared" si="43"/>
        <v>0</v>
      </c>
      <c r="O123">
        <f t="shared" si="44"/>
        <v>0</v>
      </c>
      <c r="P123">
        <f t="shared" si="45"/>
        <v>0</v>
      </c>
      <c r="Q123">
        <f t="shared" si="46"/>
        <v>-713.84148432011182</v>
      </c>
      <c r="R123">
        <f t="shared" si="47"/>
        <v>0</v>
      </c>
      <c r="S123">
        <f t="shared" si="48"/>
        <v>0</v>
      </c>
      <c r="T123">
        <f t="shared" si="49"/>
        <v>0</v>
      </c>
      <c r="U123">
        <f t="shared" si="50"/>
        <v>-1.99436830589127</v>
      </c>
      <c r="V123">
        <f t="shared" si="51"/>
        <v>0</v>
      </c>
      <c r="W123">
        <f t="shared" si="52"/>
        <v>0</v>
      </c>
      <c r="X123">
        <f t="shared" si="53"/>
        <v>0</v>
      </c>
      <c r="Y123">
        <f t="shared" si="54"/>
        <v>-0.16430033460623111</v>
      </c>
      <c r="Z123">
        <f t="shared" si="55"/>
        <v>0</v>
      </c>
      <c r="AA123">
        <f t="shared" si="56"/>
        <v>0</v>
      </c>
      <c r="AB123">
        <f t="shared" si="57"/>
        <v>0</v>
      </c>
      <c r="AC123">
        <f t="shared" si="58"/>
        <v>-5560.6814497085816</v>
      </c>
      <c r="AD123">
        <f t="shared" si="59"/>
        <v>0</v>
      </c>
      <c r="AE123">
        <f t="shared" si="60"/>
        <v>0</v>
      </c>
      <c r="AF123">
        <f t="shared" si="61"/>
        <v>0</v>
      </c>
      <c r="AG123">
        <f t="shared" si="62"/>
        <v>-713.67718398550562</v>
      </c>
      <c r="AH123">
        <f t="shared" si="63"/>
        <v>0</v>
      </c>
      <c r="AI123">
        <f t="shared" si="64"/>
        <v>499.6246100360359</v>
      </c>
      <c r="AJ123">
        <f t="shared" si="65"/>
        <v>182.041776631293</v>
      </c>
      <c r="AK123">
        <f t="shared" si="66"/>
        <v>-2263.9472495153977</v>
      </c>
      <c r="AL123">
        <f t="shared" si="67"/>
        <v>824.88526630340868</v>
      </c>
      <c r="AM123">
        <f t="shared" si="68"/>
        <v>41.160145979026488</v>
      </c>
      <c r="AN123">
        <f t="shared" si="69"/>
        <v>17.223116925057109</v>
      </c>
      <c r="AO123">
        <f t="shared" si="70"/>
        <v>-186.50882564041083</v>
      </c>
      <c r="AP123">
        <f t="shared" si="71"/>
        <v>78.043049536236396</v>
      </c>
      <c r="AQ123">
        <f t="shared" si="72"/>
        <v>-499.6246100360359</v>
      </c>
      <c r="AR123">
        <f t="shared" si="73"/>
        <v>182.041776631293</v>
      </c>
      <c r="AS123">
        <f t="shared" si="74"/>
        <v>-3296.7342001931838</v>
      </c>
      <c r="AT123">
        <f t="shared" si="75"/>
        <v>824.88526630340868</v>
      </c>
      <c r="AU123">
        <f t="shared" si="76"/>
        <v>-41.160145979026488</v>
      </c>
      <c r="AV123">
        <f t="shared" si="77"/>
        <v>17.223116925057109</v>
      </c>
      <c r="AW123">
        <f t="shared" si="78"/>
        <v>-527.16835834509482</v>
      </c>
      <c r="AX123">
        <f t="shared" si="79"/>
        <v>78.043049536236396</v>
      </c>
    </row>
    <row r="124" spans="1:50" x14ac:dyDescent="0.25">
      <c r="A124" t="s">
        <v>96</v>
      </c>
      <c r="B124">
        <v>0</v>
      </c>
      <c r="C124">
        <v>0</v>
      </c>
      <c r="D124">
        <v>0</v>
      </c>
      <c r="E124">
        <v>1.1273834188130178</v>
      </c>
      <c r="F124">
        <v>1.1273834188130178</v>
      </c>
      <c r="G124">
        <v>1.7322498992349861E-2</v>
      </c>
      <c r="H124">
        <v>1.3420644678766058E-2</v>
      </c>
      <c r="I124">
        <v>6.2571643704412011E-2</v>
      </c>
      <c r="J124">
        <v>2.6707786476762481E-2</v>
      </c>
      <c r="K124">
        <f t="shared" si="40"/>
        <v>0</v>
      </c>
      <c r="L124">
        <f t="shared" si="41"/>
        <v>0</v>
      </c>
      <c r="M124">
        <f t="shared" si="42"/>
        <v>-256.23006082967356</v>
      </c>
      <c r="N124">
        <f t="shared" si="43"/>
        <v>0</v>
      </c>
      <c r="O124">
        <f t="shared" si="44"/>
        <v>0</v>
      </c>
      <c r="P124">
        <f t="shared" si="45"/>
        <v>0</v>
      </c>
      <c r="Q124">
        <f t="shared" si="46"/>
        <v>-32.881234307731653</v>
      </c>
      <c r="R124">
        <f t="shared" si="47"/>
        <v>0</v>
      </c>
      <c r="S124">
        <f t="shared" si="48"/>
        <v>0</v>
      </c>
      <c r="T124">
        <f t="shared" si="49"/>
        <v>0</v>
      </c>
      <c r="U124">
        <f t="shared" si="50"/>
        <v>-1.9529098136380443E-2</v>
      </c>
      <c r="V124">
        <f t="shared" si="51"/>
        <v>0</v>
      </c>
      <c r="W124">
        <f t="shared" si="52"/>
        <v>0</v>
      </c>
      <c r="X124">
        <f t="shared" si="53"/>
        <v>0</v>
      </c>
      <c r="Y124">
        <f t="shared" si="54"/>
        <v>-7.0542233600230056E-2</v>
      </c>
      <c r="Z124">
        <f t="shared" si="55"/>
        <v>0</v>
      </c>
      <c r="AA124">
        <f t="shared" si="56"/>
        <v>0</v>
      </c>
      <c r="AB124">
        <f t="shared" si="57"/>
        <v>0</v>
      </c>
      <c r="AC124">
        <f t="shared" si="58"/>
        <v>-256.21053173153717</v>
      </c>
      <c r="AD124">
        <f t="shared" si="59"/>
        <v>0</v>
      </c>
      <c r="AE124">
        <f t="shared" si="60"/>
        <v>0</v>
      </c>
      <c r="AF124">
        <f t="shared" si="61"/>
        <v>0</v>
      </c>
      <c r="AG124">
        <f t="shared" si="62"/>
        <v>-32.810692074131424</v>
      </c>
      <c r="AH124">
        <f t="shared" si="63"/>
        <v>0</v>
      </c>
      <c r="AI124">
        <f t="shared" si="64"/>
        <v>106.21217868479533</v>
      </c>
      <c r="AJ124">
        <f t="shared" si="65"/>
        <v>82.288135153163893</v>
      </c>
      <c r="AK124">
        <f t="shared" si="66"/>
        <v>-481.68331573168564</v>
      </c>
      <c r="AL124">
        <f t="shared" si="67"/>
        <v>373.18528135631982</v>
      </c>
      <c r="AM124">
        <f t="shared" si="68"/>
        <v>383.65541857842652</v>
      </c>
      <c r="AN124">
        <f t="shared" si="69"/>
        <v>163.75776283559017</v>
      </c>
      <c r="AO124">
        <f t="shared" si="70"/>
        <v>-1739.9173654813569</v>
      </c>
      <c r="AP124">
        <f t="shared" si="71"/>
        <v>742.65854590498054</v>
      </c>
      <c r="AQ124">
        <f t="shared" si="72"/>
        <v>-106.21217868479533</v>
      </c>
      <c r="AR124">
        <f t="shared" si="73"/>
        <v>82.288135153163893</v>
      </c>
      <c r="AS124">
        <f t="shared" si="74"/>
        <v>225.47278400014847</v>
      </c>
      <c r="AT124">
        <f t="shared" si="75"/>
        <v>373.18528135631982</v>
      </c>
      <c r="AU124">
        <f t="shared" si="76"/>
        <v>-383.65541857842652</v>
      </c>
      <c r="AV124">
        <f t="shared" si="77"/>
        <v>163.75776283559017</v>
      </c>
      <c r="AW124">
        <f t="shared" si="78"/>
        <v>1707.1066734072256</v>
      </c>
      <c r="AX124">
        <f t="shared" si="79"/>
        <v>742.65854590498054</v>
      </c>
    </row>
    <row r="125" spans="1:50" x14ac:dyDescent="0.25">
      <c r="A125" t="s">
        <v>97</v>
      </c>
      <c r="B125">
        <v>0</v>
      </c>
      <c r="C125">
        <v>0</v>
      </c>
      <c r="D125">
        <v>0</v>
      </c>
      <c r="E125">
        <v>58.5651468585205</v>
      </c>
      <c r="F125">
        <v>58.5651468585205</v>
      </c>
      <c r="G125">
        <v>0.1767207096764451</v>
      </c>
      <c r="H125">
        <v>8.3243734626783555E-2</v>
      </c>
      <c r="I125">
        <v>8.5218737091820266E-3</v>
      </c>
      <c r="J125">
        <v>3.5263162134490569E-3</v>
      </c>
      <c r="K125">
        <f t="shared" si="40"/>
        <v>0</v>
      </c>
      <c r="L125">
        <f t="shared" si="41"/>
        <v>0</v>
      </c>
      <c r="M125">
        <f t="shared" si="42"/>
        <v>-13310.601248559182</v>
      </c>
      <c r="N125">
        <f t="shared" si="43"/>
        <v>0</v>
      </c>
      <c r="O125">
        <f t="shared" si="44"/>
        <v>0</v>
      </c>
      <c r="P125">
        <f t="shared" si="45"/>
        <v>0</v>
      </c>
      <c r="Q125">
        <f t="shared" si="46"/>
        <v>-1708.1094896261845</v>
      </c>
      <c r="R125">
        <f t="shared" si="47"/>
        <v>0</v>
      </c>
      <c r="S125">
        <f t="shared" si="48"/>
        <v>0</v>
      </c>
      <c r="T125">
        <f t="shared" si="49"/>
        <v>0</v>
      </c>
      <c r="U125">
        <f t="shared" si="50"/>
        <v>-10.349674315142972</v>
      </c>
      <c r="V125">
        <f t="shared" si="51"/>
        <v>0</v>
      </c>
      <c r="W125">
        <f t="shared" si="52"/>
        <v>0</v>
      </c>
      <c r="X125">
        <f t="shared" si="53"/>
        <v>0</v>
      </c>
      <c r="Y125">
        <f t="shared" si="54"/>
        <v>-0.4990847852880102</v>
      </c>
      <c r="Z125">
        <f t="shared" si="55"/>
        <v>0</v>
      </c>
      <c r="AA125">
        <f t="shared" si="56"/>
        <v>0</v>
      </c>
      <c r="AB125">
        <f t="shared" si="57"/>
        <v>0</v>
      </c>
      <c r="AC125">
        <f t="shared" si="58"/>
        <v>-13300.251574244039</v>
      </c>
      <c r="AD125">
        <f t="shared" si="59"/>
        <v>0</v>
      </c>
      <c r="AE125">
        <f t="shared" si="60"/>
        <v>0</v>
      </c>
      <c r="AF125">
        <f t="shared" si="61"/>
        <v>0</v>
      </c>
      <c r="AG125">
        <f t="shared" si="62"/>
        <v>-1707.6104048408965</v>
      </c>
      <c r="AH125">
        <f t="shared" si="63"/>
        <v>0</v>
      </c>
      <c r="AI125">
        <f t="shared" si="64"/>
        <v>1083.5556464311401</v>
      </c>
      <c r="AJ125">
        <f t="shared" si="65"/>
        <v>510.405700657647</v>
      </c>
      <c r="AK125">
        <f t="shared" si="66"/>
        <v>-4903.8875052675066</v>
      </c>
      <c r="AL125">
        <f t="shared" si="67"/>
        <v>2309.9617876721627</v>
      </c>
      <c r="AM125">
        <f t="shared" si="68"/>
        <v>52.251512528800397</v>
      </c>
      <c r="AN125">
        <f t="shared" si="69"/>
        <v>21.621472603624284</v>
      </c>
      <c r="AO125">
        <f t="shared" si="70"/>
        <v>-236.47658545757628</v>
      </c>
      <c r="AP125">
        <f t="shared" si="71"/>
        <v>97.853091067007753</v>
      </c>
      <c r="AQ125">
        <f t="shared" si="72"/>
        <v>-1083.5556464311401</v>
      </c>
      <c r="AR125">
        <f t="shared" si="73"/>
        <v>510.405700657647</v>
      </c>
      <c r="AS125">
        <f t="shared" si="74"/>
        <v>-8396.3640689765325</v>
      </c>
      <c r="AT125">
        <f t="shared" si="75"/>
        <v>2309.9617876721627</v>
      </c>
      <c r="AU125">
        <f t="shared" si="76"/>
        <v>-52.251512528800397</v>
      </c>
      <c r="AV125">
        <f t="shared" si="77"/>
        <v>21.621472603624284</v>
      </c>
      <c r="AW125">
        <f t="shared" si="78"/>
        <v>-1471.1338193833203</v>
      </c>
      <c r="AX125">
        <f t="shared" si="79"/>
        <v>97.853091067007753</v>
      </c>
    </row>
    <row r="126" spans="1:50" x14ac:dyDescent="0.25">
      <c r="A126" t="s">
        <v>98</v>
      </c>
      <c r="B126">
        <v>0</v>
      </c>
      <c r="C126">
        <v>0</v>
      </c>
      <c r="D126">
        <v>0</v>
      </c>
      <c r="E126">
        <v>21.703680277545402</v>
      </c>
      <c r="F126">
        <v>21.703680277545402</v>
      </c>
      <c r="G126">
        <v>6.9651442310678213E-2</v>
      </c>
      <c r="H126">
        <v>3.746873027228477E-2</v>
      </c>
      <c r="I126">
        <v>8.5482831233368209E-2</v>
      </c>
      <c r="J126">
        <v>3.6697942143317196E-2</v>
      </c>
      <c r="K126">
        <f t="shared" si="40"/>
        <v>0</v>
      </c>
      <c r="L126">
        <f t="shared" si="41"/>
        <v>0</v>
      </c>
      <c r="M126">
        <f t="shared" si="42"/>
        <v>-4932.7808312085763</v>
      </c>
      <c r="N126">
        <f t="shared" si="43"/>
        <v>0</v>
      </c>
      <c r="O126">
        <f t="shared" si="44"/>
        <v>0</v>
      </c>
      <c r="P126">
        <f t="shared" si="45"/>
        <v>0</v>
      </c>
      <c r="Q126">
        <f t="shared" si="46"/>
        <v>-633.0089520896405</v>
      </c>
      <c r="R126">
        <f t="shared" si="47"/>
        <v>0</v>
      </c>
      <c r="S126">
        <f t="shared" si="48"/>
        <v>0</v>
      </c>
      <c r="T126">
        <f t="shared" si="49"/>
        <v>0</v>
      </c>
      <c r="U126">
        <f t="shared" si="50"/>
        <v>-1.5116926347808581</v>
      </c>
      <c r="V126">
        <f t="shared" si="51"/>
        <v>0</v>
      </c>
      <c r="W126">
        <f t="shared" si="52"/>
        <v>0</v>
      </c>
      <c r="X126">
        <f t="shared" si="53"/>
        <v>0</v>
      </c>
      <c r="Y126">
        <f t="shared" si="54"/>
        <v>-1.8552920383083957</v>
      </c>
      <c r="Z126">
        <f t="shared" si="55"/>
        <v>0</v>
      </c>
      <c r="AA126">
        <f t="shared" si="56"/>
        <v>0</v>
      </c>
      <c r="AB126">
        <f t="shared" si="57"/>
        <v>0</v>
      </c>
      <c r="AC126">
        <f t="shared" si="58"/>
        <v>-4931.2691385737953</v>
      </c>
      <c r="AD126">
        <f t="shared" si="59"/>
        <v>0</v>
      </c>
      <c r="AE126">
        <f t="shared" si="60"/>
        <v>0</v>
      </c>
      <c r="AF126">
        <f t="shared" si="61"/>
        <v>0</v>
      </c>
      <c r="AG126">
        <f t="shared" si="62"/>
        <v>-631.15366005133217</v>
      </c>
      <c r="AH126">
        <f t="shared" si="63"/>
        <v>0</v>
      </c>
      <c r="AI126">
        <f t="shared" si="64"/>
        <v>427.06490787631589</v>
      </c>
      <c r="AJ126">
        <f t="shared" si="65"/>
        <v>229.73802997213977</v>
      </c>
      <c r="AK126">
        <f t="shared" si="66"/>
        <v>-1935.3507613547501</v>
      </c>
      <c r="AL126">
        <f t="shared" si="67"/>
        <v>1041.1149757766811</v>
      </c>
      <c r="AM126">
        <f t="shared" si="68"/>
        <v>524.13440748072253</v>
      </c>
      <c r="AN126">
        <f t="shared" si="69"/>
        <v>225.01201569313733</v>
      </c>
      <c r="AO126">
        <f t="shared" si="70"/>
        <v>-2375.2453218746255</v>
      </c>
      <c r="AP126">
        <f t="shared" si="71"/>
        <v>1019.6978675939367</v>
      </c>
      <c r="AQ126">
        <f t="shared" si="72"/>
        <v>-427.06490787631589</v>
      </c>
      <c r="AR126">
        <f t="shared" si="73"/>
        <v>229.73802997213977</v>
      </c>
      <c r="AS126">
        <f t="shared" si="74"/>
        <v>-2995.9183772190454</v>
      </c>
      <c r="AT126">
        <f t="shared" si="75"/>
        <v>1041.1149757766811</v>
      </c>
      <c r="AU126">
        <f t="shared" si="76"/>
        <v>-524.13440748072253</v>
      </c>
      <c r="AV126">
        <f t="shared" si="77"/>
        <v>225.01201569313733</v>
      </c>
      <c r="AW126">
        <f t="shared" si="78"/>
        <v>1744.0916618232932</v>
      </c>
      <c r="AX126">
        <f t="shared" si="79"/>
        <v>1019.6978675939367</v>
      </c>
    </row>
    <row r="127" spans="1:50" x14ac:dyDescent="0.25">
      <c r="A127" t="s">
        <v>99</v>
      </c>
      <c r="B127">
        <v>0</v>
      </c>
      <c r="C127">
        <v>0</v>
      </c>
      <c r="D127">
        <v>0</v>
      </c>
      <c r="E127">
        <v>2.1880446241546392</v>
      </c>
      <c r="F127">
        <v>2.1880446241546392</v>
      </c>
      <c r="G127">
        <v>8.3280015595395933E-3</v>
      </c>
      <c r="H127">
        <v>4.0067741902307542E-3</v>
      </c>
      <c r="I127">
        <v>1.2795489336219563E-2</v>
      </c>
      <c r="J127">
        <v>5.4872229101373413E-3</v>
      </c>
      <c r="K127">
        <f t="shared" si="40"/>
        <v>0</v>
      </c>
      <c r="L127">
        <f t="shared" si="41"/>
        <v>0</v>
      </c>
      <c r="M127">
        <f t="shared" si="42"/>
        <v>-497.2955941958632</v>
      </c>
      <c r="N127">
        <f t="shared" si="43"/>
        <v>0</v>
      </c>
      <c r="O127">
        <f t="shared" si="44"/>
        <v>0</v>
      </c>
      <c r="P127">
        <f t="shared" si="45"/>
        <v>0</v>
      </c>
      <c r="Q127">
        <f t="shared" si="46"/>
        <v>-63.816450341579731</v>
      </c>
      <c r="R127">
        <f t="shared" si="47"/>
        <v>0</v>
      </c>
      <c r="S127">
        <f t="shared" si="48"/>
        <v>0</v>
      </c>
      <c r="T127">
        <f t="shared" si="49"/>
        <v>0</v>
      </c>
      <c r="U127">
        <f t="shared" si="50"/>
        <v>-1.822203904230206E-2</v>
      </c>
      <c r="V127">
        <f t="shared" si="51"/>
        <v>0</v>
      </c>
      <c r="W127">
        <f t="shared" si="52"/>
        <v>0</v>
      </c>
      <c r="X127">
        <f t="shared" si="53"/>
        <v>0</v>
      </c>
      <c r="Y127">
        <f t="shared" si="54"/>
        <v>-2.7997101655543227E-2</v>
      </c>
      <c r="Z127">
        <f t="shared" si="55"/>
        <v>0</v>
      </c>
      <c r="AA127">
        <f t="shared" si="56"/>
        <v>0</v>
      </c>
      <c r="AB127">
        <f t="shared" si="57"/>
        <v>0</v>
      </c>
      <c r="AC127">
        <f t="shared" si="58"/>
        <v>-497.27737215682095</v>
      </c>
      <c r="AD127">
        <f t="shared" si="59"/>
        <v>0</v>
      </c>
      <c r="AE127">
        <f t="shared" si="60"/>
        <v>0</v>
      </c>
      <c r="AF127">
        <f t="shared" si="61"/>
        <v>0</v>
      </c>
      <c r="AG127">
        <f t="shared" si="62"/>
        <v>-63.788453239924188</v>
      </c>
      <c r="AH127">
        <f t="shared" si="63"/>
        <v>0</v>
      </c>
      <c r="AI127">
        <f t="shared" si="64"/>
        <v>51.062793544956243</v>
      </c>
      <c r="AJ127">
        <f t="shared" si="65"/>
        <v>24.567378680309499</v>
      </c>
      <c r="AK127">
        <f t="shared" si="66"/>
        <v>-231.56626497689402</v>
      </c>
      <c r="AL127">
        <f t="shared" si="67"/>
        <v>111.41137658799668</v>
      </c>
      <c r="AM127">
        <f t="shared" si="68"/>
        <v>78.45500815662551</v>
      </c>
      <c r="AN127">
        <f t="shared" si="69"/>
        <v>33.644695501679081</v>
      </c>
      <c r="AO127">
        <f t="shared" si="70"/>
        <v>-355.78807868329079</v>
      </c>
      <c r="AP127">
        <f t="shared" si="71"/>
        <v>152.57638551932087</v>
      </c>
      <c r="AQ127">
        <f t="shared" si="72"/>
        <v>-51.062793544956243</v>
      </c>
      <c r="AR127">
        <f t="shared" si="73"/>
        <v>24.567378680309499</v>
      </c>
      <c r="AS127">
        <f t="shared" si="74"/>
        <v>-265.7111071799269</v>
      </c>
      <c r="AT127">
        <f t="shared" si="75"/>
        <v>111.41137658799668</v>
      </c>
      <c r="AU127">
        <f t="shared" si="76"/>
        <v>-78.45500815662551</v>
      </c>
      <c r="AV127">
        <f t="shared" si="77"/>
        <v>33.644695501679081</v>
      </c>
      <c r="AW127">
        <f t="shared" si="78"/>
        <v>291.9996254433666</v>
      </c>
      <c r="AX127">
        <f t="shared" si="79"/>
        <v>152.57638551932087</v>
      </c>
    </row>
    <row r="128" spans="1:50" x14ac:dyDescent="0.25">
      <c r="A128" t="s">
        <v>100</v>
      </c>
      <c r="B128">
        <v>0</v>
      </c>
      <c r="C128">
        <v>0</v>
      </c>
      <c r="D128">
        <v>0</v>
      </c>
      <c r="E128">
        <v>13.653154926439619</v>
      </c>
      <c r="F128">
        <v>13.653154926439619</v>
      </c>
      <c r="G128">
        <v>9.9288703275286258E-2</v>
      </c>
      <c r="H128">
        <v>3.3678662529676037E-2</v>
      </c>
      <c r="I128">
        <v>4.304604994912216E-3</v>
      </c>
      <c r="J128">
        <v>1.807040881351834E-3</v>
      </c>
      <c r="K128">
        <f t="shared" si="40"/>
        <v>0</v>
      </c>
      <c r="L128">
        <f t="shared" si="41"/>
        <v>0</v>
      </c>
      <c r="M128">
        <f t="shared" si="42"/>
        <v>-3103.0691590283177</v>
      </c>
      <c r="N128">
        <f t="shared" si="43"/>
        <v>0</v>
      </c>
      <c r="O128">
        <f t="shared" si="44"/>
        <v>0</v>
      </c>
      <c r="P128">
        <f t="shared" si="45"/>
        <v>0</v>
      </c>
      <c r="Q128">
        <f t="shared" si="46"/>
        <v>-398.2075473920728</v>
      </c>
      <c r="R128">
        <f t="shared" si="47"/>
        <v>0</v>
      </c>
      <c r="S128">
        <f t="shared" si="48"/>
        <v>0</v>
      </c>
      <c r="T128">
        <f t="shared" si="49"/>
        <v>0</v>
      </c>
      <c r="U128">
        <f t="shared" si="50"/>
        <v>-1.355604048262776</v>
      </c>
      <c r="V128">
        <f t="shared" si="51"/>
        <v>0</v>
      </c>
      <c r="W128">
        <f t="shared" si="52"/>
        <v>0</v>
      </c>
      <c r="X128">
        <f t="shared" si="53"/>
        <v>0</v>
      </c>
      <c r="Y128">
        <f t="shared" si="54"/>
        <v>-5.8771438892662314E-2</v>
      </c>
      <c r="Z128">
        <f t="shared" si="55"/>
        <v>0</v>
      </c>
      <c r="AA128">
        <f t="shared" si="56"/>
        <v>0</v>
      </c>
      <c r="AB128">
        <f t="shared" si="57"/>
        <v>0</v>
      </c>
      <c r="AC128">
        <f t="shared" si="58"/>
        <v>-3101.7135549800551</v>
      </c>
      <c r="AD128">
        <f t="shared" si="59"/>
        <v>0</v>
      </c>
      <c r="AE128">
        <f t="shared" si="60"/>
        <v>0</v>
      </c>
      <c r="AF128">
        <f t="shared" si="61"/>
        <v>0</v>
      </c>
      <c r="AG128">
        <f t="shared" si="62"/>
        <v>-398.14877595318018</v>
      </c>
      <c r="AH128">
        <f t="shared" si="63"/>
        <v>0</v>
      </c>
      <c r="AI128">
        <f t="shared" si="64"/>
        <v>608.78453497463693</v>
      </c>
      <c r="AJ128">
        <f t="shared" si="65"/>
        <v>206.49948391112301</v>
      </c>
      <c r="AK128">
        <f t="shared" si="66"/>
        <v>-2759.6577375193478</v>
      </c>
      <c r="AL128">
        <f t="shared" si="67"/>
        <v>936.07486036553871</v>
      </c>
      <c r="AM128">
        <f t="shared" si="68"/>
        <v>26.393505641939583</v>
      </c>
      <c r="AN128">
        <f t="shared" si="69"/>
        <v>11.079801675322136</v>
      </c>
      <c r="AO128">
        <f t="shared" si="70"/>
        <v>-119.64338428549873</v>
      </c>
      <c r="AP128">
        <f t="shared" si="71"/>
        <v>50.225422406231836</v>
      </c>
      <c r="AQ128">
        <f t="shared" si="72"/>
        <v>-608.78453497463693</v>
      </c>
      <c r="AR128">
        <f t="shared" si="73"/>
        <v>206.49948391112301</v>
      </c>
      <c r="AS128">
        <f t="shared" si="74"/>
        <v>-342.0558174607072</v>
      </c>
      <c r="AT128">
        <f t="shared" si="75"/>
        <v>936.07486036553871</v>
      </c>
      <c r="AU128">
        <f t="shared" si="76"/>
        <v>-26.393505641939583</v>
      </c>
      <c r="AV128">
        <f t="shared" si="77"/>
        <v>11.079801675322136</v>
      </c>
      <c r="AW128">
        <f t="shared" si="78"/>
        <v>-278.50539166768147</v>
      </c>
      <c r="AX128">
        <f t="shared" si="79"/>
        <v>50.225422406231836</v>
      </c>
    </row>
    <row r="129" spans="1:50" x14ac:dyDescent="0.25">
      <c r="A129" t="s">
        <v>101</v>
      </c>
      <c r="B129">
        <v>0</v>
      </c>
      <c r="C129">
        <v>0</v>
      </c>
      <c r="D129">
        <v>0</v>
      </c>
      <c r="E129">
        <v>8.0965132227488734</v>
      </c>
      <c r="F129">
        <v>8.0965132227488734</v>
      </c>
      <c r="G129">
        <v>0.33372517485280001</v>
      </c>
      <c r="H129">
        <v>6.2358107637538331E-2</v>
      </c>
      <c r="I129">
        <v>2.4798703345042019E-4</v>
      </c>
      <c r="J129">
        <v>1.3611857322159819E-4</v>
      </c>
      <c r="K129">
        <f t="shared" si="40"/>
        <v>0</v>
      </c>
      <c r="L129">
        <f t="shared" si="41"/>
        <v>0</v>
      </c>
      <c r="M129">
        <f t="shared" si="42"/>
        <v>-1840.1637286429507</v>
      </c>
      <c r="N129">
        <f t="shared" si="43"/>
        <v>0</v>
      </c>
      <c r="O129">
        <f t="shared" si="44"/>
        <v>0</v>
      </c>
      <c r="P129">
        <f t="shared" si="45"/>
        <v>0</v>
      </c>
      <c r="Q129">
        <f t="shared" si="46"/>
        <v>-236.1426857183605</v>
      </c>
      <c r="R129">
        <f t="shared" si="47"/>
        <v>0</v>
      </c>
      <c r="S129">
        <f t="shared" si="48"/>
        <v>0</v>
      </c>
      <c r="T129">
        <f t="shared" si="49"/>
        <v>0</v>
      </c>
      <c r="U129">
        <f t="shared" si="50"/>
        <v>-2.7020102909598749</v>
      </c>
      <c r="V129">
        <f t="shared" si="51"/>
        <v>0</v>
      </c>
      <c r="W129">
        <f t="shared" si="52"/>
        <v>0</v>
      </c>
      <c r="X129">
        <f t="shared" si="53"/>
        <v>0</v>
      </c>
      <c r="Y129">
        <f t="shared" si="54"/>
        <v>-2.0078302954015942E-3</v>
      </c>
      <c r="Z129">
        <f t="shared" si="55"/>
        <v>0</v>
      </c>
      <c r="AA129">
        <f t="shared" si="56"/>
        <v>0</v>
      </c>
      <c r="AB129">
        <f t="shared" si="57"/>
        <v>0</v>
      </c>
      <c r="AC129">
        <f t="shared" si="58"/>
        <v>-1837.4617183519908</v>
      </c>
      <c r="AD129">
        <f t="shared" si="59"/>
        <v>0</v>
      </c>
      <c r="AE129">
        <f t="shared" si="60"/>
        <v>0</v>
      </c>
      <c r="AF129">
        <f t="shared" si="61"/>
        <v>0</v>
      </c>
      <c r="AG129">
        <f t="shared" si="62"/>
        <v>-236.14067788806508</v>
      </c>
      <c r="AH129">
        <f t="shared" si="63"/>
        <v>0</v>
      </c>
      <c r="AI129">
        <f t="shared" si="64"/>
        <v>2046.2219636285758</v>
      </c>
      <c r="AJ129">
        <f t="shared" si="65"/>
        <v>382.34718058554688</v>
      </c>
      <c r="AK129">
        <f t="shared" si="66"/>
        <v>-9277.504395777727</v>
      </c>
      <c r="AL129">
        <f t="shared" si="67"/>
        <v>1733.5497867031563</v>
      </c>
      <c r="AM129">
        <f t="shared" si="68"/>
        <v>1.5205221325156695</v>
      </c>
      <c r="AN129">
        <f t="shared" si="69"/>
        <v>0.83460560895209979</v>
      </c>
      <c r="AO129">
        <f t="shared" si="70"/>
        <v>-6.8939983144722241</v>
      </c>
      <c r="AP129">
        <f t="shared" si="71"/>
        <v>3.7840749163219072</v>
      </c>
      <c r="AQ129">
        <f t="shared" si="72"/>
        <v>-2046.2219636285758</v>
      </c>
      <c r="AR129">
        <f t="shared" si="73"/>
        <v>382.34718058554688</v>
      </c>
      <c r="AS129">
        <f t="shared" si="74"/>
        <v>7440.0426774257357</v>
      </c>
      <c r="AT129">
        <f t="shared" si="75"/>
        <v>1733.5497867031563</v>
      </c>
      <c r="AU129">
        <f t="shared" si="76"/>
        <v>-1.5205221325156695</v>
      </c>
      <c r="AV129">
        <f t="shared" si="77"/>
        <v>0.83460560895209979</v>
      </c>
      <c r="AW129">
        <f t="shared" si="78"/>
        <v>-229.24667957359287</v>
      </c>
      <c r="AX129">
        <f t="shared" si="79"/>
        <v>3.7840749163219072</v>
      </c>
    </row>
    <row r="130" spans="1:50" x14ac:dyDescent="0.25">
      <c r="A130" t="s">
        <v>102</v>
      </c>
      <c r="B130">
        <v>0</v>
      </c>
      <c r="C130">
        <v>0</v>
      </c>
      <c r="D130">
        <v>0</v>
      </c>
      <c r="E130">
        <v>6.9941129030566094</v>
      </c>
      <c r="F130">
        <v>6.9941129030566094</v>
      </c>
      <c r="G130">
        <v>5.310788403521649E-2</v>
      </c>
      <c r="H130">
        <v>1.4613264903619989E-2</v>
      </c>
      <c r="I130">
        <v>3.2564493502997248E-3</v>
      </c>
      <c r="J130">
        <v>1.3751421668320824E-3</v>
      </c>
      <c r="K130">
        <f t="shared" si="40"/>
        <v>0</v>
      </c>
      <c r="L130">
        <f t="shared" si="41"/>
        <v>0</v>
      </c>
      <c r="M130">
        <f t="shared" si="42"/>
        <v>-1589.6117901810553</v>
      </c>
      <c r="N130">
        <f t="shared" si="43"/>
        <v>0</v>
      </c>
      <c r="O130">
        <f t="shared" si="44"/>
        <v>0</v>
      </c>
      <c r="P130">
        <f t="shared" si="45"/>
        <v>0</v>
      </c>
      <c r="Q130">
        <f t="shared" si="46"/>
        <v>-203.99010780402131</v>
      </c>
      <c r="R130">
        <f t="shared" si="47"/>
        <v>0</v>
      </c>
      <c r="S130">
        <f t="shared" si="48"/>
        <v>0</v>
      </c>
      <c r="T130">
        <f t="shared" si="49"/>
        <v>0</v>
      </c>
      <c r="U130">
        <f t="shared" si="50"/>
        <v>-0.37144253698474178</v>
      </c>
      <c r="V130">
        <f t="shared" si="51"/>
        <v>0</v>
      </c>
      <c r="W130">
        <f t="shared" si="52"/>
        <v>0</v>
      </c>
      <c r="X130">
        <f t="shared" si="53"/>
        <v>0</v>
      </c>
      <c r="Y130">
        <f t="shared" si="54"/>
        <v>-2.2775974419081618E-2</v>
      </c>
      <c r="Z130">
        <f t="shared" si="55"/>
        <v>0</v>
      </c>
      <c r="AA130">
        <f t="shared" si="56"/>
        <v>0</v>
      </c>
      <c r="AB130">
        <f t="shared" si="57"/>
        <v>0</v>
      </c>
      <c r="AC130">
        <f t="shared" si="58"/>
        <v>-1589.2403476440707</v>
      </c>
      <c r="AD130">
        <f t="shared" si="59"/>
        <v>0</v>
      </c>
      <c r="AE130">
        <f t="shared" si="60"/>
        <v>0</v>
      </c>
      <c r="AF130">
        <f t="shared" si="61"/>
        <v>0</v>
      </c>
      <c r="AG130">
        <f t="shared" si="62"/>
        <v>-203.96733182960224</v>
      </c>
      <c r="AH130">
        <f t="shared" si="63"/>
        <v>0</v>
      </c>
      <c r="AI130">
        <f t="shared" si="64"/>
        <v>325.62877164610654</v>
      </c>
      <c r="AJ130">
        <f t="shared" si="65"/>
        <v>89.600736497515143</v>
      </c>
      <c r="AK130">
        <f t="shared" si="66"/>
        <v>-1476.4488957960673</v>
      </c>
      <c r="AL130">
        <f t="shared" si="67"/>
        <v>406.26295949070624</v>
      </c>
      <c r="AM130">
        <f t="shared" si="68"/>
        <v>19.966783108185989</v>
      </c>
      <c r="AN130">
        <f t="shared" si="69"/>
        <v>8.4316312617343794</v>
      </c>
      <c r="AO130">
        <f t="shared" si="70"/>
        <v>-90.532340627196106</v>
      </c>
      <c r="AP130">
        <f t="shared" si="71"/>
        <v>38.230260192354152</v>
      </c>
      <c r="AQ130">
        <f t="shared" si="72"/>
        <v>-325.62877164610654</v>
      </c>
      <c r="AR130">
        <f t="shared" si="73"/>
        <v>89.600736497515143</v>
      </c>
      <c r="AS130">
        <f t="shared" si="74"/>
        <v>-112.79145184800336</v>
      </c>
      <c r="AT130">
        <f t="shared" si="75"/>
        <v>406.26295949070624</v>
      </c>
      <c r="AU130">
        <f t="shared" si="76"/>
        <v>-19.966783108185989</v>
      </c>
      <c r="AV130">
        <f t="shared" si="77"/>
        <v>8.4316312617343794</v>
      </c>
      <c r="AW130">
        <f t="shared" si="78"/>
        <v>-113.43499120240614</v>
      </c>
      <c r="AX130">
        <f t="shared" si="79"/>
        <v>38.230260192354152</v>
      </c>
    </row>
    <row r="131" spans="1:50" x14ac:dyDescent="0.25">
      <c r="A131" t="s">
        <v>103</v>
      </c>
      <c r="B131">
        <v>0</v>
      </c>
      <c r="C131">
        <v>0</v>
      </c>
      <c r="D131">
        <v>0</v>
      </c>
      <c r="E131">
        <v>64.7203222052417</v>
      </c>
      <c r="F131">
        <v>64.7203222052417</v>
      </c>
      <c r="G131">
        <v>0.17939750678043975</v>
      </c>
      <c r="H131">
        <v>9.9121412751907778E-2</v>
      </c>
      <c r="I131">
        <v>0.10303201719601426</v>
      </c>
      <c r="J131">
        <v>4.4032538208128628E-2</v>
      </c>
      <c r="K131">
        <f t="shared" si="40"/>
        <v>0</v>
      </c>
      <c r="L131">
        <f t="shared" si="41"/>
        <v>0</v>
      </c>
      <c r="M131">
        <f t="shared" si="42"/>
        <v>-14709.540533268722</v>
      </c>
      <c r="N131">
        <f t="shared" si="43"/>
        <v>0</v>
      </c>
      <c r="O131">
        <f t="shared" si="44"/>
        <v>0</v>
      </c>
      <c r="P131">
        <f t="shared" si="45"/>
        <v>0</v>
      </c>
      <c r="Q131">
        <f t="shared" si="46"/>
        <v>-1887.6311673476844</v>
      </c>
      <c r="R131">
        <f t="shared" si="47"/>
        <v>0</v>
      </c>
      <c r="S131">
        <f t="shared" si="48"/>
        <v>0</v>
      </c>
      <c r="T131">
        <f t="shared" si="49"/>
        <v>0</v>
      </c>
      <c r="U131">
        <f t="shared" si="50"/>
        <v>-11.610664441647094</v>
      </c>
      <c r="V131">
        <f t="shared" si="51"/>
        <v>0</v>
      </c>
      <c r="W131">
        <f t="shared" si="52"/>
        <v>0</v>
      </c>
      <c r="X131">
        <f t="shared" si="53"/>
        <v>0</v>
      </c>
      <c r="Y131">
        <f t="shared" si="54"/>
        <v>-6.6682653503820468</v>
      </c>
      <c r="Z131">
        <f t="shared" si="55"/>
        <v>0</v>
      </c>
      <c r="AA131">
        <f t="shared" si="56"/>
        <v>0</v>
      </c>
      <c r="AB131">
        <f t="shared" si="57"/>
        <v>0</v>
      </c>
      <c r="AC131">
        <f t="shared" si="58"/>
        <v>-14697.929868827076</v>
      </c>
      <c r="AD131">
        <f t="shared" si="59"/>
        <v>0</v>
      </c>
      <c r="AE131">
        <f t="shared" si="60"/>
        <v>0</v>
      </c>
      <c r="AF131">
        <f t="shared" si="61"/>
        <v>0</v>
      </c>
      <c r="AG131">
        <f t="shared" si="62"/>
        <v>-1880.9629019973024</v>
      </c>
      <c r="AH131">
        <f t="shared" si="63"/>
        <v>0</v>
      </c>
      <c r="AI131">
        <f t="shared" si="64"/>
        <v>1099.9683160140901</v>
      </c>
      <c r="AJ131">
        <f t="shared" si="65"/>
        <v>607.75899091073939</v>
      </c>
      <c r="AK131">
        <f t="shared" si="66"/>
        <v>-4977.0627024714731</v>
      </c>
      <c r="AL131">
        <f t="shared" si="67"/>
        <v>2749.9470318514091</v>
      </c>
      <c r="AM131">
        <f t="shared" si="68"/>
        <v>631.73650785090797</v>
      </c>
      <c r="AN131">
        <f t="shared" si="69"/>
        <v>269.98380961927592</v>
      </c>
      <c r="AO131">
        <f t="shared" si="70"/>
        <v>-2858.438888865282</v>
      </c>
      <c r="AP131">
        <f t="shared" si="71"/>
        <v>1221.6045949363913</v>
      </c>
      <c r="AQ131">
        <f t="shared" si="72"/>
        <v>-1099.9683160140901</v>
      </c>
      <c r="AR131">
        <f t="shared" si="73"/>
        <v>607.75899091073939</v>
      </c>
      <c r="AS131">
        <f t="shared" si="74"/>
        <v>-9720.8671663556015</v>
      </c>
      <c r="AT131">
        <f t="shared" si="75"/>
        <v>2749.9470318514091</v>
      </c>
      <c r="AU131">
        <f t="shared" si="76"/>
        <v>-631.73650785090797</v>
      </c>
      <c r="AV131">
        <f t="shared" si="77"/>
        <v>269.98380961927592</v>
      </c>
      <c r="AW131">
        <f t="shared" si="78"/>
        <v>977.4759868679796</v>
      </c>
      <c r="AX131">
        <f t="shared" si="79"/>
        <v>1221.6045949363913</v>
      </c>
    </row>
    <row r="132" spans="1:50" x14ac:dyDescent="0.25">
      <c r="A132" t="s">
        <v>104</v>
      </c>
      <c r="B132">
        <v>0</v>
      </c>
      <c r="C132">
        <v>0</v>
      </c>
      <c r="D132">
        <v>0</v>
      </c>
      <c r="E132">
        <v>5.2502766326655159</v>
      </c>
      <c r="F132">
        <v>5.2502766326655159</v>
      </c>
      <c r="G132">
        <v>3.3059174191795012E-3</v>
      </c>
      <c r="H132">
        <v>1.4223994605098737E-3</v>
      </c>
      <c r="I132">
        <v>1.9844749812204392E-2</v>
      </c>
      <c r="J132">
        <v>8.5618125427189759E-3</v>
      </c>
      <c r="K132">
        <f t="shared" si="40"/>
        <v>0</v>
      </c>
      <c r="L132">
        <f t="shared" si="41"/>
        <v>0</v>
      </c>
      <c r="M132">
        <f t="shared" si="42"/>
        <v>-1193.2752234167992</v>
      </c>
      <c r="N132">
        <f t="shared" si="43"/>
        <v>0</v>
      </c>
      <c r="O132">
        <f t="shared" si="44"/>
        <v>0</v>
      </c>
      <c r="P132">
        <f t="shared" si="45"/>
        <v>0</v>
      </c>
      <c r="Q132">
        <f t="shared" si="46"/>
        <v>-153.12942629655231</v>
      </c>
      <c r="R132">
        <f t="shared" si="47"/>
        <v>0</v>
      </c>
      <c r="S132">
        <f t="shared" si="48"/>
        <v>0</v>
      </c>
      <c r="T132">
        <f t="shared" si="49"/>
        <v>0</v>
      </c>
      <c r="U132">
        <f t="shared" si="50"/>
        <v>-1.7356980975440025E-2</v>
      </c>
      <c r="V132">
        <f t="shared" si="51"/>
        <v>0</v>
      </c>
      <c r="W132">
        <f t="shared" si="52"/>
        <v>0</v>
      </c>
      <c r="X132">
        <f t="shared" si="53"/>
        <v>0</v>
      </c>
      <c r="Y132">
        <f t="shared" si="54"/>
        <v>-0.10419042622011011</v>
      </c>
      <c r="Z132">
        <f t="shared" si="55"/>
        <v>0</v>
      </c>
      <c r="AA132">
        <f t="shared" si="56"/>
        <v>0</v>
      </c>
      <c r="AB132">
        <f t="shared" si="57"/>
        <v>0</v>
      </c>
      <c r="AC132">
        <f t="shared" si="58"/>
        <v>-1193.2578664358239</v>
      </c>
      <c r="AD132">
        <f t="shared" si="59"/>
        <v>0</v>
      </c>
      <c r="AE132">
        <f t="shared" si="60"/>
        <v>0</v>
      </c>
      <c r="AF132">
        <f t="shared" si="61"/>
        <v>0</v>
      </c>
      <c r="AG132">
        <f t="shared" si="62"/>
        <v>-153.02523587033221</v>
      </c>
      <c r="AH132">
        <f t="shared" si="63"/>
        <v>0</v>
      </c>
      <c r="AI132">
        <f t="shared" si="64"/>
        <v>20.270094505310098</v>
      </c>
      <c r="AJ132">
        <f t="shared" si="65"/>
        <v>8.7213873666518928</v>
      </c>
      <c r="AK132">
        <f t="shared" si="66"/>
        <v>-91.913364232777369</v>
      </c>
      <c r="AL132">
        <f t="shared" si="67"/>
        <v>39.546537557396313</v>
      </c>
      <c r="AM132">
        <f t="shared" si="68"/>
        <v>121.67725418484709</v>
      </c>
      <c r="AN132">
        <f t="shared" si="69"/>
        <v>52.49642284565622</v>
      </c>
      <c r="AO132">
        <f t="shared" si="70"/>
        <v>-551.73722943453993</v>
      </c>
      <c r="AP132">
        <f t="shared" si="71"/>
        <v>238.04145721504514</v>
      </c>
      <c r="AQ132">
        <f t="shared" si="72"/>
        <v>-20.270094505310098</v>
      </c>
      <c r="AR132">
        <f t="shared" si="73"/>
        <v>8.7213873666518928</v>
      </c>
      <c r="AS132">
        <f t="shared" si="74"/>
        <v>-1101.3445022030464</v>
      </c>
      <c r="AT132">
        <f t="shared" si="75"/>
        <v>39.546537557396313</v>
      </c>
      <c r="AU132">
        <f t="shared" si="76"/>
        <v>-121.67725418484709</v>
      </c>
      <c r="AV132">
        <f t="shared" si="77"/>
        <v>52.49642284565622</v>
      </c>
      <c r="AW132">
        <f t="shared" si="78"/>
        <v>398.71199356420772</v>
      </c>
      <c r="AX132">
        <f t="shared" si="79"/>
        <v>238.04145721504514</v>
      </c>
    </row>
    <row r="133" spans="1:50" x14ac:dyDescent="0.25">
      <c r="A133" t="s">
        <v>106</v>
      </c>
      <c r="B133">
        <v>0</v>
      </c>
      <c r="C133">
        <v>0</v>
      </c>
      <c r="D133">
        <v>0</v>
      </c>
      <c r="E133">
        <v>391.7062079116161</v>
      </c>
      <c r="F133">
        <v>391.7062079116161</v>
      </c>
      <c r="G133">
        <v>3.9231494949489361</v>
      </c>
      <c r="H133">
        <v>2.419959129994167</v>
      </c>
      <c r="I133">
        <v>0.17254352106520851</v>
      </c>
      <c r="J133">
        <v>7.171204141067189E-2</v>
      </c>
      <c r="K133">
        <f t="shared" si="40"/>
        <v>0</v>
      </c>
      <c r="L133">
        <f t="shared" si="41"/>
        <v>0</v>
      </c>
      <c r="M133">
        <f t="shared" si="42"/>
        <v>-89026.416218030703</v>
      </c>
      <c r="N133">
        <f t="shared" si="43"/>
        <v>0</v>
      </c>
      <c r="O133">
        <f t="shared" si="44"/>
        <v>0</v>
      </c>
      <c r="P133">
        <f t="shared" si="45"/>
        <v>0</v>
      </c>
      <c r="Q133">
        <f t="shared" si="46"/>
        <v>-11424.492667894272</v>
      </c>
      <c r="R133">
        <f t="shared" si="47"/>
        <v>0</v>
      </c>
      <c r="S133">
        <f t="shared" si="48"/>
        <v>0</v>
      </c>
      <c r="T133">
        <f t="shared" si="49"/>
        <v>0</v>
      </c>
      <c r="U133">
        <f t="shared" si="50"/>
        <v>-1536.7220117368197</v>
      </c>
      <c r="V133">
        <f t="shared" si="51"/>
        <v>0</v>
      </c>
      <c r="W133">
        <f t="shared" si="52"/>
        <v>0</v>
      </c>
      <c r="X133">
        <f t="shared" si="53"/>
        <v>0</v>
      </c>
      <c r="Y133">
        <f t="shared" si="54"/>
        <v>-67.586368336170878</v>
      </c>
      <c r="Z133">
        <f t="shared" si="55"/>
        <v>0</v>
      </c>
      <c r="AA133">
        <f t="shared" si="56"/>
        <v>0</v>
      </c>
      <c r="AB133">
        <f t="shared" si="57"/>
        <v>0</v>
      </c>
      <c r="AC133">
        <f t="shared" si="58"/>
        <v>-87489.694206293891</v>
      </c>
      <c r="AD133">
        <f t="shared" si="59"/>
        <v>0</v>
      </c>
      <c r="AE133">
        <f t="shared" si="60"/>
        <v>0</v>
      </c>
      <c r="AF133">
        <f t="shared" si="61"/>
        <v>0</v>
      </c>
      <c r="AG133">
        <f t="shared" si="62"/>
        <v>-11356.906299558103</v>
      </c>
      <c r="AH133">
        <f t="shared" si="63"/>
        <v>0</v>
      </c>
      <c r="AI133">
        <f t="shared" si="64"/>
        <v>24054.62718449008</v>
      </c>
      <c r="AJ133">
        <f t="shared" si="65"/>
        <v>14837.882015557288</v>
      </c>
      <c r="AK133">
        <f t="shared" si="66"/>
        <v>-107557.94575208706</v>
      </c>
      <c r="AL133">
        <f t="shared" si="67"/>
        <v>66346.15854425724</v>
      </c>
      <c r="AM133">
        <f t="shared" si="68"/>
        <v>1057.9433890211274</v>
      </c>
      <c r="AN133">
        <f t="shared" si="69"/>
        <v>439.69962909404512</v>
      </c>
      <c r="AO133">
        <f t="shared" si="70"/>
        <v>-4730.4918414401</v>
      </c>
      <c r="AP133">
        <f t="shared" si="71"/>
        <v>1966.0744891445988</v>
      </c>
      <c r="AQ133">
        <f t="shared" si="72"/>
        <v>-24054.62718449008</v>
      </c>
      <c r="AR133">
        <f t="shared" si="73"/>
        <v>14837.882015557288</v>
      </c>
      <c r="AS133">
        <f t="shared" si="74"/>
        <v>20068.251545793173</v>
      </c>
      <c r="AT133">
        <f t="shared" si="75"/>
        <v>66346.15854425724</v>
      </c>
      <c r="AU133">
        <f t="shared" si="76"/>
        <v>-1057.9433890211274</v>
      </c>
      <c r="AV133">
        <f t="shared" si="77"/>
        <v>439.69962909404512</v>
      </c>
      <c r="AW133">
        <f t="shared" si="78"/>
        <v>-6626.4144581180026</v>
      </c>
      <c r="AX133">
        <f t="shared" si="79"/>
        <v>1966.0744891445988</v>
      </c>
    </row>
    <row r="134" spans="1:50" x14ac:dyDescent="0.25">
      <c r="A134" t="s">
        <v>107</v>
      </c>
      <c r="B134">
        <v>0</v>
      </c>
      <c r="C134">
        <v>0</v>
      </c>
      <c r="D134">
        <v>0</v>
      </c>
      <c r="E134">
        <v>6.6495015890845197</v>
      </c>
      <c r="F134">
        <v>6.6495015890845197</v>
      </c>
      <c r="G134">
        <v>2.5965467023575932E-2</v>
      </c>
      <c r="H134">
        <v>5.4727527967544558E-3</v>
      </c>
      <c r="I134">
        <v>5.0865700415314531E-3</v>
      </c>
      <c r="J134">
        <v>2.1822389538130259E-3</v>
      </c>
      <c r="K134">
        <f t="shared" si="40"/>
        <v>0</v>
      </c>
      <c r="L134">
        <f t="shared" si="41"/>
        <v>0</v>
      </c>
      <c r="M134">
        <f t="shared" si="42"/>
        <v>-1511.2890328403187</v>
      </c>
      <c r="N134">
        <f t="shared" si="43"/>
        <v>0</v>
      </c>
      <c r="O134">
        <f t="shared" si="44"/>
        <v>0</v>
      </c>
      <c r="P134">
        <f t="shared" si="45"/>
        <v>0</v>
      </c>
      <c r="Q134">
        <f t="shared" si="46"/>
        <v>-193.93918353928285</v>
      </c>
      <c r="R134">
        <f t="shared" si="47"/>
        <v>0</v>
      </c>
      <c r="S134">
        <f t="shared" si="48"/>
        <v>0</v>
      </c>
      <c r="T134">
        <f t="shared" si="49"/>
        <v>0</v>
      </c>
      <c r="U134">
        <f t="shared" si="50"/>
        <v>-0.17265741423458986</v>
      </c>
      <c r="V134">
        <f t="shared" si="51"/>
        <v>0</v>
      </c>
      <c r="W134">
        <f t="shared" si="52"/>
        <v>0</v>
      </c>
      <c r="X134">
        <f t="shared" si="53"/>
        <v>0</v>
      </c>
      <c r="Y134">
        <f t="shared" si="54"/>
        <v>-3.3823155574153108E-2</v>
      </c>
      <c r="Z134">
        <f t="shared" si="55"/>
        <v>0</v>
      </c>
      <c r="AA134">
        <f t="shared" si="56"/>
        <v>0</v>
      </c>
      <c r="AB134">
        <f t="shared" si="57"/>
        <v>0</v>
      </c>
      <c r="AC134">
        <f t="shared" si="58"/>
        <v>-1511.116375426084</v>
      </c>
      <c r="AD134">
        <f t="shared" si="59"/>
        <v>0</v>
      </c>
      <c r="AE134">
        <f t="shared" si="60"/>
        <v>0</v>
      </c>
      <c r="AF134">
        <f t="shared" si="61"/>
        <v>0</v>
      </c>
      <c r="AG134">
        <f t="shared" si="62"/>
        <v>-193.90536038370871</v>
      </c>
      <c r="AH134">
        <f t="shared" si="63"/>
        <v>0</v>
      </c>
      <c r="AI134">
        <f t="shared" si="64"/>
        <v>159.20617598881992</v>
      </c>
      <c r="AJ134">
        <f t="shared" si="65"/>
        <v>33.556027462785721</v>
      </c>
      <c r="AK134">
        <f t="shared" si="66"/>
        <v>-721.87324012717727</v>
      </c>
      <c r="AL134">
        <f t="shared" si="67"/>
        <v>152.14986554327339</v>
      </c>
      <c r="AM134">
        <f t="shared" si="68"/>
        <v>31.188091647888609</v>
      </c>
      <c r="AN134">
        <f t="shared" si="69"/>
        <v>13.380313918962969</v>
      </c>
      <c r="AO134">
        <f t="shared" si="70"/>
        <v>-141.41316209256678</v>
      </c>
      <c r="AP134">
        <f t="shared" si="71"/>
        <v>60.669069542119097</v>
      </c>
      <c r="AQ134">
        <f t="shared" si="72"/>
        <v>-159.20617598881992</v>
      </c>
      <c r="AR134">
        <f t="shared" si="73"/>
        <v>33.556027462785721</v>
      </c>
      <c r="AS134">
        <f t="shared" si="74"/>
        <v>-789.24313529890674</v>
      </c>
      <c r="AT134">
        <f t="shared" si="75"/>
        <v>152.14986554327339</v>
      </c>
      <c r="AU134">
        <f t="shared" si="76"/>
        <v>-31.188091647888609</v>
      </c>
      <c r="AV134">
        <f t="shared" si="77"/>
        <v>13.380313918962969</v>
      </c>
      <c r="AW134">
        <f t="shared" si="78"/>
        <v>-52.492198291141932</v>
      </c>
      <c r="AX134">
        <f t="shared" si="79"/>
        <v>60.669069542119097</v>
      </c>
    </row>
    <row r="135" spans="1:50" x14ac:dyDescent="0.25">
      <c r="A135" t="s">
        <v>108</v>
      </c>
      <c r="B135">
        <v>0</v>
      </c>
      <c r="C135">
        <v>0</v>
      </c>
      <c r="D135">
        <v>0</v>
      </c>
      <c r="E135">
        <v>3.9283631648556465</v>
      </c>
      <c r="F135">
        <v>3.9283631648556465</v>
      </c>
      <c r="G135">
        <v>0.11086897038970421</v>
      </c>
      <c r="H135">
        <v>8.7088373074856826E-2</v>
      </c>
      <c r="I135">
        <v>0.13175495686447616</v>
      </c>
      <c r="J135">
        <v>5.6424636376870639E-2</v>
      </c>
      <c r="K135">
        <f t="shared" ref="K135:K198" si="80">B135*-$G$1</f>
        <v>0</v>
      </c>
      <c r="L135">
        <f t="shared" ref="L135:L198" si="81">IFERROR(K135*(($H$1/$G$1)^2+(C135/B135)^2)^0.5,0)</f>
        <v>0</v>
      </c>
      <c r="M135">
        <f t="shared" ref="M135:M198" si="82">F135*-$G$1</f>
        <v>-892.83265648149029</v>
      </c>
      <c r="N135">
        <f t="shared" ref="N135:N198" si="83">IFERROR(M135*(($H$1/$G$1)^2+(C135/B135)^2)^0.5,0)</f>
        <v>0</v>
      </c>
      <c r="O135">
        <f t="shared" ref="O135:O198" si="84">B135*-$I$1</f>
        <v>0</v>
      </c>
      <c r="P135">
        <f t="shared" ref="P135:P198" si="85">IFERROR(O135*(($J$1/$I$1)^2+(C135/B135)^2)^0.5,0)</f>
        <v>0</v>
      </c>
      <c r="Q135">
        <f t="shared" ref="Q135:Q198" si="86">F135*-$I$1</f>
        <v>-114.57453384002997</v>
      </c>
      <c r="R135">
        <f t="shared" ref="R135:R198" si="87">IFERROR(Q135*(($J$1/$I$1)^2+(C135/B135)^2)^0.5,0)</f>
        <v>0</v>
      </c>
      <c r="S135">
        <f t="shared" ref="S135:S198" si="88">B135*-G135</f>
        <v>0</v>
      </c>
      <c r="T135">
        <f t="shared" ref="T135:T198" si="89">IFERROR(S135*(($C135/$B135)^2+(H135/G135)^2)^0.5,0)</f>
        <v>0</v>
      </c>
      <c r="U135">
        <f t="shared" ref="U135:U198" si="90">F135*-G135</f>
        <v>-0.43553357940438542</v>
      </c>
      <c r="V135">
        <f t="shared" ref="V135:V198" si="91">ABS(IFERROR(U135*(($C135/$B135)^2+(H135/G135)^2)^0.5,0))</f>
        <v>0</v>
      </c>
      <c r="W135">
        <f t="shared" ref="W135:W198" si="92">B135*-I135</f>
        <v>0</v>
      </c>
      <c r="X135">
        <f t="shared" ref="X135:X198" si="93">IFERROR(W135*(($C135/$B135)^2+(J135/I135)^2)^0.5,0)</f>
        <v>0</v>
      </c>
      <c r="Y135">
        <f t="shared" ref="Y135:Y198" si="94">F135*-I135</f>
        <v>-0.51758131933355278</v>
      </c>
      <c r="Z135">
        <f t="shared" ref="Z135:Z198" si="95">ABS(IFERROR(Y135*(($C135/$B135)^2+(J135/I135)^2)^0.5,0))</f>
        <v>0</v>
      </c>
      <c r="AA135">
        <f t="shared" ref="AA135:AA198" si="96">B135*-($G$1-G135)</f>
        <v>0</v>
      </c>
      <c r="AB135">
        <f t="shared" ref="AB135:AB198" si="97">IFERROR(AA135*(($C135/$B135)^2+((($H$1^2+H135^2)^0.5)/($G$1-G135))^2)^0.5,0)</f>
        <v>0</v>
      </c>
      <c r="AC135">
        <f t="shared" ref="AC135:AC198" si="98">F135*-($G$1-G135)</f>
        <v>-892.39712290208593</v>
      </c>
      <c r="AD135">
        <f t="shared" ref="AD135:AD198" si="99">ABS(IFERROR(AC135*(($C135/$B135)^2+((($H$1^2+H135^2)^0.5)/($G$1-G135))^2)^0.5,0))</f>
        <v>0</v>
      </c>
      <c r="AE135">
        <f t="shared" ref="AE135:AE198" si="100">B135*-($I$1-I135)</f>
        <v>0</v>
      </c>
      <c r="AF135">
        <f t="shared" ref="AF135:AF198" si="101">IFERROR(AE135*(($C135/$B135)^2+((($J$1^2+J135^2)^0.5)/($I$1-I135))^2)^0.5,0)</f>
        <v>0</v>
      </c>
      <c r="AG135">
        <f t="shared" ref="AG135:AG198" si="102">F135*-($I$1-I135)</f>
        <v>-114.05695252069641</v>
      </c>
      <c r="AH135">
        <f t="shared" ref="AH135:AH198" si="103">ABS(IFERROR(AG135*(($C135/$B135)^2+((($J$1^2+J135^2)^0.5)/($I$1-I135))^2)^0.5,0))</f>
        <v>0</v>
      </c>
      <c r="AI135">
        <f t="shared" ref="AI135:AI198" si="104">-$G135*($B$1-B135)</f>
        <v>679.78845886098895</v>
      </c>
      <c r="AJ135">
        <f t="shared" ref="AJ135:AJ198" si="105">ABS(IFERROR(AI135*((H135/G135)^2+(($C135^2+$C$1^2)^0.5/($B$1-$B135))^2)^0.5,0))</f>
        <v>533.97880312516963</v>
      </c>
      <c r="AK135">
        <f t="shared" ref="AK135:AK198" si="106">-$G135*($F$1-F135)</f>
        <v>-3082.6010689142358</v>
      </c>
      <c r="AL135">
        <f t="shared" ref="AL135:AL198" si="107">ABS(IFERROR(AK135*((H135/G135)^2+(($C135^2+$C$1^2)^0.5/($B$1-$B135))^2)^0.5,0))</f>
        <v>2421.4056708894414</v>
      </c>
      <c r="AM135">
        <f t="shared" ref="AM135:AM198" si="108">-$I135*($B$1-B135)</f>
        <v>807.85001213031728</v>
      </c>
      <c r="AN135">
        <f t="shared" ref="AN135:AN198" si="109">ABS(IFERROR(AM135*((J135/I135)^2+(($C135^2+$C$1^2)^0.5/($B$1-$B135))^2)^0.5,0))</f>
        <v>345.96548080723841</v>
      </c>
      <c r="AO135">
        <f t="shared" ref="AO135:AO198" si="110">-$I135*($F$1-F135)</f>
        <v>-3663.3150775872996</v>
      </c>
      <c r="AP135">
        <f t="shared" ref="AP135:AP198" si="111">ABS(IFERROR(AO135*((J135/I135)^2+(($C135^2+$C$1^2)^0.5/($B$1-$B135))^2)^0.5,0))</f>
        <v>1568.8315196329415</v>
      </c>
      <c r="AQ135">
        <f t="shared" ref="AQ135:AQ198" si="112">AA135-AI135</f>
        <v>-679.78845886098895</v>
      </c>
      <c r="AR135">
        <f t="shared" ref="AR135:AR198" si="113">(AB135^2+AJ135^2)^0.5</f>
        <v>533.97880312516963</v>
      </c>
      <c r="AS135">
        <f t="shared" ref="AS135:AS198" si="114">AC135-AK135</f>
        <v>2190.20394601215</v>
      </c>
      <c r="AT135">
        <f t="shared" ref="AT135:AT198" si="115">(AD135^2+AL135^2)^0.5</f>
        <v>2421.4056708894414</v>
      </c>
      <c r="AU135">
        <f t="shared" ref="AU135:AU198" si="116">AE135-AM135</f>
        <v>-807.85001213031728</v>
      </c>
      <c r="AV135">
        <f t="shared" ref="AV135:AV198" si="117">(AF135^2+AN135^2)^0.5</f>
        <v>345.96548080723841</v>
      </c>
      <c r="AW135">
        <f t="shared" ref="AW135:AW198" si="118">AG135-AO135</f>
        <v>3549.258125066603</v>
      </c>
      <c r="AX135">
        <f t="shared" ref="AX135:AX198" si="119">(AH135^2+AP135^2)^0.5</f>
        <v>1568.8315196329415</v>
      </c>
    </row>
    <row r="136" spans="1:50" x14ac:dyDescent="0.25">
      <c r="A136" t="s">
        <v>110</v>
      </c>
      <c r="B136">
        <v>0</v>
      </c>
      <c r="C136">
        <v>0</v>
      </c>
      <c r="D136">
        <v>0</v>
      </c>
      <c r="E136">
        <v>2.451261528707005</v>
      </c>
      <c r="F136">
        <v>2.451261528707005</v>
      </c>
      <c r="G136">
        <v>9.6099707805024949E-3</v>
      </c>
      <c r="H136">
        <v>2.8376555296747716E-3</v>
      </c>
      <c r="I136">
        <v>1.2223564341255347E-3</v>
      </c>
      <c r="J136">
        <v>5.2252965770727144E-4</v>
      </c>
      <c r="K136">
        <f t="shared" si="80"/>
        <v>0</v>
      </c>
      <c r="L136">
        <f t="shared" si="81"/>
        <v>0</v>
      </c>
      <c r="M136">
        <f t="shared" si="82"/>
        <v>-557.11914875537639</v>
      </c>
      <c r="N136">
        <f t="shared" si="83"/>
        <v>0</v>
      </c>
      <c r="O136">
        <f t="shared" si="84"/>
        <v>0</v>
      </c>
      <c r="P136">
        <f t="shared" si="85"/>
        <v>0</v>
      </c>
      <c r="Q136">
        <f t="shared" si="86"/>
        <v>-71.493427462153861</v>
      </c>
      <c r="R136">
        <f t="shared" si="87"/>
        <v>0</v>
      </c>
      <c r="S136">
        <f t="shared" si="88"/>
        <v>0</v>
      </c>
      <c r="T136">
        <f t="shared" si="89"/>
        <v>0</v>
      </c>
      <c r="U136">
        <f t="shared" si="90"/>
        <v>-2.3556551666244194E-2</v>
      </c>
      <c r="V136">
        <f t="shared" si="91"/>
        <v>0</v>
      </c>
      <c r="W136">
        <f t="shared" si="92"/>
        <v>0</v>
      </c>
      <c r="X136">
        <f t="shared" si="93"/>
        <v>0</v>
      </c>
      <c r="Y136">
        <f t="shared" si="94"/>
        <v>-2.9963153013394016E-3</v>
      </c>
      <c r="Z136">
        <f t="shared" si="95"/>
        <v>0</v>
      </c>
      <c r="AA136">
        <f t="shared" si="96"/>
        <v>0</v>
      </c>
      <c r="AB136">
        <f t="shared" si="97"/>
        <v>0</v>
      </c>
      <c r="AC136">
        <f t="shared" si="98"/>
        <v>-557.09559220371011</v>
      </c>
      <c r="AD136">
        <f t="shared" si="99"/>
        <v>0</v>
      </c>
      <c r="AE136">
        <f t="shared" si="100"/>
        <v>0</v>
      </c>
      <c r="AF136">
        <f t="shared" si="101"/>
        <v>0</v>
      </c>
      <c r="AG136">
        <f t="shared" si="102"/>
        <v>-71.490431146852515</v>
      </c>
      <c r="AH136">
        <f t="shared" si="103"/>
        <v>0</v>
      </c>
      <c r="AI136">
        <f t="shared" si="104"/>
        <v>58.923134251308845</v>
      </c>
      <c r="AJ136">
        <f t="shared" si="105"/>
        <v>17.398985421672858</v>
      </c>
      <c r="AK136">
        <f t="shared" si="106"/>
        <v>-267.2098412244797</v>
      </c>
      <c r="AL136">
        <f t="shared" si="107"/>
        <v>78.902458110312935</v>
      </c>
      <c r="AM136">
        <f t="shared" si="108"/>
        <v>7.4948273950073272</v>
      </c>
      <c r="AN136">
        <f t="shared" si="109"/>
        <v>3.2038704405825227</v>
      </c>
      <c r="AO136">
        <f t="shared" si="110"/>
        <v>-33.988206222758812</v>
      </c>
      <c r="AP136">
        <f t="shared" si="111"/>
        <v>14.529195070997824</v>
      </c>
      <c r="AQ136">
        <f t="shared" si="112"/>
        <v>-58.923134251308845</v>
      </c>
      <c r="AR136">
        <f t="shared" si="113"/>
        <v>17.398985421672858</v>
      </c>
      <c r="AS136">
        <f t="shared" si="114"/>
        <v>-289.88575097923041</v>
      </c>
      <c r="AT136">
        <f t="shared" si="115"/>
        <v>78.902458110312935</v>
      </c>
      <c r="AU136">
        <f t="shared" si="116"/>
        <v>-7.4948273950073272</v>
      </c>
      <c r="AV136">
        <f t="shared" si="117"/>
        <v>3.2038704405825227</v>
      </c>
      <c r="AW136">
        <f t="shared" si="118"/>
        <v>-37.502224924093703</v>
      </c>
      <c r="AX136">
        <f t="shared" si="119"/>
        <v>14.529195070997824</v>
      </c>
    </row>
    <row r="137" spans="1:50" x14ac:dyDescent="0.25">
      <c r="A137" t="s">
        <v>111</v>
      </c>
      <c r="B137">
        <v>0</v>
      </c>
      <c r="C137">
        <v>0</v>
      </c>
      <c r="D137">
        <v>0</v>
      </c>
      <c r="E137">
        <v>49.605189067512043</v>
      </c>
      <c r="F137">
        <v>49.605189067512043</v>
      </c>
      <c r="G137">
        <v>1.3614457559545339E-2</v>
      </c>
      <c r="H137">
        <v>5.6470815579641766E-3</v>
      </c>
      <c r="I137">
        <v>1.3589932440493113E-2</v>
      </c>
      <c r="J137">
        <v>5.8143960296065814E-3</v>
      </c>
      <c r="K137">
        <f t="shared" si="80"/>
        <v>0</v>
      </c>
      <c r="L137">
        <f t="shared" si="81"/>
        <v>0</v>
      </c>
      <c r="M137">
        <f t="shared" si="82"/>
        <v>-11274.195096481317</v>
      </c>
      <c r="N137">
        <f t="shared" si="83"/>
        <v>0</v>
      </c>
      <c r="O137">
        <f t="shared" si="84"/>
        <v>0</v>
      </c>
      <c r="P137">
        <f t="shared" si="85"/>
        <v>0</v>
      </c>
      <c r="Q137">
        <f t="shared" si="86"/>
        <v>-1446.7836029782118</v>
      </c>
      <c r="R137">
        <f t="shared" si="87"/>
        <v>0</v>
      </c>
      <c r="S137">
        <f t="shared" si="88"/>
        <v>0</v>
      </c>
      <c r="T137">
        <f t="shared" si="89"/>
        <v>0</v>
      </c>
      <c r="U137">
        <f t="shared" si="90"/>
        <v>-0.67534774129286512</v>
      </c>
      <c r="V137">
        <f t="shared" si="91"/>
        <v>0</v>
      </c>
      <c r="W137">
        <f t="shared" si="92"/>
        <v>0</v>
      </c>
      <c r="X137">
        <f t="shared" si="93"/>
        <v>0</v>
      </c>
      <c r="Y137">
        <f t="shared" si="94"/>
        <v>-0.67413116812537621</v>
      </c>
      <c r="Z137">
        <f t="shared" si="95"/>
        <v>0</v>
      </c>
      <c r="AA137">
        <f t="shared" si="96"/>
        <v>0</v>
      </c>
      <c r="AB137">
        <f t="shared" si="97"/>
        <v>0</v>
      </c>
      <c r="AC137">
        <f t="shared" si="98"/>
        <v>-11273.519748740024</v>
      </c>
      <c r="AD137">
        <f t="shared" si="99"/>
        <v>0</v>
      </c>
      <c r="AE137">
        <f t="shared" si="100"/>
        <v>0</v>
      </c>
      <c r="AF137">
        <f t="shared" si="101"/>
        <v>0</v>
      </c>
      <c r="AG137">
        <f t="shared" si="102"/>
        <v>-1446.1094718100865</v>
      </c>
      <c r="AH137">
        <f t="shared" si="103"/>
        <v>0</v>
      </c>
      <c r="AI137">
        <f t="shared" si="104"/>
        <v>83.476477594231568</v>
      </c>
      <c r="AJ137">
        <f t="shared" si="105"/>
        <v>34.62486387480913</v>
      </c>
      <c r="AK137">
        <f t="shared" si="106"/>
        <v>-377.91453932662563</v>
      </c>
      <c r="AL137">
        <f t="shared" si="107"/>
        <v>156.75361320468363</v>
      </c>
      <c r="AM137">
        <f t="shared" si="108"/>
        <v>83.326102851638638</v>
      </c>
      <c r="AN137">
        <f t="shared" si="109"/>
        <v>35.650744943381824</v>
      </c>
      <c r="AO137">
        <f t="shared" si="110"/>
        <v>-377.2337630982658</v>
      </c>
      <c r="AP137">
        <f t="shared" si="111"/>
        <v>161.39797988865053</v>
      </c>
      <c r="AQ137">
        <f t="shared" si="112"/>
        <v>-83.476477594231568</v>
      </c>
      <c r="AR137">
        <f t="shared" si="113"/>
        <v>34.62486387480913</v>
      </c>
      <c r="AS137">
        <f t="shared" si="114"/>
        <v>-10895.605209413397</v>
      </c>
      <c r="AT137">
        <f t="shared" si="115"/>
        <v>156.75361320468363</v>
      </c>
      <c r="AU137">
        <f t="shared" si="116"/>
        <v>-83.326102851638638</v>
      </c>
      <c r="AV137">
        <f t="shared" si="117"/>
        <v>35.650744943381824</v>
      </c>
      <c r="AW137">
        <f t="shared" si="118"/>
        <v>-1068.8757087118206</v>
      </c>
      <c r="AX137">
        <f t="shared" si="119"/>
        <v>161.39797988865053</v>
      </c>
    </row>
    <row r="138" spans="1:50" x14ac:dyDescent="0.25">
      <c r="A138" t="s">
        <v>112</v>
      </c>
      <c r="B138">
        <v>0</v>
      </c>
      <c r="C138">
        <v>0</v>
      </c>
      <c r="D138">
        <v>0</v>
      </c>
      <c r="E138">
        <v>6.6694062560407161</v>
      </c>
      <c r="F138">
        <v>6.6694062560407161</v>
      </c>
      <c r="G138">
        <v>0.18833005731577696</v>
      </c>
      <c r="H138">
        <v>0.14343938333306833</v>
      </c>
      <c r="I138">
        <v>0.27547882987857375</v>
      </c>
      <c r="J138">
        <v>0.11775323399833698</v>
      </c>
      <c r="K138">
        <f t="shared" si="80"/>
        <v>0</v>
      </c>
      <c r="L138">
        <f t="shared" si="81"/>
        <v>0</v>
      </c>
      <c r="M138">
        <f t="shared" si="82"/>
        <v>-1515.8129365450141</v>
      </c>
      <c r="N138">
        <f t="shared" si="83"/>
        <v>0</v>
      </c>
      <c r="O138">
        <f t="shared" si="84"/>
        <v>0</v>
      </c>
      <c r="P138">
        <f t="shared" si="85"/>
        <v>0</v>
      </c>
      <c r="Q138">
        <f t="shared" si="86"/>
        <v>-194.51972251748882</v>
      </c>
      <c r="R138">
        <f t="shared" si="87"/>
        <v>0</v>
      </c>
      <c r="S138">
        <f t="shared" si="88"/>
        <v>0</v>
      </c>
      <c r="T138">
        <f t="shared" si="89"/>
        <v>0</v>
      </c>
      <c r="U138">
        <f t="shared" si="90"/>
        <v>-1.2560496624623494</v>
      </c>
      <c r="V138">
        <f t="shared" si="91"/>
        <v>0</v>
      </c>
      <c r="W138">
        <f t="shared" si="92"/>
        <v>0</v>
      </c>
      <c r="X138">
        <f t="shared" si="93"/>
        <v>0</v>
      </c>
      <c r="Y138">
        <f t="shared" si="94"/>
        <v>-1.8372802313989358</v>
      </c>
      <c r="Z138">
        <f t="shared" si="95"/>
        <v>0</v>
      </c>
      <c r="AA138">
        <f t="shared" si="96"/>
        <v>0</v>
      </c>
      <c r="AB138">
        <f t="shared" si="97"/>
        <v>0</v>
      </c>
      <c r="AC138">
        <f t="shared" si="98"/>
        <v>-1514.5568868825519</v>
      </c>
      <c r="AD138">
        <f t="shared" si="99"/>
        <v>0</v>
      </c>
      <c r="AE138">
        <f t="shared" si="100"/>
        <v>0</v>
      </c>
      <c r="AF138">
        <f t="shared" si="101"/>
        <v>0</v>
      </c>
      <c r="AG138">
        <f t="shared" si="102"/>
        <v>-192.68244228608989</v>
      </c>
      <c r="AH138">
        <f t="shared" si="103"/>
        <v>0</v>
      </c>
      <c r="AI138">
        <f t="shared" si="104"/>
        <v>1154.737876340761</v>
      </c>
      <c r="AJ138">
        <f t="shared" si="105"/>
        <v>879.49273004209522</v>
      </c>
      <c r="AK138">
        <f t="shared" si="106"/>
        <v>-5235.8130600564937</v>
      </c>
      <c r="AL138">
        <f t="shared" si="107"/>
        <v>3987.7963791847224</v>
      </c>
      <c r="AM138">
        <f t="shared" si="108"/>
        <v>1689.086933465152</v>
      </c>
      <c r="AN138">
        <f t="shared" si="109"/>
        <v>721.9994121894598</v>
      </c>
      <c r="AO138">
        <f t="shared" si="110"/>
        <v>-7658.6588237951282</v>
      </c>
      <c r="AP138">
        <f t="shared" si="111"/>
        <v>3273.6900981146473</v>
      </c>
      <c r="AQ138">
        <f t="shared" si="112"/>
        <v>-1154.737876340761</v>
      </c>
      <c r="AR138">
        <f t="shared" si="113"/>
        <v>879.49273004209522</v>
      </c>
      <c r="AS138">
        <f t="shared" si="114"/>
        <v>3721.2561731739415</v>
      </c>
      <c r="AT138">
        <f t="shared" si="115"/>
        <v>3987.7963791847224</v>
      </c>
      <c r="AU138">
        <f t="shared" si="116"/>
        <v>-1689.086933465152</v>
      </c>
      <c r="AV138">
        <f t="shared" si="117"/>
        <v>721.9994121894598</v>
      </c>
      <c r="AW138">
        <f t="shared" si="118"/>
        <v>7465.9763815090382</v>
      </c>
      <c r="AX138">
        <f t="shared" si="119"/>
        <v>3273.6900981146473</v>
      </c>
    </row>
    <row r="139" spans="1:50" x14ac:dyDescent="0.25">
      <c r="A139" t="s">
        <v>113</v>
      </c>
      <c r="B139">
        <v>0</v>
      </c>
      <c r="C139">
        <v>0</v>
      </c>
      <c r="D139">
        <v>0</v>
      </c>
      <c r="E139">
        <v>3.8552814334119705</v>
      </c>
      <c r="F139">
        <v>3.8552814334119705</v>
      </c>
      <c r="G139">
        <v>1.1667960888491142E-2</v>
      </c>
      <c r="H139">
        <v>5.6580146421249707E-3</v>
      </c>
      <c r="I139">
        <v>2.6243089877373189E-2</v>
      </c>
      <c r="J139">
        <v>1.117843630903549E-2</v>
      </c>
      <c r="K139">
        <f t="shared" si="80"/>
        <v>0</v>
      </c>
      <c r="L139">
        <f t="shared" si="81"/>
        <v>0</v>
      </c>
      <c r="M139">
        <f t="shared" si="82"/>
        <v>-876.22274703908727</v>
      </c>
      <c r="N139">
        <f t="shared" si="83"/>
        <v>0</v>
      </c>
      <c r="O139">
        <f t="shared" si="84"/>
        <v>0</v>
      </c>
      <c r="P139">
        <f t="shared" si="85"/>
        <v>0</v>
      </c>
      <c r="Q139">
        <f t="shared" si="86"/>
        <v>-112.44303403693344</v>
      </c>
      <c r="R139">
        <f t="shared" si="87"/>
        <v>0</v>
      </c>
      <c r="S139">
        <f t="shared" si="88"/>
        <v>0</v>
      </c>
      <c r="T139">
        <f t="shared" si="89"/>
        <v>0</v>
      </c>
      <c r="U139">
        <f t="shared" si="90"/>
        <v>-4.4983272979176939E-2</v>
      </c>
      <c r="V139">
        <f t="shared" si="91"/>
        <v>0</v>
      </c>
      <c r="W139">
        <f t="shared" si="92"/>
        <v>0</v>
      </c>
      <c r="X139">
        <f t="shared" si="93"/>
        <v>0</v>
      </c>
      <c r="Y139">
        <f t="shared" si="94"/>
        <v>-0.10117449715959848</v>
      </c>
      <c r="Z139">
        <f t="shared" si="95"/>
        <v>0</v>
      </c>
      <c r="AA139">
        <f t="shared" si="96"/>
        <v>0</v>
      </c>
      <c r="AB139">
        <f t="shared" si="97"/>
        <v>0</v>
      </c>
      <c r="AC139">
        <f t="shared" si="98"/>
        <v>-876.177763766108</v>
      </c>
      <c r="AD139">
        <f t="shared" si="99"/>
        <v>0</v>
      </c>
      <c r="AE139">
        <f t="shared" si="100"/>
        <v>0</v>
      </c>
      <c r="AF139">
        <f t="shared" si="101"/>
        <v>0</v>
      </c>
      <c r="AG139">
        <f t="shared" si="102"/>
        <v>-112.34185953977385</v>
      </c>
      <c r="AH139">
        <f t="shared" si="103"/>
        <v>0</v>
      </c>
      <c r="AI139">
        <f t="shared" si="104"/>
        <v>71.541614597462399</v>
      </c>
      <c r="AJ139">
        <f t="shared" si="105"/>
        <v>34.691894475298348</v>
      </c>
      <c r="AK139">
        <f t="shared" si="106"/>
        <v>-324.41686001137947</v>
      </c>
      <c r="AL139">
        <f t="shared" si="107"/>
        <v>157.31592775544681</v>
      </c>
      <c r="AM139">
        <f t="shared" si="108"/>
        <v>160.90840891534626</v>
      </c>
      <c r="AN139">
        <f t="shared" si="109"/>
        <v>68.540151297602776</v>
      </c>
      <c r="AO139">
        <f t="shared" si="110"/>
        <v>-729.6648400159994</v>
      </c>
      <c r="AP139">
        <f t="shared" si="111"/>
        <v>310.8062460399359</v>
      </c>
      <c r="AQ139">
        <f t="shared" si="112"/>
        <v>-71.541614597462399</v>
      </c>
      <c r="AR139">
        <f t="shared" si="113"/>
        <v>34.691894475298348</v>
      </c>
      <c r="AS139">
        <f t="shared" si="114"/>
        <v>-551.76090375472859</v>
      </c>
      <c r="AT139">
        <f t="shared" si="115"/>
        <v>157.31592775544681</v>
      </c>
      <c r="AU139">
        <f t="shared" si="116"/>
        <v>-160.90840891534626</v>
      </c>
      <c r="AV139">
        <f t="shared" si="117"/>
        <v>68.540151297602776</v>
      </c>
      <c r="AW139">
        <f t="shared" si="118"/>
        <v>617.32298047622555</v>
      </c>
      <c r="AX139">
        <f t="shared" si="119"/>
        <v>310.8062460399359</v>
      </c>
    </row>
    <row r="140" spans="1:50" x14ac:dyDescent="0.25">
      <c r="A140" t="s">
        <v>115</v>
      </c>
      <c r="B140">
        <v>0</v>
      </c>
      <c r="C140">
        <v>0</v>
      </c>
      <c r="D140">
        <v>0</v>
      </c>
      <c r="E140">
        <v>1.4716025680496463</v>
      </c>
      <c r="F140">
        <v>1.4716025680496463</v>
      </c>
      <c r="G140">
        <v>0.15118465953439089</v>
      </c>
      <c r="H140">
        <v>0.12569478062771439</v>
      </c>
      <c r="I140">
        <v>0.25892537045994296</v>
      </c>
      <c r="J140">
        <v>0.11028465210500188</v>
      </c>
      <c r="K140">
        <f t="shared" si="80"/>
        <v>0</v>
      </c>
      <c r="L140">
        <f t="shared" si="81"/>
        <v>0</v>
      </c>
      <c r="M140">
        <f t="shared" si="82"/>
        <v>-334.46368754071898</v>
      </c>
      <c r="N140">
        <f t="shared" si="83"/>
        <v>0</v>
      </c>
      <c r="O140">
        <f t="shared" si="84"/>
        <v>0</v>
      </c>
      <c r="P140">
        <f t="shared" si="85"/>
        <v>0</v>
      </c>
      <c r="Q140">
        <f t="shared" si="86"/>
        <v>-42.920720706400104</v>
      </c>
      <c r="R140">
        <f t="shared" si="87"/>
        <v>0</v>
      </c>
      <c r="S140">
        <f t="shared" si="88"/>
        <v>0</v>
      </c>
      <c r="T140">
        <f t="shared" si="89"/>
        <v>0</v>
      </c>
      <c r="U140">
        <f t="shared" si="90"/>
        <v>-0.22248373322052109</v>
      </c>
      <c r="V140">
        <f t="shared" si="91"/>
        <v>0</v>
      </c>
      <c r="W140">
        <f t="shared" si="92"/>
        <v>0</v>
      </c>
      <c r="X140">
        <f t="shared" si="93"/>
        <v>0</v>
      </c>
      <c r="Y140">
        <f t="shared" si="94"/>
        <v>-0.38103524010205808</v>
      </c>
      <c r="Z140">
        <f t="shared" si="95"/>
        <v>0</v>
      </c>
      <c r="AA140">
        <f t="shared" si="96"/>
        <v>0</v>
      </c>
      <c r="AB140">
        <f t="shared" si="97"/>
        <v>0</v>
      </c>
      <c r="AC140">
        <f t="shared" si="98"/>
        <v>-334.24120380749844</v>
      </c>
      <c r="AD140">
        <f t="shared" si="99"/>
        <v>0</v>
      </c>
      <c r="AE140">
        <f t="shared" si="100"/>
        <v>0</v>
      </c>
      <c r="AF140">
        <f t="shared" si="101"/>
        <v>0</v>
      </c>
      <c r="AG140">
        <f t="shared" si="102"/>
        <v>-42.539685466298046</v>
      </c>
      <c r="AH140">
        <f t="shared" si="103"/>
        <v>0</v>
      </c>
      <c r="AI140">
        <f t="shared" si="104"/>
        <v>926.98242210654576</v>
      </c>
      <c r="AJ140">
        <f t="shared" si="105"/>
        <v>770.69240163529548</v>
      </c>
      <c r="AK140">
        <f t="shared" si="106"/>
        <v>-4203.9099930246866</v>
      </c>
      <c r="AL140">
        <f t="shared" si="107"/>
        <v>3495.1272122508735</v>
      </c>
      <c r="AM140">
        <f t="shared" si="108"/>
        <v>1587.5900887893586</v>
      </c>
      <c r="AN140">
        <f t="shared" si="109"/>
        <v>676.20609292567224</v>
      </c>
      <c r="AO140">
        <f t="shared" si="110"/>
        <v>-7199.7976228306798</v>
      </c>
      <c r="AP140">
        <f t="shared" si="111"/>
        <v>3066.6272451363457</v>
      </c>
      <c r="AQ140">
        <f t="shared" si="112"/>
        <v>-926.98242210654576</v>
      </c>
      <c r="AR140">
        <f t="shared" si="113"/>
        <v>770.69240163529548</v>
      </c>
      <c r="AS140">
        <f t="shared" si="114"/>
        <v>3869.6687892171881</v>
      </c>
      <c r="AT140">
        <f t="shared" si="115"/>
        <v>3495.1272122508735</v>
      </c>
      <c r="AU140">
        <f t="shared" si="116"/>
        <v>-1587.5900887893586</v>
      </c>
      <c r="AV140">
        <f t="shared" si="117"/>
        <v>676.20609292567224</v>
      </c>
      <c r="AW140">
        <f t="shared" si="118"/>
        <v>7157.2579373643821</v>
      </c>
      <c r="AX140">
        <f t="shared" si="119"/>
        <v>3066.6272451363457</v>
      </c>
    </row>
    <row r="141" spans="1:50" x14ac:dyDescent="0.25">
      <c r="A141" t="s">
        <v>119</v>
      </c>
      <c r="B141">
        <v>0</v>
      </c>
      <c r="C141">
        <v>0</v>
      </c>
      <c r="D141">
        <v>0</v>
      </c>
      <c r="E141">
        <v>2.491380657183071</v>
      </c>
      <c r="F141">
        <v>2.491380657183071</v>
      </c>
      <c r="G141">
        <v>0.24811095524766769</v>
      </c>
      <c r="H141">
        <v>0.24017450937305734</v>
      </c>
      <c r="I141">
        <v>0.23767649508816929</v>
      </c>
      <c r="J141">
        <v>0.10107225442250486</v>
      </c>
      <c r="K141">
        <f t="shared" si="80"/>
        <v>0</v>
      </c>
      <c r="L141">
        <f t="shared" si="81"/>
        <v>0</v>
      </c>
      <c r="M141">
        <f t="shared" si="82"/>
        <v>-566.23736582182846</v>
      </c>
      <c r="N141">
        <f t="shared" si="83"/>
        <v>0</v>
      </c>
      <c r="O141">
        <f t="shared" si="84"/>
        <v>0</v>
      </c>
      <c r="P141">
        <f t="shared" si="85"/>
        <v>0</v>
      </c>
      <c r="Q141">
        <f t="shared" si="86"/>
        <v>-72.663540878432784</v>
      </c>
      <c r="R141">
        <f t="shared" si="87"/>
        <v>0</v>
      </c>
      <c r="S141">
        <f t="shared" si="88"/>
        <v>0</v>
      </c>
      <c r="T141">
        <f t="shared" si="89"/>
        <v>0</v>
      </c>
      <c r="U141">
        <f t="shared" si="90"/>
        <v>-0.6181388347392538</v>
      </c>
      <c r="V141">
        <f t="shared" si="91"/>
        <v>0</v>
      </c>
      <c r="W141">
        <f t="shared" si="92"/>
        <v>0</v>
      </c>
      <c r="X141">
        <f t="shared" si="93"/>
        <v>0</v>
      </c>
      <c r="Y141">
        <f t="shared" si="94"/>
        <v>-0.59214262252973215</v>
      </c>
      <c r="Z141">
        <f t="shared" si="95"/>
        <v>0</v>
      </c>
      <c r="AA141">
        <f t="shared" si="96"/>
        <v>0</v>
      </c>
      <c r="AB141">
        <f t="shared" si="97"/>
        <v>0</v>
      </c>
      <c r="AC141">
        <f t="shared" si="98"/>
        <v>-565.61922698708918</v>
      </c>
      <c r="AD141">
        <f t="shared" si="99"/>
        <v>0</v>
      </c>
      <c r="AE141">
        <f t="shared" si="100"/>
        <v>0</v>
      </c>
      <c r="AF141">
        <f t="shared" si="101"/>
        <v>0</v>
      </c>
      <c r="AG141">
        <f t="shared" si="102"/>
        <v>-72.071398255903048</v>
      </c>
      <c r="AH141">
        <f t="shared" si="103"/>
        <v>0</v>
      </c>
      <c r="AI141">
        <f t="shared" si="104"/>
        <v>1521.2819538369467</v>
      </c>
      <c r="AJ141">
        <f t="shared" si="105"/>
        <v>1472.6201182214677</v>
      </c>
      <c r="AK141">
        <f t="shared" si="106"/>
        <v>-6898.834014635032</v>
      </c>
      <c r="AL141">
        <f t="shared" si="107"/>
        <v>6678.1583365255765</v>
      </c>
      <c r="AM141">
        <f t="shared" si="108"/>
        <v>1457.3034974127631</v>
      </c>
      <c r="AN141">
        <f t="shared" si="109"/>
        <v>619.72063272102127</v>
      </c>
      <c r="AO141">
        <f t="shared" si="110"/>
        <v>-6608.6992698760005</v>
      </c>
      <c r="AP141">
        <f t="shared" si="111"/>
        <v>2810.3598874644663</v>
      </c>
      <c r="AQ141">
        <f t="shared" si="112"/>
        <v>-1521.2819538369467</v>
      </c>
      <c r="AR141">
        <f t="shared" si="113"/>
        <v>1472.6201182214677</v>
      </c>
      <c r="AS141">
        <f t="shared" si="114"/>
        <v>6333.214787647943</v>
      </c>
      <c r="AT141">
        <f t="shared" si="115"/>
        <v>6678.1583365255765</v>
      </c>
      <c r="AU141">
        <f t="shared" si="116"/>
        <v>-1457.3034974127631</v>
      </c>
      <c r="AV141">
        <f t="shared" si="117"/>
        <v>619.72063272102127</v>
      </c>
      <c r="AW141">
        <f t="shared" si="118"/>
        <v>6536.6278716200977</v>
      </c>
      <c r="AX141">
        <f t="shared" si="119"/>
        <v>2810.3598874644663</v>
      </c>
    </row>
    <row r="142" spans="1:50" x14ac:dyDescent="0.25">
      <c r="A142" t="s">
        <v>120</v>
      </c>
      <c r="B142">
        <v>0</v>
      </c>
      <c r="C142">
        <v>0</v>
      </c>
      <c r="D142">
        <v>0</v>
      </c>
      <c r="E142">
        <v>130.17676575256183</v>
      </c>
      <c r="F142">
        <v>130.17676575256183</v>
      </c>
      <c r="G142">
        <v>0.98932139224659454</v>
      </c>
      <c r="H142">
        <v>0.60662918637427798</v>
      </c>
      <c r="I142">
        <v>0.96481907134386247</v>
      </c>
      <c r="J142">
        <v>0.41187621992764317</v>
      </c>
      <c r="K142">
        <f t="shared" si="80"/>
        <v>0</v>
      </c>
      <c r="L142">
        <f t="shared" si="81"/>
        <v>0</v>
      </c>
      <c r="M142">
        <f t="shared" si="82"/>
        <v>-29586.385652635905</v>
      </c>
      <c r="N142">
        <f t="shared" si="83"/>
        <v>0</v>
      </c>
      <c r="O142">
        <f t="shared" si="84"/>
        <v>0</v>
      </c>
      <c r="P142">
        <f t="shared" si="85"/>
        <v>0</v>
      </c>
      <c r="Q142">
        <f t="shared" si="86"/>
        <v>-3796.7320298531058</v>
      </c>
      <c r="R142">
        <f t="shared" si="87"/>
        <v>0</v>
      </c>
      <c r="S142">
        <f t="shared" si="88"/>
        <v>0</v>
      </c>
      <c r="T142">
        <f t="shared" si="89"/>
        <v>0</v>
      </c>
      <c r="U142">
        <f t="shared" si="90"/>
        <v>-128.78665913248329</v>
      </c>
      <c r="V142">
        <f t="shared" si="91"/>
        <v>0</v>
      </c>
      <c r="W142">
        <f t="shared" si="92"/>
        <v>0</v>
      </c>
      <c r="X142">
        <f t="shared" si="93"/>
        <v>0</v>
      </c>
      <c r="Y142">
        <f t="shared" si="94"/>
        <v>-125.59702624393422</v>
      </c>
      <c r="Z142">
        <f t="shared" si="95"/>
        <v>0</v>
      </c>
      <c r="AA142">
        <f t="shared" si="96"/>
        <v>0</v>
      </c>
      <c r="AB142">
        <f t="shared" si="97"/>
        <v>0</v>
      </c>
      <c r="AC142">
        <f t="shared" si="98"/>
        <v>-29457.598993503423</v>
      </c>
      <c r="AD142">
        <f t="shared" si="99"/>
        <v>0</v>
      </c>
      <c r="AE142">
        <f t="shared" si="100"/>
        <v>0</v>
      </c>
      <c r="AF142">
        <f t="shared" si="101"/>
        <v>0</v>
      </c>
      <c r="AG142">
        <f t="shared" si="102"/>
        <v>-3671.1350036091717</v>
      </c>
      <c r="AH142">
        <f t="shared" si="103"/>
        <v>0</v>
      </c>
      <c r="AI142">
        <f t="shared" si="104"/>
        <v>6065.9827739860975</v>
      </c>
      <c r="AJ142">
        <f t="shared" si="105"/>
        <v>3719.5224540054969</v>
      </c>
      <c r="AK142">
        <f t="shared" si="106"/>
        <v>-27382.193673823382</v>
      </c>
      <c r="AL142">
        <f t="shared" si="107"/>
        <v>16790.137394799462</v>
      </c>
      <c r="AM142">
        <f t="shared" si="108"/>
        <v>5915.7478172940819</v>
      </c>
      <c r="AN142">
        <f t="shared" si="109"/>
        <v>2525.4031587129016</v>
      </c>
      <c r="AO142">
        <f t="shared" si="110"/>
        <v>-26704.024474536982</v>
      </c>
      <c r="AP142">
        <f t="shared" si="111"/>
        <v>11399.814502097774</v>
      </c>
      <c r="AQ142">
        <f t="shared" si="112"/>
        <v>-6065.9827739860975</v>
      </c>
      <c r="AR142">
        <f t="shared" si="113"/>
        <v>3719.5224540054969</v>
      </c>
      <c r="AS142">
        <f t="shared" si="114"/>
        <v>-2075.4053196800414</v>
      </c>
      <c r="AT142">
        <f t="shared" si="115"/>
        <v>16790.137394799462</v>
      </c>
      <c r="AU142">
        <f t="shared" si="116"/>
        <v>-5915.7478172940819</v>
      </c>
      <c r="AV142">
        <f t="shared" si="117"/>
        <v>2525.4031587129016</v>
      </c>
      <c r="AW142">
        <f t="shared" si="118"/>
        <v>23032.88947092781</v>
      </c>
      <c r="AX142">
        <f t="shared" si="119"/>
        <v>11399.814502097774</v>
      </c>
    </row>
    <row r="143" spans="1:50" x14ac:dyDescent="0.25">
      <c r="A143" t="s">
        <v>121</v>
      </c>
      <c r="B143">
        <v>0</v>
      </c>
      <c r="C143">
        <v>0</v>
      </c>
      <c r="D143">
        <v>0</v>
      </c>
      <c r="E143">
        <v>4.556965790962761</v>
      </c>
      <c r="F143">
        <v>4.556965790962761</v>
      </c>
      <c r="G143">
        <v>1.1597131293180653E-2</v>
      </c>
      <c r="H143">
        <v>6.8024561108304829E-3</v>
      </c>
      <c r="I143">
        <v>3.0287399404114446E-2</v>
      </c>
      <c r="J143">
        <v>1.2936584246164961E-2</v>
      </c>
      <c r="K143">
        <f t="shared" si="80"/>
        <v>0</v>
      </c>
      <c r="L143">
        <f t="shared" si="81"/>
        <v>0</v>
      </c>
      <c r="M143">
        <f t="shared" si="82"/>
        <v>-1035.7005454688058</v>
      </c>
      <c r="N143">
        <f t="shared" si="83"/>
        <v>0</v>
      </c>
      <c r="O143">
        <f t="shared" si="84"/>
        <v>0</v>
      </c>
      <c r="P143">
        <f t="shared" si="85"/>
        <v>0</v>
      </c>
      <c r="Q143">
        <f t="shared" si="86"/>
        <v>-132.90834103514143</v>
      </c>
      <c r="R143">
        <f t="shared" si="87"/>
        <v>0</v>
      </c>
      <c r="S143">
        <f t="shared" si="88"/>
        <v>0</v>
      </c>
      <c r="T143">
        <f t="shared" si="89"/>
        <v>0</v>
      </c>
      <c r="U143">
        <f t="shared" si="90"/>
        <v>-5.2847730576327967E-2</v>
      </c>
      <c r="V143">
        <f t="shared" si="91"/>
        <v>0</v>
      </c>
      <c r="W143">
        <f t="shared" si="92"/>
        <v>0</v>
      </c>
      <c r="X143">
        <f t="shared" si="93"/>
        <v>0</v>
      </c>
      <c r="Y143">
        <f t="shared" si="94"/>
        <v>-0.13801864298177544</v>
      </c>
      <c r="Z143">
        <f t="shared" si="95"/>
        <v>0</v>
      </c>
      <c r="AA143">
        <f t="shared" si="96"/>
        <v>0</v>
      </c>
      <c r="AB143">
        <f t="shared" si="97"/>
        <v>0</v>
      </c>
      <c r="AC143">
        <f t="shared" si="98"/>
        <v>-1035.6476977382295</v>
      </c>
      <c r="AD143">
        <f t="shared" si="99"/>
        <v>0</v>
      </c>
      <c r="AE143">
        <f t="shared" si="100"/>
        <v>0</v>
      </c>
      <c r="AF143">
        <f t="shared" si="101"/>
        <v>0</v>
      </c>
      <c r="AG143">
        <f t="shared" si="102"/>
        <v>-132.77032239215967</v>
      </c>
      <c r="AH143">
        <f t="shared" si="103"/>
        <v>0</v>
      </c>
      <c r="AI143">
        <f t="shared" si="104"/>
        <v>71.107325893701372</v>
      </c>
      <c r="AJ143">
        <f t="shared" si="105"/>
        <v>41.70898699474786</v>
      </c>
      <c r="AK143">
        <f t="shared" si="106"/>
        <v>-322.43937110327579</v>
      </c>
      <c r="AL143">
        <f t="shared" si="107"/>
        <v>189.13127961028383</v>
      </c>
      <c r="AM143">
        <f t="shared" si="108"/>
        <v>185.70592377163615</v>
      </c>
      <c r="AN143">
        <f t="shared" si="109"/>
        <v>79.320167367844178</v>
      </c>
      <c r="AO143">
        <f t="shared" si="110"/>
        <v>-842.09187335482761</v>
      </c>
      <c r="AP143">
        <f t="shared" si="111"/>
        <v>359.68087057763688</v>
      </c>
      <c r="AQ143">
        <f t="shared" si="112"/>
        <v>-71.107325893701372</v>
      </c>
      <c r="AR143">
        <f t="shared" si="113"/>
        <v>41.70898699474786</v>
      </c>
      <c r="AS143">
        <f t="shared" si="114"/>
        <v>-713.20832663495366</v>
      </c>
      <c r="AT143">
        <f t="shared" si="115"/>
        <v>189.13127961028383</v>
      </c>
      <c r="AU143">
        <f t="shared" si="116"/>
        <v>-185.70592377163615</v>
      </c>
      <c r="AV143">
        <f t="shared" si="117"/>
        <v>79.320167367844178</v>
      </c>
      <c r="AW143">
        <f t="shared" si="118"/>
        <v>709.32155096266797</v>
      </c>
      <c r="AX143">
        <f t="shared" si="119"/>
        <v>359.68087057763688</v>
      </c>
    </row>
    <row r="144" spans="1:50" x14ac:dyDescent="0.25">
      <c r="A144" t="s">
        <v>122</v>
      </c>
      <c r="B144">
        <v>0</v>
      </c>
      <c r="C144">
        <v>0</v>
      </c>
      <c r="D144">
        <v>0</v>
      </c>
      <c r="E144">
        <v>137.84951758226987</v>
      </c>
      <c r="F144">
        <v>137.84951758226987</v>
      </c>
      <c r="G144">
        <v>2.3835992366760252</v>
      </c>
      <c r="H144">
        <v>0.25657442824429066</v>
      </c>
      <c r="I144">
        <v>0</v>
      </c>
      <c r="J144">
        <v>0</v>
      </c>
      <c r="K144">
        <f t="shared" si="80"/>
        <v>0</v>
      </c>
      <c r="L144">
        <f t="shared" si="81"/>
        <v>0</v>
      </c>
      <c r="M144">
        <f t="shared" si="82"/>
        <v>-31330.237509289072</v>
      </c>
      <c r="N144">
        <f t="shared" si="83"/>
        <v>0</v>
      </c>
      <c r="O144">
        <f t="shared" si="84"/>
        <v>0</v>
      </c>
      <c r="P144">
        <f t="shared" si="85"/>
        <v>0</v>
      </c>
      <c r="Q144">
        <f t="shared" si="86"/>
        <v>-4020.5153022408913</v>
      </c>
      <c r="R144">
        <f t="shared" si="87"/>
        <v>0</v>
      </c>
      <c r="S144">
        <f t="shared" si="88"/>
        <v>0</v>
      </c>
      <c r="T144">
        <f t="shared" si="89"/>
        <v>0</v>
      </c>
      <c r="U144">
        <f t="shared" si="90"/>
        <v>-328.5780048852568</v>
      </c>
      <c r="V144">
        <f t="shared" si="91"/>
        <v>0</v>
      </c>
      <c r="W144">
        <f t="shared" si="92"/>
        <v>0</v>
      </c>
      <c r="X144">
        <f t="shared" si="93"/>
        <v>0</v>
      </c>
      <c r="Y144">
        <f t="shared" si="94"/>
        <v>0</v>
      </c>
      <c r="Z144">
        <f t="shared" si="95"/>
        <v>0</v>
      </c>
      <c r="AA144">
        <f t="shared" si="96"/>
        <v>0</v>
      </c>
      <c r="AB144">
        <f t="shared" si="97"/>
        <v>0</v>
      </c>
      <c r="AC144">
        <f t="shared" si="98"/>
        <v>-31001.659504403819</v>
      </c>
      <c r="AD144">
        <f t="shared" si="99"/>
        <v>0</v>
      </c>
      <c r="AE144">
        <f t="shared" si="100"/>
        <v>0</v>
      </c>
      <c r="AF144">
        <f t="shared" si="101"/>
        <v>0</v>
      </c>
      <c r="AG144">
        <f t="shared" si="102"/>
        <v>-4020.5153022408913</v>
      </c>
      <c r="AH144">
        <f t="shared" si="103"/>
        <v>0</v>
      </c>
      <c r="AI144">
        <f t="shared" si="104"/>
        <v>14614.939111878839</v>
      </c>
      <c r="AJ144">
        <f t="shared" si="105"/>
        <v>1573.1883967194244</v>
      </c>
      <c r="AK144">
        <f t="shared" si="106"/>
        <v>-65954.383463209364</v>
      </c>
      <c r="AL144">
        <f t="shared" si="107"/>
        <v>7099.4938797090654</v>
      </c>
      <c r="AM144">
        <f t="shared" si="108"/>
        <v>0</v>
      </c>
      <c r="AN144">
        <f t="shared" si="109"/>
        <v>0</v>
      </c>
      <c r="AO144">
        <f t="shared" si="110"/>
        <v>0</v>
      </c>
      <c r="AP144">
        <f t="shared" si="111"/>
        <v>0</v>
      </c>
      <c r="AQ144">
        <f t="shared" si="112"/>
        <v>-14614.939111878839</v>
      </c>
      <c r="AR144">
        <f t="shared" si="113"/>
        <v>1573.1883967194244</v>
      </c>
      <c r="AS144">
        <f t="shared" si="114"/>
        <v>34952.723958805545</v>
      </c>
      <c r="AT144">
        <f t="shared" si="115"/>
        <v>7099.4938797090654</v>
      </c>
      <c r="AU144">
        <f t="shared" si="116"/>
        <v>0</v>
      </c>
      <c r="AV144">
        <f t="shared" si="117"/>
        <v>0</v>
      </c>
      <c r="AW144">
        <f t="shared" si="118"/>
        <v>-4020.5153022408913</v>
      </c>
      <c r="AX144">
        <f t="shared" si="119"/>
        <v>0</v>
      </c>
    </row>
    <row r="145" spans="1:50" x14ac:dyDescent="0.25">
      <c r="A145" t="s">
        <v>124</v>
      </c>
      <c r="B145">
        <v>0</v>
      </c>
      <c r="C145">
        <v>0</v>
      </c>
      <c r="D145">
        <v>0</v>
      </c>
      <c r="E145">
        <v>13.944493982430068</v>
      </c>
      <c r="F145">
        <v>13.944493982430068</v>
      </c>
      <c r="G145">
        <v>0.12246768475709201</v>
      </c>
      <c r="H145">
        <v>0.11000723921608635</v>
      </c>
      <c r="I145">
        <v>0.30717678402821608</v>
      </c>
      <c r="J145">
        <v>0.13149863837977743</v>
      </c>
      <c r="K145">
        <f t="shared" si="80"/>
        <v>0</v>
      </c>
      <c r="L145">
        <f t="shared" si="81"/>
        <v>0</v>
      </c>
      <c r="M145">
        <f t="shared" si="82"/>
        <v>-3169.284275192691</v>
      </c>
      <c r="N145">
        <f t="shared" si="83"/>
        <v>0</v>
      </c>
      <c r="O145">
        <f t="shared" si="84"/>
        <v>0</v>
      </c>
      <c r="P145">
        <f t="shared" si="85"/>
        <v>0</v>
      </c>
      <c r="Q145">
        <f t="shared" si="86"/>
        <v>-406.70473442104412</v>
      </c>
      <c r="R145">
        <f t="shared" si="87"/>
        <v>0</v>
      </c>
      <c r="S145">
        <f t="shared" si="88"/>
        <v>0</v>
      </c>
      <c r="T145">
        <f t="shared" si="89"/>
        <v>0</v>
      </c>
      <c r="U145">
        <f t="shared" si="90"/>
        <v>-1.707749893137412</v>
      </c>
      <c r="V145">
        <f t="shared" si="91"/>
        <v>0</v>
      </c>
      <c r="W145">
        <f t="shared" si="92"/>
        <v>0</v>
      </c>
      <c r="X145">
        <f t="shared" si="93"/>
        <v>0</v>
      </c>
      <c r="Y145">
        <f t="shared" si="94"/>
        <v>-4.2834248164236799</v>
      </c>
      <c r="Z145">
        <f t="shared" si="95"/>
        <v>0</v>
      </c>
      <c r="AA145">
        <f t="shared" si="96"/>
        <v>0</v>
      </c>
      <c r="AB145">
        <f t="shared" si="97"/>
        <v>0</v>
      </c>
      <c r="AC145">
        <f t="shared" si="98"/>
        <v>-3167.5765252995539</v>
      </c>
      <c r="AD145">
        <f t="shared" si="99"/>
        <v>0</v>
      </c>
      <c r="AE145">
        <f t="shared" si="100"/>
        <v>0</v>
      </c>
      <c r="AF145">
        <f t="shared" si="101"/>
        <v>0</v>
      </c>
      <c r="AG145">
        <f t="shared" si="102"/>
        <v>-402.42130960462043</v>
      </c>
      <c r="AH145">
        <f t="shared" si="103"/>
        <v>0</v>
      </c>
      <c r="AI145">
        <f t="shared" si="104"/>
        <v>750.90549130803663</v>
      </c>
      <c r="AJ145">
        <f t="shared" si="105"/>
        <v>674.50487029507178</v>
      </c>
      <c r="AK145">
        <f t="shared" si="106"/>
        <v>-3403.8650934515877</v>
      </c>
      <c r="AL145">
        <f t="shared" si="107"/>
        <v>3057.5400099433436</v>
      </c>
      <c r="AM145">
        <f t="shared" si="108"/>
        <v>1883.4416147135735</v>
      </c>
      <c r="AN145">
        <f t="shared" si="109"/>
        <v>806.27882769498251</v>
      </c>
      <c r="AO145">
        <f t="shared" si="110"/>
        <v>-8537.667179274511</v>
      </c>
      <c r="AP145">
        <f t="shared" si="111"/>
        <v>3654.8732016852214</v>
      </c>
      <c r="AQ145">
        <f t="shared" si="112"/>
        <v>-750.90549130803663</v>
      </c>
      <c r="AR145">
        <f t="shared" si="113"/>
        <v>674.50487029507178</v>
      </c>
      <c r="AS145">
        <f t="shared" si="114"/>
        <v>236.2885681520338</v>
      </c>
      <c r="AT145">
        <f t="shared" si="115"/>
        <v>3057.5400099433436</v>
      </c>
      <c r="AU145">
        <f t="shared" si="116"/>
        <v>-1883.4416147135735</v>
      </c>
      <c r="AV145">
        <f t="shared" si="117"/>
        <v>806.27882769498251</v>
      </c>
      <c r="AW145">
        <f t="shared" si="118"/>
        <v>8135.2458696698905</v>
      </c>
      <c r="AX145">
        <f t="shared" si="119"/>
        <v>3654.8732016852214</v>
      </c>
    </row>
    <row r="146" spans="1:50" x14ac:dyDescent="0.25">
      <c r="A146" t="s">
        <v>126</v>
      </c>
      <c r="B146">
        <v>0</v>
      </c>
      <c r="C146">
        <v>0</v>
      </c>
      <c r="D146">
        <v>0</v>
      </c>
      <c r="E146">
        <v>72.506186416284535</v>
      </c>
      <c r="F146">
        <v>72.506186416284535</v>
      </c>
      <c r="G146">
        <v>0.16280488992543116</v>
      </c>
      <c r="H146">
        <v>8.1020975937944092E-2</v>
      </c>
      <c r="I146">
        <v>3.0201027239029669E-3</v>
      </c>
      <c r="J146">
        <v>1.2967157608647405E-3</v>
      </c>
      <c r="K146">
        <f t="shared" si="80"/>
        <v>0</v>
      </c>
      <c r="L146">
        <f t="shared" si="81"/>
        <v>0</v>
      </c>
      <c r="M146">
        <f t="shared" si="82"/>
        <v>-16479.100407146874</v>
      </c>
      <c r="N146">
        <f t="shared" si="83"/>
        <v>0</v>
      </c>
      <c r="O146">
        <f t="shared" si="84"/>
        <v>0</v>
      </c>
      <c r="P146">
        <f t="shared" si="85"/>
        <v>0</v>
      </c>
      <c r="Q146">
        <f t="shared" si="86"/>
        <v>-2114.7134723908298</v>
      </c>
      <c r="R146">
        <f t="shared" si="87"/>
        <v>0</v>
      </c>
      <c r="S146">
        <f t="shared" si="88"/>
        <v>0</v>
      </c>
      <c r="T146">
        <f t="shared" si="89"/>
        <v>0</v>
      </c>
      <c r="U146">
        <f t="shared" si="90"/>
        <v>-11.804361698415995</v>
      </c>
      <c r="V146">
        <f t="shared" si="91"/>
        <v>0</v>
      </c>
      <c r="W146">
        <f t="shared" si="92"/>
        <v>0</v>
      </c>
      <c r="X146">
        <f t="shared" si="93"/>
        <v>0</v>
      </c>
      <c r="Y146">
        <f t="shared" si="94"/>
        <v>-0.21897613109563721</v>
      </c>
      <c r="Z146">
        <f t="shared" si="95"/>
        <v>0</v>
      </c>
      <c r="AA146">
        <f t="shared" si="96"/>
        <v>0</v>
      </c>
      <c r="AB146">
        <f t="shared" si="97"/>
        <v>0</v>
      </c>
      <c r="AC146">
        <f t="shared" si="98"/>
        <v>-16467.296045448456</v>
      </c>
      <c r="AD146">
        <f t="shared" si="99"/>
        <v>0</v>
      </c>
      <c r="AE146">
        <f t="shared" si="100"/>
        <v>0</v>
      </c>
      <c r="AF146">
        <f t="shared" si="101"/>
        <v>0</v>
      </c>
      <c r="AG146">
        <f t="shared" si="102"/>
        <v>-2114.4944962597342</v>
      </c>
      <c r="AH146">
        <f t="shared" si="103"/>
        <v>0</v>
      </c>
      <c r="AI146">
        <f t="shared" si="104"/>
        <v>998.23137915348923</v>
      </c>
      <c r="AJ146">
        <f t="shared" si="105"/>
        <v>496.776920424705</v>
      </c>
      <c r="AK146">
        <f t="shared" si="106"/>
        <v>-4515.462671996921</v>
      </c>
      <c r="AL146">
        <f t="shared" si="107"/>
        <v>2247.152000360456</v>
      </c>
      <c r="AM146">
        <f t="shared" si="108"/>
        <v>18.517633645080974</v>
      </c>
      <c r="AN146">
        <f t="shared" si="109"/>
        <v>7.9507626327289929</v>
      </c>
      <c r="AO146">
        <f t="shared" si="110"/>
        <v>-83.763829953917494</v>
      </c>
      <c r="AP146">
        <f t="shared" si="111"/>
        <v>35.964980295891394</v>
      </c>
      <c r="AQ146">
        <f t="shared" si="112"/>
        <v>-998.23137915348923</v>
      </c>
      <c r="AR146">
        <f t="shared" si="113"/>
        <v>496.776920424705</v>
      </c>
      <c r="AS146">
        <f t="shared" si="114"/>
        <v>-11951.833373451536</v>
      </c>
      <c r="AT146">
        <f t="shared" si="115"/>
        <v>2247.152000360456</v>
      </c>
      <c r="AU146">
        <f t="shared" si="116"/>
        <v>-18.517633645080974</v>
      </c>
      <c r="AV146">
        <f t="shared" si="117"/>
        <v>7.9507626327289929</v>
      </c>
      <c r="AW146">
        <f t="shared" si="118"/>
        <v>-2030.7306663058166</v>
      </c>
      <c r="AX146">
        <f t="shared" si="119"/>
        <v>35.964980295891394</v>
      </c>
    </row>
    <row r="147" spans="1:50" x14ac:dyDescent="0.25">
      <c r="A147" t="s">
        <v>127</v>
      </c>
      <c r="B147">
        <v>0</v>
      </c>
      <c r="C147">
        <v>0</v>
      </c>
      <c r="D147">
        <v>0</v>
      </c>
      <c r="E147">
        <v>210.38392795617196</v>
      </c>
      <c r="F147">
        <v>210.38392795617196</v>
      </c>
      <c r="G147">
        <v>0.60014737526285467</v>
      </c>
      <c r="H147">
        <v>0.38318396772001584</v>
      </c>
      <c r="I147">
        <v>1.277324604545</v>
      </c>
      <c r="J147">
        <v>0.54480715882392117</v>
      </c>
      <c r="K147">
        <f t="shared" si="80"/>
        <v>0</v>
      </c>
      <c r="L147">
        <f t="shared" si="81"/>
        <v>0</v>
      </c>
      <c r="M147">
        <f t="shared" si="82"/>
        <v>-47815.752616400947</v>
      </c>
      <c r="N147">
        <f t="shared" si="83"/>
        <v>0</v>
      </c>
      <c r="O147">
        <f t="shared" si="84"/>
        <v>0</v>
      </c>
      <c r="P147">
        <f t="shared" si="85"/>
        <v>0</v>
      </c>
      <c r="Q147">
        <f t="shared" si="86"/>
        <v>-6136.0519538163962</v>
      </c>
      <c r="R147">
        <f t="shared" si="87"/>
        <v>0</v>
      </c>
      <c r="S147">
        <f t="shared" si="88"/>
        <v>0</v>
      </c>
      <c r="T147">
        <f t="shared" si="89"/>
        <v>0</v>
      </c>
      <c r="U147">
        <f t="shared" si="90"/>
        <v>-126.26136216038611</v>
      </c>
      <c r="V147">
        <f t="shared" si="91"/>
        <v>0</v>
      </c>
      <c r="W147">
        <f t="shared" si="92"/>
        <v>0</v>
      </c>
      <c r="X147">
        <f t="shared" si="93"/>
        <v>0</v>
      </c>
      <c r="Y147">
        <f t="shared" si="94"/>
        <v>-268.72856757924109</v>
      </c>
      <c r="Z147">
        <f t="shared" si="95"/>
        <v>0</v>
      </c>
      <c r="AA147">
        <f t="shared" si="96"/>
        <v>0</v>
      </c>
      <c r="AB147">
        <f t="shared" si="97"/>
        <v>0</v>
      </c>
      <c r="AC147">
        <f t="shared" si="98"/>
        <v>-47689.491254240565</v>
      </c>
      <c r="AD147">
        <f t="shared" si="99"/>
        <v>0</v>
      </c>
      <c r="AE147">
        <f t="shared" si="100"/>
        <v>0</v>
      </c>
      <c r="AF147">
        <f t="shared" si="101"/>
        <v>0</v>
      </c>
      <c r="AG147">
        <f t="shared" si="102"/>
        <v>-5867.3233862371544</v>
      </c>
      <c r="AH147">
        <f t="shared" si="103"/>
        <v>0</v>
      </c>
      <c r="AI147">
        <f t="shared" si="104"/>
        <v>3679.7785519733648</v>
      </c>
      <c r="AJ147">
        <f t="shared" si="105"/>
        <v>2349.4770375975504</v>
      </c>
      <c r="AK147">
        <f t="shared" si="106"/>
        <v>-16562.595026801733</v>
      </c>
      <c r="AL147">
        <f t="shared" si="107"/>
        <v>10574.939809252881</v>
      </c>
      <c r="AM147">
        <f t="shared" si="108"/>
        <v>7831.862434879281</v>
      </c>
      <c r="AN147">
        <f t="shared" si="109"/>
        <v>3340.4640872201794</v>
      </c>
      <c r="AO147">
        <f t="shared" si="110"/>
        <v>-35251.025022949754</v>
      </c>
      <c r="AP147">
        <f t="shared" si="111"/>
        <v>15035.348757205105</v>
      </c>
      <c r="AQ147">
        <f t="shared" si="112"/>
        <v>-3679.7785519733648</v>
      </c>
      <c r="AR147">
        <f t="shared" si="113"/>
        <v>2349.4770375975504</v>
      </c>
      <c r="AS147">
        <f t="shared" si="114"/>
        <v>-31126.896227438832</v>
      </c>
      <c r="AT147">
        <f t="shared" si="115"/>
        <v>10574.939809252881</v>
      </c>
      <c r="AU147">
        <f t="shared" si="116"/>
        <v>-7831.862434879281</v>
      </c>
      <c r="AV147">
        <f t="shared" si="117"/>
        <v>3340.4640872201794</v>
      </c>
      <c r="AW147">
        <f t="shared" si="118"/>
        <v>29383.701636712598</v>
      </c>
      <c r="AX147">
        <f t="shared" si="119"/>
        <v>15035.348757205105</v>
      </c>
    </row>
    <row r="148" spans="1:50" x14ac:dyDescent="0.25">
      <c r="A148" t="s">
        <v>128</v>
      </c>
      <c r="B148">
        <v>0</v>
      </c>
      <c r="C148">
        <v>0</v>
      </c>
      <c r="D148">
        <v>0</v>
      </c>
      <c r="E148">
        <v>11.656361087686211</v>
      </c>
      <c r="F148">
        <v>11.656361087686211</v>
      </c>
      <c r="G148">
        <v>9.33542096121769E-2</v>
      </c>
      <c r="H148">
        <v>3.9569293035951282E-2</v>
      </c>
      <c r="I148">
        <v>6.4619203002553721E-3</v>
      </c>
      <c r="J148">
        <v>2.7081400335178195E-3</v>
      </c>
      <c r="K148">
        <f t="shared" si="80"/>
        <v>0</v>
      </c>
      <c r="L148">
        <f t="shared" si="81"/>
        <v>0</v>
      </c>
      <c r="M148">
        <f t="shared" si="82"/>
        <v>-2649.2407646859656</v>
      </c>
      <c r="N148">
        <f t="shared" si="83"/>
        <v>0</v>
      </c>
      <c r="O148">
        <f t="shared" si="84"/>
        <v>0</v>
      </c>
      <c r="P148">
        <f t="shared" si="85"/>
        <v>0</v>
      </c>
      <c r="Q148">
        <f t="shared" si="86"/>
        <v>-339.96911228592785</v>
      </c>
      <c r="R148">
        <f t="shared" si="87"/>
        <v>0</v>
      </c>
      <c r="S148">
        <f t="shared" si="88"/>
        <v>0</v>
      </c>
      <c r="T148">
        <f t="shared" si="89"/>
        <v>0</v>
      </c>
      <c r="U148">
        <f t="shared" si="90"/>
        <v>-1.0881703762950807</v>
      </c>
      <c r="V148">
        <f t="shared" si="91"/>
        <v>0</v>
      </c>
      <c r="W148">
        <f t="shared" si="92"/>
        <v>0</v>
      </c>
      <c r="X148">
        <f t="shared" si="93"/>
        <v>0</v>
      </c>
      <c r="Y148">
        <f t="shared" si="94"/>
        <v>-7.5322476339626313E-2</v>
      </c>
      <c r="Z148">
        <f t="shared" si="95"/>
        <v>0</v>
      </c>
      <c r="AA148">
        <f t="shared" si="96"/>
        <v>0</v>
      </c>
      <c r="AB148">
        <f t="shared" si="97"/>
        <v>0</v>
      </c>
      <c r="AC148">
        <f t="shared" si="98"/>
        <v>-2648.1525943096703</v>
      </c>
      <c r="AD148">
        <f t="shared" si="99"/>
        <v>0</v>
      </c>
      <c r="AE148">
        <f t="shared" si="100"/>
        <v>0</v>
      </c>
      <c r="AF148">
        <f t="shared" si="101"/>
        <v>0</v>
      </c>
      <c r="AG148">
        <f t="shared" si="102"/>
        <v>-339.89378980958827</v>
      </c>
      <c r="AH148">
        <f t="shared" si="103"/>
        <v>0</v>
      </c>
      <c r="AI148">
        <f t="shared" si="104"/>
        <v>572.39743507477135</v>
      </c>
      <c r="AJ148">
        <f t="shared" si="105"/>
        <v>242.61759611491232</v>
      </c>
      <c r="AK148">
        <f t="shared" si="106"/>
        <v>-2594.8991849634162</v>
      </c>
      <c r="AL148">
        <f t="shared" si="107"/>
        <v>1099.8794960255714</v>
      </c>
      <c r="AM148">
        <f t="shared" si="108"/>
        <v>39.620994284989479</v>
      </c>
      <c r="AN148">
        <f t="shared" si="109"/>
        <v>16.604856505799603</v>
      </c>
      <c r="AO148">
        <f t="shared" si="110"/>
        <v>-179.61730692264396</v>
      </c>
      <c r="AP148">
        <f t="shared" si="111"/>
        <v>75.276243346033439</v>
      </c>
      <c r="AQ148">
        <f t="shared" si="112"/>
        <v>-572.39743507477135</v>
      </c>
      <c r="AR148">
        <f t="shared" si="113"/>
        <v>242.61759611491232</v>
      </c>
      <c r="AS148">
        <f t="shared" si="114"/>
        <v>-53.253409346254102</v>
      </c>
      <c r="AT148">
        <f t="shared" si="115"/>
        <v>1099.8794960255714</v>
      </c>
      <c r="AU148">
        <f t="shared" si="116"/>
        <v>-39.620994284989479</v>
      </c>
      <c r="AV148">
        <f t="shared" si="117"/>
        <v>16.604856505799603</v>
      </c>
      <c r="AW148">
        <f t="shared" si="118"/>
        <v>-160.27648288694431</v>
      </c>
      <c r="AX148">
        <f t="shared" si="119"/>
        <v>75.276243346033439</v>
      </c>
    </row>
    <row r="149" spans="1:50" x14ac:dyDescent="0.25">
      <c r="A149" t="s">
        <v>129</v>
      </c>
      <c r="B149">
        <v>0</v>
      </c>
      <c r="C149">
        <v>0</v>
      </c>
      <c r="D149">
        <v>0</v>
      </c>
      <c r="E149">
        <v>47.489139096093361</v>
      </c>
      <c r="F149">
        <v>47.489139096093361</v>
      </c>
      <c r="G149">
        <v>0.38673518139795937</v>
      </c>
      <c r="H149">
        <v>0.21243736493323143</v>
      </c>
      <c r="I149">
        <v>7.3832580552268046E-2</v>
      </c>
      <c r="J149">
        <v>3.1418742400186009E-2</v>
      </c>
      <c r="K149">
        <f t="shared" si="80"/>
        <v>0</v>
      </c>
      <c r="L149">
        <f t="shared" si="81"/>
        <v>0</v>
      </c>
      <c r="M149">
        <f t="shared" si="82"/>
        <v>-10793.262342063041</v>
      </c>
      <c r="N149">
        <f t="shared" si="83"/>
        <v>0</v>
      </c>
      <c r="O149">
        <f t="shared" si="84"/>
        <v>0</v>
      </c>
      <c r="P149">
        <f t="shared" si="85"/>
        <v>0</v>
      </c>
      <c r="Q149">
        <f t="shared" si="86"/>
        <v>-1385.0669467315347</v>
      </c>
      <c r="R149">
        <f t="shared" si="87"/>
        <v>0</v>
      </c>
      <c r="S149">
        <f t="shared" si="88"/>
        <v>0</v>
      </c>
      <c r="T149">
        <f t="shared" si="89"/>
        <v>0</v>
      </c>
      <c r="U149">
        <f t="shared" si="90"/>
        <v>-18.36572082276059</v>
      </c>
      <c r="V149">
        <f t="shared" si="91"/>
        <v>0</v>
      </c>
      <c r="W149">
        <f t="shared" si="92"/>
        <v>0</v>
      </c>
      <c r="X149">
        <f t="shared" si="93"/>
        <v>0</v>
      </c>
      <c r="Y149">
        <f t="shared" si="94"/>
        <v>-3.5062456876701749</v>
      </c>
      <c r="Z149">
        <f t="shared" si="95"/>
        <v>0</v>
      </c>
      <c r="AA149">
        <f t="shared" si="96"/>
        <v>0</v>
      </c>
      <c r="AB149">
        <f t="shared" si="97"/>
        <v>0</v>
      </c>
      <c r="AC149">
        <f t="shared" si="98"/>
        <v>-10774.896621240279</v>
      </c>
      <c r="AD149">
        <f t="shared" si="99"/>
        <v>0</v>
      </c>
      <c r="AE149">
        <f t="shared" si="100"/>
        <v>0</v>
      </c>
      <c r="AF149">
        <f t="shared" si="101"/>
        <v>0</v>
      </c>
      <c r="AG149">
        <f t="shared" si="102"/>
        <v>-1381.5607010438646</v>
      </c>
      <c r="AH149">
        <f t="shared" si="103"/>
        <v>0</v>
      </c>
      <c r="AI149">
        <f t="shared" si="104"/>
        <v>2371.2506035345818</v>
      </c>
      <c r="AJ149">
        <f t="shared" si="105"/>
        <v>1302.5512392809337</v>
      </c>
      <c r="AK149">
        <f t="shared" si="106"/>
        <v>-10735.939253156237</v>
      </c>
      <c r="AL149">
        <f t="shared" si="107"/>
        <v>5897.3568454547949</v>
      </c>
      <c r="AM149">
        <f t="shared" si="108"/>
        <v>452.70138227978924</v>
      </c>
      <c r="AN149">
        <f t="shared" si="109"/>
        <v>192.64280802661798</v>
      </c>
      <c r="AO149">
        <f t="shared" si="110"/>
        <v>-2049.6250091538654</v>
      </c>
      <c r="AP149">
        <f t="shared" si="111"/>
        <v>872.19861175716812</v>
      </c>
      <c r="AQ149">
        <f t="shared" si="112"/>
        <v>-2371.2506035345818</v>
      </c>
      <c r="AR149">
        <f t="shared" si="113"/>
        <v>1302.5512392809337</v>
      </c>
      <c r="AS149">
        <f t="shared" si="114"/>
        <v>-38.957368084042173</v>
      </c>
      <c r="AT149">
        <f t="shared" si="115"/>
        <v>5897.3568454547949</v>
      </c>
      <c r="AU149">
        <f t="shared" si="116"/>
        <v>-452.70138227978924</v>
      </c>
      <c r="AV149">
        <f t="shared" si="117"/>
        <v>192.64280802661798</v>
      </c>
      <c r="AW149">
        <f t="shared" si="118"/>
        <v>668.06430811000087</v>
      </c>
      <c r="AX149">
        <f t="shared" si="119"/>
        <v>872.19861175716812</v>
      </c>
    </row>
    <row r="150" spans="1:50" x14ac:dyDescent="0.25">
      <c r="A150" t="s">
        <v>132</v>
      </c>
      <c r="B150">
        <v>0</v>
      </c>
      <c r="C150">
        <v>0</v>
      </c>
      <c r="D150">
        <v>0</v>
      </c>
      <c r="E150">
        <v>303.52308188669525</v>
      </c>
      <c r="F150">
        <v>303.52308188669525</v>
      </c>
      <c r="G150">
        <v>1.2122180374522025</v>
      </c>
      <c r="H150">
        <v>0.12010266961468581</v>
      </c>
      <c r="I150">
        <v>4.5058856278216555E-2</v>
      </c>
      <c r="J150">
        <v>1.8973517593736233E-2</v>
      </c>
      <c r="K150">
        <f t="shared" si="80"/>
        <v>0</v>
      </c>
      <c r="L150">
        <f t="shared" si="81"/>
        <v>0</v>
      </c>
      <c r="M150">
        <f t="shared" si="82"/>
        <v>-68984.283817941046</v>
      </c>
      <c r="N150">
        <f t="shared" si="83"/>
        <v>0</v>
      </c>
      <c r="O150">
        <f t="shared" si="84"/>
        <v>0</v>
      </c>
      <c r="P150">
        <f t="shared" si="85"/>
        <v>0</v>
      </c>
      <c r="Q150">
        <f t="shared" si="86"/>
        <v>-8852.5459987952127</v>
      </c>
      <c r="R150">
        <f t="shared" si="87"/>
        <v>0</v>
      </c>
      <c r="S150">
        <f t="shared" si="88"/>
        <v>0</v>
      </c>
      <c r="T150">
        <f t="shared" si="89"/>
        <v>0</v>
      </c>
      <c r="U150">
        <f t="shared" si="90"/>
        <v>-367.93615464613384</v>
      </c>
      <c r="V150">
        <f t="shared" si="91"/>
        <v>0</v>
      </c>
      <c r="W150">
        <f t="shared" si="92"/>
        <v>0</v>
      </c>
      <c r="X150">
        <f t="shared" si="93"/>
        <v>0</v>
      </c>
      <c r="Y150">
        <f t="shared" si="94"/>
        <v>-13.676402923853956</v>
      </c>
      <c r="Z150">
        <f t="shared" si="95"/>
        <v>0</v>
      </c>
      <c r="AA150">
        <f t="shared" si="96"/>
        <v>0</v>
      </c>
      <c r="AB150">
        <f t="shared" si="97"/>
        <v>0</v>
      </c>
      <c r="AC150">
        <f t="shared" si="98"/>
        <v>-68616.347663294902</v>
      </c>
      <c r="AD150">
        <f t="shared" si="99"/>
        <v>0</v>
      </c>
      <c r="AE150">
        <f t="shared" si="100"/>
        <v>0</v>
      </c>
      <c r="AF150">
        <f t="shared" si="101"/>
        <v>0</v>
      </c>
      <c r="AG150">
        <f t="shared" si="102"/>
        <v>-8838.8695958713579</v>
      </c>
      <c r="AH150">
        <f t="shared" si="103"/>
        <v>0</v>
      </c>
      <c r="AI150">
        <f t="shared" si="104"/>
        <v>7432.6642394764267</v>
      </c>
      <c r="AJ150">
        <f t="shared" si="105"/>
        <v>736.41168924107831</v>
      </c>
      <c r="AK150">
        <f t="shared" si="106"/>
        <v>-33341.338555234368</v>
      </c>
      <c r="AL150">
        <f t="shared" si="107"/>
        <v>3303.3849849712033</v>
      </c>
      <c r="AM150">
        <f t="shared" si="108"/>
        <v>276.2764943134361</v>
      </c>
      <c r="AN150">
        <f t="shared" si="109"/>
        <v>116.3353931234311</v>
      </c>
      <c r="AO150">
        <f t="shared" si="110"/>
        <v>-1239.3171324534942</v>
      </c>
      <c r="AP150">
        <f t="shared" si="111"/>
        <v>521.85563656751845</v>
      </c>
      <c r="AQ150">
        <f t="shared" si="112"/>
        <v>-7432.6642394764267</v>
      </c>
      <c r="AR150">
        <f t="shared" si="113"/>
        <v>736.41168924107831</v>
      </c>
      <c r="AS150">
        <f t="shared" si="114"/>
        <v>-35275.009108060534</v>
      </c>
      <c r="AT150">
        <f t="shared" si="115"/>
        <v>3303.3849849712033</v>
      </c>
      <c r="AU150">
        <f t="shared" si="116"/>
        <v>-276.2764943134361</v>
      </c>
      <c r="AV150">
        <f t="shared" si="117"/>
        <v>116.3353931234311</v>
      </c>
      <c r="AW150">
        <f t="shared" si="118"/>
        <v>-7599.5524634178637</v>
      </c>
      <c r="AX150">
        <f t="shared" si="119"/>
        <v>521.85563656751845</v>
      </c>
    </row>
    <row r="151" spans="1:50" x14ac:dyDescent="0.25">
      <c r="A151" t="s">
        <v>134</v>
      </c>
      <c r="B151">
        <v>0</v>
      </c>
      <c r="C151">
        <v>0</v>
      </c>
      <c r="D151">
        <v>0</v>
      </c>
      <c r="E151">
        <v>8.0332529634935934</v>
      </c>
      <c r="F151">
        <v>8.0332529634935934</v>
      </c>
      <c r="G151">
        <v>3.0342771290388391E-2</v>
      </c>
      <c r="H151">
        <v>1.4372762882186555E-2</v>
      </c>
      <c r="I151">
        <v>2.6782694860081745E-2</v>
      </c>
      <c r="J151">
        <v>1.1430068043857581E-2</v>
      </c>
      <c r="K151">
        <f t="shared" si="80"/>
        <v>0</v>
      </c>
      <c r="L151">
        <f t="shared" si="81"/>
        <v>0</v>
      </c>
      <c r="M151">
        <f t="shared" si="82"/>
        <v>-1825.7860290896369</v>
      </c>
      <c r="N151">
        <f t="shared" si="83"/>
        <v>0</v>
      </c>
      <c r="O151">
        <f t="shared" si="84"/>
        <v>0</v>
      </c>
      <c r="P151">
        <f t="shared" si="85"/>
        <v>0</v>
      </c>
      <c r="Q151">
        <f t="shared" si="86"/>
        <v>-234.2976387075301</v>
      </c>
      <c r="R151">
        <f t="shared" si="87"/>
        <v>0</v>
      </c>
      <c r="S151">
        <f t="shared" si="88"/>
        <v>0</v>
      </c>
      <c r="T151">
        <f t="shared" si="89"/>
        <v>0</v>
      </c>
      <c r="U151">
        <f t="shared" si="90"/>
        <v>-0.24375115738912087</v>
      </c>
      <c r="V151">
        <f t="shared" si="91"/>
        <v>0</v>
      </c>
      <c r="W151">
        <f t="shared" si="92"/>
        <v>0</v>
      </c>
      <c r="X151">
        <f t="shared" si="93"/>
        <v>0</v>
      </c>
      <c r="Y151">
        <f t="shared" si="94"/>
        <v>-0.21515216285509631</v>
      </c>
      <c r="Z151">
        <f t="shared" si="95"/>
        <v>0</v>
      </c>
      <c r="AA151">
        <f t="shared" si="96"/>
        <v>0</v>
      </c>
      <c r="AB151">
        <f t="shared" si="97"/>
        <v>0</v>
      </c>
      <c r="AC151">
        <f t="shared" si="98"/>
        <v>-1825.5422779322478</v>
      </c>
      <c r="AD151">
        <f t="shared" si="99"/>
        <v>0</v>
      </c>
      <c r="AE151">
        <f t="shared" si="100"/>
        <v>0</v>
      </c>
      <c r="AF151">
        <f t="shared" si="101"/>
        <v>0</v>
      </c>
      <c r="AG151">
        <f t="shared" si="102"/>
        <v>-234.08248654467499</v>
      </c>
      <c r="AH151">
        <f t="shared" si="103"/>
        <v>0</v>
      </c>
      <c r="AI151">
        <f t="shared" si="104"/>
        <v>186.04543417839903</v>
      </c>
      <c r="AJ151">
        <f t="shared" si="105"/>
        <v>88.126032632130247</v>
      </c>
      <c r="AK151">
        <f t="shared" si="106"/>
        <v>-843.52591839523677</v>
      </c>
      <c r="AL151">
        <f t="shared" si="107"/>
        <v>399.56149925864287</v>
      </c>
      <c r="AM151">
        <f t="shared" si="108"/>
        <v>164.21697431736808</v>
      </c>
      <c r="AN151">
        <f t="shared" si="109"/>
        <v>70.083021438245751</v>
      </c>
      <c r="AO151">
        <f t="shared" si="110"/>
        <v>-744.55616010612141</v>
      </c>
      <c r="AP151">
        <f t="shared" si="111"/>
        <v>317.75488220754806</v>
      </c>
      <c r="AQ151">
        <f t="shared" si="112"/>
        <v>-186.04543417839903</v>
      </c>
      <c r="AR151">
        <f t="shared" si="113"/>
        <v>88.126032632130247</v>
      </c>
      <c r="AS151">
        <f t="shared" si="114"/>
        <v>-982.016359537011</v>
      </c>
      <c r="AT151">
        <f t="shared" si="115"/>
        <v>399.56149925864287</v>
      </c>
      <c r="AU151">
        <f t="shared" si="116"/>
        <v>-164.21697431736808</v>
      </c>
      <c r="AV151">
        <f t="shared" si="117"/>
        <v>70.083021438245751</v>
      </c>
      <c r="AW151">
        <f t="shared" si="118"/>
        <v>510.47367356144639</v>
      </c>
      <c r="AX151">
        <f t="shared" si="119"/>
        <v>317.75488220754806</v>
      </c>
    </row>
    <row r="152" spans="1:50" x14ac:dyDescent="0.25">
      <c r="A152" t="s">
        <v>135</v>
      </c>
      <c r="B152">
        <v>0</v>
      </c>
      <c r="C152">
        <v>0</v>
      </c>
      <c r="D152">
        <v>0</v>
      </c>
      <c r="E152">
        <v>92.860728511576369</v>
      </c>
      <c r="F152">
        <v>92.860728511576369</v>
      </c>
      <c r="G152">
        <v>0.84617401579031604</v>
      </c>
      <c r="H152">
        <v>0.15564777174250413</v>
      </c>
      <c r="I152">
        <v>1.2643457880161175E-3</v>
      </c>
      <c r="J152">
        <v>6.3574116119982475E-4</v>
      </c>
      <c r="K152">
        <f t="shared" si="80"/>
        <v>0</v>
      </c>
      <c r="L152">
        <f t="shared" si="81"/>
        <v>0</v>
      </c>
      <c r="M152">
        <f t="shared" si="82"/>
        <v>-21105.251077987799</v>
      </c>
      <c r="N152">
        <f t="shared" si="83"/>
        <v>0</v>
      </c>
      <c r="O152">
        <f t="shared" si="84"/>
        <v>0</v>
      </c>
      <c r="P152">
        <f t="shared" si="85"/>
        <v>0</v>
      </c>
      <c r="Q152">
        <f t="shared" si="86"/>
        <v>-2708.3734967386613</v>
      </c>
      <c r="R152">
        <f t="shared" si="87"/>
        <v>0</v>
      </c>
      <c r="S152">
        <f t="shared" si="88"/>
        <v>0</v>
      </c>
      <c r="T152">
        <f t="shared" si="89"/>
        <v>0</v>
      </c>
      <c r="U152">
        <f t="shared" si="90"/>
        <v>-78.576335553854875</v>
      </c>
      <c r="V152">
        <f t="shared" si="91"/>
        <v>0</v>
      </c>
      <c r="W152">
        <f t="shared" si="92"/>
        <v>0</v>
      </c>
      <c r="X152">
        <f t="shared" si="93"/>
        <v>0</v>
      </c>
      <c r="Y152">
        <f t="shared" si="94"/>
        <v>-0.11740807096571977</v>
      </c>
      <c r="Z152">
        <f t="shared" si="95"/>
        <v>0</v>
      </c>
      <c r="AA152">
        <f t="shared" si="96"/>
        <v>0</v>
      </c>
      <c r="AB152">
        <f t="shared" si="97"/>
        <v>0</v>
      </c>
      <c r="AC152">
        <f t="shared" si="98"/>
        <v>-21026.674742433945</v>
      </c>
      <c r="AD152">
        <f t="shared" si="99"/>
        <v>0</v>
      </c>
      <c r="AE152">
        <f t="shared" si="100"/>
        <v>0</v>
      </c>
      <c r="AF152">
        <f t="shared" si="101"/>
        <v>0</v>
      </c>
      <c r="AG152">
        <f t="shared" si="102"/>
        <v>-2708.2560886676956</v>
      </c>
      <c r="AH152">
        <f t="shared" si="103"/>
        <v>0</v>
      </c>
      <c r="AI152">
        <f t="shared" si="104"/>
        <v>5188.2806172044193</v>
      </c>
      <c r="AJ152">
        <f t="shared" si="105"/>
        <v>954.35051121826405</v>
      </c>
      <c r="AK152">
        <f t="shared" si="106"/>
        <v>-23451.771728387754</v>
      </c>
      <c r="AL152">
        <f t="shared" si="107"/>
        <v>4313.8010430169179</v>
      </c>
      <c r="AM152">
        <f t="shared" si="108"/>
        <v>7.7522833637018698</v>
      </c>
      <c r="AN152">
        <f t="shared" si="109"/>
        <v>3.8980218405665883</v>
      </c>
      <c r="AO152">
        <f t="shared" si="110"/>
        <v>-35.041431493980248</v>
      </c>
      <c r="AP152">
        <f t="shared" si="111"/>
        <v>17.619617199212822</v>
      </c>
      <c r="AQ152">
        <f t="shared" si="112"/>
        <v>-5188.2806172044193</v>
      </c>
      <c r="AR152">
        <f t="shared" si="113"/>
        <v>954.35051121826405</v>
      </c>
      <c r="AS152">
        <f t="shared" si="114"/>
        <v>2425.0969859538091</v>
      </c>
      <c r="AT152">
        <f t="shared" si="115"/>
        <v>4313.8010430169179</v>
      </c>
      <c r="AU152">
        <f t="shared" si="116"/>
        <v>-7.7522833637018698</v>
      </c>
      <c r="AV152">
        <f t="shared" si="117"/>
        <v>3.8980218405665883</v>
      </c>
      <c r="AW152">
        <f t="shared" si="118"/>
        <v>-2673.2146571737153</v>
      </c>
      <c r="AX152">
        <f t="shared" si="119"/>
        <v>17.619617199212822</v>
      </c>
    </row>
    <row r="153" spans="1:50" x14ac:dyDescent="0.25">
      <c r="A153" t="s">
        <v>138</v>
      </c>
      <c r="B153">
        <v>0</v>
      </c>
      <c r="C153">
        <v>0</v>
      </c>
      <c r="D153">
        <v>0</v>
      </c>
      <c r="E153">
        <v>1.6618757009255185</v>
      </c>
      <c r="F153">
        <v>1.6618757009255185</v>
      </c>
      <c r="G153">
        <v>7.5517761640951239E-2</v>
      </c>
      <c r="H153">
        <v>5.7233361773304639E-2</v>
      </c>
      <c r="I153">
        <v>0.13497860831690436</v>
      </c>
      <c r="J153">
        <v>5.7548553278019499E-2</v>
      </c>
      <c r="K153">
        <f t="shared" si="80"/>
        <v>0</v>
      </c>
      <c r="L153">
        <f t="shared" si="81"/>
        <v>0</v>
      </c>
      <c r="M153">
        <f t="shared" si="82"/>
        <v>-377.7086879527069</v>
      </c>
      <c r="N153">
        <f t="shared" si="83"/>
        <v>0</v>
      </c>
      <c r="O153">
        <f t="shared" si="84"/>
        <v>0</v>
      </c>
      <c r="P153">
        <f t="shared" si="85"/>
        <v>0</v>
      </c>
      <c r="Q153">
        <f t="shared" si="86"/>
        <v>-48.47022175471681</v>
      </c>
      <c r="R153">
        <f t="shared" si="87"/>
        <v>0</v>
      </c>
      <c r="S153">
        <f t="shared" si="88"/>
        <v>0</v>
      </c>
      <c r="T153">
        <f t="shared" si="89"/>
        <v>0</v>
      </c>
      <c r="U153">
        <f t="shared" si="90"/>
        <v>-0.12550113305938207</v>
      </c>
      <c r="V153">
        <f t="shared" si="91"/>
        <v>0</v>
      </c>
      <c r="W153">
        <f t="shared" si="92"/>
        <v>0</v>
      </c>
      <c r="X153">
        <f t="shared" si="93"/>
        <v>0</v>
      </c>
      <c r="Y153">
        <f t="shared" si="94"/>
        <v>-0.22431766930660646</v>
      </c>
      <c r="Z153">
        <f t="shared" si="95"/>
        <v>0</v>
      </c>
      <c r="AA153">
        <f t="shared" si="96"/>
        <v>0</v>
      </c>
      <c r="AB153">
        <f t="shared" si="97"/>
        <v>0</v>
      </c>
      <c r="AC153">
        <f t="shared" si="98"/>
        <v>-377.58318681964749</v>
      </c>
      <c r="AD153">
        <f t="shared" si="99"/>
        <v>0</v>
      </c>
      <c r="AE153">
        <f t="shared" si="100"/>
        <v>0</v>
      </c>
      <c r="AF153">
        <f t="shared" si="101"/>
        <v>0</v>
      </c>
      <c r="AG153">
        <f t="shared" si="102"/>
        <v>-48.245904085410203</v>
      </c>
      <c r="AH153">
        <f t="shared" si="103"/>
        <v>0</v>
      </c>
      <c r="AI153">
        <f t="shared" si="104"/>
        <v>463.03399970332055</v>
      </c>
      <c r="AJ153">
        <f t="shared" si="105"/>
        <v>350.9240245498076</v>
      </c>
      <c r="AK153">
        <f t="shared" si="106"/>
        <v>-2099.8671519877093</v>
      </c>
      <c r="AL153">
        <f t="shared" si="107"/>
        <v>1591.4464865811558</v>
      </c>
      <c r="AM153">
        <f t="shared" si="108"/>
        <v>827.61569629828944</v>
      </c>
      <c r="AN153">
        <f t="shared" si="109"/>
        <v>352.85673556853629</v>
      </c>
      <c r="AO153">
        <f t="shared" si="110"/>
        <v>-3753.2514161805107</v>
      </c>
      <c r="AP153">
        <f t="shared" si="111"/>
        <v>1600.2113642901652</v>
      </c>
      <c r="AQ153">
        <f t="shared" si="112"/>
        <v>-463.03399970332055</v>
      </c>
      <c r="AR153">
        <f t="shared" si="113"/>
        <v>350.9240245498076</v>
      </c>
      <c r="AS153">
        <f t="shared" si="114"/>
        <v>1722.283965168062</v>
      </c>
      <c r="AT153">
        <f t="shared" si="115"/>
        <v>1591.4464865811558</v>
      </c>
      <c r="AU153">
        <f t="shared" si="116"/>
        <v>-827.61569629828944</v>
      </c>
      <c r="AV153">
        <f t="shared" si="117"/>
        <v>352.85673556853629</v>
      </c>
      <c r="AW153">
        <f t="shared" si="118"/>
        <v>3705.0055120951006</v>
      </c>
      <c r="AX153">
        <f t="shared" si="119"/>
        <v>1600.2113642901652</v>
      </c>
    </row>
    <row r="154" spans="1:50" x14ac:dyDescent="0.25">
      <c r="A154" t="s">
        <v>139</v>
      </c>
      <c r="B154">
        <v>0</v>
      </c>
      <c r="C154">
        <v>0</v>
      </c>
      <c r="D154">
        <v>0</v>
      </c>
      <c r="E154">
        <v>661.19295892167793</v>
      </c>
      <c r="F154">
        <v>661.19295892167793</v>
      </c>
      <c r="G154">
        <v>2.042108482385717</v>
      </c>
      <c r="H154">
        <v>0.77530604096550459</v>
      </c>
      <c r="I154">
        <v>2.9169343627621379E-2</v>
      </c>
      <c r="J154">
        <v>1.2578252789269989E-2</v>
      </c>
      <c r="K154">
        <f t="shared" si="80"/>
        <v>0</v>
      </c>
      <c r="L154">
        <f t="shared" si="81"/>
        <v>0</v>
      </c>
      <c r="M154">
        <f t="shared" si="82"/>
        <v>-150274.97234527994</v>
      </c>
      <c r="N154">
        <f t="shared" si="83"/>
        <v>0</v>
      </c>
      <c r="O154">
        <f t="shared" si="84"/>
        <v>0</v>
      </c>
      <c r="P154">
        <f t="shared" si="85"/>
        <v>0</v>
      </c>
      <c r="Q154">
        <f t="shared" si="86"/>
        <v>-19284.335960711793</v>
      </c>
      <c r="R154">
        <f t="shared" si="87"/>
        <v>0</v>
      </c>
      <c r="S154">
        <f t="shared" si="88"/>
        <v>0</v>
      </c>
      <c r="T154">
        <f t="shared" si="89"/>
        <v>0</v>
      </c>
      <c r="U154">
        <f t="shared" si="90"/>
        <v>-1350.2277499076695</v>
      </c>
      <c r="V154">
        <f t="shared" si="91"/>
        <v>0</v>
      </c>
      <c r="W154">
        <f t="shared" si="92"/>
        <v>0</v>
      </c>
      <c r="X154">
        <f t="shared" si="93"/>
        <v>0</v>
      </c>
      <c r="Y154">
        <f t="shared" si="94"/>
        <v>-19.28656462295017</v>
      </c>
      <c r="Z154">
        <f t="shared" si="95"/>
        <v>0</v>
      </c>
      <c r="AA154">
        <f t="shared" si="96"/>
        <v>0</v>
      </c>
      <c r="AB154">
        <f t="shared" si="97"/>
        <v>0</v>
      </c>
      <c r="AC154">
        <f t="shared" si="98"/>
        <v>-148924.74459537226</v>
      </c>
      <c r="AD154">
        <f t="shared" si="99"/>
        <v>0</v>
      </c>
      <c r="AE154">
        <f t="shared" si="100"/>
        <v>0</v>
      </c>
      <c r="AF154">
        <f t="shared" si="101"/>
        <v>0</v>
      </c>
      <c r="AG154">
        <f t="shared" si="102"/>
        <v>-19265.049396088842</v>
      </c>
      <c r="AH154">
        <f t="shared" si="103"/>
        <v>0</v>
      </c>
      <c r="AI154">
        <f t="shared" si="104"/>
        <v>12521.102822443585</v>
      </c>
      <c r="AJ154">
        <f t="shared" si="105"/>
        <v>4753.7597516812457</v>
      </c>
      <c r="AK154">
        <f t="shared" si="106"/>
        <v>-55436.582620278372</v>
      </c>
      <c r="AL154">
        <f t="shared" si="107"/>
        <v>21047.043456800009</v>
      </c>
      <c r="AM154">
        <f t="shared" si="108"/>
        <v>178.85061150030086</v>
      </c>
      <c r="AN154">
        <f t="shared" si="109"/>
        <v>77.123071095650459</v>
      </c>
      <c r="AO154">
        <f t="shared" si="110"/>
        <v>-791.8525102558641</v>
      </c>
      <c r="AP154">
        <f t="shared" si="111"/>
        <v>341.45870083105393</v>
      </c>
      <c r="AQ154">
        <f t="shared" si="112"/>
        <v>-12521.102822443585</v>
      </c>
      <c r="AR154">
        <f t="shared" si="113"/>
        <v>4753.7597516812457</v>
      </c>
      <c r="AS154">
        <f t="shared" si="114"/>
        <v>-93488.161975093884</v>
      </c>
      <c r="AT154">
        <f t="shared" si="115"/>
        <v>21047.043456800009</v>
      </c>
      <c r="AU154">
        <f t="shared" si="116"/>
        <v>-178.85061150030086</v>
      </c>
      <c r="AV154">
        <f t="shared" si="117"/>
        <v>77.123071095650459</v>
      </c>
      <c r="AW154">
        <f t="shared" si="118"/>
        <v>-18473.196885832978</v>
      </c>
      <c r="AX154">
        <f t="shared" si="119"/>
        <v>341.45870083105393</v>
      </c>
    </row>
    <row r="155" spans="1:50" x14ac:dyDescent="0.25">
      <c r="A155" t="s">
        <v>140</v>
      </c>
      <c r="B155">
        <v>0</v>
      </c>
      <c r="C155">
        <v>0</v>
      </c>
      <c r="D155">
        <v>0</v>
      </c>
      <c r="E155">
        <v>1.4988347097081545</v>
      </c>
      <c r="F155">
        <v>1.4988347097081545</v>
      </c>
      <c r="G155">
        <v>0.21663665644530142</v>
      </c>
      <c r="H155">
        <v>0.18167915811831586</v>
      </c>
      <c r="I155">
        <v>0.21153153002057529</v>
      </c>
      <c r="J155">
        <v>9.0427419304222226E-2</v>
      </c>
      <c r="K155">
        <f t="shared" si="80"/>
        <v>0</v>
      </c>
      <c r="L155">
        <f t="shared" si="81"/>
        <v>0</v>
      </c>
      <c r="M155">
        <f t="shared" si="82"/>
        <v>-340.65296901962205</v>
      </c>
      <c r="N155">
        <f t="shared" si="83"/>
        <v>0</v>
      </c>
      <c r="O155">
        <f t="shared" si="84"/>
        <v>0</v>
      </c>
      <c r="P155">
        <f t="shared" si="85"/>
        <v>0</v>
      </c>
      <c r="Q155">
        <f t="shared" si="86"/>
        <v>-43.714972613632796</v>
      </c>
      <c r="R155">
        <f t="shared" si="87"/>
        <v>0</v>
      </c>
      <c r="S155">
        <f t="shared" si="88"/>
        <v>0</v>
      </c>
      <c r="T155">
        <f t="shared" si="89"/>
        <v>0</v>
      </c>
      <c r="U155">
        <f t="shared" si="90"/>
        <v>-0.32470254007533855</v>
      </c>
      <c r="V155">
        <f t="shared" si="91"/>
        <v>0</v>
      </c>
      <c r="W155">
        <f t="shared" si="92"/>
        <v>0</v>
      </c>
      <c r="X155">
        <f t="shared" si="93"/>
        <v>0</v>
      </c>
      <c r="Y155">
        <f t="shared" si="94"/>
        <v>-0.31705079939251074</v>
      </c>
      <c r="Z155">
        <f t="shared" si="95"/>
        <v>0</v>
      </c>
      <c r="AA155">
        <f t="shared" si="96"/>
        <v>0</v>
      </c>
      <c r="AB155">
        <f t="shared" si="97"/>
        <v>0</v>
      </c>
      <c r="AC155">
        <f t="shared" si="98"/>
        <v>-340.3282664795467</v>
      </c>
      <c r="AD155">
        <f t="shared" si="99"/>
        <v>0</v>
      </c>
      <c r="AE155">
        <f t="shared" si="100"/>
        <v>0</v>
      </c>
      <c r="AF155">
        <f t="shared" si="101"/>
        <v>0</v>
      </c>
      <c r="AG155">
        <f t="shared" si="102"/>
        <v>-43.397921814240284</v>
      </c>
      <c r="AH155">
        <f t="shared" si="103"/>
        <v>0</v>
      </c>
      <c r="AI155">
        <f t="shared" si="104"/>
        <v>1328.2986060040553</v>
      </c>
      <c r="AJ155">
        <f t="shared" si="105"/>
        <v>1113.9583176362987</v>
      </c>
      <c r="AK155">
        <f t="shared" si="106"/>
        <v>-6023.8923431765152</v>
      </c>
      <c r="AL155">
        <f t="shared" si="107"/>
        <v>5051.8497496688678</v>
      </c>
      <c r="AM155">
        <f t="shared" si="108"/>
        <v>1296.9967366680578</v>
      </c>
      <c r="AN155">
        <f t="shared" si="109"/>
        <v>554.45223337142329</v>
      </c>
      <c r="AO155">
        <f t="shared" si="110"/>
        <v>-5881.9369950583141</v>
      </c>
      <c r="AP155">
        <f t="shared" si="111"/>
        <v>2514.4651572818393</v>
      </c>
      <c r="AQ155">
        <f t="shared" si="112"/>
        <v>-1328.2986060040553</v>
      </c>
      <c r="AR155">
        <f t="shared" si="113"/>
        <v>1113.9583176362987</v>
      </c>
      <c r="AS155">
        <f t="shared" si="114"/>
        <v>5683.5640766969682</v>
      </c>
      <c r="AT155">
        <f t="shared" si="115"/>
        <v>5051.8497496688678</v>
      </c>
      <c r="AU155">
        <f t="shared" si="116"/>
        <v>-1296.9967366680578</v>
      </c>
      <c r="AV155">
        <f t="shared" si="117"/>
        <v>554.45223337142329</v>
      </c>
      <c r="AW155">
        <f t="shared" si="118"/>
        <v>5838.5390732440737</v>
      </c>
      <c r="AX155">
        <f t="shared" si="119"/>
        <v>2514.4651572818393</v>
      </c>
    </row>
    <row r="156" spans="1:50" x14ac:dyDescent="0.25">
      <c r="A156" t="s">
        <v>141</v>
      </c>
      <c r="B156">
        <v>0</v>
      </c>
      <c r="C156">
        <v>0</v>
      </c>
      <c r="D156">
        <v>0</v>
      </c>
      <c r="E156">
        <v>12.743876046822297</v>
      </c>
      <c r="F156">
        <v>12.743876046822297</v>
      </c>
      <c r="G156">
        <v>7.4818998581569249E-2</v>
      </c>
      <c r="H156">
        <v>5.9191801062227073E-2</v>
      </c>
      <c r="I156">
        <v>9.2539601323981258E-2</v>
      </c>
      <c r="J156">
        <v>3.9415231170742221E-2</v>
      </c>
      <c r="K156">
        <f t="shared" si="80"/>
        <v>0</v>
      </c>
      <c r="L156">
        <f t="shared" si="81"/>
        <v>0</v>
      </c>
      <c r="M156">
        <f t="shared" si="82"/>
        <v>-2896.4095800886303</v>
      </c>
      <c r="N156">
        <f t="shared" si="83"/>
        <v>0</v>
      </c>
      <c r="O156">
        <f t="shared" si="84"/>
        <v>0</v>
      </c>
      <c r="P156">
        <f t="shared" si="85"/>
        <v>0</v>
      </c>
      <c r="Q156">
        <f t="shared" si="86"/>
        <v>-371.68754417679787</v>
      </c>
      <c r="R156">
        <f t="shared" si="87"/>
        <v>0</v>
      </c>
      <c r="S156">
        <f t="shared" si="88"/>
        <v>0</v>
      </c>
      <c r="T156">
        <f t="shared" si="89"/>
        <v>0</v>
      </c>
      <c r="U156">
        <f t="shared" si="90"/>
        <v>-0.95348404387089181</v>
      </c>
      <c r="V156">
        <f t="shared" si="91"/>
        <v>0</v>
      </c>
      <c r="W156">
        <f t="shared" si="92"/>
        <v>0</v>
      </c>
      <c r="X156">
        <f t="shared" si="93"/>
        <v>0</v>
      </c>
      <c r="Y156">
        <f t="shared" si="94"/>
        <v>-1.1793132086951696</v>
      </c>
      <c r="Z156">
        <f t="shared" si="95"/>
        <v>0</v>
      </c>
      <c r="AA156">
        <f t="shared" si="96"/>
        <v>0</v>
      </c>
      <c r="AB156">
        <f t="shared" si="97"/>
        <v>0</v>
      </c>
      <c r="AC156">
        <f t="shared" si="98"/>
        <v>-2895.4560960447589</v>
      </c>
      <c r="AD156">
        <f t="shared" si="99"/>
        <v>0</v>
      </c>
      <c r="AE156">
        <f t="shared" si="100"/>
        <v>0</v>
      </c>
      <c r="AF156">
        <f t="shared" si="101"/>
        <v>0</v>
      </c>
      <c r="AG156">
        <f t="shared" si="102"/>
        <v>-370.50823096810268</v>
      </c>
      <c r="AH156">
        <f t="shared" si="103"/>
        <v>0</v>
      </c>
      <c r="AI156">
        <f t="shared" si="104"/>
        <v>458.7495632052038</v>
      </c>
      <c r="AJ156">
        <f t="shared" si="105"/>
        <v>362.93211022886436</v>
      </c>
      <c r="AK156">
        <f t="shared" si="106"/>
        <v>-2079.6080146161617</v>
      </c>
      <c r="AL156">
        <f t="shared" si="107"/>
        <v>1645.2473979923802</v>
      </c>
      <c r="AM156">
        <f t="shared" si="108"/>
        <v>567.40269839721907</v>
      </c>
      <c r="AN156">
        <f t="shared" si="109"/>
        <v>241.67297047475046</v>
      </c>
      <c r="AO156">
        <f t="shared" si="110"/>
        <v>-2572.1554716203132</v>
      </c>
      <c r="AP156">
        <f t="shared" si="111"/>
        <v>1095.5542775973702</v>
      </c>
      <c r="AQ156">
        <f t="shared" si="112"/>
        <v>-458.7495632052038</v>
      </c>
      <c r="AR156">
        <f t="shared" si="113"/>
        <v>362.93211022886436</v>
      </c>
      <c r="AS156">
        <f t="shared" si="114"/>
        <v>-815.8480814285972</v>
      </c>
      <c r="AT156">
        <f t="shared" si="115"/>
        <v>1645.2473979923802</v>
      </c>
      <c r="AU156">
        <f t="shared" si="116"/>
        <v>-567.40269839721907</v>
      </c>
      <c r="AV156">
        <f t="shared" si="117"/>
        <v>241.67297047475046</v>
      </c>
      <c r="AW156">
        <f t="shared" si="118"/>
        <v>2201.6472406522107</v>
      </c>
      <c r="AX156">
        <f t="shared" si="119"/>
        <v>1095.5542775973702</v>
      </c>
    </row>
    <row r="157" spans="1:50" x14ac:dyDescent="0.25">
      <c r="A157" t="s">
        <v>143</v>
      </c>
      <c r="B157">
        <v>0</v>
      </c>
      <c r="C157">
        <v>0</v>
      </c>
      <c r="D157">
        <v>0</v>
      </c>
      <c r="E157">
        <v>1.2164722969503838</v>
      </c>
      <c r="F157">
        <v>1.2164722969503838</v>
      </c>
      <c r="G157">
        <v>2.416228016936264E-2</v>
      </c>
      <c r="H157">
        <v>1.7525072744930474E-2</v>
      </c>
      <c r="I157">
        <v>6.6220714241176676E-2</v>
      </c>
      <c r="J157">
        <v>2.8363747202441583E-2</v>
      </c>
      <c r="K157">
        <f t="shared" si="80"/>
        <v>0</v>
      </c>
      <c r="L157">
        <f t="shared" si="81"/>
        <v>0</v>
      </c>
      <c r="M157">
        <f t="shared" si="82"/>
        <v>-276.47805125019852</v>
      </c>
      <c r="N157">
        <f t="shared" si="83"/>
        <v>0</v>
      </c>
      <c r="O157">
        <f t="shared" si="84"/>
        <v>0</v>
      </c>
      <c r="P157">
        <f t="shared" si="85"/>
        <v>0</v>
      </c>
      <c r="Q157">
        <f t="shared" si="86"/>
        <v>-35.479598118450014</v>
      </c>
      <c r="R157">
        <f t="shared" si="87"/>
        <v>0</v>
      </c>
      <c r="S157">
        <f t="shared" si="88"/>
        <v>0</v>
      </c>
      <c r="T157">
        <f t="shared" si="89"/>
        <v>0</v>
      </c>
      <c r="U157">
        <f t="shared" si="90"/>
        <v>-2.9392744457183279E-2</v>
      </c>
      <c r="V157">
        <f t="shared" si="91"/>
        <v>0</v>
      </c>
      <c r="W157">
        <f t="shared" si="92"/>
        <v>0</v>
      </c>
      <c r="X157">
        <f t="shared" si="93"/>
        <v>0</v>
      </c>
      <c r="Y157">
        <f t="shared" si="94"/>
        <v>-8.0555664358659185E-2</v>
      </c>
      <c r="Z157">
        <f t="shared" si="95"/>
        <v>0</v>
      </c>
      <c r="AA157">
        <f t="shared" si="96"/>
        <v>0</v>
      </c>
      <c r="AB157">
        <f t="shared" si="97"/>
        <v>0</v>
      </c>
      <c r="AC157">
        <f t="shared" si="98"/>
        <v>-276.44865850574138</v>
      </c>
      <c r="AD157">
        <f t="shared" si="99"/>
        <v>0</v>
      </c>
      <c r="AE157">
        <f t="shared" si="100"/>
        <v>0</v>
      </c>
      <c r="AF157">
        <f t="shared" si="101"/>
        <v>0</v>
      </c>
      <c r="AG157">
        <f t="shared" si="102"/>
        <v>-35.399042454091351</v>
      </c>
      <c r="AH157">
        <f t="shared" si="103"/>
        <v>0</v>
      </c>
      <c r="AI157">
        <f t="shared" si="104"/>
        <v>148.15001114526257</v>
      </c>
      <c r="AJ157">
        <f t="shared" si="105"/>
        <v>107.45427075856072</v>
      </c>
      <c r="AK157">
        <f t="shared" si="106"/>
        <v>-671.87361041330485</v>
      </c>
      <c r="AL157">
        <f t="shared" si="107"/>
        <v>487.31477163437006</v>
      </c>
      <c r="AM157">
        <f t="shared" si="108"/>
        <v>406.02954208424609</v>
      </c>
      <c r="AN157">
        <f t="shared" si="109"/>
        <v>173.91122153170085</v>
      </c>
      <c r="AO157">
        <f t="shared" si="110"/>
        <v>-1841.3804512449185</v>
      </c>
      <c r="AP157">
        <f t="shared" si="111"/>
        <v>788.70301391555677</v>
      </c>
      <c r="AQ157">
        <f t="shared" si="112"/>
        <v>-148.15001114526257</v>
      </c>
      <c r="AR157">
        <f t="shared" si="113"/>
        <v>107.45427075856072</v>
      </c>
      <c r="AS157">
        <f t="shared" si="114"/>
        <v>395.42495190756347</v>
      </c>
      <c r="AT157">
        <f t="shared" si="115"/>
        <v>487.31477163437006</v>
      </c>
      <c r="AU157">
        <f t="shared" si="116"/>
        <v>-406.02954208424609</v>
      </c>
      <c r="AV157">
        <f t="shared" si="117"/>
        <v>173.91122153170085</v>
      </c>
      <c r="AW157">
        <f t="shared" si="118"/>
        <v>1805.9814087908271</v>
      </c>
      <c r="AX157">
        <f t="shared" si="119"/>
        <v>788.70301391555677</v>
      </c>
    </row>
    <row r="158" spans="1:50" x14ac:dyDescent="0.25">
      <c r="A158" t="s">
        <v>144</v>
      </c>
      <c r="B158">
        <v>0</v>
      </c>
      <c r="C158">
        <v>0</v>
      </c>
      <c r="D158">
        <v>0</v>
      </c>
      <c r="E158">
        <v>6.5009752310957509</v>
      </c>
      <c r="F158">
        <v>6.5009752310957509</v>
      </c>
      <c r="G158">
        <v>4.2749907394564857E-2</v>
      </c>
      <c r="H158">
        <v>2.7026346303598257E-2</v>
      </c>
      <c r="I158">
        <v>1.7210466805130036E-2</v>
      </c>
      <c r="J158">
        <v>7.3610223031447264E-3</v>
      </c>
      <c r="K158">
        <f t="shared" si="80"/>
        <v>0</v>
      </c>
      <c r="L158">
        <f t="shared" si="81"/>
        <v>0</v>
      </c>
      <c r="M158">
        <f t="shared" si="82"/>
        <v>-1477.5321785996016</v>
      </c>
      <c r="N158">
        <f t="shared" si="83"/>
        <v>0</v>
      </c>
      <c r="O158">
        <f t="shared" si="84"/>
        <v>0</v>
      </c>
      <c r="P158">
        <f t="shared" si="85"/>
        <v>0</v>
      </c>
      <c r="Q158">
        <f t="shared" si="86"/>
        <v>-189.60726779845652</v>
      </c>
      <c r="R158">
        <f t="shared" si="87"/>
        <v>0</v>
      </c>
      <c r="S158">
        <f t="shared" si="88"/>
        <v>0</v>
      </c>
      <c r="T158">
        <f t="shared" si="89"/>
        <v>0</v>
      </c>
      <c r="U158">
        <f t="shared" si="90"/>
        <v>-0.27791608910370325</v>
      </c>
      <c r="V158">
        <f t="shared" si="91"/>
        <v>0</v>
      </c>
      <c r="W158">
        <f t="shared" si="92"/>
        <v>0</v>
      </c>
      <c r="X158">
        <f t="shared" si="93"/>
        <v>0</v>
      </c>
      <c r="Y158">
        <f t="shared" si="94"/>
        <v>-0.11188481841574599</v>
      </c>
      <c r="Z158">
        <f t="shared" si="95"/>
        <v>0</v>
      </c>
      <c r="AA158">
        <f t="shared" si="96"/>
        <v>0</v>
      </c>
      <c r="AB158">
        <f t="shared" si="97"/>
        <v>0</v>
      </c>
      <c r="AC158">
        <f t="shared" si="98"/>
        <v>-1477.2542625104982</v>
      </c>
      <c r="AD158">
        <f t="shared" si="99"/>
        <v>0</v>
      </c>
      <c r="AE158">
        <f t="shared" si="100"/>
        <v>0</v>
      </c>
      <c r="AF158">
        <f t="shared" si="101"/>
        <v>0</v>
      </c>
      <c r="AG158">
        <f t="shared" si="102"/>
        <v>-189.49538298004077</v>
      </c>
      <c r="AH158">
        <f t="shared" si="103"/>
        <v>0</v>
      </c>
      <c r="AI158">
        <f t="shared" si="104"/>
        <v>262.11927072157573</v>
      </c>
      <c r="AJ158">
        <f t="shared" si="105"/>
        <v>165.71095269625187</v>
      </c>
      <c r="AK158">
        <f t="shared" si="106"/>
        <v>-1188.5085296349064</v>
      </c>
      <c r="AL158">
        <f t="shared" si="107"/>
        <v>751.3712371900416</v>
      </c>
      <c r="AM158">
        <f t="shared" si="108"/>
        <v>105.52525801054992</v>
      </c>
      <c r="AN158">
        <f t="shared" si="109"/>
        <v>45.133824288105608</v>
      </c>
      <c r="AO158">
        <f t="shared" si="110"/>
        <v>-478.47557675636153</v>
      </c>
      <c r="AP158">
        <f t="shared" si="111"/>
        <v>204.64704862709362</v>
      </c>
      <c r="AQ158">
        <f t="shared" si="112"/>
        <v>-262.11927072157573</v>
      </c>
      <c r="AR158">
        <f t="shared" si="113"/>
        <v>165.71095269625187</v>
      </c>
      <c r="AS158">
        <f t="shared" si="114"/>
        <v>-288.74573287559178</v>
      </c>
      <c r="AT158">
        <f t="shared" si="115"/>
        <v>751.3712371900416</v>
      </c>
      <c r="AU158">
        <f t="shared" si="116"/>
        <v>-105.52525801054992</v>
      </c>
      <c r="AV158">
        <f t="shared" si="117"/>
        <v>45.133824288105608</v>
      </c>
      <c r="AW158">
        <f t="shared" si="118"/>
        <v>288.98019377632079</v>
      </c>
      <c r="AX158">
        <f t="shared" si="119"/>
        <v>204.64704862709362</v>
      </c>
    </row>
    <row r="159" spans="1:50" x14ac:dyDescent="0.25">
      <c r="A159" t="s">
        <v>145</v>
      </c>
      <c r="B159">
        <v>0</v>
      </c>
      <c r="C159">
        <v>0</v>
      </c>
      <c r="D159">
        <v>0</v>
      </c>
      <c r="E159">
        <v>0.57826438911134992</v>
      </c>
      <c r="F159">
        <v>0.57826438911134992</v>
      </c>
      <c r="G159">
        <v>2.4989808909170567E-3</v>
      </c>
      <c r="H159">
        <v>2.2443826483413702E-3</v>
      </c>
      <c r="I159">
        <v>0</v>
      </c>
      <c r="J159">
        <v>0</v>
      </c>
      <c r="K159">
        <f t="shared" si="80"/>
        <v>0</v>
      </c>
      <c r="L159">
        <f t="shared" si="81"/>
        <v>0</v>
      </c>
      <c r="M159">
        <f t="shared" si="82"/>
        <v>-131.42708782575215</v>
      </c>
      <c r="N159">
        <f t="shared" si="83"/>
        <v>0</v>
      </c>
      <c r="O159">
        <f t="shared" si="84"/>
        <v>0</v>
      </c>
      <c r="P159">
        <f t="shared" si="85"/>
        <v>0</v>
      </c>
      <c r="Q159">
        <f t="shared" si="86"/>
        <v>-16.865643536080054</v>
      </c>
      <c r="R159">
        <f t="shared" si="87"/>
        <v>0</v>
      </c>
      <c r="S159">
        <f t="shared" si="88"/>
        <v>0</v>
      </c>
      <c r="T159">
        <f t="shared" si="89"/>
        <v>0</v>
      </c>
      <c r="U159">
        <f t="shared" si="90"/>
        <v>-1.4450716582870887E-3</v>
      </c>
      <c r="V159">
        <f t="shared" si="91"/>
        <v>0</v>
      </c>
      <c r="W159">
        <f t="shared" si="92"/>
        <v>0</v>
      </c>
      <c r="X159">
        <f t="shared" si="93"/>
        <v>0</v>
      </c>
      <c r="Y159">
        <f t="shared" si="94"/>
        <v>0</v>
      </c>
      <c r="Z159">
        <f t="shared" si="95"/>
        <v>0</v>
      </c>
      <c r="AA159">
        <f t="shared" si="96"/>
        <v>0</v>
      </c>
      <c r="AB159">
        <f t="shared" si="97"/>
        <v>0</v>
      </c>
      <c r="AC159">
        <f t="shared" si="98"/>
        <v>-131.42564275409387</v>
      </c>
      <c r="AD159">
        <f t="shared" si="99"/>
        <v>0</v>
      </c>
      <c r="AE159">
        <f t="shared" si="100"/>
        <v>0</v>
      </c>
      <c r="AF159">
        <f t="shared" si="101"/>
        <v>0</v>
      </c>
      <c r="AG159">
        <f t="shared" si="102"/>
        <v>-16.865643536080054</v>
      </c>
      <c r="AH159">
        <f t="shared" si="103"/>
        <v>0</v>
      </c>
      <c r="AI159">
        <f t="shared" si="104"/>
        <v>15.322396903194507</v>
      </c>
      <c r="AJ159">
        <f t="shared" si="105"/>
        <v>13.761340053201897</v>
      </c>
      <c r="AK159">
        <f t="shared" si="106"/>
        <v>-69.490041396993206</v>
      </c>
      <c r="AL159">
        <f t="shared" si="107"/>
        <v>62.410345849723434</v>
      </c>
      <c r="AM159">
        <f t="shared" si="108"/>
        <v>0</v>
      </c>
      <c r="AN159">
        <f t="shared" si="109"/>
        <v>0</v>
      </c>
      <c r="AO159">
        <f t="shared" si="110"/>
        <v>0</v>
      </c>
      <c r="AP159">
        <f t="shared" si="111"/>
        <v>0</v>
      </c>
      <c r="AQ159">
        <f t="shared" si="112"/>
        <v>-15.322396903194507</v>
      </c>
      <c r="AR159">
        <f t="shared" si="113"/>
        <v>13.761340053201897</v>
      </c>
      <c r="AS159">
        <f t="shared" si="114"/>
        <v>-61.935601357100666</v>
      </c>
      <c r="AT159">
        <f t="shared" si="115"/>
        <v>62.410345849723434</v>
      </c>
      <c r="AU159">
        <f t="shared" si="116"/>
        <v>0</v>
      </c>
      <c r="AV159">
        <f t="shared" si="117"/>
        <v>0</v>
      </c>
      <c r="AW159">
        <f t="shared" si="118"/>
        <v>-16.865643536080054</v>
      </c>
      <c r="AX159">
        <f t="shared" si="119"/>
        <v>0</v>
      </c>
    </row>
    <row r="160" spans="1:50" x14ac:dyDescent="0.25">
      <c r="A160" t="s">
        <v>146</v>
      </c>
      <c r="B160">
        <v>0</v>
      </c>
      <c r="C160">
        <v>0</v>
      </c>
      <c r="D160">
        <v>0</v>
      </c>
      <c r="E160">
        <v>44.549155746076934</v>
      </c>
      <c r="F160">
        <v>44.549155746076934</v>
      </c>
      <c r="G160">
        <v>8.4259922462343276E-2</v>
      </c>
      <c r="H160">
        <v>2.4408106136347904E-2</v>
      </c>
      <c r="I160">
        <v>1.5975059283134065E-2</v>
      </c>
      <c r="J160">
        <v>6.8574126836950782E-3</v>
      </c>
      <c r="K160">
        <f t="shared" si="80"/>
        <v>0</v>
      </c>
      <c r="L160">
        <f t="shared" si="81"/>
        <v>0</v>
      </c>
      <c r="M160">
        <f t="shared" si="82"/>
        <v>-10125.067209828372</v>
      </c>
      <c r="N160">
        <f t="shared" si="83"/>
        <v>0</v>
      </c>
      <c r="O160">
        <f t="shared" si="84"/>
        <v>0</v>
      </c>
      <c r="P160">
        <f t="shared" si="85"/>
        <v>0</v>
      </c>
      <c r="Q160">
        <f t="shared" si="86"/>
        <v>-1299.3194718445077</v>
      </c>
      <c r="R160">
        <f t="shared" si="87"/>
        <v>0</v>
      </c>
      <c r="S160">
        <f t="shared" si="88"/>
        <v>0</v>
      </c>
      <c r="T160">
        <f t="shared" si="89"/>
        <v>0</v>
      </c>
      <c r="U160">
        <f t="shared" si="90"/>
        <v>-3.753708408927297</v>
      </c>
      <c r="V160">
        <f t="shared" si="91"/>
        <v>0</v>
      </c>
      <c r="W160">
        <f t="shared" si="92"/>
        <v>0</v>
      </c>
      <c r="X160">
        <f t="shared" si="93"/>
        <v>0</v>
      </c>
      <c r="Y160">
        <f t="shared" si="94"/>
        <v>-0.71167540405715157</v>
      </c>
      <c r="Z160">
        <f t="shared" si="95"/>
        <v>0</v>
      </c>
      <c r="AA160">
        <f t="shared" si="96"/>
        <v>0</v>
      </c>
      <c r="AB160">
        <f t="shared" si="97"/>
        <v>0</v>
      </c>
      <c r="AC160">
        <f t="shared" si="98"/>
        <v>-10121.313501419447</v>
      </c>
      <c r="AD160">
        <f t="shared" si="99"/>
        <v>0</v>
      </c>
      <c r="AE160">
        <f t="shared" si="100"/>
        <v>0</v>
      </c>
      <c r="AF160">
        <f t="shared" si="101"/>
        <v>0</v>
      </c>
      <c r="AG160">
        <f t="shared" si="102"/>
        <v>-1298.6077964404503</v>
      </c>
      <c r="AH160">
        <f t="shared" si="103"/>
        <v>0</v>
      </c>
      <c r="AI160">
        <f t="shared" si="104"/>
        <v>516.63619345509801</v>
      </c>
      <c r="AJ160">
        <f t="shared" si="105"/>
        <v>149.65745371051548</v>
      </c>
      <c r="AK160">
        <f t="shared" si="106"/>
        <v>-2339.3403436199383</v>
      </c>
      <c r="AL160">
        <f t="shared" si="107"/>
        <v>677.65232793135738</v>
      </c>
      <c r="AM160">
        <f t="shared" si="108"/>
        <v>97.950408415654579</v>
      </c>
      <c r="AN160">
        <f t="shared" si="109"/>
        <v>42.045961175106761</v>
      </c>
      <c r="AO160">
        <f t="shared" si="110"/>
        <v>-443.52165989064736</v>
      </c>
      <c r="AP160">
        <f t="shared" si="111"/>
        <v>190.38506111119662</v>
      </c>
      <c r="AQ160">
        <f t="shared" si="112"/>
        <v>-516.63619345509801</v>
      </c>
      <c r="AR160">
        <f t="shared" si="113"/>
        <v>149.65745371051548</v>
      </c>
      <c r="AS160">
        <f t="shared" si="114"/>
        <v>-7781.973157799508</v>
      </c>
      <c r="AT160">
        <f t="shared" si="115"/>
        <v>677.65232793135738</v>
      </c>
      <c r="AU160">
        <f t="shared" si="116"/>
        <v>-97.950408415654579</v>
      </c>
      <c r="AV160">
        <f t="shared" si="117"/>
        <v>42.045961175106761</v>
      </c>
      <c r="AW160">
        <f t="shared" si="118"/>
        <v>-855.08613654980297</v>
      </c>
      <c r="AX160">
        <f t="shared" si="119"/>
        <v>190.38506111119662</v>
      </c>
    </row>
    <row r="161" spans="1:50" x14ac:dyDescent="0.25">
      <c r="A161" t="s">
        <v>147</v>
      </c>
      <c r="B161">
        <v>0</v>
      </c>
      <c r="C161">
        <v>0</v>
      </c>
      <c r="D161">
        <v>0</v>
      </c>
      <c r="E161">
        <v>0.1243983066839254</v>
      </c>
      <c r="F161">
        <v>0.1243983066839254</v>
      </c>
      <c r="G161">
        <v>6.3198111806000773E-4</v>
      </c>
      <c r="H161">
        <v>3.7342493650142851E-4</v>
      </c>
      <c r="I161">
        <v>1.0933187319110708E-3</v>
      </c>
      <c r="J161">
        <v>4.6796709859918021E-4</v>
      </c>
      <c r="K161">
        <f t="shared" si="80"/>
        <v>0</v>
      </c>
      <c r="L161">
        <f t="shared" si="81"/>
        <v>0</v>
      </c>
      <c r="M161">
        <f t="shared" si="82"/>
        <v>-28.273065894733683</v>
      </c>
      <c r="N161">
        <f t="shared" si="83"/>
        <v>0</v>
      </c>
      <c r="O161">
        <f t="shared" si="84"/>
        <v>0</v>
      </c>
      <c r="P161">
        <f t="shared" si="85"/>
        <v>0</v>
      </c>
      <c r="Q161">
        <f t="shared" si="86"/>
        <v>-3.6281976489115104</v>
      </c>
      <c r="R161">
        <f t="shared" si="87"/>
        <v>0</v>
      </c>
      <c r="S161">
        <f t="shared" si="88"/>
        <v>0</v>
      </c>
      <c r="T161">
        <f t="shared" si="89"/>
        <v>0</v>
      </c>
      <c r="U161">
        <f t="shared" si="90"/>
        <v>-7.8617380942878909E-5</v>
      </c>
      <c r="V161">
        <f t="shared" si="91"/>
        <v>0</v>
      </c>
      <c r="W161">
        <f t="shared" si="92"/>
        <v>0</v>
      </c>
      <c r="X161">
        <f t="shared" si="93"/>
        <v>0</v>
      </c>
      <c r="Y161">
        <f t="shared" si="94"/>
        <v>-1.360069989155538E-4</v>
      </c>
      <c r="Z161">
        <f t="shared" si="95"/>
        <v>0</v>
      </c>
      <c r="AA161">
        <f t="shared" si="96"/>
        <v>0</v>
      </c>
      <c r="AB161">
        <f t="shared" si="97"/>
        <v>0</v>
      </c>
      <c r="AC161">
        <f t="shared" si="98"/>
        <v>-28.27298727735274</v>
      </c>
      <c r="AD161">
        <f t="shared" si="99"/>
        <v>0</v>
      </c>
      <c r="AE161">
        <f t="shared" si="100"/>
        <v>0</v>
      </c>
      <c r="AF161">
        <f t="shared" si="101"/>
        <v>0</v>
      </c>
      <c r="AG161">
        <f t="shared" si="102"/>
        <v>-3.6280616419125948</v>
      </c>
      <c r="AH161">
        <f t="shared" si="103"/>
        <v>0</v>
      </c>
      <c r="AI161">
        <f t="shared" si="104"/>
        <v>3.874965815639551</v>
      </c>
      <c r="AJ161">
        <f t="shared" si="105"/>
        <v>2.2896400216540944</v>
      </c>
      <c r="AK161">
        <f t="shared" si="106"/>
        <v>-17.574008272892886</v>
      </c>
      <c r="AL161">
        <f t="shared" si="107"/>
        <v>10.384131008354334</v>
      </c>
      <c r="AM161">
        <f t="shared" si="108"/>
        <v>6.7036381162126935</v>
      </c>
      <c r="AN161">
        <f t="shared" si="109"/>
        <v>2.8693222102204108</v>
      </c>
      <c r="AO161">
        <f t="shared" si="110"/>
        <v>-30.402795100105376</v>
      </c>
      <c r="AP161">
        <f t="shared" si="111"/>
        <v>13.013145059625831</v>
      </c>
      <c r="AQ161">
        <f t="shared" si="112"/>
        <v>-3.874965815639551</v>
      </c>
      <c r="AR161">
        <f t="shared" si="113"/>
        <v>2.2896400216540944</v>
      </c>
      <c r="AS161">
        <f t="shared" si="114"/>
        <v>-10.698979004459854</v>
      </c>
      <c r="AT161">
        <f t="shared" si="115"/>
        <v>10.384131008354334</v>
      </c>
      <c r="AU161">
        <f t="shared" si="116"/>
        <v>-6.7036381162126935</v>
      </c>
      <c r="AV161">
        <f t="shared" si="117"/>
        <v>2.8693222102204108</v>
      </c>
      <c r="AW161">
        <f t="shared" si="118"/>
        <v>26.774733458192781</v>
      </c>
      <c r="AX161">
        <f t="shared" si="119"/>
        <v>13.013145059625831</v>
      </c>
    </row>
    <row r="162" spans="1:50" x14ac:dyDescent="0.25">
      <c r="A162" t="s">
        <v>148</v>
      </c>
      <c r="B162">
        <v>0</v>
      </c>
      <c r="C162">
        <v>0</v>
      </c>
      <c r="D162">
        <v>0</v>
      </c>
      <c r="E162">
        <v>2.6076365868734745</v>
      </c>
      <c r="F162">
        <v>2.6076365868734745</v>
      </c>
      <c r="G162">
        <v>4.8754966542833211E-3</v>
      </c>
      <c r="H162">
        <v>2.195475286592188E-3</v>
      </c>
      <c r="I162">
        <v>1.1265504406201307E-3</v>
      </c>
      <c r="J162">
        <v>4.8073504336169838E-4</v>
      </c>
      <c r="K162">
        <f t="shared" si="80"/>
        <v>0</v>
      </c>
      <c r="L162">
        <f t="shared" si="81"/>
        <v>0</v>
      </c>
      <c r="M162">
        <f t="shared" si="82"/>
        <v>-592.65984413692138</v>
      </c>
      <c r="N162">
        <f t="shared" si="83"/>
        <v>0</v>
      </c>
      <c r="O162">
        <f t="shared" si="84"/>
        <v>0</v>
      </c>
      <c r="P162">
        <f t="shared" si="85"/>
        <v>0</v>
      </c>
      <c r="Q162">
        <f t="shared" si="86"/>
        <v>-76.054258180127761</v>
      </c>
      <c r="R162">
        <f t="shared" si="87"/>
        <v>0</v>
      </c>
      <c r="S162">
        <f t="shared" si="88"/>
        <v>0</v>
      </c>
      <c r="T162">
        <f t="shared" si="89"/>
        <v>0</v>
      </c>
      <c r="U162">
        <f t="shared" si="90"/>
        <v>-1.2713523454888404E-2</v>
      </c>
      <c r="V162">
        <f t="shared" si="91"/>
        <v>0</v>
      </c>
      <c r="W162">
        <f t="shared" si="92"/>
        <v>0</v>
      </c>
      <c r="X162">
        <f t="shared" si="93"/>
        <v>0</v>
      </c>
      <c r="Y162">
        <f t="shared" si="94"/>
        <v>-2.9376341459194863E-3</v>
      </c>
      <c r="Z162">
        <f t="shared" si="95"/>
        <v>0</v>
      </c>
      <c r="AA162">
        <f t="shared" si="96"/>
        <v>0</v>
      </c>
      <c r="AB162">
        <f t="shared" si="97"/>
        <v>0</v>
      </c>
      <c r="AC162">
        <f t="shared" si="98"/>
        <v>-592.64713061346652</v>
      </c>
      <c r="AD162">
        <f t="shared" si="99"/>
        <v>0</v>
      </c>
      <c r="AE162">
        <f t="shared" si="100"/>
        <v>0</v>
      </c>
      <c r="AF162">
        <f t="shared" si="101"/>
        <v>0</v>
      </c>
      <c r="AG162">
        <f t="shared" si="102"/>
        <v>-76.051320545981838</v>
      </c>
      <c r="AH162">
        <f t="shared" si="103"/>
        <v>0</v>
      </c>
      <c r="AI162">
        <f t="shared" si="104"/>
        <v>29.893903994484539</v>
      </c>
      <c r="AJ162">
        <f t="shared" si="105"/>
        <v>13.461471335479555</v>
      </c>
      <c r="AK162">
        <f t="shared" si="106"/>
        <v>-135.56475768111795</v>
      </c>
      <c r="AL162">
        <f t="shared" si="107"/>
        <v>61.045927623314022</v>
      </c>
      <c r="AM162">
        <f t="shared" si="108"/>
        <v>6.9073969494483896</v>
      </c>
      <c r="AN162">
        <f t="shared" si="109"/>
        <v>2.9476083802805073</v>
      </c>
      <c r="AO162">
        <f t="shared" si="110"/>
        <v>-31.324098512928625</v>
      </c>
      <c r="AP162">
        <f t="shared" si="111"/>
        <v>13.367000037375002</v>
      </c>
      <c r="AQ162">
        <f t="shared" si="112"/>
        <v>-29.893903994484539</v>
      </c>
      <c r="AR162">
        <f t="shared" si="113"/>
        <v>13.461471335479555</v>
      </c>
      <c r="AS162">
        <f t="shared" si="114"/>
        <v>-457.08237293234856</v>
      </c>
      <c r="AT162">
        <f t="shared" si="115"/>
        <v>61.045927623314022</v>
      </c>
      <c r="AU162">
        <f t="shared" si="116"/>
        <v>-6.9073969494483896</v>
      </c>
      <c r="AV162">
        <f t="shared" si="117"/>
        <v>2.9476083802805073</v>
      </c>
      <c r="AW162">
        <f t="shared" si="118"/>
        <v>-44.727222033053209</v>
      </c>
      <c r="AX162">
        <f t="shared" si="119"/>
        <v>13.367000037375002</v>
      </c>
    </row>
    <row r="163" spans="1:50" x14ac:dyDescent="0.25">
      <c r="A163" t="s">
        <v>149</v>
      </c>
      <c r="B163">
        <v>0</v>
      </c>
      <c r="C163">
        <v>0</v>
      </c>
      <c r="D163">
        <v>0</v>
      </c>
      <c r="E163">
        <v>31.094728022674097</v>
      </c>
      <c r="F163">
        <v>31.094728022674097</v>
      </c>
      <c r="G163">
        <v>0.26893128017751999</v>
      </c>
      <c r="H163">
        <v>3.2385958577341757E-2</v>
      </c>
      <c r="I163">
        <v>5.3041611124848859E-3</v>
      </c>
      <c r="J163">
        <v>2.3042774192583758E-3</v>
      </c>
      <c r="K163">
        <f t="shared" si="80"/>
        <v>0</v>
      </c>
      <c r="L163">
        <f t="shared" si="81"/>
        <v>0</v>
      </c>
      <c r="M163">
        <f t="shared" si="82"/>
        <v>-7067.1644799606311</v>
      </c>
      <c r="N163">
        <f t="shared" si="83"/>
        <v>0</v>
      </c>
      <c r="O163">
        <f t="shared" si="84"/>
        <v>0</v>
      </c>
      <c r="P163">
        <f t="shared" si="85"/>
        <v>0</v>
      </c>
      <c r="Q163">
        <f t="shared" si="86"/>
        <v>-906.90799668245961</v>
      </c>
      <c r="R163">
        <f t="shared" si="87"/>
        <v>0</v>
      </c>
      <c r="S163">
        <f t="shared" si="88"/>
        <v>0</v>
      </c>
      <c r="T163">
        <f t="shared" si="89"/>
        <v>0</v>
      </c>
      <c r="U163">
        <f t="shared" si="90"/>
        <v>-8.3623450139095503</v>
      </c>
      <c r="V163">
        <f t="shared" si="91"/>
        <v>0</v>
      </c>
      <c r="W163">
        <f t="shared" si="92"/>
        <v>0</v>
      </c>
      <c r="X163">
        <f t="shared" si="93"/>
        <v>0</v>
      </c>
      <c r="Y163">
        <f t="shared" si="94"/>
        <v>-0.16493144718116198</v>
      </c>
      <c r="Z163">
        <f t="shared" si="95"/>
        <v>0</v>
      </c>
      <c r="AA163">
        <f t="shared" si="96"/>
        <v>0</v>
      </c>
      <c r="AB163">
        <f t="shared" si="97"/>
        <v>0</v>
      </c>
      <c r="AC163">
        <f t="shared" si="98"/>
        <v>-7058.8021349467208</v>
      </c>
      <c r="AD163">
        <f t="shared" si="99"/>
        <v>0</v>
      </c>
      <c r="AE163">
        <f t="shared" si="100"/>
        <v>0</v>
      </c>
      <c r="AF163">
        <f t="shared" si="101"/>
        <v>0</v>
      </c>
      <c r="AG163">
        <f t="shared" si="102"/>
        <v>-906.74306523527855</v>
      </c>
      <c r="AH163">
        <f t="shared" si="103"/>
        <v>0</v>
      </c>
      <c r="AI163">
        <f t="shared" si="104"/>
        <v>1648.9409060875187</v>
      </c>
      <c r="AJ163">
        <f t="shared" si="105"/>
        <v>198.57446388593704</v>
      </c>
      <c r="AK163">
        <f t="shared" si="106"/>
        <v>-7470.0599532034712</v>
      </c>
      <c r="AL163">
        <f t="shared" si="107"/>
        <v>899.58539140301764</v>
      </c>
      <c r="AM163">
        <f t="shared" si="108"/>
        <v>32.522242206565416</v>
      </c>
      <c r="AN163">
        <f t="shared" si="109"/>
        <v>14.128587877576905</v>
      </c>
      <c r="AO163">
        <f t="shared" si="110"/>
        <v>-147.33281113880838</v>
      </c>
      <c r="AP163">
        <f t="shared" si="111"/>
        <v>64.005567519107657</v>
      </c>
      <c r="AQ163">
        <f t="shared" si="112"/>
        <v>-1648.9409060875187</v>
      </c>
      <c r="AR163">
        <f t="shared" si="113"/>
        <v>198.57446388593704</v>
      </c>
      <c r="AS163">
        <f t="shared" si="114"/>
        <v>411.2578182567504</v>
      </c>
      <c r="AT163">
        <f t="shared" si="115"/>
        <v>899.58539140301764</v>
      </c>
      <c r="AU163">
        <f t="shared" si="116"/>
        <v>-32.522242206565416</v>
      </c>
      <c r="AV163">
        <f t="shared" si="117"/>
        <v>14.128587877576905</v>
      </c>
      <c r="AW163">
        <f t="shared" si="118"/>
        <v>-759.41025409647023</v>
      </c>
      <c r="AX163">
        <f t="shared" si="119"/>
        <v>64.005567519107657</v>
      </c>
    </row>
    <row r="164" spans="1:50" x14ac:dyDescent="0.25">
      <c r="A164" t="s">
        <v>150</v>
      </c>
      <c r="B164">
        <v>0</v>
      </c>
      <c r="C164">
        <v>0</v>
      </c>
      <c r="D164">
        <v>0</v>
      </c>
      <c r="E164">
        <v>12.866236824744053</v>
      </c>
      <c r="F164">
        <v>12.866236824744053</v>
      </c>
      <c r="G164">
        <v>0.15282356352044299</v>
      </c>
      <c r="H164">
        <v>2.2099410374823002E-2</v>
      </c>
      <c r="I164">
        <v>1.7289860926318721E-3</v>
      </c>
      <c r="J164">
        <v>7.8160697737090156E-4</v>
      </c>
      <c r="K164">
        <f t="shared" si="80"/>
        <v>0</v>
      </c>
      <c r="L164">
        <f t="shared" si="81"/>
        <v>0</v>
      </c>
      <c r="M164">
        <f t="shared" si="82"/>
        <v>-2924.219559414978</v>
      </c>
      <c r="N164">
        <f t="shared" si="83"/>
        <v>0</v>
      </c>
      <c r="O164">
        <f t="shared" si="84"/>
        <v>0</v>
      </c>
      <c r="P164">
        <f t="shared" si="85"/>
        <v>0</v>
      </c>
      <c r="Q164">
        <f t="shared" si="86"/>
        <v>-375.25631531692841</v>
      </c>
      <c r="R164">
        <f t="shared" si="87"/>
        <v>0</v>
      </c>
      <c r="S164">
        <f t="shared" si="88"/>
        <v>0</v>
      </c>
      <c r="T164">
        <f t="shared" si="89"/>
        <v>0</v>
      </c>
      <c r="U164">
        <f t="shared" si="90"/>
        <v>-1.9662641606553355</v>
      </c>
      <c r="V164">
        <f t="shared" si="91"/>
        <v>0</v>
      </c>
      <c r="W164">
        <f t="shared" si="92"/>
        <v>0</v>
      </c>
      <c r="X164">
        <f t="shared" si="93"/>
        <v>0</v>
      </c>
      <c r="Y164">
        <f t="shared" si="94"/>
        <v>-2.2245544534490524E-2</v>
      </c>
      <c r="Z164">
        <f t="shared" si="95"/>
        <v>0</v>
      </c>
      <c r="AA164">
        <f t="shared" si="96"/>
        <v>0</v>
      </c>
      <c r="AB164">
        <f t="shared" si="97"/>
        <v>0</v>
      </c>
      <c r="AC164">
        <f t="shared" si="98"/>
        <v>-2922.2532952543229</v>
      </c>
      <c r="AD164">
        <f t="shared" si="99"/>
        <v>0</v>
      </c>
      <c r="AE164">
        <f t="shared" si="100"/>
        <v>0</v>
      </c>
      <c r="AF164">
        <f t="shared" si="101"/>
        <v>0</v>
      </c>
      <c r="AG164">
        <f t="shared" si="102"/>
        <v>-375.23406977239387</v>
      </c>
      <c r="AH164">
        <f t="shared" si="103"/>
        <v>0</v>
      </c>
      <c r="AI164">
        <f t="shared" si="104"/>
        <v>937.03129340915996</v>
      </c>
      <c r="AJ164">
        <f t="shared" si="105"/>
        <v>135.50223219947171</v>
      </c>
      <c r="AK164">
        <f t="shared" si="106"/>
        <v>-4247.7407404314217</v>
      </c>
      <c r="AL164">
        <f t="shared" si="107"/>
        <v>614.25734250453127</v>
      </c>
      <c r="AM164">
        <f t="shared" si="108"/>
        <v>10.601205974683168</v>
      </c>
      <c r="AN164">
        <f t="shared" si="109"/>
        <v>4.7923927667311981</v>
      </c>
      <c r="AO164">
        <f t="shared" si="110"/>
        <v>-48.057279231872542</v>
      </c>
      <c r="AP164">
        <f t="shared" si="111"/>
        <v>21.724826206528874</v>
      </c>
      <c r="AQ164">
        <f t="shared" si="112"/>
        <v>-937.03129340915996</v>
      </c>
      <c r="AR164">
        <f t="shared" si="113"/>
        <v>135.50223219947171</v>
      </c>
      <c r="AS164">
        <f t="shared" si="114"/>
        <v>1325.4874451770988</v>
      </c>
      <c r="AT164">
        <f t="shared" si="115"/>
        <v>614.25734250453127</v>
      </c>
      <c r="AU164">
        <f t="shared" si="116"/>
        <v>-10.601205974683168</v>
      </c>
      <c r="AV164">
        <f t="shared" si="117"/>
        <v>4.7923927667311981</v>
      </c>
      <c r="AW164">
        <f t="shared" si="118"/>
        <v>-327.17679054052132</v>
      </c>
      <c r="AX164">
        <f t="shared" si="119"/>
        <v>21.724826206528874</v>
      </c>
    </row>
    <row r="165" spans="1:50" x14ac:dyDescent="0.25">
      <c r="A165" t="s">
        <v>151</v>
      </c>
      <c r="B165">
        <v>0</v>
      </c>
      <c r="C165">
        <v>0</v>
      </c>
      <c r="D165">
        <v>0</v>
      </c>
      <c r="E165">
        <v>36.515101363768785</v>
      </c>
      <c r="F165">
        <v>36.515101363768785</v>
      </c>
      <c r="G165">
        <v>2.6381372507822767</v>
      </c>
      <c r="H165">
        <v>0.45862414289026904</v>
      </c>
      <c r="I165">
        <v>5.6776885623451446E-3</v>
      </c>
      <c r="J165">
        <v>2.876495624387279E-3</v>
      </c>
      <c r="K165">
        <f t="shared" si="80"/>
        <v>0</v>
      </c>
      <c r="L165">
        <f t="shared" si="81"/>
        <v>0</v>
      </c>
      <c r="M165">
        <f t="shared" si="82"/>
        <v>-8299.099035438232</v>
      </c>
      <c r="N165">
        <f t="shared" si="83"/>
        <v>0</v>
      </c>
      <c r="O165">
        <f t="shared" si="84"/>
        <v>0</v>
      </c>
      <c r="P165">
        <f t="shared" si="85"/>
        <v>0</v>
      </c>
      <c r="Q165">
        <f t="shared" si="86"/>
        <v>-1064.9984589775033</v>
      </c>
      <c r="R165">
        <f t="shared" si="87"/>
        <v>0</v>
      </c>
      <c r="S165">
        <f t="shared" si="88"/>
        <v>0</v>
      </c>
      <c r="T165">
        <f t="shared" si="89"/>
        <v>0</v>
      </c>
      <c r="U165">
        <f t="shared" si="90"/>
        <v>-96.331849123849139</v>
      </c>
      <c r="V165">
        <f t="shared" si="91"/>
        <v>0</v>
      </c>
      <c r="W165">
        <f t="shared" si="92"/>
        <v>0</v>
      </c>
      <c r="X165">
        <f t="shared" si="93"/>
        <v>0</v>
      </c>
      <c r="Y165">
        <f t="shared" si="94"/>
        <v>-0.20732137336594361</v>
      </c>
      <c r="Z165">
        <f t="shared" si="95"/>
        <v>0</v>
      </c>
      <c r="AA165">
        <f t="shared" si="96"/>
        <v>0</v>
      </c>
      <c r="AB165">
        <f t="shared" si="97"/>
        <v>0</v>
      </c>
      <c r="AC165">
        <f t="shared" si="98"/>
        <v>-8202.7671863143823</v>
      </c>
      <c r="AD165">
        <f t="shared" si="99"/>
        <v>0</v>
      </c>
      <c r="AE165">
        <f t="shared" si="100"/>
        <v>0</v>
      </c>
      <c r="AF165">
        <f t="shared" si="101"/>
        <v>0</v>
      </c>
      <c r="AG165">
        <f t="shared" si="102"/>
        <v>-1064.7911376041372</v>
      </c>
      <c r="AH165">
        <f t="shared" si="103"/>
        <v>0</v>
      </c>
      <c r="AI165">
        <f t="shared" si="104"/>
        <v>16175.628308527985</v>
      </c>
      <c r="AJ165">
        <f t="shared" si="105"/>
        <v>2812.0436839180002</v>
      </c>
      <c r="AK165">
        <f t="shared" si="106"/>
        <v>-73264.804977298903</v>
      </c>
      <c r="AL165">
        <f t="shared" si="107"/>
        <v>12736.681887112802</v>
      </c>
      <c r="AM165">
        <f t="shared" si="108"/>
        <v>34.812510156112104</v>
      </c>
      <c r="AN165">
        <f t="shared" si="109"/>
        <v>17.637119300759366</v>
      </c>
      <c r="AO165">
        <f t="shared" si="110"/>
        <v>-157.67744650840672</v>
      </c>
      <c r="AP165">
        <f t="shared" si="111"/>
        <v>79.88438416640895</v>
      </c>
      <c r="AQ165">
        <f t="shared" si="112"/>
        <v>-16175.628308527985</v>
      </c>
      <c r="AR165">
        <f t="shared" si="113"/>
        <v>2812.0436839180002</v>
      </c>
      <c r="AS165">
        <f t="shared" si="114"/>
        <v>65062.037790984519</v>
      </c>
      <c r="AT165">
        <f t="shared" si="115"/>
        <v>12736.681887112802</v>
      </c>
      <c r="AU165">
        <f t="shared" si="116"/>
        <v>-34.812510156112104</v>
      </c>
      <c r="AV165">
        <f t="shared" si="117"/>
        <v>17.637119300759366</v>
      </c>
      <c r="AW165">
        <f t="shared" si="118"/>
        <v>-907.11369109573047</v>
      </c>
      <c r="AX165">
        <f t="shared" si="119"/>
        <v>79.88438416640895</v>
      </c>
    </row>
    <row r="166" spans="1:50" x14ac:dyDescent="0.25">
      <c r="A166" t="s">
        <v>152</v>
      </c>
      <c r="B166">
        <v>0</v>
      </c>
      <c r="C166">
        <v>0</v>
      </c>
      <c r="D166">
        <v>0</v>
      </c>
      <c r="E166">
        <v>1.0600322211645901</v>
      </c>
      <c r="F166">
        <v>1.0600322211645901</v>
      </c>
      <c r="G166">
        <v>7.3179321332805846E-3</v>
      </c>
      <c r="H166">
        <v>3.2350690460424417E-3</v>
      </c>
      <c r="I166">
        <v>3.9081538377353665E-3</v>
      </c>
      <c r="J166">
        <v>1.6656158349680206E-3</v>
      </c>
      <c r="K166">
        <f t="shared" si="80"/>
        <v>0</v>
      </c>
      <c r="L166">
        <f t="shared" si="81"/>
        <v>0</v>
      </c>
      <c r="M166">
        <f t="shared" si="82"/>
        <v>-240.9225787588642</v>
      </c>
      <c r="N166">
        <f t="shared" si="83"/>
        <v>0</v>
      </c>
      <c r="O166">
        <f t="shared" si="84"/>
        <v>0</v>
      </c>
      <c r="P166">
        <f t="shared" si="85"/>
        <v>0</v>
      </c>
      <c r="Q166">
        <f t="shared" si="86"/>
        <v>-30.916871098349027</v>
      </c>
      <c r="R166">
        <f t="shared" si="87"/>
        <v>0</v>
      </c>
      <c r="S166">
        <f t="shared" si="88"/>
        <v>0</v>
      </c>
      <c r="T166">
        <f t="shared" si="89"/>
        <v>0</v>
      </c>
      <c r="U166">
        <f t="shared" si="90"/>
        <v>-7.7572438535731449E-3</v>
      </c>
      <c r="V166">
        <f t="shared" si="91"/>
        <v>0</v>
      </c>
      <c r="W166">
        <f t="shared" si="92"/>
        <v>0</v>
      </c>
      <c r="X166">
        <f t="shared" si="93"/>
        <v>0</v>
      </c>
      <c r="Y166">
        <f t="shared" si="94"/>
        <v>-4.1427689932675375E-3</v>
      </c>
      <c r="Z166">
        <f t="shared" si="95"/>
        <v>0</v>
      </c>
      <c r="AA166">
        <f t="shared" si="96"/>
        <v>0</v>
      </c>
      <c r="AB166">
        <f t="shared" si="97"/>
        <v>0</v>
      </c>
      <c r="AC166">
        <f t="shared" si="98"/>
        <v>-240.91482151501066</v>
      </c>
      <c r="AD166">
        <f t="shared" si="99"/>
        <v>0</v>
      </c>
      <c r="AE166">
        <f t="shared" si="100"/>
        <v>0</v>
      </c>
      <c r="AF166">
        <f t="shared" si="101"/>
        <v>0</v>
      </c>
      <c r="AG166">
        <f t="shared" si="102"/>
        <v>-30.912728329355762</v>
      </c>
      <c r="AH166">
        <f t="shared" si="103"/>
        <v>0</v>
      </c>
      <c r="AI166">
        <f t="shared" si="104"/>
        <v>44.869595067458889</v>
      </c>
      <c r="AJ166">
        <f t="shared" si="105"/>
        <v>19.835700393157182</v>
      </c>
      <c r="AK166">
        <f t="shared" si="106"/>
        <v>-203.4887895551737</v>
      </c>
      <c r="AL166">
        <f t="shared" si="107"/>
        <v>89.957189426698108</v>
      </c>
      <c r="AM166">
        <f t="shared" si="108"/>
        <v>23.962681938935901</v>
      </c>
      <c r="AN166">
        <f t="shared" si="109"/>
        <v>10.212659276352479</v>
      </c>
      <c r="AO166">
        <f t="shared" si="110"/>
        <v>-108.67352680403496</v>
      </c>
      <c r="AP166">
        <f t="shared" si="111"/>
        <v>46.315587897773177</v>
      </c>
      <c r="AQ166">
        <f t="shared" si="112"/>
        <v>-44.869595067458889</v>
      </c>
      <c r="AR166">
        <f t="shared" si="113"/>
        <v>19.835700393157182</v>
      </c>
      <c r="AS166">
        <f t="shared" si="114"/>
        <v>-37.426031959836962</v>
      </c>
      <c r="AT166">
        <f t="shared" si="115"/>
        <v>89.957189426698108</v>
      </c>
      <c r="AU166">
        <f t="shared" si="116"/>
        <v>-23.962681938935901</v>
      </c>
      <c r="AV166">
        <f t="shared" si="117"/>
        <v>10.212659276352479</v>
      </c>
      <c r="AW166">
        <f t="shared" si="118"/>
        <v>77.760798474679206</v>
      </c>
      <c r="AX166">
        <f t="shared" si="119"/>
        <v>46.315587897773177</v>
      </c>
    </row>
    <row r="167" spans="1:50" x14ac:dyDescent="0.25">
      <c r="A167" t="s">
        <v>153</v>
      </c>
      <c r="B167">
        <v>0</v>
      </c>
      <c r="C167">
        <v>0</v>
      </c>
      <c r="D167">
        <v>0</v>
      </c>
      <c r="E167">
        <v>26.159826047851343</v>
      </c>
      <c r="F167">
        <v>26.159826047851343</v>
      </c>
      <c r="G167">
        <v>0.11350628989726913</v>
      </c>
      <c r="H167">
        <v>6.20275635365998E-2</v>
      </c>
      <c r="I167">
        <v>9.2675825466502382E-2</v>
      </c>
      <c r="J167">
        <v>3.9244148699620965E-2</v>
      </c>
      <c r="K167">
        <f t="shared" si="80"/>
        <v>0</v>
      </c>
      <c r="L167">
        <f t="shared" si="81"/>
        <v>0</v>
      </c>
      <c r="M167">
        <f t="shared" si="82"/>
        <v>-5945.5671492773163</v>
      </c>
      <c r="N167">
        <f t="shared" si="83"/>
        <v>0</v>
      </c>
      <c r="O167">
        <f t="shared" si="84"/>
        <v>0</v>
      </c>
      <c r="P167">
        <f t="shared" si="85"/>
        <v>0</v>
      </c>
      <c r="Q167">
        <f t="shared" si="86"/>
        <v>-762.97677912856091</v>
      </c>
      <c r="R167">
        <f t="shared" si="87"/>
        <v>0</v>
      </c>
      <c r="S167">
        <f t="shared" si="88"/>
        <v>0</v>
      </c>
      <c r="T167">
        <f t="shared" si="89"/>
        <v>0</v>
      </c>
      <c r="U167">
        <f t="shared" si="90"/>
        <v>-2.9693047990495467</v>
      </c>
      <c r="V167">
        <f t="shared" si="91"/>
        <v>0</v>
      </c>
      <c r="W167">
        <f t="shared" si="92"/>
        <v>0</v>
      </c>
      <c r="X167">
        <f t="shared" si="93"/>
        <v>0</v>
      </c>
      <c r="Y167">
        <f t="shared" si="94"/>
        <v>-2.4243834730447338</v>
      </c>
      <c r="Z167">
        <f t="shared" si="95"/>
        <v>0</v>
      </c>
      <c r="AA167">
        <f t="shared" si="96"/>
        <v>0</v>
      </c>
      <c r="AB167">
        <f t="shared" si="97"/>
        <v>0</v>
      </c>
      <c r="AC167">
        <f t="shared" si="98"/>
        <v>-5942.5978444782668</v>
      </c>
      <c r="AD167">
        <f t="shared" si="99"/>
        <v>0</v>
      </c>
      <c r="AE167">
        <f t="shared" si="100"/>
        <v>0</v>
      </c>
      <c r="AF167">
        <f t="shared" si="101"/>
        <v>0</v>
      </c>
      <c r="AG167">
        <f t="shared" si="102"/>
        <v>-760.55239565551608</v>
      </c>
      <c r="AH167">
        <f t="shared" si="103"/>
        <v>0</v>
      </c>
      <c r="AI167">
        <f t="shared" si="104"/>
        <v>695.95907321115226</v>
      </c>
      <c r="AJ167">
        <f t="shared" si="105"/>
        <v>380.31953581766732</v>
      </c>
      <c r="AK167">
        <f t="shared" si="106"/>
        <v>-3153.4056947746108</v>
      </c>
      <c r="AL167">
        <f t="shared" si="107"/>
        <v>1723.2360870703149</v>
      </c>
      <c r="AM167">
        <f t="shared" si="108"/>
        <v>568.23795103444115</v>
      </c>
      <c r="AN167">
        <f t="shared" si="109"/>
        <v>240.62398638674807</v>
      </c>
      <c r="AO167">
        <f t="shared" si="110"/>
        <v>-2574.6985128181668</v>
      </c>
      <c r="AP167">
        <f t="shared" si="111"/>
        <v>1090.2725148338232</v>
      </c>
      <c r="AQ167">
        <f t="shared" si="112"/>
        <v>-695.95907321115226</v>
      </c>
      <c r="AR167">
        <f t="shared" si="113"/>
        <v>380.31953581766732</v>
      </c>
      <c r="AS167">
        <f t="shared" si="114"/>
        <v>-2789.192149703656</v>
      </c>
      <c r="AT167">
        <f t="shared" si="115"/>
        <v>1723.2360870703149</v>
      </c>
      <c r="AU167">
        <f t="shared" si="116"/>
        <v>-568.23795103444115</v>
      </c>
      <c r="AV167">
        <f t="shared" si="117"/>
        <v>240.62398638674807</v>
      </c>
      <c r="AW167">
        <f t="shared" si="118"/>
        <v>1814.1461171626506</v>
      </c>
      <c r="AX167">
        <f t="shared" si="119"/>
        <v>1090.2725148338232</v>
      </c>
    </row>
    <row r="168" spans="1:50" x14ac:dyDescent="0.25">
      <c r="A168" t="s">
        <v>154</v>
      </c>
      <c r="B168">
        <v>0</v>
      </c>
      <c r="C168">
        <v>0</v>
      </c>
      <c r="D168">
        <v>0</v>
      </c>
      <c r="E168">
        <v>1.8021979217460951</v>
      </c>
      <c r="F168">
        <v>1.8021979217460951</v>
      </c>
      <c r="G168">
        <v>9.3291874014116927E-2</v>
      </c>
      <c r="H168">
        <v>6.0935366918907108E-2</v>
      </c>
      <c r="I168">
        <v>8.9505098142636463E-2</v>
      </c>
      <c r="J168">
        <v>3.8153581405371936E-2</v>
      </c>
      <c r="K168">
        <f t="shared" si="80"/>
        <v>0</v>
      </c>
      <c r="L168">
        <f t="shared" si="81"/>
        <v>0</v>
      </c>
      <c r="M168">
        <f t="shared" si="82"/>
        <v>-409.60091785126855</v>
      </c>
      <c r="N168">
        <f t="shared" si="83"/>
        <v>0</v>
      </c>
      <c r="O168">
        <f t="shared" si="84"/>
        <v>0</v>
      </c>
      <c r="P168">
        <f t="shared" si="85"/>
        <v>0</v>
      </c>
      <c r="Q168">
        <f t="shared" si="86"/>
        <v>-52.562855852742238</v>
      </c>
      <c r="R168">
        <f t="shared" si="87"/>
        <v>0</v>
      </c>
      <c r="S168">
        <f t="shared" si="88"/>
        <v>0</v>
      </c>
      <c r="T168">
        <f t="shared" si="89"/>
        <v>0</v>
      </c>
      <c r="U168">
        <f t="shared" si="90"/>
        <v>-0.16813042146404006</v>
      </c>
      <c r="V168">
        <f t="shared" si="91"/>
        <v>0</v>
      </c>
      <c r="W168">
        <f t="shared" si="92"/>
        <v>0</v>
      </c>
      <c r="X168">
        <f t="shared" si="93"/>
        <v>0</v>
      </c>
      <c r="Y168">
        <f t="shared" si="94"/>
        <v>-0.16130590185833971</v>
      </c>
      <c r="Z168">
        <f t="shared" si="95"/>
        <v>0</v>
      </c>
      <c r="AA168">
        <f t="shared" si="96"/>
        <v>0</v>
      </c>
      <c r="AB168">
        <f t="shared" si="97"/>
        <v>0</v>
      </c>
      <c r="AC168">
        <f t="shared" si="98"/>
        <v>-409.43278742980453</v>
      </c>
      <c r="AD168">
        <f t="shared" si="99"/>
        <v>0</v>
      </c>
      <c r="AE168">
        <f t="shared" si="100"/>
        <v>0</v>
      </c>
      <c r="AF168">
        <f t="shared" si="101"/>
        <v>0</v>
      </c>
      <c r="AG168">
        <f t="shared" si="102"/>
        <v>-52.401549950883897</v>
      </c>
      <c r="AH168">
        <f t="shared" si="103"/>
        <v>0</v>
      </c>
      <c r="AI168">
        <f t="shared" si="104"/>
        <v>572.01522696019765</v>
      </c>
      <c r="AJ168">
        <f t="shared" si="105"/>
        <v>373.62273977419818</v>
      </c>
      <c r="AK168">
        <f t="shared" si="106"/>
        <v>-2594.0858009513636</v>
      </c>
      <c r="AL168">
        <f t="shared" si="107"/>
        <v>1694.3769999119866</v>
      </c>
      <c r="AM168">
        <f t="shared" si="108"/>
        <v>548.79676894911165</v>
      </c>
      <c r="AN168">
        <f t="shared" si="109"/>
        <v>233.93721337506477</v>
      </c>
      <c r="AO168">
        <f t="shared" si="110"/>
        <v>-2488.7902259251159</v>
      </c>
      <c r="AP168">
        <f t="shared" si="111"/>
        <v>1060.9039321476164</v>
      </c>
      <c r="AQ168">
        <f t="shared" si="112"/>
        <v>-572.01522696019765</v>
      </c>
      <c r="AR168">
        <f t="shared" si="113"/>
        <v>373.62273977419818</v>
      </c>
      <c r="AS168">
        <f t="shared" si="114"/>
        <v>2184.6530135215589</v>
      </c>
      <c r="AT168">
        <f t="shared" si="115"/>
        <v>1694.3769999119866</v>
      </c>
      <c r="AU168">
        <f t="shared" si="116"/>
        <v>-548.79676894911165</v>
      </c>
      <c r="AV168">
        <f t="shared" si="117"/>
        <v>233.93721337506477</v>
      </c>
      <c r="AW168">
        <f t="shared" si="118"/>
        <v>2436.3886759742322</v>
      </c>
      <c r="AX168">
        <f t="shared" si="119"/>
        <v>1060.9039321476164</v>
      </c>
    </row>
    <row r="169" spans="1:50" x14ac:dyDescent="0.25">
      <c r="A169" t="s">
        <v>155</v>
      </c>
      <c r="B169">
        <v>0</v>
      </c>
      <c r="C169">
        <v>0</v>
      </c>
      <c r="D169">
        <v>0</v>
      </c>
      <c r="E169">
        <v>2.243693115085974</v>
      </c>
      <c r="F169">
        <v>2.243693115085974</v>
      </c>
      <c r="G169">
        <v>3.0811331832157205E-2</v>
      </c>
      <c r="H169">
        <v>2.2572020821076833E-2</v>
      </c>
      <c r="I169">
        <v>7.2674257286671415E-2</v>
      </c>
      <c r="J169">
        <v>3.097707126654211E-2</v>
      </c>
      <c r="K169">
        <f t="shared" si="80"/>
        <v>0</v>
      </c>
      <c r="L169">
        <f t="shared" si="81"/>
        <v>0</v>
      </c>
      <c r="M169">
        <f t="shared" si="82"/>
        <v>-509.94330213486063</v>
      </c>
      <c r="N169">
        <f t="shared" si="83"/>
        <v>0</v>
      </c>
      <c r="O169">
        <f t="shared" si="84"/>
        <v>0</v>
      </c>
      <c r="P169">
        <f t="shared" si="85"/>
        <v>0</v>
      </c>
      <c r="Q169">
        <f t="shared" si="86"/>
        <v>-65.439492723302379</v>
      </c>
      <c r="R169">
        <f t="shared" si="87"/>
        <v>0</v>
      </c>
      <c r="S169">
        <f t="shared" si="88"/>
        <v>0</v>
      </c>
      <c r="T169">
        <f t="shared" si="89"/>
        <v>0</v>
      </c>
      <c r="U169">
        <f t="shared" si="90"/>
        <v>-6.9131173098440427E-2</v>
      </c>
      <c r="V169">
        <f t="shared" si="91"/>
        <v>0</v>
      </c>
      <c r="W169">
        <f t="shared" si="92"/>
        <v>0</v>
      </c>
      <c r="X169">
        <f t="shared" si="93"/>
        <v>0</v>
      </c>
      <c r="Y169">
        <f t="shared" si="94"/>
        <v>-0.16305873071809132</v>
      </c>
      <c r="Z169">
        <f t="shared" si="95"/>
        <v>0</v>
      </c>
      <c r="AA169">
        <f t="shared" si="96"/>
        <v>0</v>
      </c>
      <c r="AB169">
        <f t="shared" si="97"/>
        <v>0</v>
      </c>
      <c r="AC169">
        <f t="shared" si="98"/>
        <v>-509.87417096176222</v>
      </c>
      <c r="AD169">
        <f t="shared" si="99"/>
        <v>0</v>
      </c>
      <c r="AE169">
        <f t="shared" si="100"/>
        <v>0</v>
      </c>
      <c r="AF169">
        <f t="shared" si="101"/>
        <v>0</v>
      </c>
      <c r="AG169">
        <f t="shared" si="102"/>
        <v>-65.276433992584288</v>
      </c>
      <c r="AH169">
        <f t="shared" si="103"/>
        <v>0</v>
      </c>
      <c r="AI169">
        <f t="shared" si="104"/>
        <v>188.91839355966223</v>
      </c>
      <c r="AJ169">
        <f t="shared" si="105"/>
        <v>138.39942712009599</v>
      </c>
      <c r="AK169">
        <f t="shared" si="106"/>
        <v>-856.73023727255213</v>
      </c>
      <c r="AL169">
        <f t="shared" si="107"/>
        <v>627.63064940809625</v>
      </c>
      <c r="AM169">
        <f t="shared" si="108"/>
        <v>445.5991715817463</v>
      </c>
      <c r="AN169">
        <f t="shared" si="109"/>
        <v>189.93471816211726</v>
      </c>
      <c r="AO169">
        <f t="shared" si="110"/>
        <v>-2020.7576234609433</v>
      </c>
      <c r="AP169">
        <f t="shared" si="111"/>
        <v>861.33919038400381</v>
      </c>
      <c r="AQ169">
        <f t="shared" si="112"/>
        <v>-188.91839355966223</v>
      </c>
      <c r="AR169">
        <f t="shared" si="113"/>
        <v>138.39942712009599</v>
      </c>
      <c r="AS169">
        <f t="shared" si="114"/>
        <v>346.85606631078991</v>
      </c>
      <c r="AT169">
        <f t="shared" si="115"/>
        <v>627.63064940809625</v>
      </c>
      <c r="AU169">
        <f t="shared" si="116"/>
        <v>-445.5991715817463</v>
      </c>
      <c r="AV169">
        <f t="shared" si="117"/>
        <v>189.93471816211726</v>
      </c>
      <c r="AW169">
        <f t="shared" si="118"/>
        <v>1955.4811894683589</v>
      </c>
      <c r="AX169">
        <f t="shared" si="119"/>
        <v>861.33919038400381</v>
      </c>
    </row>
    <row r="170" spans="1:50" x14ac:dyDescent="0.25">
      <c r="A170" t="s">
        <v>156</v>
      </c>
      <c r="B170">
        <v>0</v>
      </c>
      <c r="C170">
        <v>0</v>
      </c>
      <c r="D170">
        <v>0</v>
      </c>
      <c r="E170">
        <v>277.36842446914579</v>
      </c>
      <c r="F170">
        <v>277.36842446914579</v>
      </c>
      <c r="G170">
        <v>0.36264614362881564</v>
      </c>
      <c r="H170">
        <v>0.12937713487254007</v>
      </c>
      <c r="I170">
        <v>0.17672426583938333</v>
      </c>
      <c r="J170">
        <v>7.5465007032731263E-2</v>
      </c>
      <c r="K170">
        <f t="shared" si="80"/>
        <v>0</v>
      </c>
      <c r="L170">
        <f t="shared" si="81"/>
        <v>0</v>
      </c>
      <c r="M170">
        <f t="shared" si="82"/>
        <v>-63039.891387428041</v>
      </c>
      <c r="N170">
        <f t="shared" si="83"/>
        <v>0</v>
      </c>
      <c r="O170">
        <f t="shared" si="84"/>
        <v>0</v>
      </c>
      <c r="P170">
        <f t="shared" si="85"/>
        <v>0</v>
      </c>
      <c r="Q170">
        <f t="shared" si="86"/>
        <v>-8089.7199677982726</v>
      </c>
      <c r="R170">
        <f t="shared" si="87"/>
        <v>0</v>
      </c>
      <c r="S170">
        <f t="shared" si="88"/>
        <v>0</v>
      </c>
      <c r="T170">
        <f t="shared" si="89"/>
        <v>0</v>
      </c>
      <c r="U170">
        <f t="shared" si="90"/>
        <v>-100.58658949813615</v>
      </c>
      <c r="V170">
        <f t="shared" si="91"/>
        <v>0</v>
      </c>
      <c r="W170">
        <f t="shared" si="92"/>
        <v>0</v>
      </c>
      <c r="X170">
        <f t="shared" si="93"/>
        <v>0</v>
      </c>
      <c r="Y170">
        <f t="shared" si="94"/>
        <v>-49.017731181336238</v>
      </c>
      <c r="Z170">
        <f t="shared" si="95"/>
        <v>0</v>
      </c>
      <c r="AA170">
        <f t="shared" si="96"/>
        <v>0</v>
      </c>
      <c r="AB170">
        <f t="shared" si="97"/>
        <v>0</v>
      </c>
      <c r="AC170">
        <f t="shared" si="98"/>
        <v>-62939.304797929908</v>
      </c>
      <c r="AD170">
        <f t="shared" si="99"/>
        <v>0</v>
      </c>
      <c r="AE170">
        <f t="shared" si="100"/>
        <v>0</v>
      </c>
      <c r="AF170">
        <f t="shared" si="101"/>
        <v>0</v>
      </c>
      <c r="AG170">
        <f t="shared" si="102"/>
        <v>-8040.7022366169367</v>
      </c>
      <c r="AH170">
        <f t="shared" si="103"/>
        <v>0</v>
      </c>
      <c r="AI170">
        <f t="shared" si="104"/>
        <v>2223.5496751055484</v>
      </c>
      <c r="AJ170">
        <f t="shared" si="105"/>
        <v>793.2710932596483</v>
      </c>
      <c r="AK170">
        <f t="shared" si="106"/>
        <v>-9983.85210088436</v>
      </c>
      <c r="AL170">
        <f t="shared" si="107"/>
        <v>3561.8279005326144</v>
      </c>
      <c r="AM170">
        <f t="shared" si="108"/>
        <v>1083.5774508955881</v>
      </c>
      <c r="AN170">
        <f t="shared" si="109"/>
        <v>462.71078021182916</v>
      </c>
      <c r="AO170">
        <f t="shared" si="110"/>
        <v>-4865.3183379324819</v>
      </c>
      <c r="AP170">
        <f t="shared" si="111"/>
        <v>2077.5951384582518</v>
      </c>
      <c r="AQ170">
        <f t="shared" si="112"/>
        <v>-2223.5496751055484</v>
      </c>
      <c r="AR170">
        <f t="shared" si="113"/>
        <v>793.2710932596483</v>
      </c>
      <c r="AS170">
        <f t="shared" si="114"/>
        <v>-52955.452697045548</v>
      </c>
      <c r="AT170">
        <f t="shared" si="115"/>
        <v>3561.8279005326144</v>
      </c>
      <c r="AU170">
        <f t="shared" si="116"/>
        <v>-1083.5774508955881</v>
      </c>
      <c r="AV170">
        <f t="shared" si="117"/>
        <v>462.71078021182916</v>
      </c>
      <c r="AW170">
        <f t="shared" si="118"/>
        <v>-3175.3838986844548</v>
      </c>
      <c r="AX170">
        <f t="shared" si="119"/>
        <v>2077.5951384582518</v>
      </c>
    </row>
    <row r="171" spans="1:50" x14ac:dyDescent="0.25">
      <c r="A171" t="s">
        <v>157</v>
      </c>
      <c r="B171">
        <v>0</v>
      </c>
      <c r="C171">
        <v>0</v>
      </c>
      <c r="D171">
        <v>0</v>
      </c>
      <c r="E171">
        <v>9.434042962974523</v>
      </c>
      <c r="F171">
        <v>9.434042962974523</v>
      </c>
      <c r="G171">
        <v>1.1642421721121602E-2</v>
      </c>
      <c r="H171">
        <v>6.858264339712903E-3</v>
      </c>
      <c r="I171">
        <v>8.3676564822823277E-2</v>
      </c>
      <c r="J171">
        <v>3.5702880827433343E-2</v>
      </c>
      <c r="K171">
        <f t="shared" si="80"/>
        <v>0</v>
      </c>
      <c r="L171">
        <f t="shared" si="81"/>
        <v>0</v>
      </c>
      <c r="M171">
        <f t="shared" si="82"/>
        <v>-2144.1555392200021</v>
      </c>
      <c r="N171">
        <f t="shared" si="83"/>
        <v>0</v>
      </c>
      <c r="O171">
        <f t="shared" si="84"/>
        <v>0</v>
      </c>
      <c r="P171">
        <f t="shared" si="85"/>
        <v>0</v>
      </c>
      <c r="Q171">
        <f t="shared" si="86"/>
        <v>-275.15304195388472</v>
      </c>
      <c r="R171">
        <f t="shared" si="87"/>
        <v>0</v>
      </c>
      <c r="S171">
        <f t="shared" si="88"/>
        <v>0</v>
      </c>
      <c r="T171">
        <f t="shared" si="89"/>
        <v>0</v>
      </c>
      <c r="U171">
        <f t="shared" si="90"/>
        <v>-0.10983510671012899</v>
      </c>
      <c r="V171">
        <f t="shared" si="91"/>
        <v>0</v>
      </c>
      <c r="W171">
        <f t="shared" si="92"/>
        <v>0</v>
      </c>
      <c r="X171">
        <f t="shared" si="93"/>
        <v>0</v>
      </c>
      <c r="Y171">
        <f t="shared" si="94"/>
        <v>-0.78940830753263747</v>
      </c>
      <c r="Z171">
        <f t="shared" si="95"/>
        <v>0</v>
      </c>
      <c r="AA171">
        <f t="shared" si="96"/>
        <v>0</v>
      </c>
      <c r="AB171">
        <f t="shared" si="97"/>
        <v>0</v>
      </c>
      <c r="AC171">
        <f t="shared" si="98"/>
        <v>-2144.0457041132922</v>
      </c>
      <c r="AD171">
        <f t="shared" si="99"/>
        <v>0</v>
      </c>
      <c r="AE171">
        <f t="shared" si="100"/>
        <v>0</v>
      </c>
      <c r="AF171">
        <f t="shared" si="101"/>
        <v>0</v>
      </c>
      <c r="AG171">
        <f t="shared" si="102"/>
        <v>-274.36363364635207</v>
      </c>
      <c r="AH171">
        <f t="shared" si="103"/>
        <v>0</v>
      </c>
      <c r="AI171">
        <f t="shared" si="104"/>
        <v>71.385022259987736</v>
      </c>
      <c r="AJ171">
        <f t="shared" si="105"/>
        <v>42.05117281362169</v>
      </c>
      <c r="AK171">
        <f t="shared" si="106"/>
        <v>-323.64181679117905</v>
      </c>
      <c r="AL171">
        <f t="shared" si="107"/>
        <v>190.64948832030663</v>
      </c>
      <c r="AM171">
        <f t="shared" si="108"/>
        <v>513.05936046620877</v>
      </c>
      <c r="AN171">
        <f t="shared" si="109"/>
        <v>218.91083704944941</v>
      </c>
      <c r="AO171">
        <f t="shared" si="110"/>
        <v>-2326.0826751338855</v>
      </c>
      <c r="AP171">
        <f t="shared" si="111"/>
        <v>992.48692197541288</v>
      </c>
      <c r="AQ171">
        <f t="shared" si="112"/>
        <v>-71.385022259987736</v>
      </c>
      <c r="AR171">
        <f t="shared" si="113"/>
        <v>42.05117281362169</v>
      </c>
      <c r="AS171">
        <f t="shared" si="114"/>
        <v>-1820.4038873221132</v>
      </c>
      <c r="AT171">
        <f t="shared" si="115"/>
        <v>190.64948832030663</v>
      </c>
      <c r="AU171">
        <f t="shared" si="116"/>
        <v>-513.05936046620877</v>
      </c>
      <c r="AV171">
        <f t="shared" si="117"/>
        <v>218.91083704944941</v>
      </c>
      <c r="AW171">
        <f t="shared" si="118"/>
        <v>2051.7190414875336</v>
      </c>
      <c r="AX171">
        <f t="shared" si="119"/>
        <v>992.48692197541288</v>
      </c>
    </row>
    <row r="172" spans="1:50" x14ac:dyDescent="0.25">
      <c r="A172" t="s">
        <v>158</v>
      </c>
      <c r="B172">
        <v>0</v>
      </c>
      <c r="C172">
        <v>0</v>
      </c>
      <c r="D172">
        <v>0</v>
      </c>
      <c r="E172">
        <v>72.035944299733941</v>
      </c>
      <c r="F172">
        <v>72.035944299733941</v>
      </c>
      <c r="G172">
        <v>6.5714716140174073E-2</v>
      </c>
      <c r="H172">
        <v>2.0586106339336992E-2</v>
      </c>
      <c r="I172">
        <v>1.5591061832762321E-2</v>
      </c>
      <c r="J172">
        <v>6.6477019411855104E-3</v>
      </c>
      <c r="K172">
        <f t="shared" si="80"/>
        <v>0</v>
      </c>
      <c r="L172">
        <f t="shared" si="81"/>
        <v>0</v>
      </c>
      <c r="M172">
        <f t="shared" si="82"/>
        <v>-16372.224464040231</v>
      </c>
      <c r="N172">
        <f t="shared" si="83"/>
        <v>0</v>
      </c>
      <c r="O172">
        <f t="shared" si="84"/>
        <v>0</v>
      </c>
      <c r="P172">
        <f t="shared" si="85"/>
        <v>0</v>
      </c>
      <c r="Q172">
        <f t="shared" si="86"/>
        <v>-2100.9984035352463</v>
      </c>
      <c r="R172">
        <f t="shared" si="87"/>
        <v>0</v>
      </c>
      <c r="S172">
        <f t="shared" si="88"/>
        <v>0</v>
      </c>
      <c r="T172">
        <f t="shared" si="89"/>
        <v>0</v>
      </c>
      <c r="U172">
        <f t="shared" si="90"/>
        <v>-4.733821631546407</v>
      </c>
      <c r="V172">
        <f t="shared" si="91"/>
        <v>0</v>
      </c>
      <c r="W172">
        <f t="shared" si="92"/>
        <v>0</v>
      </c>
      <c r="X172">
        <f t="shared" si="93"/>
        <v>0</v>
      </c>
      <c r="Y172">
        <f t="shared" si="94"/>
        <v>-1.1231168617585743</v>
      </c>
      <c r="Z172">
        <f t="shared" si="95"/>
        <v>0</v>
      </c>
      <c r="AA172">
        <f t="shared" si="96"/>
        <v>0</v>
      </c>
      <c r="AB172">
        <f t="shared" si="97"/>
        <v>0</v>
      </c>
      <c r="AC172">
        <f t="shared" si="98"/>
        <v>-16367.490642408684</v>
      </c>
      <c r="AD172">
        <f t="shared" si="99"/>
        <v>0</v>
      </c>
      <c r="AE172">
        <f t="shared" si="100"/>
        <v>0</v>
      </c>
      <c r="AF172">
        <f t="shared" si="101"/>
        <v>0</v>
      </c>
      <c r="AG172">
        <f t="shared" si="102"/>
        <v>-2099.8752866734876</v>
      </c>
      <c r="AH172">
        <f t="shared" si="103"/>
        <v>0</v>
      </c>
      <c r="AI172">
        <f t="shared" si="104"/>
        <v>402.92703587301236</v>
      </c>
      <c r="AJ172">
        <f t="shared" si="105"/>
        <v>126.22297401551276</v>
      </c>
      <c r="AK172">
        <f t="shared" si="106"/>
        <v>-1822.6564253464367</v>
      </c>
      <c r="AL172">
        <f t="shared" si="107"/>
        <v>570.97462848885971</v>
      </c>
      <c r="AM172">
        <f t="shared" si="108"/>
        <v>95.595944095500684</v>
      </c>
      <c r="AN172">
        <f t="shared" si="109"/>
        <v>40.760128139399058</v>
      </c>
      <c r="AO172">
        <f t="shared" si="110"/>
        <v>-432.43204409256026</v>
      </c>
      <c r="AP172">
        <f t="shared" si="111"/>
        <v>184.38005603236263</v>
      </c>
      <c r="AQ172">
        <f t="shared" si="112"/>
        <v>-402.92703587301236</v>
      </c>
      <c r="AR172">
        <f t="shared" si="113"/>
        <v>126.22297401551276</v>
      </c>
      <c r="AS172">
        <f t="shared" si="114"/>
        <v>-14544.834217062247</v>
      </c>
      <c r="AT172">
        <f t="shared" si="115"/>
        <v>570.97462848885971</v>
      </c>
      <c r="AU172">
        <f t="shared" si="116"/>
        <v>-95.595944095500684</v>
      </c>
      <c r="AV172">
        <f t="shared" si="117"/>
        <v>40.760128139399058</v>
      </c>
      <c r="AW172">
        <f t="shared" si="118"/>
        <v>-1667.4432425809273</v>
      </c>
      <c r="AX172">
        <f t="shared" si="119"/>
        <v>184.38005603236263</v>
      </c>
    </row>
    <row r="173" spans="1:50" x14ac:dyDescent="0.25">
      <c r="A173" t="s">
        <v>159</v>
      </c>
      <c r="B173">
        <v>0</v>
      </c>
      <c r="C173">
        <v>0</v>
      </c>
      <c r="D173">
        <v>0</v>
      </c>
      <c r="E173">
        <v>35.75621501576088</v>
      </c>
      <c r="F173">
        <v>35.75621501576088</v>
      </c>
      <c r="G173">
        <v>3.0717172166368972E-2</v>
      </c>
      <c r="H173">
        <v>1.1690293601552338E-2</v>
      </c>
      <c r="I173">
        <v>1.313966735090694E-3</v>
      </c>
      <c r="J173">
        <v>5.7002524670789233E-4</v>
      </c>
      <c r="K173">
        <f t="shared" si="80"/>
        <v>0</v>
      </c>
      <c r="L173">
        <f t="shared" si="81"/>
        <v>0</v>
      </c>
      <c r="M173">
        <f t="shared" si="82"/>
        <v>-8126.6204519607454</v>
      </c>
      <c r="N173">
        <f t="shared" si="83"/>
        <v>0</v>
      </c>
      <c r="O173">
        <f t="shared" si="84"/>
        <v>0</v>
      </c>
      <c r="P173">
        <f t="shared" si="85"/>
        <v>0</v>
      </c>
      <c r="Q173">
        <f t="shared" si="86"/>
        <v>-1042.8648002724117</v>
      </c>
      <c r="R173">
        <f t="shared" si="87"/>
        <v>0</v>
      </c>
      <c r="S173">
        <f t="shared" si="88"/>
        <v>0</v>
      </c>
      <c r="T173">
        <f t="shared" si="89"/>
        <v>0</v>
      </c>
      <c r="U173">
        <f t="shared" si="90"/>
        <v>-1.0983298126568344</v>
      </c>
      <c r="V173">
        <f t="shared" si="91"/>
        <v>0</v>
      </c>
      <c r="W173">
        <f t="shared" si="92"/>
        <v>0</v>
      </c>
      <c r="X173">
        <f t="shared" si="93"/>
        <v>0</v>
      </c>
      <c r="Y173">
        <f t="shared" si="94"/>
        <v>-4.6982477103460173E-2</v>
      </c>
      <c r="Z173">
        <f t="shared" si="95"/>
        <v>0</v>
      </c>
      <c r="AA173">
        <f t="shared" si="96"/>
        <v>0</v>
      </c>
      <c r="AB173">
        <f t="shared" si="97"/>
        <v>0</v>
      </c>
      <c r="AC173">
        <f t="shared" si="98"/>
        <v>-8125.5221221480888</v>
      </c>
      <c r="AD173">
        <f t="shared" si="99"/>
        <v>0</v>
      </c>
      <c r="AE173">
        <f t="shared" si="100"/>
        <v>0</v>
      </c>
      <c r="AF173">
        <f t="shared" si="101"/>
        <v>0</v>
      </c>
      <c r="AG173">
        <f t="shared" si="102"/>
        <v>-1042.8178177953082</v>
      </c>
      <c r="AH173">
        <f t="shared" si="103"/>
        <v>0</v>
      </c>
      <c r="AI173">
        <f t="shared" si="104"/>
        <v>188.34105750370304</v>
      </c>
      <c r="AJ173">
        <f t="shared" si="105"/>
        <v>71.678594121346151</v>
      </c>
      <c r="AK173">
        <f t="shared" si="106"/>
        <v>-853.08265320843987</v>
      </c>
      <c r="AL173">
        <f t="shared" si="107"/>
        <v>324.66508397982528</v>
      </c>
      <c r="AM173">
        <f t="shared" si="108"/>
        <v>8.0565321270887953</v>
      </c>
      <c r="AN173">
        <f t="shared" si="109"/>
        <v>3.495087759274667</v>
      </c>
      <c r="AO173">
        <f t="shared" si="110"/>
        <v>-36.491712926167544</v>
      </c>
      <c r="AP173">
        <f t="shared" si="111"/>
        <v>15.830848453315875</v>
      </c>
      <c r="AQ173">
        <f t="shared" si="112"/>
        <v>-188.34105750370304</v>
      </c>
      <c r="AR173">
        <f t="shared" si="113"/>
        <v>71.678594121346151</v>
      </c>
      <c r="AS173">
        <f t="shared" si="114"/>
        <v>-7272.4394689396486</v>
      </c>
      <c r="AT173">
        <f t="shared" si="115"/>
        <v>324.66508397982528</v>
      </c>
      <c r="AU173">
        <f t="shared" si="116"/>
        <v>-8.0565321270887953</v>
      </c>
      <c r="AV173">
        <f t="shared" si="117"/>
        <v>3.495087759274667</v>
      </c>
      <c r="AW173">
        <f t="shared" si="118"/>
        <v>-1006.3261048691406</v>
      </c>
      <c r="AX173">
        <f t="shared" si="119"/>
        <v>15.830848453315875</v>
      </c>
    </row>
    <row r="174" spans="1:50" x14ac:dyDescent="0.25">
      <c r="A174" t="s">
        <v>162</v>
      </c>
      <c r="B174">
        <v>0</v>
      </c>
      <c r="C174">
        <v>0</v>
      </c>
      <c r="D174">
        <v>0</v>
      </c>
      <c r="E174">
        <v>12.294179616118065</v>
      </c>
      <c r="F174">
        <v>12.294179616118065</v>
      </c>
      <c r="G174">
        <v>0.2265166926666623</v>
      </c>
      <c r="H174">
        <v>0.15661242112986262</v>
      </c>
      <c r="I174">
        <v>0.4861880795939702</v>
      </c>
      <c r="J174">
        <v>0.20697035588450646</v>
      </c>
      <c r="K174">
        <f t="shared" si="80"/>
        <v>0</v>
      </c>
      <c r="L174">
        <f t="shared" si="81"/>
        <v>0</v>
      </c>
      <c r="M174">
        <f t="shared" si="82"/>
        <v>-2794.2032305260741</v>
      </c>
      <c r="N174">
        <f t="shared" si="83"/>
        <v>0</v>
      </c>
      <c r="O174">
        <f t="shared" si="84"/>
        <v>0</v>
      </c>
      <c r="P174">
        <f t="shared" si="85"/>
        <v>0</v>
      </c>
      <c r="Q174">
        <f t="shared" si="86"/>
        <v>-358.57171023903715</v>
      </c>
      <c r="R174">
        <f t="shared" si="87"/>
        <v>0</v>
      </c>
      <c r="S174">
        <f t="shared" si="88"/>
        <v>0</v>
      </c>
      <c r="T174">
        <f t="shared" si="89"/>
        <v>0</v>
      </c>
      <c r="U174">
        <f t="shared" si="90"/>
        <v>-2.7848369056929601</v>
      </c>
      <c r="V174">
        <f t="shared" si="91"/>
        <v>0</v>
      </c>
      <c r="W174">
        <f t="shared" si="92"/>
        <v>0</v>
      </c>
      <c r="X174">
        <f t="shared" si="93"/>
        <v>0</v>
      </c>
      <c r="Y174">
        <f t="shared" si="94"/>
        <v>-5.9772835777437754</v>
      </c>
      <c r="Z174">
        <f t="shared" si="95"/>
        <v>0</v>
      </c>
      <c r="AA174">
        <f t="shared" si="96"/>
        <v>0</v>
      </c>
      <c r="AB174">
        <f t="shared" si="97"/>
        <v>0</v>
      </c>
      <c r="AC174">
        <f t="shared" si="98"/>
        <v>-2791.4183936203813</v>
      </c>
      <c r="AD174">
        <f t="shared" si="99"/>
        <v>0</v>
      </c>
      <c r="AE174">
        <f t="shared" si="100"/>
        <v>0</v>
      </c>
      <c r="AF174">
        <f t="shared" si="101"/>
        <v>0</v>
      </c>
      <c r="AG174">
        <f t="shared" si="102"/>
        <v>-352.59442666129337</v>
      </c>
      <c r="AH174">
        <f t="shared" si="103"/>
        <v>0</v>
      </c>
      <c r="AI174">
        <f t="shared" si="104"/>
        <v>1388.8776352202713</v>
      </c>
      <c r="AJ174">
        <f t="shared" si="105"/>
        <v>960.26270802372539</v>
      </c>
      <c r="AK174">
        <f t="shared" si="106"/>
        <v>-6296.1755675464383</v>
      </c>
      <c r="AL174">
        <f t="shared" si="107"/>
        <v>4353.1427444478122</v>
      </c>
      <c r="AM174">
        <f t="shared" si="108"/>
        <v>2981.0418928041295</v>
      </c>
      <c r="AN174">
        <f t="shared" si="109"/>
        <v>1269.0307591618168</v>
      </c>
      <c r="AO174">
        <f t="shared" si="110"/>
        <v>-13513.906952882156</v>
      </c>
      <c r="AP174">
        <f t="shared" si="111"/>
        <v>5752.8757449048753</v>
      </c>
      <c r="AQ174">
        <f t="shared" si="112"/>
        <v>-1388.8776352202713</v>
      </c>
      <c r="AR174">
        <f t="shared" si="113"/>
        <v>960.26270802372539</v>
      </c>
      <c r="AS174">
        <f t="shared" si="114"/>
        <v>3504.757173926057</v>
      </c>
      <c r="AT174">
        <f t="shared" si="115"/>
        <v>4353.1427444478122</v>
      </c>
      <c r="AU174">
        <f t="shared" si="116"/>
        <v>-2981.0418928041295</v>
      </c>
      <c r="AV174">
        <f t="shared" si="117"/>
        <v>1269.0307591618168</v>
      </c>
      <c r="AW174">
        <f t="shared" si="118"/>
        <v>13161.312526220863</v>
      </c>
      <c r="AX174">
        <f t="shared" si="119"/>
        <v>5752.8757449048753</v>
      </c>
    </row>
    <row r="175" spans="1:50" x14ac:dyDescent="0.25">
      <c r="A175" t="s">
        <v>163</v>
      </c>
      <c r="B175">
        <v>0</v>
      </c>
      <c r="C175">
        <v>0</v>
      </c>
      <c r="D175">
        <v>0</v>
      </c>
      <c r="E175">
        <v>5.5069818189852535</v>
      </c>
      <c r="F175">
        <v>5.5069818189852535</v>
      </c>
      <c r="G175">
        <v>0.32045880307357016</v>
      </c>
      <c r="H175">
        <v>0.25955073631747655</v>
      </c>
      <c r="I175">
        <v>0.40017369121098278</v>
      </c>
      <c r="J175">
        <v>0.1701281548872533</v>
      </c>
      <c r="K175">
        <f t="shared" si="80"/>
        <v>0</v>
      </c>
      <c r="L175">
        <f t="shared" si="81"/>
        <v>0</v>
      </c>
      <c r="M175">
        <f t="shared" si="82"/>
        <v>-1251.6188041439771</v>
      </c>
      <c r="N175">
        <f t="shared" si="83"/>
        <v>0</v>
      </c>
      <c r="O175">
        <f t="shared" si="84"/>
        <v>0</v>
      </c>
      <c r="P175">
        <f t="shared" si="85"/>
        <v>0</v>
      </c>
      <c r="Q175">
        <f t="shared" si="86"/>
        <v>-160.61648281923578</v>
      </c>
      <c r="R175">
        <f t="shared" si="87"/>
        <v>0</v>
      </c>
      <c r="S175">
        <f t="shared" si="88"/>
        <v>0</v>
      </c>
      <c r="T175">
        <f t="shared" si="89"/>
        <v>0</v>
      </c>
      <c r="U175">
        <f t="shared" si="90"/>
        <v>-1.7647608022599266</v>
      </c>
      <c r="V175">
        <f t="shared" si="91"/>
        <v>0</v>
      </c>
      <c r="W175">
        <f t="shared" si="92"/>
        <v>0</v>
      </c>
      <c r="X175">
        <f t="shared" si="93"/>
        <v>0</v>
      </c>
      <c r="Y175">
        <f t="shared" si="94"/>
        <v>-2.203749241935101</v>
      </c>
      <c r="Z175">
        <f t="shared" si="95"/>
        <v>0</v>
      </c>
      <c r="AA175">
        <f t="shared" si="96"/>
        <v>0</v>
      </c>
      <c r="AB175">
        <f t="shared" si="97"/>
        <v>0</v>
      </c>
      <c r="AC175">
        <f t="shared" si="98"/>
        <v>-1249.8540433417172</v>
      </c>
      <c r="AD175">
        <f t="shared" si="99"/>
        <v>0</v>
      </c>
      <c r="AE175">
        <f t="shared" si="100"/>
        <v>0</v>
      </c>
      <c r="AF175">
        <f t="shared" si="101"/>
        <v>0</v>
      </c>
      <c r="AG175">
        <f t="shared" si="102"/>
        <v>-158.41273357730068</v>
      </c>
      <c r="AH175">
        <f t="shared" si="103"/>
        <v>0</v>
      </c>
      <c r="AI175">
        <f t="shared" si="104"/>
        <v>1964.8797594502546</v>
      </c>
      <c r="AJ175">
        <f t="shared" si="105"/>
        <v>1591.4247259050856</v>
      </c>
      <c r="AK175">
        <f t="shared" si="106"/>
        <v>-8909.5313033205402</v>
      </c>
      <c r="AL175">
        <f t="shared" si="107"/>
        <v>7216.1405012878304</v>
      </c>
      <c r="AM175">
        <f t="shared" si="108"/>
        <v>2453.6482648736633</v>
      </c>
      <c r="AN175">
        <f t="shared" si="109"/>
        <v>1043.134225343832</v>
      </c>
      <c r="AO175">
        <f t="shared" si="110"/>
        <v>-11125.798369130935</v>
      </c>
      <c r="AP175">
        <f t="shared" si="111"/>
        <v>4729.9774907682768</v>
      </c>
      <c r="AQ175">
        <f t="shared" si="112"/>
        <v>-1964.8797594502546</v>
      </c>
      <c r="AR175">
        <f t="shared" si="113"/>
        <v>1591.4247259050856</v>
      </c>
      <c r="AS175">
        <f t="shared" si="114"/>
        <v>7659.6772599788228</v>
      </c>
      <c r="AT175">
        <f t="shared" si="115"/>
        <v>7216.1405012878304</v>
      </c>
      <c r="AU175">
        <f t="shared" si="116"/>
        <v>-2453.6482648736633</v>
      </c>
      <c r="AV175">
        <f t="shared" si="117"/>
        <v>1043.134225343832</v>
      </c>
      <c r="AW175">
        <f t="shared" si="118"/>
        <v>10967.385635553634</v>
      </c>
      <c r="AX175">
        <f t="shared" si="119"/>
        <v>4729.9774907682768</v>
      </c>
    </row>
    <row r="176" spans="1:50" x14ac:dyDescent="0.25">
      <c r="A176" t="s">
        <v>167</v>
      </c>
      <c r="B176">
        <v>0</v>
      </c>
      <c r="C176">
        <v>0</v>
      </c>
      <c r="D176">
        <v>0</v>
      </c>
      <c r="E176">
        <v>118.23969904433301</v>
      </c>
      <c r="F176">
        <v>118.23969904433301</v>
      </c>
      <c r="G176">
        <v>5.1092288092806408E-2</v>
      </c>
      <c r="H176">
        <v>2.2471525267169903E-2</v>
      </c>
      <c r="I176">
        <v>0.20789836200733586</v>
      </c>
      <c r="J176">
        <v>8.8798844251956027E-2</v>
      </c>
      <c r="K176">
        <f t="shared" si="80"/>
        <v>0</v>
      </c>
      <c r="L176">
        <f t="shared" si="81"/>
        <v>0</v>
      </c>
      <c r="M176">
        <f t="shared" si="82"/>
        <v>-26873.34652350123</v>
      </c>
      <c r="N176">
        <f t="shared" si="83"/>
        <v>0</v>
      </c>
      <c r="O176">
        <f t="shared" si="84"/>
        <v>0</v>
      </c>
      <c r="P176">
        <f t="shared" si="85"/>
        <v>0</v>
      </c>
      <c r="Q176">
        <f t="shared" si="86"/>
        <v>-3448.5758650289413</v>
      </c>
      <c r="R176">
        <f t="shared" si="87"/>
        <v>0</v>
      </c>
      <c r="S176">
        <f t="shared" si="88"/>
        <v>0</v>
      </c>
      <c r="T176">
        <f t="shared" si="89"/>
        <v>0</v>
      </c>
      <c r="U176">
        <f t="shared" si="90"/>
        <v>-6.0411367675797889</v>
      </c>
      <c r="V176">
        <f t="shared" si="91"/>
        <v>0</v>
      </c>
      <c r="W176">
        <f t="shared" si="92"/>
        <v>0</v>
      </c>
      <c r="X176">
        <f t="shared" si="93"/>
        <v>0</v>
      </c>
      <c r="Y176">
        <f t="shared" si="94"/>
        <v>-24.581839755557187</v>
      </c>
      <c r="Z176">
        <f t="shared" si="95"/>
        <v>0</v>
      </c>
      <c r="AA176">
        <f t="shared" si="96"/>
        <v>0</v>
      </c>
      <c r="AB176">
        <f t="shared" si="97"/>
        <v>0</v>
      </c>
      <c r="AC176">
        <f t="shared" si="98"/>
        <v>-26867.305386733649</v>
      </c>
      <c r="AD176">
        <f t="shared" si="99"/>
        <v>0</v>
      </c>
      <c r="AE176">
        <f t="shared" si="100"/>
        <v>0</v>
      </c>
      <c r="AF176">
        <f t="shared" si="101"/>
        <v>0</v>
      </c>
      <c r="AG176">
        <f t="shared" si="102"/>
        <v>-3423.9940252733845</v>
      </c>
      <c r="AH176">
        <f t="shared" si="103"/>
        <v>0</v>
      </c>
      <c r="AI176">
        <f t="shared" si="104"/>
        <v>313.27022935459576</v>
      </c>
      <c r="AJ176">
        <f t="shared" si="105"/>
        <v>137.7832863772112</v>
      </c>
      <c r="AK176">
        <f t="shared" si="106"/>
        <v>-1414.7296500593545</v>
      </c>
      <c r="AL176">
        <f t="shared" si="107"/>
        <v>622.22989053907111</v>
      </c>
      <c r="AM176">
        <f t="shared" si="108"/>
        <v>1274.7201188206857</v>
      </c>
      <c r="AN176">
        <f t="shared" si="109"/>
        <v>544.46668874343914</v>
      </c>
      <c r="AO176">
        <f t="shared" si="110"/>
        <v>-5756.6413231738234</v>
      </c>
      <c r="AP176">
        <f t="shared" si="111"/>
        <v>2458.8138158608622</v>
      </c>
      <c r="AQ176">
        <f t="shared" si="112"/>
        <v>-313.27022935459576</v>
      </c>
      <c r="AR176">
        <f t="shared" si="113"/>
        <v>137.7832863772112</v>
      </c>
      <c r="AS176">
        <f t="shared" si="114"/>
        <v>-25452.575736674295</v>
      </c>
      <c r="AT176">
        <f t="shared" si="115"/>
        <v>622.22989053907111</v>
      </c>
      <c r="AU176">
        <f t="shared" si="116"/>
        <v>-1274.7201188206857</v>
      </c>
      <c r="AV176">
        <f t="shared" si="117"/>
        <v>544.46668874343914</v>
      </c>
      <c r="AW176">
        <f t="shared" si="118"/>
        <v>2332.6472979004388</v>
      </c>
      <c r="AX176">
        <f t="shared" si="119"/>
        <v>2458.8138158608622</v>
      </c>
    </row>
    <row r="177" spans="1:50" x14ac:dyDescent="0.25">
      <c r="A177" t="s">
        <v>168</v>
      </c>
      <c r="B177">
        <v>0</v>
      </c>
      <c r="C177">
        <v>0</v>
      </c>
      <c r="D177">
        <v>0</v>
      </c>
      <c r="E177">
        <v>0.19395650945399479</v>
      </c>
      <c r="F177">
        <v>0.19395650945399479</v>
      </c>
      <c r="G177">
        <v>9.9647125069003434E-4</v>
      </c>
      <c r="H177">
        <v>5.8158485149065067E-4</v>
      </c>
      <c r="I177">
        <v>1.9189716429241166E-4</v>
      </c>
      <c r="J177">
        <v>8.16015001511874E-5</v>
      </c>
      <c r="K177">
        <f t="shared" si="80"/>
        <v>0</v>
      </c>
      <c r="L177">
        <f t="shared" si="81"/>
        <v>0</v>
      </c>
      <c r="M177">
        <f t="shared" si="82"/>
        <v>-44.082152873982281</v>
      </c>
      <c r="N177">
        <f t="shared" si="83"/>
        <v>0</v>
      </c>
      <c r="O177">
        <f t="shared" si="84"/>
        <v>0</v>
      </c>
      <c r="P177">
        <f t="shared" si="85"/>
        <v>0</v>
      </c>
      <c r="Q177">
        <f t="shared" si="86"/>
        <v>-5.6569303099927151</v>
      </c>
      <c r="R177">
        <f t="shared" si="87"/>
        <v>0</v>
      </c>
      <c r="S177">
        <f t="shared" si="88"/>
        <v>0</v>
      </c>
      <c r="T177">
        <f t="shared" si="89"/>
        <v>0</v>
      </c>
      <c r="U177">
        <f t="shared" si="90"/>
        <v>-1.9327208555509564E-4</v>
      </c>
      <c r="V177">
        <f t="shared" si="91"/>
        <v>0</v>
      </c>
      <c r="W177">
        <f t="shared" si="92"/>
        <v>0</v>
      </c>
      <c r="X177">
        <f t="shared" si="93"/>
        <v>0</v>
      </c>
      <c r="Y177">
        <f t="shared" si="94"/>
        <v>-3.721970416027593E-5</v>
      </c>
      <c r="Z177">
        <f t="shared" si="95"/>
        <v>0</v>
      </c>
      <c r="AA177">
        <f t="shared" si="96"/>
        <v>0</v>
      </c>
      <c r="AB177">
        <f t="shared" si="97"/>
        <v>0</v>
      </c>
      <c r="AC177">
        <f t="shared" si="98"/>
        <v>-44.08195960189672</v>
      </c>
      <c r="AD177">
        <f t="shared" si="99"/>
        <v>0</v>
      </c>
      <c r="AE177">
        <f t="shared" si="100"/>
        <v>0</v>
      </c>
      <c r="AF177">
        <f t="shared" si="101"/>
        <v>0</v>
      </c>
      <c r="AG177">
        <f t="shared" si="102"/>
        <v>-5.6568930902885555</v>
      </c>
      <c r="AH177">
        <f t="shared" si="103"/>
        <v>0</v>
      </c>
      <c r="AI177">
        <f t="shared" si="104"/>
        <v>6.1098218322478992</v>
      </c>
      <c r="AJ177">
        <f t="shared" si="105"/>
        <v>3.565964216410932</v>
      </c>
      <c r="AK177">
        <f t="shared" si="106"/>
        <v>-27.709609826214763</v>
      </c>
      <c r="AL177">
        <f t="shared" si="107"/>
        <v>16.172562769254483</v>
      </c>
      <c r="AM177">
        <f t="shared" si="108"/>
        <v>1.1766094437028041</v>
      </c>
      <c r="AN177">
        <f t="shared" si="109"/>
        <v>0.50033645331858212</v>
      </c>
      <c r="AO177">
        <f t="shared" si="110"/>
        <v>-5.3362257522407992</v>
      </c>
      <c r="AP177">
        <f t="shared" si="111"/>
        <v>2.2691542051381224</v>
      </c>
      <c r="AQ177">
        <f t="shared" si="112"/>
        <v>-6.1098218322478992</v>
      </c>
      <c r="AR177">
        <f t="shared" si="113"/>
        <v>3.565964216410932</v>
      </c>
      <c r="AS177">
        <f t="shared" si="114"/>
        <v>-16.372349775681958</v>
      </c>
      <c r="AT177">
        <f t="shared" si="115"/>
        <v>16.172562769254483</v>
      </c>
      <c r="AU177">
        <f t="shared" si="116"/>
        <v>-1.1766094437028041</v>
      </c>
      <c r="AV177">
        <f t="shared" si="117"/>
        <v>0.50033645331858212</v>
      </c>
      <c r="AW177">
        <f t="shared" si="118"/>
        <v>-0.32066733804775627</v>
      </c>
      <c r="AX177">
        <f t="shared" si="119"/>
        <v>2.2691542051381224</v>
      </c>
    </row>
    <row r="178" spans="1:50" x14ac:dyDescent="0.25">
      <c r="A178" t="s">
        <v>169</v>
      </c>
      <c r="B178">
        <v>0</v>
      </c>
      <c r="C178">
        <v>0</v>
      </c>
      <c r="D178">
        <v>0</v>
      </c>
      <c r="E178">
        <v>76.467466116844363</v>
      </c>
      <c r="F178">
        <v>76.467466116844363</v>
      </c>
      <c r="G178">
        <v>0.48984777110332561</v>
      </c>
      <c r="H178">
        <v>0.16792918789072708</v>
      </c>
      <c r="I178">
        <v>5.2610170019569899E-2</v>
      </c>
      <c r="J178">
        <v>2.2027920365985526E-2</v>
      </c>
      <c r="K178">
        <f t="shared" si="80"/>
        <v>0</v>
      </c>
      <c r="L178">
        <f t="shared" si="81"/>
        <v>0</v>
      </c>
      <c r="M178">
        <f t="shared" si="82"/>
        <v>-17379.414285903804</v>
      </c>
      <c r="N178">
        <f t="shared" si="83"/>
        <v>0</v>
      </c>
      <c r="O178">
        <f t="shared" si="84"/>
        <v>0</v>
      </c>
      <c r="P178">
        <f t="shared" si="85"/>
        <v>0</v>
      </c>
      <c r="Q178">
        <f t="shared" si="86"/>
        <v>-2230.2480490211178</v>
      </c>
      <c r="R178">
        <f t="shared" si="87"/>
        <v>0</v>
      </c>
      <c r="S178">
        <f t="shared" si="88"/>
        <v>0</v>
      </c>
      <c r="T178">
        <f t="shared" si="89"/>
        <v>0</v>
      </c>
      <c r="U178">
        <f t="shared" si="90"/>
        <v>-37.457417839255285</v>
      </c>
      <c r="V178">
        <f t="shared" si="91"/>
        <v>0</v>
      </c>
      <c r="W178">
        <f t="shared" si="92"/>
        <v>0</v>
      </c>
      <c r="X178">
        <f t="shared" si="93"/>
        <v>0</v>
      </c>
      <c r="Y178">
        <f t="shared" si="94"/>
        <v>-4.0229663933728821</v>
      </c>
      <c r="Z178">
        <f t="shared" si="95"/>
        <v>0</v>
      </c>
      <c r="AA178">
        <f t="shared" si="96"/>
        <v>0</v>
      </c>
      <c r="AB178">
        <f t="shared" si="97"/>
        <v>0</v>
      </c>
      <c r="AC178">
        <f t="shared" si="98"/>
        <v>-17341.95686806455</v>
      </c>
      <c r="AD178">
        <f t="shared" si="99"/>
        <v>0</v>
      </c>
      <c r="AE178">
        <f t="shared" si="100"/>
        <v>0</v>
      </c>
      <c r="AF178">
        <f t="shared" si="101"/>
        <v>0</v>
      </c>
      <c r="AG178">
        <f t="shared" si="102"/>
        <v>-2226.225082627745</v>
      </c>
      <c r="AH178">
        <f t="shared" si="103"/>
        <v>0</v>
      </c>
      <c r="AI178">
        <f t="shared" si="104"/>
        <v>3003.4811383595516</v>
      </c>
      <c r="AJ178">
        <f t="shared" si="105"/>
        <v>1029.6516376130987</v>
      </c>
      <c r="AK178">
        <f t="shared" si="106"/>
        <v>-13584.195265080627</v>
      </c>
      <c r="AL178">
        <f t="shared" si="107"/>
        <v>4656.9258323978747</v>
      </c>
      <c r="AM178">
        <f t="shared" si="108"/>
        <v>322.577058958051</v>
      </c>
      <c r="AN178">
        <f t="shared" si="109"/>
        <v>135.06334703693003</v>
      </c>
      <c r="AO178">
        <f t="shared" si="110"/>
        <v>-1458.9569752766733</v>
      </c>
      <c r="AP178">
        <f t="shared" si="111"/>
        <v>610.86678916422363</v>
      </c>
      <c r="AQ178">
        <f t="shared" si="112"/>
        <v>-3003.4811383595516</v>
      </c>
      <c r="AR178">
        <f t="shared" si="113"/>
        <v>1029.6516376130987</v>
      </c>
      <c r="AS178">
        <f t="shared" si="114"/>
        <v>-3757.7616029839228</v>
      </c>
      <c r="AT178">
        <f t="shared" si="115"/>
        <v>4656.9258323978747</v>
      </c>
      <c r="AU178">
        <f t="shared" si="116"/>
        <v>-322.577058958051</v>
      </c>
      <c r="AV178">
        <f t="shared" si="117"/>
        <v>135.06334703693003</v>
      </c>
      <c r="AW178">
        <f t="shared" si="118"/>
        <v>-767.26810735107165</v>
      </c>
      <c r="AX178">
        <f t="shared" si="119"/>
        <v>610.86678916422363</v>
      </c>
    </row>
    <row r="179" spans="1:50" x14ac:dyDescent="0.25">
      <c r="A179" t="s">
        <v>173</v>
      </c>
      <c r="B179">
        <v>0</v>
      </c>
      <c r="C179">
        <v>0</v>
      </c>
      <c r="D179">
        <v>0</v>
      </c>
      <c r="E179">
        <v>12.14013271900266</v>
      </c>
      <c r="F179">
        <v>12.14013271900266</v>
      </c>
      <c r="G179">
        <v>0.11719412557461802</v>
      </c>
      <c r="H179">
        <v>7.2937212055854309E-2</v>
      </c>
      <c r="I179">
        <v>0.15340968416756157</v>
      </c>
      <c r="J179">
        <v>6.5305579618696305E-2</v>
      </c>
      <c r="K179">
        <f t="shared" si="80"/>
        <v>0</v>
      </c>
      <c r="L179">
        <f t="shared" si="81"/>
        <v>0</v>
      </c>
      <c r="M179">
        <f t="shared" si="82"/>
        <v>-2759.1916761960833</v>
      </c>
      <c r="N179">
        <f t="shared" si="83"/>
        <v>0</v>
      </c>
      <c r="O179">
        <f t="shared" si="84"/>
        <v>0</v>
      </c>
      <c r="P179">
        <f t="shared" si="85"/>
        <v>0</v>
      </c>
      <c r="Q179">
        <f t="shared" si="86"/>
        <v>-354.07878260332319</v>
      </c>
      <c r="R179">
        <f t="shared" si="87"/>
        <v>0</v>
      </c>
      <c r="S179">
        <f t="shared" si="88"/>
        <v>0</v>
      </c>
      <c r="T179">
        <f t="shared" si="89"/>
        <v>0</v>
      </c>
      <c r="U179">
        <f t="shared" si="90"/>
        <v>-1.4227522383633264</v>
      </c>
      <c r="V179">
        <f t="shared" si="91"/>
        <v>0</v>
      </c>
      <c r="W179">
        <f t="shared" si="92"/>
        <v>0</v>
      </c>
      <c r="X179">
        <f t="shared" si="93"/>
        <v>0</v>
      </c>
      <c r="Y179">
        <f t="shared" si="94"/>
        <v>-1.8624139261744785</v>
      </c>
      <c r="Z179">
        <f t="shared" si="95"/>
        <v>0</v>
      </c>
      <c r="AA179">
        <f t="shared" si="96"/>
        <v>0</v>
      </c>
      <c r="AB179">
        <f t="shared" si="97"/>
        <v>0</v>
      </c>
      <c r="AC179">
        <f t="shared" si="98"/>
        <v>-2757.7689239577198</v>
      </c>
      <c r="AD179">
        <f t="shared" si="99"/>
        <v>0</v>
      </c>
      <c r="AE179">
        <f t="shared" si="100"/>
        <v>0</v>
      </c>
      <c r="AF179">
        <f t="shared" si="101"/>
        <v>0</v>
      </c>
      <c r="AG179">
        <f t="shared" si="102"/>
        <v>-352.21636867714875</v>
      </c>
      <c r="AH179">
        <f t="shared" si="103"/>
        <v>0</v>
      </c>
      <c r="AI179">
        <f t="shared" si="104"/>
        <v>718.57088355651445</v>
      </c>
      <c r="AJ179">
        <f t="shared" si="105"/>
        <v>447.21157841038837</v>
      </c>
      <c r="AK179">
        <f t="shared" si="106"/>
        <v>-3257.5033248575646</v>
      </c>
      <c r="AL179">
        <f t="shared" si="107"/>
        <v>2027.3479442645205</v>
      </c>
      <c r="AM179">
        <f t="shared" si="108"/>
        <v>940.6250676636771</v>
      </c>
      <c r="AN179">
        <f t="shared" si="109"/>
        <v>400.41864414892086</v>
      </c>
      <c r="AO179">
        <f t="shared" si="110"/>
        <v>-4264.1433927761063</v>
      </c>
      <c r="AP179">
        <f t="shared" si="111"/>
        <v>1815.2211486697145</v>
      </c>
      <c r="AQ179">
        <f t="shared" si="112"/>
        <v>-718.57088355651445</v>
      </c>
      <c r="AR179">
        <f t="shared" si="113"/>
        <v>447.21157841038837</v>
      </c>
      <c r="AS179">
        <f t="shared" si="114"/>
        <v>499.73440089984479</v>
      </c>
      <c r="AT179">
        <f t="shared" si="115"/>
        <v>2027.3479442645205</v>
      </c>
      <c r="AU179">
        <f t="shared" si="116"/>
        <v>-940.6250676636771</v>
      </c>
      <c r="AV179">
        <f t="shared" si="117"/>
        <v>400.41864414892086</v>
      </c>
      <c r="AW179">
        <f t="shared" si="118"/>
        <v>3911.9270240989576</v>
      </c>
      <c r="AX179">
        <f t="shared" si="119"/>
        <v>1815.2211486697145</v>
      </c>
    </row>
    <row r="180" spans="1:50" x14ac:dyDescent="0.25">
      <c r="A180" t="s">
        <v>175</v>
      </c>
      <c r="B180">
        <v>0</v>
      </c>
      <c r="C180">
        <v>0</v>
      </c>
      <c r="D180">
        <v>0</v>
      </c>
      <c r="E180">
        <v>7.2806628446851409</v>
      </c>
      <c r="F180">
        <v>7.2806628446851409</v>
      </c>
      <c r="G180">
        <v>8.0749554766091816E-2</v>
      </c>
      <c r="H180">
        <v>5.5023806442651861E-2</v>
      </c>
      <c r="I180">
        <v>9.9697071145691069E-2</v>
      </c>
      <c r="J180">
        <v>4.2453762657939181E-2</v>
      </c>
      <c r="K180">
        <f t="shared" si="80"/>
        <v>0</v>
      </c>
      <c r="L180">
        <f t="shared" si="81"/>
        <v>0</v>
      </c>
      <c r="M180">
        <f t="shared" si="82"/>
        <v>-1654.738443410994</v>
      </c>
      <c r="N180">
        <f t="shared" si="83"/>
        <v>0</v>
      </c>
      <c r="O180">
        <f t="shared" si="84"/>
        <v>0</v>
      </c>
      <c r="P180">
        <f t="shared" si="85"/>
        <v>0</v>
      </c>
      <c r="Q180">
        <f t="shared" si="86"/>
        <v>-212.34761565301451</v>
      </c>
      <c r="R180">
        <f t="shared" si="87"/>
        <v>0</v>
      </c>
      <c r="S180">
        <f t="shared" si="88"/>
        <v>0</v>
      </c>
      <c r="T180">
        <f t="shared" si="89"/>
        <v>0</v>
      </c>
      <c r="U180">
        <f t="shared" si="90"/>
        <v>-0.58791028311035265</v>
      </c>
      <c r="V180">
        <f t="shared" si="91"/>
        <v>0</v>
      </c>
      <c r="W180">
        <f t="shared" si="92"/>
        <v>0</v>
      </c>
      <c r="X180">
        <f t="shared" si="93"/>
        <v>0</v>
      </c>
      <c r="Y180">
        <f t="shared" si="94"/>
        <v>-0.72586076161436397</v>
      </c>
      <c r="Z180">
        <f t="shared" si="95"/>
        <v>0</v>
      </c>
      <c r="AA180">
        <f t="shared" si="96"/>
        <v>0</v>
      </c>
      <c r="AB180">
        <f t="shared" si="97"/>
        <v>0</v>
      </c>
      <c r="AC180">
        <f t="shared" si="98"/>
        <v>-1654.1505331278836</v>
      </c>
      <c r="AD180">
        <f t="shared" si="99"/>
        <v>0</v>
      </c>
      <c r="AE180">
        <f t="shared" si="100"/>
        <v>0</v>
      </c>
      <c r="AF180">
        <f t="shared" si="101"/>
        <v>0</v>
      </c>
      <c r="AG180">
        <f t="shared" si="102"/>
        <v>-211.62175489140014</v>
      </c>
      <c r="AH180">
        <f t="shared" si="103"/>
        <v>0</v>
      </c>
      <c r="AI180">
        <f t="shared" si="104"/>
        <v>495.11252061965712</v>
      </c>
      <c r="AJ180">
        <f t="shared" si="105"/>
        <v>337.37623945668929</v>
      </c>
      <c r="AK180">
        <f t="shared" si="106"/>
        <v>-2244.8900814746703</v>
      </c>
      <c r="AL180">
        <f t="shared" si="107"/>
        <v>1529.6978810668268</v>
      </c>
      <c r="AM180">
        <f t="shared" si="108"/>
        <v>611.28842550681247</v>
      </c>
      <c r="AN180">
        <f t="shared" si="109"/>
        <v>260.30360921879469</v>
      </c>
      <c r="AO180">
        <f t="shared" si="110"/>
        <v>-2771.643346088365</v>
      </c>
      <c r="AP180">
        <f t="shared" si="111"/>
        <v>1180.2428057686461</v>
      </c>
      <c r="AQ180">
        <f t="shared" si="112"/>
        <v>-495.11252061965712</v>
      </c>
      <c r="AR180">
        <f t="shared" si="113"/>
        <v>337.37623945668929</v>
      </c>
      <c r="AS180">
        <f t="shared" si="114"/>
        <v>590.73954834678671</v>
      </c>
      <c r="AT180">
        <f t="shared" si="115"/>
        <v>1529.6978810668268</v>
      </c>
      <c r="AU180">
        <f t="shared" si="116"/>
        <v>-611.28842550681247</v>
      </c>
      <c r="AV180">
        <f t="shared" si="117"/>
        <v>260.30360921879469</v>
      </c>
      <c r="AW180">
        <f t="shared" si="118"/>
        <v>2560.0215911969649</v>
      </c>
      <c r="AX180">
        <f t="shared" si="119"/>
        <v>1180.2428057686461</v>
      </c>
    </row>
    <row r="181" spans="1:50" x14ac:dyDescent="0.25">
      <c r="A181" t="s">
        <v>176</v>
      </c>
      <c r="B181">
        <v>0</v>
      </c>
      <c r="C181">
        <v>0</v>
      </c>
      <c r="D181">
        <v>0</v>
      </c>
      <c r="E181">
        <v>10.607897200890868</v>
      </c>
      <c r="F181">
        <v>10.607897200890868</v>
      </c>
      <c r="G181">
        <v>1.9168244584175487E-2</v>
      </c>
      <c r="H181">
        <v>1.0496970435254877E-2</v>
      </c>
      <c r="I181">
        <v>0.14743765896412855</v>
      </c>
      <c r="J181">
        <v>6.2944558413382715E-2</v>
      </c>
      <c r="K181">
        <f t="shared" si="80"/>
        <v>0</v>
      </c>
      <c r="L181">
        <f t="shared" si="81"/>
        <v>0</v>
      </c>
      <c r="M181">
        <f t="shared" si="82"/>
        <v>-2410.9474201074754</v>
      </c>
      <c r="N181">
        <f t="shared" si="83"/>
        <v>0</v>
      </c>
      <c r="O181">
        <f t="shared" si="84"/>
        <v>0</v>
      </c>
      <c r="P181">
        <f t="shared" si="85"/>
        <v>0</v>
      </c>
      <c r="Q181">
        <f t="shared" si="86"/>
        <v>-309.38964291497507</v>
      </c>
      <c r="R181">
        <f t="shared" si="87"/>
        <v>0</v>
      </c>
      <c r="S181">
        <f t="shared" si="88"/>
        <v>0</v>
      </c>
      <c r="T181">
        <f t="shared" si="89"/>
        <v>0</v>
      </c>
      <c r="U181">
        <f t="shared" si="90"/>
        <v>-0.20333476807046669</v>
      </c>
      <c r="V181">
        <f t="shared" si="91"/>
        <v>0</v>
      </c>
      <c r="W181">
        <f t="shared" si="92"/>
        <v>0</v>
      </c>
      <c r="X181">
        <f t="shared" si="93"/>
        <v>0</v>
      </c>
      <c r="Y181">
        <f t="shared" si="94"/>
        <v>-1.5640035298314816</v>
      </c>
      <c r="Z181">
        <f t="shared" si="95"/>
        <v>0</v>
      </c>
      <c r="AA181">
        <f t="shared" si="96"/>
        <v>0</v>
      </c>
      <c r="AB181">
        <f t="shared" si="97"/>
        <v>0</v>
      </c>
      <c r="AC181">
        <f t="shared" si="98"/>
        <v>-2410.744085339405</v>
      </c>
      <c r="AD181">
        <f t="shared" si="99"/>
        <v>0</v>
      </c>
      <c r="AE181">
        <f t="shared" si="100"/>
        <v>0</v>
      </c>
      <c r="AF181">
        <f t="shared" si="101"/>
        <v>0</v>
      </c>
      <c r="AG181">
        <f t="shared" si="102"/>
        <v>-307.82563938514357</v>
      </c>
      <c r="AH181">
        <f t="shared" si="103"/>
        <v>0</v>
      </c>
      <c r="AI181">
        <f t="shared" si="104"/>
        <v>117.52929064954327</v>
      </c>
      <c r="AJ181">
        <f t="shared" si="105"/>
        <v>64.361756135630372</v>
      </c>
      <c r="AK181">
        <f t="shared" si="106"/>
        <v>-532.82587485514318</v>
      </c>
      <c r="AL181">
        <f t="shared" si="107"/>
        <v>291.78776482570305</v>
      </c>
      <c r="AM181">
        <f t="shared" si="108"/>
        <v>904.00784469271571</v>
      </c>
      <c r="AN181">
        <f t="shared" si="109"/>
        <v>385.9421324633318</v>
      </c>
      <c r="AO181">
        <f t="shared" si="110"/>
        <v>-4098.3721424866826</v>
      </c>
      <c r="AP181">
        <f t="shared" si="111"/>
        <v>1749.6911045470813</v>
      </c>
      <c r="AQ181">
        <f t="shared" si="112"/>
        <v>-117.52929064954327</v>
      </c>
      <c r="AR181">
        <f t="shared" si="113"/>
        <v>64.361756135630372</v>
      </c>
      <c r="AS181">
        <f t="shared" si="114"/>
        <v>-1877.9182104842619</v>
      </c>
      <c r="AT181">
        <f t="shared" si="115"/>
        <v>291.78776482570305</v>
      </c>
      <c r="AU181">
        <f t="shared" si="116"/>
        <v>-904.00784469271571</v>
      </c>
      <c r="AV181">
        <f t="shared" si="117"/>
        <v>385.9421324633318</v>
      </c>
      <c r="AW181">
        <f t="shared" si="118"/>
        <v>3790.5465031015392</v>
      </c>
      <c r="AX181">
        <f t="shared" si="119"/>
        <v>1749.6911045470813</v>
      </c>
    </row>
    <row r="182" spans="1:50" x14ac:dyDescent="0.25">
      <c r="A182" t="s">
        <v>192</v>
      </c>
      <c r="B182">
        <v>0</v>
      </c>
      <c r="C182">
        <v>0</v>
      </c>
      <c r="D182">
        <v>0</v>
      </c>
      <c r="E182">
        <v>0.44888439867587027</v>
      </c>
      <c r="F182">
        <v>0.44888439867587027</v>
      </c>
      <c r="G182">
        <v>0</v>
      </c>
      <c r="H182">
        <v>0</v>
      </c>
      <c r="I182">
        <v>5.7768623921376904E-5</v>
      </c>
      <c r="J182">
        <v>2.7973544352674873E-5</v>
      </c>
      <c r="K182">
        <f t="shared" si="80"/>
        <v>0</v>
      </c>
      <c r="L182">
        <f t="shared" si="81"/>
        <v>0</v>
      </c>
      <c r="M182">
        <f t="shared" si="82"/>
        <v>-102.02179210628069</v>
      </c>
      <c r="N182">
        <f t="shared" si="83"/>
        <v>0</v>
      </c>
      <c r="O182">
        <f t="shared" si="84"/>
        <v>0</v>
      </c>
      <c r="P182">
        <f t="shared" si="85"/>
        <v>0</v>
      </c>
      <c r="Q182">
        <f t="shared" si="86"/>
        <v>-13.092150233579511</v>
      </c>
      <c r="R182">
        <f t="shared" si="87"/>
        <v>0</v>
      </c>
      <c r="S182">
        <f t="shared" si="88"/>
        <v>0</v>
      </c>
      <c r="T182">
        <f t="shared" si="89"/>
        <v>0</v>
      </c>
      <c r="U182">
        <f t="shared" si="90"/>
        <v>0</v>
      </c>
      <c r="V182">
        <f t="shared" si="91"/>
        <v>0</v>
      </c>
      <c r="W182">
        <f t="shared" si="92"/>
        <v>0</v>
      </c>
      <c r="X182">
        <f t="shared" si="93"/>
        <v>0</v>
      </c>
      <c r="Y182">
        <f t="shared" si="94"/>
        <v>-2.5931434011279765E-5</v>
      </c>
      <c r="Z182">
        <f t="shared" si="95"/>
        <v>0</v>
      </c>
      <c r="AA182">
        <f t="shared" si="96"/>
        <v>0</v>
      </c>
      <c r="AB182">
        <f t="shared" si="97"/>
        <v>0</v>
      </c>
      <c r="AC182">
        <f t="shared" si="98"/>
        <v>-102.02179210628069</v>
      </c>
      <c r="AD182">
        <f t="shared" si="99"/>
        <v>0</v>
      </c>
      <c r="AE182">
        <f t="shared" si="100"/>
        <v>0</v>
      </c>
      <c r="AF182">
        <f t="shared" si="101"/>
        <v>0</v>
      </c>
      <c r="AG182">
        <f t="shared" si="102"/>
        <v>-13.0921243021455</v>
      </c>
      <c r="AH182">
        <f t="shared" si="103"/>
        <v>0</v>
      </c>
      <c r="AI182">
        <f t="shared" si="104"/>
        <v>0</v>
      </c>
      <c r="AJ182">
        <f t="shared" si="105"/>
        <v>0</v>
      </c>
      <c r="AK182">
        <f t="shared" si="106"/>
        <v>0</v>
      </c>
      <c r="AL182">
        <f t="shared" si="107"/>
        <v>0</v>
      </c>
      <c r="AM182">
        <f t="shared" si="108"/>
        <v>0.35420590349127745</v>
      </c>
      <c r="AN182">
        <f t="shared" si="109"/>
        <v>0.17151868831817865</v>
      </c>
      <c r="AO182">
        <f t="shared" si="110"/>
        <v>-1.6063999368613626</v>
      </c>
      <c r="AP182">
        <f t="shared" si="111"/>
        <v>0.77787413300877117</v>
      </c>
      <c r="AQ182">
        <f t="shared" si="112"/>
        <v>0</v>
      </c>
      <c r="AR182">
        <f t="shared" si="113"/>
        <v>0</v>
      </c>
      <c r="AS182">
        <f t="shared" si="114"/>
        <v>-102.02179210628069</v>
      </c>
      <c r="AT182">
        <f t="shared" si="115"/>
        <v>0</v>
      </c>
      <c r="AU182">
        <f t="shared" si="116"/>
        <v>-0.35420590349127745</v>
      </c>
      <c r="AV182">
        <f t="shared" si="117"/>
        <v>0.17151868831817865</v>
      </c>
      <c r="AW182">
        <f t="shared" si="118"/>
        <v>-11.485724365284137</v>
      </c>
      <c r="AX182">
        <f t="shared" si="119"/>
        <v>0.77787413300877117</v>
      </c>
    </row>
    <row r="183" spans="1:50" x14ac:dyDescent="0.25">
      <c r="A183" t="s">
        <v>200</v>
      </c>
      <c r="B183">
        <v>0</v>
      </c>
      <c r="C183">
        <v>0</v>
      </c>
      <c r="D183">
        <v>0</v>
      </c>
      <c r="E183">
        <v>0.77895436861362388</v>
      </c>
      <c r="F183">
        <v>0.77895436861362388</v>
      </c>
      <c r="G183">
        <v>0</v>
      </c>
      <c r="H183">
        <v>0</v>
      </c>
      <c r="I183">
        <v>8.6493800833055781E-5</v>
      </c>
      <c r="J183">
        <v>3.9170449332265236E-5</v>
      </c>
      <c r="K183">
        <f t="shared" si="80"/>
        <v>0</v>
      </c>
      <c r="L183">
        <f t="shared" si="81"/>
        <v>0</v>
      </c>
      <c r="M183">
        <f t="shared" si="82"/>
        <v>-177.03961396163842</v>
      </c>
      <c r="N183">
        <f t="shared" si="83"/>
        <v>0</v>
      </c>
      <c r="O183">
        <f t="shared" si="84"/>
        <v>0</v>
      </c>
      <c r="P183">
        <f t="shared" si="85"/>
        <v>0</v>
      </c>
      <c r="Q183">
        <f t="shared" si="86"/>
        <v>-22.718962051422348</v>
      </c>
      <c r="R183">
        <f t="shared" si="87"/>
        <v>0</v>
      </c>
      <c r="S183">
        <f t="shared" si="88"/>
        <v>0</v>
      </c>
      <c r="T183">
        <f t="shared" si="89"/>
        <v>0</v>
      </c>
      <c r="U183">
        <f t="shared" si="90"/>
        <v>0</v>
      </c>
      <c r="V183">
        <f t="shared" si="91"/>
        <v>0</v>
      </c>
      <c r="W183">
        <f t="shared" si="92"/>
        <v>0</v>
      </c>
      <c r="X183">
        <f t="shared" si="93"/>
        <v>0</v>
      </c>
      <c r="Y183">
        <f t="shared" si="94"/>
        <v>-6.7374724016905507E-5</v>
      </c>
      <c r="Z183">
        <f t="shared" si="95"/>
        <v>0</v>
      </c>
      <c r="AA183">
        <f t="shared" si="96"/>
        <v>0</v>
      </c>
      <c r="AB183">
        <f t="shared" si="97"/>
        <v>0</v>
      </c>
      <c r="AC183">
        <f t="shared" si="98"/>
        <v>-177.03961396163842</v>
      </c>
      <c r="AD183">
        <f t="shared" si="99"/>
        <v>0</v>
      </c>
      <c r="AE183">
        <f t="shared" si="100"/>
        <v>0</v>
      </c>
      <c r="AF183">
        <f t="shared" si="101"/>
        <v>0</v>
      </c>
      <c r="AG183">
        <f t="shared" si="102"/>
        <v>-22.71889467669833</v>
      </c>
      <c r="AH183">
        <f t="shared" si="103"/>
        <v>0</v>
      </c>
      <c r="AI183">
        <f t="shared" si="104"/>
        <v>0</v>
      </c>
      <c r="AJ183">
        <f t="shared" si="105"/>
        <v>0</v>
      </c>
      <c r="AK183">
        <f t="shared" si="106"/>
        <v>0</v>
      </c>
      <c r="AL183">
        <f t="shared" si="107"/>
        <v>0</v>
      </c>
      <c r="AM183">
        <f t="shared" si="108"/>
        <v>0.53033312533397992</v>
      </c>
      <c r="AN183">
        <f t="shared" si="109"/>
        <v>0.24017208542163113</v>
      </c>
      <c r="AO183">
        <f t="shared" si="110"/>
        <v>-2.4051462113657975</v>
      </c>
      <c r="AP183">
        <f t="shared" si="111"/>
        <v>1.0892191223466976</v>
      </c>
      <c r="AQ183">
        <f t="shared" si="112"/>
        <v>0</v>
      </c>
      <c r="AR183">
        <f t="shared" si="113"/>
        <v>0</v>
      </c>
      <c r="AS183">
        <f t="shared" si="114"/>
        <v>-177.03961396163842</v>
      </c>
      <c r="AT183">
        <f t="shared" si="115"/>
        <v>0</v>
      </c>
      <c r="AU183">
        <f t="shared" si="116"/>
        <v>-0.53033312533397992</v>
      </c>
      <c r="AV183">
        <f t="shared" si="117"/>
        <v>0.24017208542163113</v>
      </c>
      <c r="AW183">
        <f t="shared" si="118"/>
        <v>-20.313748465332534</v>
      </c>
      <c r="AX183">
        <f t="shared" si="119"/>
        <v>1.0892191223466976</v>
      </c>
    </row>
    <row r="184" spans="1:50" x14ac:dyDescent="0.25">
      <c r="A184" t="s">
        <v>209</v>
      </c>
      <c r="B184">
        <v>0</v>
      </c>
      <c r="C184">
        <v>0</v>
      </c>
      <c r="D184">
        <v>0</v>
      </c>
      <c r="E184">
        <v>1.0215863602256572</v>
      </c>
      <c r="F184">
        <v>1.0215863602256572</v>
      </c>
      <c r="G184">
        <v>0</v>
      </c>
      <c r="H184">
        <v>0</v>
      </c>
      <c r="I184">
        <v>2.6975300942117046E-4</v>
      </c>
      <c r="J184">
        <v>1.1753310604892707E-4</v>
      </c>
      <c r="K184">
        <f t="shared" si="80"/>
        <v>0</v>
      </c>
      <c r="L184">
        <f t="shared" si="81"/>
        <v>0</v>
      </c>
      <c r="M184">
        <f t="shared" si="82"/>
        <v>-232.18465950030026</v>
      </c>
      <c r="N184">
        <f t="shared" si="83"/>
        <v>0</v>
      </c>
      <c r="O184">
        <f t="shared" si="84"/>
        <v>0</v>
      </c>
      <c r="P184">
        <f t="shared" si="85"/>
        <v>0</v>
      </c>
      <c r="Q184">
        <f t="shared" si="86"/>
        <v>-29.795560157811604</v>
      </c>
      <c r="R184">
        <f t="shared" si="87"/>
        <v>0</v>
      </c>
      <c r="S184">
        <f t="shared" si="88"/>
        <v>0</v>
      </c>
      <c r="T184">
        <f t="shared" si="89"/>
        <v>0</v>
      </c>
      <c r="U184">
        <f t="shared" si="90"/>
        <v>0</v>
      </c>
      <c r="V184">
        <f t="shared" si="91"/>
        <v>0</v>
      </c>
      <c r="W184">
        <f t="shared" si="92"/>
        <v>0</v>
      </c>
      <c r="X184">
        <f t="shared" si="93"/>
        <v>0</v>
      </c>
      <c r="Y184">
        <f t="shared" si="94"/>
        <v>-2.7557599505449092E-4</v>
      </c>
      <c r="Z184">
        <f t="shared" si="95"/>
        <v>0</v>
      </c>
      <c r="AA184">
        <f t="shared" si="96"/>
        <v>0</v>
      </c>
      <c r="AB184">
        <f t="shared" si="97"/>
        <v>0</v>
      </c>
      <c r="AC184">
        <f t="shared" si="98"/>
        <v>-232.18465950030026</v>
      </c>
      <c r="AD184">
        <f t="shared" si="99"/>
        <v>0</v>
      </c>
      <c r="AE184">
        <f t="shared" si="100"/>
        <v>0</v>
      </c>
      <c r="AF184">
        <f t="shared" si="101"/>
        <v>0</v>
      </c>
      <c r="AG184">
        <f t="shared" si="102"/>
        <v>-29.795284581816553</v>
      </c>
      <c r="AH184">
        <f t="shared" si="103"/>
        <v>0</v>
      </c>
      <c r="AI184">
        <f t="shared" si="104"/>
        <v>0</v>
      </c>
      <c r="AJ184">
        <f t="shared" si="105"/>
        <v>0</v>
      </c>
      <c r="AK184">
        <f t="shared" si="106"/>
        <v>0</v>
      </c>
      <c r="AL184">
        <f t="shared" si="107"/>
        <v>0</v>
      </c>
      <c r="AM184">
        <f t="shared" si="108"/>
        <v>1.653979304605866</v>
      </c>
      <c r="AN184">
        <f t="shared" si="109"/>
        <v>0.72064969196780071</v>
      </c>
      <c r="AO184">
        <f t="shared" si="110"/>
        <v>-7.5009973117660813</v>
      </c>
      <c r="AP184">
        <f t="shared" si="111"/>
        <v>3.268234002156182</v>
      </c>
      <c r="AQ184">
        <f t="shared" si="112"/>
        <v>0</v>
      </c>
      <c r="AR184">
        <f t="shared" si="113"/>
        <v>0</v>
      </c>
      <c r="AS184">
        <f t="shared" si="114"/>
        <v>-232.18465950030026</v>
      </c>
      <c r="AT184">
        <f t="shared" si="115"/>
        <v>0</v>
      </c>
      <c r="AU184">
        <f t="shared" si="116"/>
        <v>-1.653979304605866</v>
      </c>
      <c r="AV184">
        <f t="shared" si="117"/>
        <v>0.72064969196780071</v>
      </c>
      <c r="AW184">
        <f t="shared" si="118"/>
        <v>-22.294287270050472</v>
      </c>
      <c r="AX184">
        <f t="shared" si="119"/>
        <v>3.268234002156182</v>
      </c>
    </row>
    <row r="185" spans="1:50" x14ac:dyDescent="0.25">
      <c r="A185" t="s">
        <v>215</v>
      </c>
      <c r="B185">
        <v>0</v>
      </c>
      <c r="C185">
        <v>0</v>
      </c>
      <c r="D185">
        <v>0</v>
      </c>
      <c r="E185">
        <v>0.49740459682556687</v>
      </c>
      <c r="F185">
        <v>0.49740459682556687</v>
      </c>
      <c r="G185">
        <v>0</v>
      </c>
      <c r="H185">
        <v>0</v>
      </c>
      <c r="I185">
        <v>3.2177035363134188E-5</v>
      </c>
      <c r="J185">
        <v>1.7572168194719227E-5</v>
      </c>
      <c r="K185">
        <f t="shared" si="80"/>
        <v>0</v>
      </c>
      <c r="L185">
        <f t="shared" si="81"/>
        <v>0</v>
      </c>
      <c r="M185">
        <f t="shared" si="82"/>
        <v>-113.04939204779316</v>
      </c>
      <c r="N185">
        <f t="shared" si="83"/>
        <v>0</v>
      </c>
      <c r="O185">
        <f t="shared" si="84"/>
        <v>0</v>
      </c>
      <c r="P185">
        <f t="shared" si="85"/>
        <v>0</v>
      </c>
      <c r="Q185">
        <f t="shared" si="86"/>
        <v>-14.507289020787759</v>
      </c>
      <c r="R185">
        <f t="shared" si="87"/>
        <v>0</v>
      </c>
      <c r="S185">
        <f t="shared" si="88"/>
        <v>0</v>
      </c>
      <c r="T185">
        <f t="shared" si="89"/>
        <v>0</v>
      </c>
      <c r="U185">
        <f t="shared" si="90"/>
        <v>0</v>
      </c>
      <c r="V185">
        <f t="shared" si="91"/>
        <v>0</v>
      </c>
      <c r="W185">
        <f t="shared" si="92"/>
        <v>0</v>
      </c>
      <c r="X185">
        <f t="shared" si="93"/>
        <v>0</v>
      </c>
      <c r="Y185">
        <f t="shared" si="94"/>
        <v>-1.6005005301841767E-5</v>
      </c>
      <c r="Z185">
        <f t="shared" si="95"/>
        <v>0</v>
      </c>
      <c r="AA185">
        <f t="shared" si="96"/>
        <v>0</v>
      </c>
      <c r="AB185">
        <f t="shared" si="97"/>
        <v>0</v>
      </c>
      <c r="AC185">
        <f t="shared" si="98"/>
        <v>-113.04939204779316</v>
      </c>
      <c r="AD185">
        <f t="shared" si="99"/>
        <v>0</v>
      </c>
      <c r="AE185">
        <f t="shared" si="100"/>
        <v>0</v>
      </c>
      <c r="AF185">
        <f t="shared" si="101"/>
        <v>0</v>
      </c>
      <c r="AG185">
        <f t="shared" si="102"/>
        <v>-14.507273015782458</v>
      </c>
      <c r="AH185">
        <f t="shared" si="103"/>
        <v>0</v>
      </c>
      <c r="AI185">
        <f t="shared" si="104"/>
        <v>0</v>
      </c>
      <c r="AJ185">
        <f t="shared" si="105"/>
        <v>0</v>
      </c>
      <c r="AK185">
        <f t="shared" si="106"/>
        <v>0</v>
      </c>
      <c r="AL185">
        <f t="shared" si="107"/>
        <v>0</v>
      </c>
      <c r="AM185">
        <f t="shared" si="108"/>
        <v>0.19729214768870815</v>
      </c>
      <c r="AN185">
        <f t="shared" si="109"/>
        <v>0.1077430495880045</v>
      </c>
      <c r="AO185">
        <f t="shared" si="110"/>
        <v>-0.89476075205825412</v>
      </c>
      <c r="AP185">
        <f t="shared" si="111"/>
        <v>0.48863704515255924</v>
      </c>
      <c r="AQ185">
        <f t="shared" si="112"/>
        <v>0</v>
      </c>
      <c r="AR185">
        <f t="shared" si="113"/>
        <v>0</v>
      </c>
      <c r="AS185">
        <f t="shared" si="114"/>
        <v>-113.04939204779316</v>
      </c>
      <c r="AT185">
        <f t="shared" si="115"/>
        <v>0</v>
      </c>
      <c r="AU185">
        <f t="shared" si="116"/>
        <v>-0.19729214768870815</v>
      </c>
      <c r="AV185">
        <f t="shared" si="117"/>
        <v>0.1077430495880045</v>
      </c>
      <c r="AW185">
        <f t="shared" si="118"/>
        <v>-13.612512263724204</v>
      </c>
      <c r="AX185">
        <f t="shared" si="119"/>
        <v>0.48863704515255924</v>
      </c>
    </row>
    <row r="186" spans="1:50" x14ac:dyDescent="0.25">
      <c r="A186" t="s">
        <v>248</v>
      </c>
      <c r="B186">
        <v>0</v>
      </c>
      <c r="C186">
        <v>0</v>
      </c>
      <c r="D186">
        <v>0</v>
      </c>
      <c r="E186">
        <v>0.14390321669167364</v>
      </c>
      <c r="F186">
        <v>0.14390321669167364</v>
      </c>
      <c r="G186">
        <v>0</v>
      </c>
      <c r="H186">
        <v>0</v>
      </c>
      <c r="I186">
        <v>1.1073088425118454E-4</v>
      </c>
      <c r="J186">
        <v>4.6857989285758492E-5</v>
      </c>
      <c r="K186">
        <f t="shared" si="80"/>
        <v>0</v>
      </c>
      <c r="L186">
        <f t="shared" si="81"/>
        <v>0</v>
      </c>
      <c r="M186">
        <f t="shared" si="82"/>
        <v>-32.706113422632029</v>
      </c>
      <c r="N186">
        <f t="shared" si="83"/>
        <v>0</v>
      </c>
      <c r="O186">
        <f t="shared" si="84"/>
        <v>0</v>
      </c>
      <c r="P186">
        <f t="shared" si="85"/>
        <v>0</v>
      </c>
      <c r="Q186">
        <f t="shared" si="86"/>
        <v>-4.1970773267687917</v>
      </c>
      <c r="R186">
        <f t="shared" si="87"/>
        <v>0</v>
      </c>
      <c r="S186">
        <f t="shared" si="88"/>
        <v>0</v>
      </c>
      <c r="T186">
        <f t="shared" si="89"/>
        <v>0</v>
      </c>
      <c r="U186">
        <f t="shared" si="90"/>
        <v>0</v>
      </c>
      <c r="V186">
        <f t="shared" si="91"/>
        <v>0</v>
      </c>
      <c r="W186">
        <f t="shared" si="92"/>
        <v>0</v>
      </c>
      <c r="X186">
        <f t="shared" si="93"/>
        <v>0</v>
      </c>
      <c r="Y186">
        <f t="shared" si="94"/>
        <v>-1.593453043085884E-5</v>
      </c>
      <c r="Z186">
        <f t="shared" si="95"/>
        <v>0</v>
      </c>
      <c r="AA186">
        <f t="shared" si="96"/>
        <v>0</v>
      </c>
      <c r="AB186">
        <f t="shared" si="97"/>
        <v>0</v>
      </c>
      <c r="AC186">
        <f t="shared" si="98"/>
        <v>-32.706113422632029</v>
      </c>
      <c r="AD186">
        <f t="shared" si="99"/>
        <v>0</v>
      </c>
      <c r="AE186">
        <f t="shared" si="100"/>
        <v>0</v>
      </c>
      <c r="AF186">
        <f t="shared" si="101"/>
        <v>0</v>
      </c>
      <c r="AG186">
        <f t="shared" si="102"/>
        <v>-4.1970613922383606</v>
      </c>
      <c r="AH186">
        <f t="shared" si="103"/>
        <v>0</v>
      </c>
      <c r="AI186">
        <f t="shared" si="104"/>
        <v>0</v>
      </c>
      <c r="AJ186">
        <f t="shared" si="105"/>
        <v>0</v>
      </c>
      <c r="AK186">
        <f t="shared" si="106"/>
        <v>0</v>
      </c>
      <c r="AL186">
        <f t="shared" si="107"/>
        <v>0</v>
      </c>
      <c r="AM186">
        <f t="shared" si="108"/>
        <v>0.67894178947311246</v>
      </c>
      <c r="AN186">
        <f t="shared" si="109"/>
        <v>0.28730795692525568</v>
      </c>
      <c r="AO186">
        <f t="shared" si="110"/>
        <v>-3.0791807782460348</v>
      </c>
      <c r="AP186">
        <f t="shared" si="111"/>
        <v>1.3030176550009256</v>
      </c>
      <c r="AQ186">
        <f t="shared" si="112"/>
        <v>0</v>
      </c>
      <c r="AR186">
        <f t="shared" si="113"/>
        <v>0</v>
      </c>
      <c r="AS186">
        <f t="shared" si="114"/>
        <v>-32.706113422632029</v>
      </c>
      <c r="AT186">
        <f t="shared" si="115"/>
        <v>0</v>
      </c>
      <c r="AU186">
        <f t="shared" si="116"/>
        <v>-0.67894178947311246</v>
      </c>
      <c r="AV186">
        <f t="shared" si="117"/>
        <v>0.28730795692525568</v>
      </c>
      <c r="AW186">
        <f t="shared" si="118"/>
        <v>-1.1178806139923259</v>
      </c>
      <c r="AX186">
        <f t="shared" si="119"/>
        <v>1.3030176550009256</v>
      </c>
    </row>
    <row r="187" spans="1:50" x14ac:dyDescent="0.25">
      <c r="A187" t="s">
        <v>259</v>
      </c>
      <c r="B187">
        <v>0</v>
      </c>
      <c r="C187">
        <v>0</v>
      </c>
      <c r="D187">
        <v>0</v>
      </c>
      <c r="E187">
        <v>0.69217288956126577</v>
      </c>
      <c r="F187">
        <v>0.69217288956126577</v>
      </c>
      <c r="G187">
        <v>0</v>
      </c>
      <c r="H187">
        <v>0</v>
      </c>
      <c r="I187">
        <v>3.2040333732079771E-5</v>
      </c>
      <c r="J187">
        <v>1.5844286870968758E-5</v>
      </c>
      <c r="K187">
        <f t="shared" si="80"/>
        <v>0</v>
      </c>
      <c r="L187">
        <f t="shared" si="81"/>
        <v>0</v>
      </c>
      <c r="M187">
        <f t="shared" si="82"/>
        <v>-157.31604584327255</v>
      </c>
      <c r="N187">
        <f t="shared" si="83"/>
        <v>0</v>
      </c>
      <c r="O187">
        <f t="shared" si="84"/>
        <v>0</v>
      </c>
      <c r="P187">
        <f t="shared" si="85"/>
        <v>0</v>
      </c>
      <c r="Q187">
        <f t="shared" si="86"/>
        <v>-20.187895780023371</v>
      </c>
      <c r="R187">
        <f t="shared" si="87"/>
        <v>0</v>
      </c>
      <c r="S187">
        <f t="shared" si="88"/>
        <v>0</v>
      </c>
      <c r="T187">
        <f t="shared" si="89"/>
        <v>0</v>
      </c>
      <c r="U187">
        <f t="shared" si="90"/>
        <v>0</v>
      </c>
      <c r="V187">
        <f t="shared" si="91"/>
        <v>0</v>
      </c>
      <c r="W187">
        <f t="shared" si="92"/>
        <v>0</v>
      </c>
      <c r="X187">
        <f t="shared" si="93"/>
        <v>0</v>
      </c>
      <c r="Y187">
        <f t="shared" si="94"/>
        <v>-2.2177450381840951E-5</v>
      </c>
      <c r="Z187">
        <f t="shared" si="95"/>
        <v>0</v>
      </c>
      <c r="AA187">
        <f t="shared" si="96"/>
        <v>0</v>
      </c>
      <c r="AB187">
        <f t="shared" si="97"/>
        <v>0</v>
      </c>
      <c r="AC187">
        <f t="shared" si="98"/>
        <v>-157.31604584327255</v>
      </c>
      <c r="AD187">
        <f t="shared" si="99"/>
        <v>0</v>
      </c>
      <c r="AE187">
        <f t="shared" si="100"/>
        <v>0</v>
      </c>
      <c r="AF187">
        <f t="shared" si="101"/>
        <v>0</v>
      </c>
      <c r="AG187">
        <f t="shared" si="102"/>
        <v>-20.187873602572992</v>
      </c>
      <c r="AH187">
        <f t="shared" si="103"/>
        <v>0</v>
      </c>
      <c r="AI187">
        <f t="shared" si="104"/>
        <v>0</v>
      </c>
      <c r="AJ187">
        <f t="shared" si="105"/>
        <v>0</v>
      </c>
      <c r="AK187">
        <f t="shared" si="106"/>
        <v>0</v>
      </c>
      <c r="AL187">
        <f t="shared" si="107"/>
        <v>0</v>
      </c>
      <c r="AM187">
        <f t="shared" si="108"/>
        <v>0.19645396735049789</v>
      </c>
      <c r="AN187">
        <f t="shared" si="109"/>
        <v>9.7148620907673802E-2</v>
      </c>
      <c r="AO187">
        <f t="shared" si="110"/>
        <v>-0.89095319018311148</v>
      </c>
      <c r="AP187">
        <f t="shared" si="111"/>
        <v>0.44058603084944181</v>
      </c>
      <c r="AQ187">
        <f t="shared" si="112"/>
        <v>0</v>
      </c>
      <c r="AR187">
        <f t="shared" si="113"/>
        <v>0</v>
      </c>
      <c r="AS187">
        <f t="shared" si="114"/>
        <v>-157.31604584327255</v>
      </c>
      <c r="AT187">
        <f t="shared" si="115"/>
        <v>0</v>
      </c>
      <c r="AU187">
        <f t="shared" si="116"/>
        <v>-0.19645396735049789</v>
      </c>
      <c r="AV187">
        <f t="shared" si="117"/>
        <v>9.7148620907673802E-2</v>
      </c>
      <c r="AW187">
        <f t="shared" si="118"/>
        <v>-19.296920412389881</v>
      </c>
      <c r="AX187">
        <f t="shared" si="119"/>
        <v>0.44058603084944181</v>
      </c>
    </row>
    <row r="188" spans="1:50" x14ac:dyDescent="0.25">
      <c r="A188" t="s">
        <v>270</v>
      </c>
      <c r="B188">
        <v>0</v>
      </c>
      <c r="C188">
        <v>0</v>
      </c>
      <c r="D188">
        <v>0</v>
      </c>
      <c r="E188">
        <v>0.50047752768068243</v>
      </c>
      <c r="F188">
        <v>0.50047752768068243</v>
      </c>
      <c r="G188">
        <v>0</v>
      </c>
      <c r="H188">
        <v>0</v>
      </c>
      <c r="I188">
        <v>3.9741595656466139E-5</v>
      </c>
      <c r="J188">
        <v>1.922340540707777E-5</v>
      </c>
      <c r="K188">
        <f t="shared" si="80"/>
        <v>0</v>
      </c>
      <c r="L188">
        <f t="shared" si="81"/>
        <v>0</v>
      </c>
      <c r="M188">
        <f t="shared" si="82"/>
        <v>-113.7478032952822</v>
      </c>
      <c r="N188">
        <f t="shared" si="83"/>
        <v>0</v>
      </c>
      <c r="O188">
        <f t="shared" si="84"/>
        <v>0</v>
      </c>
      <c r="P188">
        <f t="shared" si="85"/>
        <v>0</v>
      </c>
      <c r="Q188">
        <f t="shared" si="86"/>
        <v>-14.596914039013498</v>
      </c>
      <c r="R188">
        <f t="shared" si="87"/>
        <v>0</v>
      </c>
      <c r="S188">
        <f t="shared" si="88"/>
        <v>0</v>
      </c>
      <c r="T188">
        <f t="shared" si="89"/>
        <v>0</v>
      </c>
      <c r="U188">
        <f t="shared" si="90"/>
        <v>0</v>
      </c>
      <c r="V188">
        <f t="shared" si="91"/>
        <v>0</v>
      </c>
      <c r="W188">
        <f t="shared" si="92"/>
        <v>0</v>
      </c>
      <c r="X188">
        <f t="shared" si="93"/>
        <v>0</v>
      </c>
      <c r="Y188">
        <f t="shared" si="94"/>
        <v>-1.988977554023352E-5</v>
      </c>
      <c r="Z188">
        <f t="shared" si="95"/>
        <v>0</v>
      </c>
      <c r="AA188">
        <f t="shared" si="96"/>
        <v>0</v>
      </c>
      <c r="AB188">
        <f t="shared" si="97"/>
        <v>0</v>
      </c>
      <c r="AC188">
        <f t="shared" si="98"/>
        <v>-113.7478032952822</v>
      </c>
      <c r="AD188">
        <f t="shared" si="99"/>
        <v>0</v>
      </c>
      <c r="AE188">
        <f t="shared" si="100"/>
        <v>0</v>
      </c>
      <c r="AF188">
        <f t="shared" si="101"/>
        <v>0</v>
      </c>
      <c r="AG188">
        <f t="shared" si="102"/>
        <v>-14.596894149237958</v>
      </c>
      <c r="AH188">
        <f t="shared" si="103"/>
        <v>0</v>
      </c>
      <c r="AI188">
        <f t="shared" si="104"/>
        <v>0</v>
      </c>
      <c r="AJ188">
        <f t="shared" si="105"/>
        <v>0</v>
      </c>
      <c r="AK188">
        <f t="shared" si="106"/>
        <v>0</v>
      </c>
      <c r="AL188">
        <f t="shared" si="107"/>
        <v>0</v>
      </c>
      <c r="AM188">
        <f t="shared" si="108"/>
        <v>0.24367393301322213</v>
      </c>
      <c r="AN188">
        <f t="shared" si="109"/>
        <v>0.11786755520803299</v>
      </c>
      <c r="AO188">
        <f t="shared" si="110"/>
        <v>-1.1051116327750252</v>
      </c>
      <c r="AP188">
        <f t="shared" si="111"/>
        <v>0.53455371601065693</v>
      </c>
      <c r="AQ188">
        <f t="shared" si="112"/>
        <v>0</v>
      </c>
      <c r="AR188">
        <f t="shared" si="113"/>
        <v>0</v>
      </c>
      <c r="AS188">
        <f t="shared" si="114"/>
        <v>-113.7478032952822</v>
      </c>
      <c r="AT188">
        <f t="shared" si="115"/>
        <v>0</v>
      </c>
      <c r="AU188">
        <f t="shared" si="116"/>
        <v>-0.24367393301322213</v>
      </c>
      <c r="AV188">
        <f t="shared" si="117"/>
        <v>0.11786755520803299</v>
      </c>
      <c r="AW188">
        <f t="shared" si="118"/>
        <v>-13.491782516462933</v>
      </c>
      <c r="AX188">
        <f t="shared" si="119"/>
        <v>0.53455371601065693</v>
      </c>
    </row>
    <row r="189" spans="1:50" x14ac:dyDescent="0.25">
      <c r="A189" t="s">
        <v>272</v>
      </c>
      <c r="B189">
        <v>0</v>
      </c>
      <c r="C189">
        <v>0</v>
      </c>
      <c r="D189">
        <v>0</v>
      </c>
      <c r="E189">
        <v>0.28596033726682052</v>
      </c>
      <c r="F189">
        <v>0.28596033726682052</v>
      </c>
      <c r="G189">
        <v>0</v>
      </c>
      <c r="H189">
        <v>0</v>
      </c>
      <c r="I189">
        <v>1.6271326635788905E-4</v>
      </c>
      <c r="J189">
        <v>6.8871912173224404E-5</v>
      </c>
      <c r="K189">
        <f t="shared" si="80"/>
        <v>0</v>
      </c>
      <c r="L189">
        <f t="shared" si="81"/>
        <v>0</v>
      </c>
      <c r="M189">
        <f t="shared" si="82"/>
        <v>-64.992648809662739</v>
      </c>
      <c r="N189">
        <f t="shared" si="83"/>
        <v>0</v>
      </c>
      <c r="O189">
        <f t="shared" si="84"/>
        <v>0</v>
      </c>
      <c r="P189">
        <f t="shared" si="85"/>
        <v>0</v>
      </c>
      <c r="Q189">
        <f t="shared" si="86"/>
        <v>-8.3403114641229106</v>
      </c>
      <c r="R189">
        <f t="shared" si="87"/>
        <v>0</v>
      </c>
      <c r="S189">
        <f t="shared" si="88"/>
        <v>0</v>
      </c>
      <c r="T189">
        <f t="shared" si="89"/>
        <v>0</v>
      </c>
      <c r="U189">
        <f t="shared" si="90"/>
        <v>0</v>
      </c>
      <c r="V189">
        <f t="shared" si="91"/>
        <v>0</v>
      </c>
      <c r="W189">
        <f t="shared" si="92"/>
        <v>0</v>
      </c>
      <c r="X189">
        <f t="shared" si="93"/>
        <v>0</v>
      </c>
      <c r="Y189">
        <f t="shared" si="94"/>
        <v>-4.652954052548795E-5</v>
      </c>
      <c r="Z189">
        <f t="shared" si="95"/>
        <v>0</v>
      </c>
      <c r="AA189">
        <f t="shared" si="96"/>
        <v>0</v>
      </c>
      <c r="AB189">
        <f t="shared" si="97"/>
        <v>0</v>
      </c>
      <c r="AC189">
        <f t="shared" si="98"/>
        <v>-64.992648809662739</v>
      </c>
      <c r="AD189">
        <f t="shared" si="99"/>
        <v>0</v>
      </c>
      <c r="AE189">
        <f t="shared" si="100"/>
        <v>0</v>
      </c>
      <c r="AF189">
        <f t="shared" si="101"/>
        <v>0</v>
      </c>
      <c r="AG189">
        <f t="shared" si="102"/>
        <v>-8.3402649345823843</v>
      </c>
      <c r="AH189">
        <f t="shared" si="103"/>
        <v>0</v>
      </c>
      <c r="AI189">
        <f t="shared" si="104"/>
        <v>0</v>
      </c>
      <c r="AJ189">
        <f t="shared" si="105"/>
        <v>0</v>
      </c>
      <c r="AK189">
        <f t="shared" si="106"/>
        <v>0</v>
      </c>
      <c r="AL189">
        <f t="shared" si="107"/>
        <v>0</v>
      </c>
      <c r="AM189">
        <f t="shared" si="108"/>
        <v>0.99766959307794556</v>
      </c>
      <c r="AN189">
        <f t="shared" si="109"/>
        <v>0.42228547730181099</v>
      </c>
      <c r="AO189">
        <f t="shared" si="110"/>
        <v>-4.5246726423735533</v>
      </c>
      <c r="AP189">
        <f t="shared" si="111"/>
        <v>1.9151666640699989</v>
      </c>
      <c r="AQ189">
        <f t="shared" si="112"/>
        <v>0</v>
      </c>
      <c r="AR189">
        <f t="shared" si="113"/>
        <v>0</v>
      </c>
      <c r="AS189">
        <f t="shared" si="114"/>
        <v>-64.992648809662739</v>
      </c>
      <c r="AT189">
        <f t="shared" si="115"/>
        <v>0</v>
      </c>
      <c r="AU189">
        <f t="shared" si="116"/>
        <v>-0.99766959307794556</v>
      </c>
      <c r="AV189">
        <f t="shared" si="117"/>
        <v>0.42228547730181099</v>
      </c>
      <c r="AW189">
        <f t="shared" si="118"/>
        <v>-3.815592292208831</v>
      </c>
      <c r="AX189">
        <f t="shared" si="119"/>
        <v>1.9151666640699989</v>
      </c>
    </row>
    <row r="190" spans="1:50" x14ac:dyDescent="0.25">
      <c r="A190" t="s">
        <v>289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5.2225459558682865E-5</v>
      </c>
      <c r="J190">
        <v>2.6254467277682415E-5</v>
      </c>
      <c r="K190">
        <f t="shared" si="80"/>
        <v>0</v>
      </c>
      <c r="L190">
        <f t="shared" si="81"/>
        <v>0</v>
      </c>
      <c r="M190">
        <f t="shared" si="82"/>
        <v>0</v>
      </c>
      <c r="N190">
        <f t="shared" si="83"/>
        <v>0</v>
      </c>
      <c r="O190">
        <f t="shared" si="84"/>
        <v>0</v>
      </c>
      <c r="P190">
        <f t="shared" si="85"/>
        <v>0</v>
      </c>
      <c r="Q190">
        <f t="shared" si="86"/>
        <v>0</v>
      </c>
      <c r="R190">
        <f t="shared" si="87"/>
        <v>0</v>
      </c>
      <c r="S190">
        <f t="shared" si="88"/>
        <v>0</v>
      </c>
      <c r="T190">
        <f t="shared" si="89"/>
        <v>0</v>
      </c>
      <c r="U190">
        <f t="shared" si="90"/>
        <v>0</v>
      </c>
      <c r="V190">
        <f t="shared" si="91"/>
        <v>0</v>
      </c>
      <c r="W190">
        <f t="shared" si="92"/>
        <v>0</v>
      </c>
      <c r="X190">
        <f t="shared" si="93"/>
        <v>0</v>
      </c>
      <c r="Y190">
        <f t="shared" si="94"/>
        <v>0</v>
      </c>
      <c r="Z190">
        <f t="shared" si="95"/>
        <v>0</v>
      </c>
      <c r="AA190">
        <f t="shared" si="96"/>
        <v>0</v>
      </c>
      <c r="AB190">
        <f t="shared" si="97"/>
        <v>0</v>
      </c>
      <c r="AC190">
        <f t="shared" si="98"/>
        <v>0</v>
      </c>
      <c r="AD190">
        <f t="shared" si="99"/>
        <v>0</v>
      </c>
      <c r="AE190">
        <f t="shared" si="100"/>
        <v>0</v>
      </c>
      <c r="AF190">
        <f t="shared" si="101"/>
        <v>0</v>
      </c>
      <c r="AG190">
        <f t="shared" si="102"/>
        <v>0</v>
      </c>
      <c r="AH190">
        <f t="shared" si="103"/>
        <v>0</v>
      </c>
      <c r="AI190">
        <f t="shared" si="104"/>
        <v>0</v>
      </c>
      <c r="AJ190">
        <f t="shared" si="105"/>
        <v>0</v>
      </c>
      <c r="AK190">
        <f t="shared" si="106"/>
        <v>0</v>
      </c>
      <c r="AL190">
        <f t="shared" si="107"/>
        <v>0</v>
      </c>
      <c r="AM190">
        <f t="shared" si="108"/>
        <v>0.32021822284371848</v>
      </c>
      <c r="AN190">
        <f t="shared" si="109"/>
        <v>0.16097823001488906</v>
      </c>
      <c r="AO190">
        <f t="shared" si="110"/>
        <v>-1.4522819399829388</v>
      </c>
      <c r="AP190">
        <f t="shared" si="111"/>
        <v>0.73008267332475096</v>
      </c>
      <c r="AQ190">
        <f t="shared" si="112"/>
        <v>0</v>
      </c>
      <c r="AR190">
        <f t="shared" si="113"/>
        <v>0</v>
      </c>
      <c r="AS190">
        <f t="shared" si="114"/>
        <v>0</v>
      </c>
      <c r="AT190">
        <f t="shared" si="115"/>
        <v>0</v>
      </c>
      <c r="AU190">
        <f t="shared" si="116"/>
        <v>-0.32021822284371848</v>
      </c>
      <c r="AV190">
        <f t="shared" si="117"/>
        <v>0.16097823001488906</v>
      </c>
      <c r="AW190">
        <f t="shared" si="118"/>
        <v>1.4522819399829388</v>
      </c>
      <c r="AX190">
        <f t="shared" si="119"/>
        <v>0.73008267332475096</v>
      </c>
    </row>
    <row r="191" spans="1:50" x14ac:dyDescent="0.25">
      <c r="A191" t="s">
        <v>298</v>
      </c>
      <c r="B191">
        <v>0</v>
      </c>
      <c r="C191">
        <v>0</v>
      </c>
      <c r="D191">
        <v>0</v>
      </c>
      <c r="E191">
        <v>6.9606837534193222E-2</v>
      </c>
      <c r="F191">
        <v>6.9606837534193222E-2</v>
      </c>
      <c r="G191">
        <v>0</v>
      </c>
      <c r="H191">
        <v>0</v>
      </c>
      <c r="I191">
        <v>5.2169598414193491E-4</v>
      </c>
      <c r="J191">
        <v>2.2365507094924139E-4</v>
      </c>
      <c r="K191">
        <f t="shared" si="80"/>
        <v>0</v>
      </c>
      <c r="L191">
        <f t="shared" si="81"/>
        <v>0</v>
      </c>
      <c r="M191">
        <f t="shared" si="82"/>
        <v>-15.820140617577788</v>
      </c>
      <c r="N191">
        <f t="shared" si="83"/>
        <v>0</v>
      </c>
      <c r="O191">
        <f t="shared" si="84"/>
        <v>0</v>
      </c>
      <c r="P191">
        <f t="shared" si="85"/>
        <v>0</v>
      </c>
      <c r="Q191">
        <f t="shared" si="86"/>
        <v>-2.0301511412965172</v>
      </c>
      <c r="R191">
        <f t="shared" si="87"/>
        <v>0</v>
      </c>
      <c r="S191">
        <f t="shared" si="88"/>
        <v>0</v>
      </c>
      <c r="T191">
        <f t="shared" si="89"/>
        <v>0</v>
      </c>
      <c r="U191">
        <f t="shared" si="90"/>
        <v>0</v>
      </c>
      <c r="V191">
        <f t="shared" si="91"/>
        <v>0</v>
      </c>
      <c r="W191">
        <f t="shared" si="92"/>
        <v>0</v>
      </c>
      <c r="X191">
        <f t="shared" si="93"/>
        <v>0</v>
      </c>
      <c r="Y191">
        <f t="shared" si="94"/>
        <v>-3.6313607610408706E-5</v>
      </c>
      <c r="Z191">
        <f t="shared" si="95"/>
        <v>0</v>
      </c>
      <c r="AA191">
        <f t="shared" si="96"/>
        <v>0</v>
      </c>
      <c r="AB191">
        <f t="shared" si="97"/>
        <v>0</v>
      </c>
      <c r="AC191">
        <f t="shared" si="98"/>
        <v>-15.820140617577788</v>
      </c>
      <c r="AD191">
        <f t="shared" si="99"/>
        <v>0</v>
      </c>
      <c r="AE191">
        <f t="shared" si="100"/>
        <v>0</v>
      </c>
      <c r="AF191">
        <f t="shared" si="101"/>
        <v>0</v>
      </c>
      <c r="AG191">
        <f t="shared" si="102"/>
        <v>-2.0301148276889069</v>
      </c>
      <c r="AH191">
        <f t="shared" si="103"/>
        <v>0</v>
      </c>
      <c r="AI191">
        <f t="shared" si="104"/>
        <v>0</v>
      </c>
      <c r="AJ191">
        <f t="shared" si="105"/>
        <v>0</v>
      </c>
      <c r="AK191">
        <f t="shared" si="106"/>
        <v>0</v>
      </c>
      <c r="AL191">
        <f t="shared" si="107"/>
        <v>0</v>
      </c>
      <c r="AM191">
        <f t="shared" si="108"/>
        <v>3.1987571257065324</v>
      </c>
      <c r="AN191">
        <f t="shared" si="109"/>
        <v>1.3713324363077424</v>
      </c>
      <c r="AO191">
        <f t="shared" si="110"/>
        <v>-14.507249258090015</v>
      </c>
      <c r="AP191">
        <f t="shared" si="111"/>
        <v>6.2193723022425713</v>
      </c>
      <c r="AQ191">
        <f t="shared" si="112"/>
        <v>0</v>
      </c>
      <c r="AR191">
        <f t="shared" si="113"/>
        <v>0</v>
      </c>
      <c r="AS191">
        <f t="shared" si="114"/>
        <v>-15.820140617577788</v>
      </c>
      <c r="AT191">
        <f t="shared" si="115"/>
        <v>0</v>
      </c>
      <c r="AU191">
        <f t="shared" si="116"/>
        <v>-3.1987571257065324</v>
      </c>
      <c r="AV191">
        <f t="shared" si="117"/>
        <v>1.3713324363077424</v>
      </c>
      <c r="AW191">
        <f t="shared" si="118"/>
        <v>12.477134430401108</v>
      </c>
      <c r="AX191">
        <f t="shared" si="119"/>
        <v>6.2193723022425713</v>
      </c>
    </row>
    <row r="192" spans="1:50" x14ac:dyDescent="0.25">
      <c r="A192" t="s">
        <v>300</v>
      </c>
      <c r="B192">
        <v>0</v>
      </c>
      <c r="C192">
        <v>0</v>
      </c>
      <c r="D192">
        <v>0</v>
      </c>
      <c r="E192">
        <v>8.5217775078567808</v>
      </c>
      <c r="F192">
        <v>8.5217775078567808</v>
      </c>
      <c r="G192">
        <v>0</v>
      </c>
      <c r="H192">
        <v>0</v>
      </c>
      <c r="I192">
        <v>5.1397146851370245E-3</v>
      </c>
      <c r="J192">
        <v>2.2044425828621813E-3</v>
      </c>
      <c r="K192">
        <f t="shared" si="80"/>
        <v>0</v>
      </c>
      <c r="L192">
        <f t="shared" si="81"/>
        <v>0</v>
      </c>
      <c r="M192">
        <f t="shared" si="82"/>
        <v>-1936.8171757520208</v>
      </c>
      <c r="N192">
        <f t="shared" si="83"/>
        <v>0</v>
      </c>
      <c r="O192">
        <f t="shared" si="84"/>
        <v>0</v>
      </c>
      <c r="P192">
        <f t="shared" si="85"/>
        <v>0</v>
      </c>
      <c r="Q192">
        <f t="shared" si="86"/>
        <v>-248.54593235832397</v>
      </c>
      <c r="R192">
        <f t="shared" si="87"/>
        <v>0</v>
      </c>
      <c r="S192">
        <f t="shared" si="88"/>
        <v>0</v>
      </c>
      <c r="T192">
        <f t="shared" si="89"/>
        <v>0</v>
      </c>
      <c r="U192">
        <f t="shared" si="90"/>
        <v>0</v>
      </c>
      <c r="V192">
        <f t="shared" si="91"/>
        <v>0</v>
      </c>
      <c r="W192">
        <f t="shared" si="92"/>
        <v>0</v>
      </c>
      <c r="X192">
        <f t="shared" si="93"/>
        <v>0</v>
      </c>
      <c r="Y192">
        <f t="shared" si="94"/>
        <v>-4.3799505000601889E-2</v>
      </c>
      <c r="Z192">
        <f t="shared" si="95"/>
        <v>0</v>
      </c>
      <c r="AA192">
        <f t="shared" si="96"/>
        <v>0</v>
      </c>
      <c r="AB192">
        <f t="shared" si="97"/>
        <v>0</v>
      </c>
      <c r="AC192">
        <f t="shared" si="98"/>
        <v>-1936.8171757520208</v>
      </c>
      <c r="AD192">
        <f t="shared" si="99"/>
        <v>0</v>
      </c>
      <c r="AE192">
        <f t="shared" si="100"/>
        <v>0</v>
      </c>
      <c r="AF192">
        <f t="shared" si="101"/>
        <v>0</v>
      </c>
      <c r="AG192">
        <f t="shared" si="102"/>
        <v>-248.50213285332336</v>
      </c>
      <c r="AH192">
        <f t="shared" si="103"/>
        <v>0</v>
      </c>
      <c r="AI192">
        <f t="shared" si="104"/>
        <v>0</v>
      </c>
      <c r="AJ192">
        <f t="shared" si="105"/>
        <v>0</v>
      </c>
      <c r="AK192">
        <f t="shared" si="106"/>
        <v>0</v>
      </c>
      <c r="AL192">
        <f t="shared" si="107"/>
        <v>0</v>
      </c>
      <c r="AM192">
        <f t="shared" si="108"/>
        <v>31.513945809304207</v>
      </c>
      <c r="AN192">
        <f t="shared" si="109"/>
        <v>13.516454617309035</v>
      </c>
      <c r="AO192">
        <f t="shared" si="110"/>
        <v>-142.88102828904417</v>
      </c>
      <c r="AP192">
        <f t="shared" si="111"/>
        <v>61.282231880119923</v>
      </c>
      <c r="AQ192">
        <f t="shared" si="112"/>
        <v>0</v>
      </c>
      <c r="AR192">
        <f t="shared" si="113"/>
        <v>0</v>
      </c>
      <c r="AS192">
        <f t="shared" si="114"/>
        <v>-1936.8171757520208</v>
      </c>
      <c r="AT192">
        <f t="shared" si="115"/>
        <v>0</v>
      </c>
      <c r="AU192">
        <f t="shared" si="116"/>
        <v>-31.513945809304207</v>
      </c>
      <c r="AV192">
        <f t="shared" si="117"/>
        <v>13.516454617309035</v>
      </c>
      <c r="AW192">
        <f t="shared" si="118"/>
        <v>-105.62110456427919</v>
      </c>
      <c r="AX192">
        <f t="shared" si="119"/>
        <v>61.282231880119923</v>
      </c>
    </row>
    <row r="193" spans="1:50" x14ac:dyDescent="0.25">
      <c r="A193" t="s">
        <v>310</v>
      </c>
      <c r="B193">
        <v>0</v>
      </c>
      <c r="C193">
        <v>0</v>
      </c>
      <c r="D193">
        <v>0</v>
      </c>
      <c r="E193">
        <v>0.14199609305161937</v>
      </c>
      <c r="F193">
        <v>0.14199609305161937</v>
      </c>
      <c r="G193">
        <v>0</v>
      </c>
      <c r="H193">
        <v>0</v>
      </c>
      <c r="I193">
        <v>1.5839466335801164E-5</v>
      </c>
      <c r="J193">
        <v>9.0729482269449807E-6</v>
      </c>
      <c r="K193">
        <f t="shared" si="80"/>
        <v>0</v>
      </c>
      <c r="L193">
        <f t="shared" si="81"/>
        <v>0</v>
      </c>
      <c r="M193">
        <f t="shared" si="82"/>
        <v>-32.272665140400498</v>
      </c>
      <c r="N193">
        <f t="shared" si="83"/>
        <v>0</v>
      </c>
      <c r="O193">
        <f t="shared" si="84"/>
        <v>0</v>
      </c>
      <c r="P193">
        <f t="shared" si="85"/>
        <v>0</v>
      </c>
      <c r="Q193">
        <f t="shared" si="86"/>
        <v>-4.1414542102531504</v>
      </c>
      <c r="R193">
        <f t="shared" si="87"/>
        <v>0</v>
      </c>
      <c r="S193">
        <f t="shared" si="88"/>
        <v>0</v>
      </c>
      <c r="T193">
        <f t="shared" si="89"/>
        <v>0</v>
      </c>
      <c r="U193">
        <f t="shared" si="90"/>
        <v>0</v>
      </c>
      <c r="V193">
        <f t="shared" si="91"/>
        <v>0</v>
      </c>
      <c r="W193">
        <f t="shared" si="92"/>
        <v>0</v>
      </c>
      <c r="X193">
        <f t="shared" si="93"/>
        <v>0</v>
      </c>
      <c r="Y193">
        <f t="shared" si="94"/>
        <v>-2.2491423357064146E-6</v>
      </c>
      <c r="Z193">
        <f t="shared" si="95"/>
        <v>0</v>
      </c>
      <c r="AA193">
        <f t="shared" si="96"/>
        <v>0</v>
      </c>
      <c r="AB193">
        <f t="shared" si="97"/>
        <v>0</v>
      </c>
      <c r="AC193">
        <f t="shared" si="98"/>
        <v>-32.272665140400498</v>
      </c>
      <c r="AD193">
        <f t="shared" si="99"/>
        <v>0</v>
      </c>
      <c r="AE193">
        <f t="shared" si="100"/>
        <v>0</v>
      </c>
      <c r="AF193">
        <f t="shared" si="101"/>
        <v>0</v>
      </c>
      <c r="AG193">
        <f t="shared" si="102"/>
        <v>-4.141451961110814</v>
      </c>
      <c r="AH193">
        <f t="shared" si="103"/>
        <v>0</v>
      </c>
      <c r="AI193">
        <f t="shared" si="104"/>
        <v>0</v>
      </c>
      <c r="AJ193">
        <f t="shared" si="105"/>
        <v>0</v>
      </c>
      <c r="AK193">
        <f t="shared" si="106"/>
        <v>0</v>
      </c>
      <c r="AL193">
        <f t="shared" si="107"/>
        <v>0</v>
      </c>
      <c r="AM193">
        <f t="shared" si="108"/>
        <v>9.7119025925352209E-2</v>
      </c>
      <c r="AN193">
        <f t="shared" si="109"/>
        <v>5.5630419154514277E-2</v>
      </c>
      <c r="AO193">
        <f t="shared" si="110"/>
        <v>-0.44046052692197346</v>
      </c>
      <c r="AP193">
        <f t="shared" si="111"/>
        <v>0.25229869739963356</v>
      </c>
      <c r="AQ193">
        <f t="shared" si="112"/>
        <v>0</v>
      </c>
      <c r="AR193">
        <f t="shared" si="113"/>
        <v>0</v>
      </c>
      <c r="AS193">
        <f t="shared" si="114"/>
        <v>-32.272665140400498</v>
      </c>
      <c r="AT193">
        <f t="shared" si="115"/>
        <v>0</v>
      </c>
      <c r="AU193">
        <f t="shared" si="116"/>
        <v>-9.7119025925352209E-2</v>
      </c>
      <c r="AV193">
        <f t="shared" si="117"/>
        <v>5.5630419154514277E-2</v>
      </c>
      <c r="AW193">
        <f t="shared" si="118"/>
        <v>-3.7009914341888406</v>
      </c>
      <c r="AX193">
        <f t="shared" si="119"/>
        <v>0.25229869739963356</v>
      </c>
    </row>
    <row r="194" spans="1:50" x14ac:dyDescent="0.25">
      <c r="A194" t="s">
        <v>320</v>
      </c>
      <c r="B194">
        <v>0</v>
      </c>
      <c r="C194">
        <v>0</v>
      </c>
      <c r="D194">
        <v>0</v>
      </c>
      <c r="E194">
        <v>2.0611358003180524</v>
      </c>
      <c r="F194">
        <v>2.0611358003180524</v>
      </c>
      <c r="G194">
        <v>0</v>
      </c>
      <c r="H194">
        <v>0</v>
      </c>
      <c r="I194">
        <v>6.9406165978396319E-4</v>
      </c>
      <c r="J194">
        <v>2.9313993856660946E-4</v>
      </c>
      <c r="K194">
        <f t="shared" si="80"/>
        <v>0</v>
      </c>
      <c r="L194">
        <f t="shared" si="81"/>
        <v>0</v>
      </c>
      <c r="M194">
        <f t="shared" si="82"/>
        <v>-468.45194162049728</v>
      </c>
      <c r="N194">
        <f t="shared" si="83"/>
        <v>0</v>
      </c>
      <c r="O194">
        <f t="shared" si="84"/>
        <v>0</v>
      </c>
      <c r="P194">
        <f t="shared" si="85"/>
        <v>0</v>
      </c>
      <c r="Q194">
        <f t="shared" si="86"/>
        <v>-60.115031017280131</v>
      </c>
      <c r="R194">
        <f t="shared" si="87"/>
        <v>0</v>
      </c>
      <c r="S194">
        <f t="shared" si="88"/>
        <v>0</v>
      </c>
      <c r="T194">
        <f t="shared" si="89"/>
        <v>0</v>
      </c>
      <c r="U194">
        <f t="shared" si="90"/>
        <v>0</v>
      </c>
      <c r="V194">
        <f t="shared" si="91"/>
        <v>0</v>
      </c>
      <c r="W194">
        <f t="shared" si="92"/>
        <v>0</v>
      </c>
      <c r="X194">
        <f t="shared" si="93"/>
        <v>0</v>
      </c>
      <c r="Y194">
        <f t="shared" si="94"/>
        <v>-1.4305553346088949E-3</v>
      </c>
      <c r="Z194">
        <f t="shared" si="95"/>
        <v>0</v>
      </c>
      <c r="AA194">
        <f t="shared" si="96"/>
        <v>0</v>
      </c>
      <c r="AB194">
        <f t="shared" si="97"/>
        <v>0</v>
      </c>
      <c r="AC194">
        <f t="shared" si="98"/>
        <v>-468.45194162049728</v>
      </c>
      <c r="AD194">
        <f t="shared" si="99"/>
        <v>0</v>
      </c>
      <c r="AE194">
        <f t="shared" si="100"/>
        <v>0</v>
      </c>
      <c r="AF194">
        <f t="shared" si="101"/>
        <v>0</v>
      </c>
      <c r="AG194">
        <f t="shared" si="102"/>
        <v>-60.113600461945531</v>
      </c>
      <c r="AH194">
        <f t="shared" si="103"/>
        <v>0</v>
      </c>
      <c r="AI194">
        <f t="shared" si="104"/>
        <v>0</v>
      </c>
      <c r="AJ194">
        <f t="shared" si="105"/>
        <v>0</v>
      </c>
      <c r="AK194">
        <f t="shared" si="106"/>
        <v>0</v>
      </c>
      <c r="AL194">
        <f t="shared" si="107"/>
        <v>0</v>
      </c>
      <c r="AM194">
        <f t="shared" si="108"/>
        <v>4.2556100629473805</v>
      </c>
      <c r="AN194">
        <f t="shared" si="109"/>
        <v>1.797376248976865</v>
      </c>
      <c r="AO194">
        <f t="shared" si="110"/>
        <v>-19.298987713004966</v>
      </c>
      <c r="AP194">
        <f t="shared" si="111"/>
        <v>8.1510151615318183</v>
      </c>
      <c r="AQ194">
        <f t="shared" si="112"/>
        <v>0</v>
      </c>
      <c r="AR194">
        <f t="shared" si="113"/>
        <v>0</v>
      </c>
      <c r="AS194">
        <f t="shared" si="114"/>
        <v>-468.45194162049728</v>
      </c>
      <c r="AT194">
        <f t="shared" si="115"/>
        <v>0</v>
      </c>
      <c r="AU194">
        <f t="shared" si="116"/>
        <v>-4.2556100629473805</v>
      </c>
      <c r="AV194">
        <f t="shared" si="117"/>
        <v>1.797376248976865</v>
      </c>
      <c r="AW194">
        <f t="shared" si="118"/>
        <v>-40.814612748940561</v>
      </c>
      <c r="AX194">
        <f t="shared" si="119"/>
        <v>8.1510151615318183</v>
      </c>
    </row>
    <row r="195" spans="1:50" x14ac:dyDescent="0.25">
      <c r="A195" t="s">
        <v>326</v>
      </c>
      <c r="B195">
        <v>0</v>
      </c>
      <c r="C195">
        <v>0</v>
      </c>
      <c r="D195">
        <v>0</v>
      </c>
      <c r="E195">
        <v>0.15468186118709581</v>
      </c>
      <c r="F195">
        <v>0.15468186118709581</v>
      </c>
      <c r="G195">
        <v>0</v>
      </c>
      <c r="H195">
        <v>0</v>
      </c>
      <c r="I195">
        <v>1.5697661690445105E-4</v>
      </c>
      <c r="J195">
        <v>6.6806092003227448E-5</v>
      </c>
      <c r="K195">
        <f t="shared" si="80"/>
        <v>0</v>
      </c>
      <c r="L195">
        <f t="shared" si="81"/>
        <v>0</v>
      </c>
      <c r="M195">
        <f t="shared" si="82"/>
        <v>-35.155868039061701</v>
      </c>
      <c r="N195">
        <f t="shared" si="83"/>
        <v>0</v>
      </c>
      <c r="O195">
        <f t="shared" si="84"/>
        <v>0</v>
      </c>
      <c r="P195">
        <f t="shared" si="85"/>
        <v>0</v>
      </c>
      <c r="Q195">
        <f t="shared" si="86"/>
        <v>-4.5114469806589206</v>
      </c>
      <c r="R195">
        <f t="shared" si="87"/>
        <v>0</v>
      </c>
      <c r="S195">
        <f t="shared" si="88"/>
        <v>0</v>
      </c>
      <c r="T195">
        <f t="shared" si="89"/>
        <v>0</v>
      </c>
      <c r="U195">
        <f t="shared" si="90"/>
        <v>0</v>
      </c>
      <c r="V195">
        <f t="shared" si="91"/>
        <v>0</v>
      </c>
      <c r="W195">
        <f t="shared" si="92"/>
        <v>0</v>
      </c>
      <c r="X195">
        <f t="shared" si="93"/>
        <v>0</v>
      </c>
      <c r="Y195">
        <f t="shared" si="94"/>
        <v>-2.4281435265634215E-5</v>
      </c>
      <c r="Z195">
        <f t="shared" si="95"/>
        <v>0</v>
      </c>
      <c r="AA195">
        <f t="shared" si="96"/>
        <v>0</v>
      </c>
      <c r="AB195">
        <f t="shared" si="97"/>
        <v>0</v>
      </c>
      <c r="AC195">
        <f t="shared" si="98"/>
        <v>-35.155868039061701</v>
      </c>
      <c r="AD195">
        <f t="shared" si="99"/>
        <v>0</v>
      </c>
      <c r="AE195">
        <f t="shared" si="100"/>
        <v>0</v>
      </c>
      <c r="AF195">
        <f t="shared" si="101"/>
        <v>0</v>
      </c>
      <c r="AG195">
        <f t="shared" si="102"/>
        <v>-4.5114226992236546</v>
      </c>
      <c r="AH195">
        <f t="shared" si="103"/>
        <v>0</v>
      </c>
      <c r="AI195">
        <f t="shared" si="104"/>
        <v>0</v>
      </c>
      <c r="AJ195">
        <f t="shared" si="105"/>
        <v>0</v>
      </c>
      <c r="AK195">
        <f t="shared" si="106"/>
        <v>0</v>
      </c>
      <c r="AL195">
        <f t="shared" si="107"/>
        <v>0</v>
      </c>
      <c r="AM195">
        <f t="shared" si="108"/>
        <v>0.96249556668200376</v>
      </c>
      <c r="AN195">
        <f t="shared" si="109"/>
        <v>0.40961897811175779</v>
      </c>
      <c r="AO195">
        <f t="shared" si="110"/>
        <v>-4.3651705422463261</v>
      </c>
      <c r="AP195">
        <f t="shared" si="111"/>
        <v>1.8577298002134475</v>
      </c>
      <c r="AQ195">
        <f t="shared" si="112"/>
        <v>0</v>
      </c>
      <c r="AR195">
        <f t="shared" si="113"/>
        <v>0</v>
      </c>
      <c r="AS195">
        <f t="shared" si="114"/>
        <v>-35.155868039061701</v>
      </c>
      <c r="AT195">
        <f t="shared" si="115"/>
        <v>0</v>
      </c>
      <c r="AU195">
        <f t="shared" si="116"/>
        <v>-0.96249556668200376</v>
      </c>
      <c r="AV195">
        <f t="shared" si="117"/>
        <v>0.40961897811175779</v>
      </c>
      <c r="AW195">
        <f t="shared" si="118"/>
        <v>-0.14625215697732852</v>
      </c>
      <c r="AX195">
        <f t="shared" si="119"/>
        <v>1.8577298002134475</v>
      </c>
    </row>
    <row r="196" spans="1:50" x14ac:dyDescent="0.25">
      <c r="A196" t="s">
        <v>331</v>
      </c>
      <c r="B196">
        <v>0</v>
      </c>
      <c r="C196">
        <v>0</v>
      </c>
      <c r="D196">
        <v>0</v>
      </c>
      <c r="E196">
        <v>0.15468186118709581</v>
      </c>
      <c r="F196">
        <v>0.15468186118709581</v>
      </c>
      <c r="G196">
        <v>0</v>
      </c>
      <c r="H196">
        <v>0</v>
      </c>
      <c r="I196">
        <v>3.3305719649850762E-4</v>
      </c>
      <c r="J196">
        <v>1.4259925832140627E-4</v>
      </c>
      <c r="K196">
        <f t="shared" si="80"/>
        <v>0</v>
      </c>
      <c r="L196">
        <f t="shared" si="81"/>
        <v>0</v>
      </c>
      <c r="M196">
        <f t="shared" si="82"/>
        <v>-35.155868039061701</v>
      </c>
      <c r="N196">
        <f t="shared" si="83"/>
        <v>0</v>
      </c>
      <c r="O196">
        <f t="shared" si="84"/>
        <v>0</v>
      </c>
      <c r="P196">
        <f t="shared" si="85"/>
        <v>0</v>
      </c>
      <c r="Q196">
        <f t="shared" si="86"/>
        <v>-4.5114469806589206</v>
      </c>
      <c r="R196">
        <f t="shared" si="87"/>
        <v>0</v>
      </c>
      <c r="S196">
        <f t="shared" si="88"/>
        <v>0</v>
      </c>
      <c r="T196">
        <f t="shared" si="89"/>
        <v>0</v>
      </c>
      <c r="U196">
        <f t="shared" si="90"/>
        <v>0</v>
      </c>
      <c r="V196">
        <f t="shared" si="91"/>
        <v>0</v>
      </c>
      <c r="W196">
        <f t="shared" si="92"/>
        <v>0</v>
      </c>
      <c r="X196">
        <f t="shared" si="93"/>
        <v>0</v>
      </c>
      <c r="Y196">
        <f t="shared" si="94"/>
        <v>-5.1517907036145446E-5</v>
      </c>
      <c r="Z196">
        <f t="shared" si="95"/>
        <v>0</v>
      </c>
      <c r="AA196">
        <f t="shared" si="96"/>
        <v>0</v>
      </c>
      <c r="AB196">
        <f t="shared" si="97"/>
        <v>0</v>
      </c>
      <c r="AC196">
        <f t="shared" si="98"/>
        <v>-35.155868039061701</v>
      </c>
      <c r="AD196">
        <f t="shared" si="99"/>
        <v>0</v>
      </c>
      <c r="AE196">
        <f t="shared" si="100"/>
        <v>0</v>
      </c>
      <c r="AF196">
        <f t="shared" si="101"/>
        <v>0</v>
      </c>
      <c r="AG196">
        <f t="shared" si="102"/>
        <v>-4.5113954627518842</v>
      </c>
      <c r="AH196">
        <f t="shared" si="103"/>
        <v>0</v>
      </c>
      <c r="AI196">
        <f t="shared" si="104"/>
        <v>0</v>
      </c>
      <c r="AJ196">
        <f t="shared" si="105"/>
        <v>0</v>
      </c>
      <c r="AK196">
        <f t="shared" si="106"/>
        <v>0</v>
      </c>
      <c r="AL196">
        <f t="shared" si="107"/>
        <v>0</v>
      </c>
      <c r="AM196">
        <f t="shared" si="108"/>
        <v>2.0421262822632595</v>
      </c>
      <c r="AN196">
        <f t="shared" si="109"/>
        <v>0.87434185044066359</v>
      </c>
      <c r="AO196">
        <f t="shared" si="110"/>
        <v>-9.2615797926347589</v>
      </c>
      <c r="AP196">
        <f t="shared" si="111"/>
        <v>3.9653702536561406</v>
      </c>
      <c r="AQ196">
        <f t="shared" si="112"/>
        <v>0</v>
      </c>
      <c r="AR196">
        <f t="shared" si="113"/>
        <v>0</v>
      </c>
      <c r="AS196">
        <f t="shared" si="114"/>
        <v>-35.155868039061701</v>
      </c>
      <c r="AT196">
        <f t="shared" si="115"/>
        <v>0</v>
      </c>
      <c r="AU196">
        <f t="shared" si="116"/>
        <v>-2.0421262822632595</v>
      </c>
      <c r="AV196">
        <f t="shared" si="117"/>
        <v>0.87434185044066359</v>
      </c>
      <c r="AW196">
        <f t="shared" si="118"/>
        <v>4.7501843298828748</v>
      </c>
      <c r="AX196">
        <f t="shared" si="119"/>
        <v>3.9653702536561406</v>
      </c>
    </row>
    <row r="197" spans="1:50" x14ac:dyDescent="0.25">
      <c r="A197" t="s">
        <v>334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1.4026000114737683E-5</v>
      </c>
      <c r="J197">
        <v>8.3963802026812116E-6</v>
      </c>
      <c r="K197">
        <f t="shared" si="80"/>
        <v>0</v>
      </c>
      <c r="L197">
        <f t="shared" si="81"/>
        <v>0</v>
      </c>
      <c r="M197">
        <f t="shared" si="82"/>
        <v>0</v>
      </c>
      <c r="N197">
        <f t="shared" si="83"/>
        <v>0</v>
      </c>
      <c r="O197">
        <f t="shared" si="84"/>
        <v>0</v>
      </c>
      <c r="P197">
        <f t="shared" si="85"/>
        <v>0</v>
      </c>
      <c r="Q197">
        <f t="shared" si="86"/>
        <v>0</v>
      </c>
      <c r="R197">
        <f t="shared" si="87"/>
        <v>0</v>
      </c>
      <c r="S197">
        <f t="shared" si="88"/>
        <v>0</v>
      </c>
      <c r="T197">
        <f t="shared" si="89"/>
        <v>0</v>
      </c>
      <c r="U197">
        <f t="shared" si="90"/>
        <v>0</v>
      </c>
      <c r="V197">
        <f t="shared" si="91"/>
        <v>0</v>
      </c>
      <c r="W197">
        <f t="shared" si="92"/>
        <v>0</v>
      </c>
      <c r="X197">
        <f t="shared" si="93"/>
        <v>0</v>
      </c>
      <c r="Y197">
        <f t="shared" si="94"/>
        <v>0</v>
      </c>
      <c r="Z197">
        <f t="shared" si="95"/>
        <v>0</v>
      </c>
      <c r="AA197">
        <f t="shared" si="96"/>
        <v>0</v>
      </c>
      <c r="AB197">
        <f t="shared" si="97"/>
        <v>0</v>
      </c>
      <c r="AC197">
        <f t="shared" si="98"/>
        <v>0</v>
      </c>
      <c r="AD197">
        <f t="shared" si="99"/>
        <v>0</v>
      </c>
      <c r="AE197">
        <f t="shared" si="100"/>
        <v>0</v>
      </c>
      <c r="AF197">
        <f t="shared" si="101"/>
        <v>0</v>
      </c>
      <c r="AG197">
        <f t="shared" si="102"/>
        <v>0</v>
      </c>
      <c r="AH197">
        <f t="shared" si="103"/>
        <v>0</v>
      </c>
      <c r="AI197">
        <f t="shared" si="104"/>
        <v>0</v>
      </c>
      <c r="AJ197">
        <f t="shared" si="105"/>
        <v>0</v>
      </c>
      <c r="AK197">
        <f t="shared" si="106"/>
        <v>0</v>
      </c>
      <c r="AL197">
        <f t="shared" si="107"/>
        <v>0</v>
      </c>
      <c r="AM197">
        <f t="shared" si="108"/>
        <v>8.5999833573515538E-2</v>
      </c>
      <c r="AN197">
        <f t="shared" si="109"/>
        <v>5.1482068105709523E-2</v>
      </c>
      <c r="AO197">
        <f t="shared" si="110"/>
        <v>-0.39003403376362539</v>
      </c>
      <c r="AP197">
        <f t="shared" si="111"/>
        <v>0.23348601800024091</v>
      </c>
      <c r="AQ197">
        <f t="shared" si="112"/>
        <v>0</v>
      </c>
      <c r="AR197">
        <f t="shared" si="113"/>
        <v>0</v>
      </c>
      <c r="AS197">
        <f t="shared" si="114"/>
        <v>0</v>
      </c>
      <c r="AT197">
        <f t="shared" si="115"/>
        <v>0</v>
      </c>
      <c r="AU197">
        <f t="shared" si="116"/>
        <v>-8.5999833573515538E-2</v>
      </c>
      <c r="AV197">
        <f t="shared" si="117"/>
        <v>5.1482068105709523E-2</v>
      </c>
      <c r="AW197">
        <f t="shared" si="118"/>
        <v>0.39003403376362539</v>
      </c>
      <c r="AX197">
        <f t="shared" si="119"/>
        <v>0.23348601800024091</v>
      </c>
    </row>
    <row r="198" spans="1:50" x14ac:dyDescent="0.25">
      <c r="A198" t="s">
        <v>342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1.0355463421993892E-2</v>
      </c>
      <c r="J198">
        <v>5.2052735508008215E-3</v>
      </c>
      <c r="K198">
        <f t="shared" si="80"/>
        <v>0</v>
      </c>
      <c r="L198">
        <f t="shared" si="81"/>
        <v>0</v>
      </c>
      <c r="M198">
        <f t="shared" si="82"/>
        <v>0</v>
      </c>
      <c r="N198">
        <f t="shared" si="83"/>
        <v>0</v>
      </c>
      <c r="O198">
        <f t="shared" si="84"/>
        <v>0</v>
      </c>
      <c r="P198">
        <f t="shared" si="85"/>
        <v>0</v>
      </c>
      <c r="Q198">
        <f t="shared" si="86"/>
        <v>0</v>
      </c>
      <c r="R198">
        <f t="shared" si="87"/>
        <v>0</v>
      </c>
      <c r="S198">
        <f t="shared" si="88"/>
        <v>0</v>
      </c>
      <c r="T198">
        <f t="shared" si="89"/>
        <v>0</v>
      </c>
      <c r="U198">
        <f t="shared" si="90"/>
        <v>0</v>
      </c>
      <c r="V198">
        <f t="shared" si="91"/>
        <v>0</v>
      </c>
      <c r="W198">
        <f t="shared" si="92"/>
        <v>0</v>
      </c>
      <c r="X198">
        <f t="shared" si="93"/>
        <v>0</v>
      </c>
      <c r="Y198">
        <f t="shared" si="94"/>
        <v>0</v>
      </c>
      <c r="Z198">
        <f t="shared" si="95"/>
        <v>0</v>
      </c>
      <c r="AA198">
        <f t="shared" si="96"/>
        <v>0</v>
      </c>
      <c r="AB198">
        <f t="shared" si="97"/>
        <v>0</v>
      </c>
      <c r="AC198">
        <f t="shared" si="98"/>
        <v>0</v>
      </c>
      <c r="AD198">
        <f t="shared" si="99"/>
        <v>0</v>
      </c>
      <c r="AE198">
        <f t="shared" si="100"/>
        <v>0</v>
      </c>
      <c r="AF198">
        <f t="shared" si="101"/>
        <v>0</v>
      </c>
      <c r="AG198">
        <f t="shared" si="102"/>
        <v>0</v>
      </c>
      <c r="AH198">
        <f t="shared" si="103"/>
        <v>0</v>
      </c>
      <c r="AI198">
        <f t="shared" si="104"/>
        <v>0</v>
      </c>
      <c r="AJ198">
        <f t="shared" si="105"/>
        <v>0</v>
      </c>
      <c r="AK198">
        <f t="shared" si="106"/>
        <v>0</v>
      </c>
      <c r="AL198">
        <f t="shared" si="107"/>
        <v>0</v>
      </c>
      <c r="AM198">
        <f t="shared" si="108"/>
        <v>63.494091229355305</v>
      </c>
      <c r="AN198">
        <f t="shared" si="109"/>
        <v>31.915929360036497</v>
      </c>
      <c r="AO198">
        <f t="shared" si="110"/>
        <v>-287.96400519974549</v>
      </c>
      <c r="AP198">
        <f t="shared" si="111"/>
        <v>144.74793906396033</v>
      </c>
      <c r="AQ198">
        <f t="shared" si="112"/>
        <v>0</v>
      </c>
      <c r="AR198">
        <f t="shared" si="113"/>
        <v>0</v>
      </c>
      <c r="AS198">
        <f t="shared" si="114"/>
        <v>0</v>
      </c>
      <c r="AT198">
        <f t="shared" si="115"/>
        <v>0</v>
      </c>
      <c r="AU198">
        <f t="shared" si="116"/>
        <v>-63.494091229355305</v>
      </c>
      <c r="AV198">
        <f t="shared" si="117"/>
        <v>31.915929360036497</v>
      </c>
      <c r="AW198">
        <f t="shared" si="118"/>
        <v>287.96400519974549</v>
      </c>
      <c r="AX198">
        <f t="shared" si="119"/>
        <v>144.74793906396033</v>
      </c>
    </row>
    <row r="199" spans="1:50" x14ac:dyDescent="0.25">
      <c r="A199" t="s">
        <v>354</v>
      </c>
      <c r="B199">
        <v>0</v>
      </c>
      <c r="C199">
        <v>0</v>
      </c>
      <c r="D199">
        <v>0</v>
      </c>
      <c r="E199">
        <v>3.0172032623835774</v>
      </c>
      <c r="F199">
        <v>3.0172032623835774</v>
      </c>
      <c r="G199">
        <v>0</v>
      </c>
      <c r="H199">
        <v>0</v>
      </c>
      <c r="I199">
        <v>1.990691056891869E-2</v>
      </c>
      <c r="J199">
        <v>8.4772861516279538E-3</v>
      </c>
      <c r="K199">
        <f t="shared" ref="K199:K200" si="120">B199*-$G$1</f>
        <v>0</v>
      </c>
      <c r="L199">
        <f t="shared" ref="L199:L200" si="121">IFERROR(K199*(($H$1/$G$1)^2+(C199/B199)^2)^0.5,0)</f>
        <v>0</v>
      </c>
      <c r="M199">
        <f t="shared" ref="M199:M200" si="122">F199*-$G$1</f>
        <v>-685.74556140802679</v>
      </c>
      <c r="N199">
        <f t="shared" ref="N199:N200" si="123">IFERROR(M199*(($H$1/$G$1)^2+(C199/B199)^2)^0.5,0)</f>
        <v>0</v>
      </c>
      <c r="O199">
        <f t="shared" ref="O199:O200" si="124">B199*-$I$1</f>
        <v>0</v>
      </c>
      <c r="P199">
        <f t="shared" ref="P199:P200" si="125">IFERROR(O199*(($J$1/$I$1)^2+(C199/B199)^2)^0.5,0)</f>
        <v>0</v>
      </c>
      <c r="Q199">
        <f t="shared" ref="Q199:Q200" si="126">F199*-$I$1</f>
        <v>-87.99966876303786</v>
      </c>
      <c r="R199">
        <f t="shared" ref="R199:R200" si="127">IFERROR(Q199*(($J$1/$I$1)^2+(C199/B199)^2)^0.5,0)</f>
        <v>0</v>
      </c>
      <c r="S199">
        <f t="shared" ref="S199:S200" si="128">B199*-G199</f>
        <v>0</v>
      </c>
      <c r="T199">
        <f t="shared" ref="T199:T200" si="129">IFERROR(S199*(($C199/$B199)^2+(H199/G199)^2)^0.5,0)</f>
        <v>0</v>
      </c>
      <c r="U199">
        <f t="shared" ref="U199:U200" si="130">F199*-G199</f>
        <v>0</v>
      </c>
      <c r="V199">
        <f t="shared" ref="V199:V200" si="131">ABS(IFERROR(U199*(($C199/$B199)^2+(H199/G199)^2)^0.5,0))</f>
        <v>0</v>
      </c>
      <c r="W199">
        <f t="shared" ref="W199:W200" si="132">B199*-I199</f>
        <v>0</v>
      </c>
      <c r="X199">
        <f t="shared" ref="X199:X200" si="133">IFERROR(W199*(($C199/$B199)^2+(J199/I199)^2)^0.5,0)</f>
        <v>0</v>
      </c>
      <c r="Y199">
        <f t="shared" ref="Y199:Y200" si="134">F199*-I199</f>
        <v>-6.0063195512519589E-2</v>
      </c>
      <c r="Z199">
        <f t="shared" ref="Z199:Z200" si="135">ABS(IFERROR(Y199*(($C199/$B199)^2+(J199/I199)^2)^0.5,0))</f>
        <v>0</v>
      </c>
      <c r="AA199">
        <f t="shared" ref="AA199:AA200" si="136">B199*-($G$1-G199)</f>
        <v>0</v>
      </c>
      <c r="AB199">
        <f t="shared" ref="AB199:AB200" si="137">IFERROR(AA199*(($C199/$B199)^2+((($H$1^2+H199^2)^0.5)/($G$1-G199))^2)^0.5,0)</f>
        <v>0</v>
      </c>
      <c r="AC199">
        <f t="shared" ref="AC199:AC200" si="138">F199*-($G$1-G199)</f>
        <v>-685.74556140802679</v>
      </c>
      <c r="AD199">
        <f t="shared" ref="AD199:AD200" si="139">ABS(IFERROR(AC199*(($C199/$B199)^2+((($H$1^2+H199^2)^0.5)/($G$1-G199))^2)^0.5,0))</f>
        <v>0</v>
      </c>
      <c r="AE199">
        <f t="shared" ref="AE199:AE200" si="140">B199*-($I$1-I199)</f>
        <v>0</v>
      </c>
      <c r="AF199">
        <f t="shared" ref="AF199:AF200" si="141">IFERROR(AE199*(($C199/$B199)^2+((($J$1^2+J199^2)^0.5)/($I$1-I199))^2)^0.5,0)</f>
        <v>0</v>
      </c>
      <c r="AG199">
        <f t="shared" ref="AG199:AG200" si="142">F199*-($I$1-I199)</f>
        <v>-87.939605567525348</v>
      </c>
      <c r="AH199">
        <f t="shared" ref="AH199:AH200" si="143">ABS(IFERROR(AG199*(($C199/$B199)^2+((($J$1^2+J199^2)^0.5)/($I$1-I199))^2)^0.5,0))</f>
        <v>0</v>
      </c>
      <c r="AI199">
        <f t="shared" ref="AI199:AI200" si="144">-$G199*($B$1-B199)</f>
        <v>0</v>
      </c>
      <c r="AJ199">
        <f t="shared" ref="AJ199:AJ200" si="145">ABS(IFERROR(AI199*((H199/G199)^2+(($C199^2+$C$1^2)^0.5/($B$1-$B199))^2)^0.5,0))</f>
        <v>0</v>
      </c>
      <c r="AK199">
        <f t="shared" ref="AK199:AK200" si="146">-$G199*($F$1-F199)</f>
        <v>0</v>
      </c>
      <c r="AL199">
        <f t="shared" ref="AL199:AL200" si="147">ABS(IFERROR(AK199*((H199/G199)^2+(($C199^2+$C$1^2)^0.5/($B$1-$B199))^2)^0.5,0))</f>
        <v>0</v>
      </c>
      <c r="AM199">
        <f t="shared" ref="AM199:AM200" si="148">-$I199*($B$1-B199)</f>
        <v>122.05839026701611</v>
      </c>
      <c r="AN199">
        <f t="shared" ref="AN199:AN200" si="149">ABS(IFERROR(AM199*((J199/I199)^2+(($C199^2+$C$1^2)^0.5/($B$1-$B199))^2)^0.5,0))</f>
        <v>51.978153251712726</v>
      </c>
      <c r="AO199">
        <f t="shared" ref="AO199:AO200" si="150">-$I199*($F$1-F199)</f>
        <v>-553.5099186561747</v>
      </c>
      <c r="AP199">
        <f t="shared" ref="AP199:AP200" si="151">ABS(IFERROR(AO199*((J199/I199)^2+(($C199^2+$C$1^2)^0.5/($B$1-$B199))^2)^0.5,0))</f>
        <v>235.71032941951174</v>
      </c>
      <c r="AQ199">
        <f t="shared" ref="AQ199:AQ200" si="152">AA199-AI199</f>
        <v>0</v>
      </c>
      <c r="AR199">
        <f t="shared" ref="AR199:AR200" si="153">(AB199^2+AJ199^2)^0.5</f>
        <v>0</v>
      </c>
      <c r="AS199">
        <f t="shared" ref="AS199:AS200" si="154">AC199-AK199</f>
        <v>-685.74556140802679</v>
      </c>
      <c r="AT199">
        <f t="shared" ref="AT199:AT200" si="155">(AD199^2+AL199^2)^0.5</f>
        <v>0</v>
      </c>
      <c r="AU199">
        <f t="shared" ref="AU199:AU200" si="156">AE199-AM199</f>
        <v>-122.05839026701611</v>
      </c>
      <c r="AV199">
        <f t="shared" ref="AV199:AV200" si="157">(AF199^2+AN199^2)^0.5</f>
        <v>51.978153251712726</v>
      </c>
      <c r="AW199">
        <f t="shared" ref="AW199:AW200" si="158">AG199-AO199</f>
        <v>465.57031308864936</v>
      </c>
      <c r="AX199">
        <f t="shared" ref="AX199:AX200" si="159">(AH199^2+AP199^2)^0.5</f>
        <v>235.71032941951174</v>
      </c>
    </row>
    <row r="200" spans="1:50" x14ac:dyDescent="0.25">
      <c r="A200" t="s">
        <v>363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3.0759512825559747E-3</v>
      </c>
      <c r="J200">
        <v>1.4036564886750233E-3</v>
      </c>
      <c r="K200">
        <f t="shared" si="120"/>
        <v>0</v>
      </c>
      <c r="L200">
        <f t="shared" si="121"/>
        <v>0</v>
      </c>
      <c r="M200">
        <f t="shared" si="122"/>
        <v>0</v>
      </c>
      <c r="N200">
        <f t="shared" si="123"/>
        <v>0</v>
      </c>
      <c r="O200">
        <f t="shared" si="124"/>
        <v>0</v>
      </c>
      <c r="P200">
        <f t="shared" si="125"/>
        <v>0</v>
      </c>
      <c r="Q200">
        <f t="shared" si="126"/>
        <v>0</v>
      </c>
      <c r="R200">
        <f t="shared" si="127"/>
        <v>0</v>
      </c>
      <c r="S200">
        <f t="shared" si="128"/>
        <v>0</v>
      </c>
      <c r="T200">
        <f t="shared" si="129"/>
        <v>0</v>
      </c>
      <c r="U200">
        <f t="shared" si="130"/>
        <v>0</v>
      </c>
      <c r="V200">
        <f t="shared" si="131"/>
        <v>0</v>
      </c>
      <c r="W200">
        <f t="shared" si="132"/>
        <v>0</v>
      </c>
      <c r="X200">
        <f t="shared" si="133"/>
        <v>0</v>
      </c>
      <c r="Y200">
        <f t="shared" si="134"/>
        <v>0</v>
      </c>
      <c r="Z200">
        <f t="shared" si="135"/>
        <v>0</v>
      </c>
      <c r="AA200">
        <f t="shared" si="136"/>
        <v>0</v>
      </c>
      <c r="AB200">
        <f t="shared" si="137"/>
        <v>0</v>
      </c>
      <c r="AC200">
        <f t="shared" si="138"/>
        <v>0</v>
      </c>
      <c r="AD200">
        <f t="shared" si="139"/>
        <v>0</v>
      </c>
      <c r="AE200">
        <f t="shared" si="140"/>
        <v>0</v>
      </c>
      <c r="AF200">
        <f t="shared" si="141"/>
        <v>0</v>
      </c>
      <c r="AG200">
        <f t="shared" si="142"/>
        <v>0</v>
      </c>
      <c r="AH200">
        <f t="shared" si="143"/>
        <v>0</v>
      </c>
      <c r="AI200">
        <f t="shared" si="144"/>
        <v>0</v>
      </c>
      <c r="AJ200">
        <f t="shared" si="145"/>
        <v>0</v>
      </c>
      <c r="AK200">
        <f t="shared" si="146"/>
        <v>0</v>
      </c>
      <c r="AL200">
        <f t="shared" si="147"/>
        <v>0</v>
      </c>
      <c r="AM200">
        <f t="shared" si="148"/>
        <v>18.860066748616507</v>
      </c>
      <c r="AN200">
        <f t="shared" si="149"/>
        <v>8.6064650639973994</v>
      </c>
      <c r="AO200">
        <f t="shared" si="150"/>
        <v>-85.535838912128895</v>
      </c>
      <c r="AP200">
        <f t="shared" si="151"/>
        <v>39.032799784282219</v>
      </c>
      <c r="AQ200">
        <f t="shared" si="152"/>
        <v>0</v>
      </c>
      <c r="AR200">
        <f t="shared" si="153"/>
        <v>0</v>
      </c>
      <c r="AS200">
        <f t="shared" si="154"/>
        <v>0</v>
      </c>
      <c r="AT200">
        <f t="shared" si="155"/>
        <v>0</v>
      </c>
      <c r="AU200">
        <f t="shared" si="156"/>
        <v>-18.860066748616507</v>
      </c>
      <c r="AV200">
        <f t="shared" si="157"/>
        <v>8.6064650639973994</v>
      </c>
      <c r="AW200">
        <f t="shared" si="158"/>
        <v>85.535838912128895</v>
      </c>
      <c r="AX200">
        <f t="shared" si="159"/>
        <v>39.032799784282219</v>
      </c>
    </row>
    <row r="201" spans="1:50" x14ac:dyDescent="0.25">
      <c r="A201" t="s">
        <v>372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5.8526728947282319E-5</v>
      </c>
      <c r="J201">
        <v>2.4794029907530882E-5</v>
      </c>
      <c r="K201">
        <f>B201*-$G$1</f>
        <v>0</v>
      </c>
      <c r="L201">
        <f>IFERROR(K201*(($H$1/$G$1)^2+(C201/B201)^2)^0.5,0)</f>
        <v>0</v>
      </c>
      <c r="M201">
        <f>F201*-$G$1</f>
        <v>0</v>
      </c>
      <c r="N201">
        <f>IFERROR(M201*(($H$1/$G$1)^2+(C201/B201)^2)^0.5,0)</f>
        <v>0</v>
      </c>
      <c r="O201">
        <f>B201*-$I$1</f>
        <v>0</v>
      </c>
      <c r="P201">
        <f>IFERROR(O201*(($J$1/$I$1)^2+(C201/B201)^2)^0.5,0)</f>
        <v>0</v>
      </c>
      <c r="Q201">
        <f>F201*-$I$1</f>
        <v>0</v>
      </c>
      <c r="R201">
        <f>IFERROR(Q201*(($J$1/$I$1)^2+(C201/B201)^2)^0.5,0)</f>
        <v>0</v>
      </c>
      <c r="S201">
        <f>B201*-G201</f>
        <v>0</v>
      </c>
      <c r="T201">
        <f>IFERROR(S201*(($C201/$B201)^2+(H201/G201)^2)^0.5,0)</f>
        <v>0</v>
      </c>
      <c r="U201">
        <f>F201*-G201</f>
        <v>0</v>
      </c>
      <c r="V201">
        <f>ABS(IFERROR(U201*(($C201/$B201)^2+(H201/G201)^2)^0.5,0))</f>
        <v>0</v>
      </c>
      <c r="W201">
        <f>B201*-I201</f>
        <v>0</v>
      </c>
      <c r="X201">
        <f>IFERROR(W201*(($C201/$B201)^2+(J201/I201)^2)^0.5,0)</f>
        <v>0</v>
      </c>
      <c r="Y201">
        <f>F201*-I201</f>
        <v>0</v>
      </c>
      <c r="Z201">
        <f>ABS(IFERROR(Y201*(($C201/$B201)^2+(J201/I201)^2)^0.5,0))</f>
        <v>0</v>
      </c>
      <c r="AA201">
        <f>B201*-($G$1-G201)</f>
        <v>0</v>
      </c>
      <c r="AB201">
        <f>IFERROR(AA201*(($C201/$B201)^2+((($H$1^2+H201^2)^0.5)/($G$1-G201))^2)^0.5,0)</f>
        <v>0</v>
      </c>
      <c r="AC201">
        <f>F201*-($G$1-G201)</f>
        <v>0</v>
      </c>
      <c r="AD201">
        <f>ABS(IFERROR(AC201*(($C201/$B201)^2+((($H$1^2+H201^2)^0.5)/($G$1-G201))^2)^0.5,0))</f>
        <v>0</v>
      </c>
      <c r="AE201">
        <f>B201*-($I$1-I201)</f>
        <v>0</v>
      </c>
      <c r="AF201">
        <f>IFERROR(AE201*(($C201/$B201)^2+((($J$1^2+J201^2)^0.5)/($I$1-I201))^2)^0.5,0)</f>
        <v>0</v>
      </c>
      <c r="AG201">
        <f>F201*-($I$1-I201)</f>
        <v>0</v>
      </c>
      <c r="AH201">
        <f>ABS(IFERROR(AG201*(($C201/$B201)^2+((($J$1^2+J201^2)^0.5)/($I$1-I201))^2)^0.5,0))</f>
        <v>0</v>
      </c>
      <c r="AI201">
        <f>-$G201*($B$1-B201)</f>
        <v>0</v>
      </c>
      <c r="AJ201">
        <f>ABS(IFERROR(AI201*((H201/G201)^2+(($C201^2+$C$1^2)^0.5/($B$1-$B201))^2)^0.5,0))</f>
        <v>0</v>
      </c>
      <c r="AK201">
        <f>-$G201*($F$1-F201)</f>
        <v>0</v>
      </c>
      <c r="AL201">
        <f>ABS(IFERROR(AK201*((H201/G201)^2+(($C201^2+$C$1^2)^0.5/($B$1-$B201))^2)^0.5,0))</f>
        <v>0</v>
      </c>
      <c r="AM201">
        <f>-$I201*($B$1-B201)</f>
        <v>0.35885419277730179</v>
      </c>
      <c r="AN201">
        <f>ABS(IFERROR(AM201*((J201/I201)^2+(($C201^2+$C$1^2)^0.5/($B$1-$B201))^2)^0.5,0))</f>
        <v>0.15202363944495834</v>
      </c>
      <c r="AO201">
        <f>-$I201*($F$1-F201)</f>
        <v>-1.6275072000258417</v>
      </c>
      <c r="AP201">
        <f>ABS(IFERROR(AO201*((J201/I201)^2+(($C201^2+$C$1^2)^0.5/($B$1-$B201))^2)^0.5,0))</f>
        <v>0.68947102402770655</v>
      </c>
      <c r="AQ201">
        <f>AA201-AI201</f>
        <v>0</v>
      </c>
      <c r="AR201">
        <f>(AB201^2+AJ201^2)^0.5</f>
        <v>0</v>
      </c>
      <c r="AS201">
        <f>AC201-AK201</f>
        <v>0</v>
      </c>
      <c r="AT201">
        <f>(AD201^2+AL201^2)^0.5</f>
        <v>0</v>
      </c>
      <c r="AU201">
        <f>AE201-AM201</f>
        <v>-0.35885419277730179</v>
      </c>
      <c r="AV201">
        <f>(AF201^2+AN201^2)^0.5</f>
        <v>0.15202363944495834</v>
      </c>
      <c r="AW201">
        <f>AG201-AO201</f>
        <v>1.6275072000258417</v>
      </c>
      <c r="AX201">
        <f>(AH201^2+AP201^2)^0.5</f>
        <v>0.68947102402770655</v>
      </c>
    </row>
    <row r="202" spans="1:50" x14ac:dyDescent="0.25">
      <c r="A202" t="s">
        <v>374</v>
      </c>
      <c r="B202">
        <v>0</v>
      </c>
      <c r="C202">
        <v>0</v>
      </c>
      <c r="D202">
        <v>0</v>
      </c>
      <c r="E202">
        <v>0.44109464246795765</v>
      </c>
      <c r="F202">
        <v>0.44109464246795765</v>
      </c>
      <c r="G202">
        <v>0</v>
      </c>
      <c r="H202">
        <v>0</v>
      </c>
      <c r="I202">
        <v>2.9900917681459219E-4</v>
      </c>
      <c r="J202">
        <v>1.2597738583314304E-4</v>
      </c>
      <c r="K202">
        <f t="shared" ref="K202:K206" si="160">B202*-$G$1</f>
        <v>0</v>
      </c>
      <c r="L202">
        <f t="shared" ref="L202:L206" si="161">IFERROR(K202*(($H$1/$G$1)^2+(C202/B202)^2)^0.5,0)</f>
        <v>0</v>
      </c>
      <c r="M202">
        <f t="shared" ref="M202:M206" si="162">F202*-$G$1</f>
        <v>-100.25134766502461</v>
      </c>
      <c r="N202">
        <f t="shared" ref="N202:N206" si="163">IFERROR(M202*(($H$1/$G$1)^2+(C202/B202)^2)^0.5,0)</f>
        <v>0</v>
      </c>
      <c r="O202">
        <f t="shared" ref="O202:O206" si="164">B202*-$I$1</f>
        <v>0</v>
      </c>
      <c r="P202">
        <f t="shared" ref="P202:P206" si="165">IFERROR(O202*(($J$1/$I$1)^2+(C202/B202)^2)^0.5,0)</f>
        <v>0</v>
      </c>
      <c r="Q202">
        <f t="shared" ref="Q202:Q206" si="166">F202*-$I$1</f>
        <v>-12.864954414660904</v>
      </c>
      <c r="R202">
        <f t="shared" ref="R202:R206" si="167">IFERROR(Q202*(($J$1/$I$1)^2+(C202/B202)^2)^0.5,0)</f>
        <v>0</v>
      </c>
      <c r="S202">
        <f t="shared" ref="S202:S206" si="168">B202*-G202</f>
        <v>0</v>
      </c>
      <c r="T202">
        <f t="shared" ref="T202:T206" si="169">IFERROR(S202*(($C202/$B202)^2+(H202/G202)^2)^0.5,0)</f>
        <v>0</v>
      </c>
      <c r="U202">
        <f t="shared" ref="U202:U206" si="170">F202*-G202</f>
        <v>0</v>
      </c>
      <c r="V202">
        <f t="shared" ref="V202:V206" si="171">ABS(IFERROR(U202*(($C202/$B202)^2+(H202/G202)^2)^0.5,0))</f>
        <v>0</v>
      </c>
      <c r="W202">
        <f t="shared" ref="W202:W206" si="172">B202*-I202</f>
        <v>0</v>
      </c>
      <c r="X202">
        <f t="shared" ref="X202:X206" si="173">IFERROR(W202*(($C202/$B202)^2+(J202/I202)^2)^0.5,0)</f>
        <v>0</v>
      </c>
      <c r="Y202">
        <f t="shared" ref="Y202:Y206" si="174">F202*-I202</f>
        <v>-1.3189134594167087E-4</v>
      </c>
      <c r="Z202">
        <f t="shared" ref="Z202:Z206" si="175">ABS(IFERROR(Y202*(($C202/$B202)^2+(J202/I202)^2)^0.5,0))</f>
        <v>0</v>
      </c>
      <c r="AA202">
        <f t="shared" ref="AA202:AA206" si="176">B202*-($G$1-G202)</f>
        <v>0</v>
      </c>
      <c r="AB202">
        <f t="shared" ref="AB202:AB206" si="177">IFERROR(AA202*(($C202/$B202)^2+((($H$1^2+H202^2)^0.5)/($G$1-G202))^2)^0.5,0)</f>
        <v>0</v>
      </c>
      <c r="AC202">
        <f t="shared" ref="AC202:AC206" si="178">F202*-($G$1-G202)</f>
        <v>-100.25134766502461</v>
      </c>
      <c r="AD202">
        <f t="shared" ref="AD202:AD206" si="179">ABS(IFERROR(AC202*(($C202/$B202)^2+((($H$1^2+H202^2)^0.5)/($G$1-G202))^2)^0.5,0))</f>
        <v>0</v>
      </c>
      <c r="AE202">
        <f t="shared" ref="AE202:AE206" si="180">B202*-($I$1-I202)</f>
        <v>0</v>
      </c>
      <c r="AF202">
        <f t="shared" ref="AF202:AF206" si="181">IFERROR(AE202*(($C202/$B202)^2+((($J$1^2+J202^2)^0.5)/($I$1-I202))^2)^0.5,0)</f>
        <v>0</v>
      </c>
      <c r="AG202">
        <f t="shared" ref="AG202:AG206" si="182">F202*-($I$1-I202)</f>
        <v>-12.864822523314963</v>
      </c>
      <c r="AH202">
        <f t="shared" ref="AH202:AH206" si="183">ABS(IFERROR(AG202*(($C202/$B202)^2+((($J$1^2+J202^2)^0.5)/($I$1-I202))^2)^0.5,0))</f>
        <v>0</v>
      </c>
      <c r="AI202">
        <f t="shared" ref="AI202:AI206" si="184">-$G202*($B$1-B202)</f>
        <v>0</v>
      </c>
      <c r="AJ202">
        <f t="shared" ref="AJ202:AJ206" si="185">ABS(IFERROR(AI202*((H202/G202)^2+(($C202^2+$C$1^2)^0.5/($B$1-$B202))^2)^0.5,0))</f>
        <v>0</v>
      </c>
      <c r="AK202">
        <f t="shared" ref="AK202:AK206" si="186">-$G202*($F$1-F202)</f>
        <v>0</v>
      </c>
      <c r="AL202">
        <f t="shared" ref="AL202:AL206" si="187">ABS(IFERROR(AK202*((H202/G202)^2+(($C202^2+$C$1^2)^0.5/($B$1-$B202))^2)^0.5,0))</f>
        <v>0</v>
      </c>
      <c r="AM202">
        <f t="shared" ref="AM202:AM206" si="188">-$I202*($B$1-B202)</f>
        <v>1.8333622723979088</v>
      </c>
      <c r="AN202">
        <f t="shared" ref="AN202:AN206" si="189">ABS(IFERROR(AM202*((J202/I202)^2+(($C202^2+$C$1^2)^0.5/($B$1-$B202))^2)^0.5,0))</f>
        <v>0.77242549381750358</v>
      </c>
      <c r="AO202">
        <f t="shared" ref="AO202:AO206" si="190">-$I202*($F$1-F202)</f>
        <v>-8.3146944605229134</v>
      </c>
      <c r="AP202">
        <f t="shared" ref="AP202:AP206" si="191">ABS(IFERROR(AO202*((J202/I202)^2+(($C202^2+$C$1^2)^0.5/($B$1-$B202))^2)^0.5,0))</f>
        <v>3.5031166896496231</v>
      </c>
      <c r="AQ202">
        <f t="shared" ref="AQ202:AQ206" si="192">AA202-AI202</f>
        <v>0</v>
      </c>
      <c r="AR202">
        <f t="shared" ref="AR202:AR206" si="193">(AB202^2+AJ202^2)^0.5</f>
        <v>0</v>
      </c>
      <c r="AS202">
        <f t="shared" ref="AS202:AS206" si="194">AC202-AK202</f>
        <v>-100.25134766502461</v>
      </c>
      <c r="AT202">
        <f t="shared" ref="AT202:AT206" si="195">(AD202^2+AL202^2)^0.5</f>
        <v>0</v>
      </c>
      <c r="AU202">
        <f t="shared" ref="AU202:AU206" si="196">AE202-AM202</f>
        <v>-1.8333622723979088</v>
      </c>
      <c r="AV202">
        <f t="shared" ref="AV202:AV206" si="197">(AF202^2+AN202^2)^0.5</f>
        <v>0.77242549381750358</v>
      </c>
      <c r="AW202">
        <f t="shared" ref="AW202:AW206" si="198">AG202-AO202</f>
        <v>-4.5501280627920497</v>
      </c>
      <c r="AX202">
        <f t="shared" ref="AX202:AX206" si="199">(AH202^2+AP202^2)^0.5</f>
        <v>3.5031166896496231</v>
      </c>
    </row>
    <row r="203" spans="1:50" x14ac:dyDescent="0.25">
      <c r="A203" t="s">
        <v>378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1.8267970467729154E-5</v>
      </c>
      <c r="J203">
        <v>9.3834880945616822E-6</v>
      </c>
      <c r="K203">
        <f t="shared" si="160"/>
        <v>0</v>
      </c>
      <c r="L203">
        <f t="shared" si="161"/>
        <v>0</v>
      </c>
      <c r="M203">
        <f t="shared" si="162"/>
        <v>0</v>
      </c>
      <c r="N203">
        <f t="shared" si="163"/>
        <v>0</v>
      </c>
      <c r="O203">
        <f t="shared" si="164"/>
        <v>0</v>
      </c>
      <c r="P203">
        <f t="shared" si="165"/>
        <v>0</v>
      </c>
      <c r="Q203">
        <f t="shared" si="166"/>
        <v>0</v>
      </c>
      <c r="R203">
        <f t="shared" si="167"/>
        <v>0</v>
      </c>
      <c r="S203">
        <f t="shared" si="168"/>
        <v>0</v>
      </c>
      <c r="T203">
        <f t="shared" si="169"/>
        <v>0</v>
      </c>
      <c r="U203">
        <f t="shared" si="170"/>
        <v>0</v>
      </c>
      <c r="V203">
        <f t="shared" si="171"/>
        <v>0</v>
      </c>
      <c r="W203">
        <f t="shared" si="172"/>
        <v>0</v>
      </c>
      <c r="X203">
        <f t="shared" si="173"/>
        <v>0</v>
      </c>
      <c r="Y203">
        <f t="shared" si="174"/>
        <v>0</v>
      </c>
      <c r="Z203">
        <f t="shared" si="175"/>
        <v>0</v>
      </c>
      <c r="AA203">
        <f t="shared" si="176"/>
        <v>0</v>
      </c>
      <c r="AB203">
        <f t="shared" si="177"/>
        <v>0</v>
      </c>
      <c r="AC203">
        <f t="shared" si="178"/>
        <v>0</v>
      </c>
      <c r="AD203">
        <f t="shared" si="179"/>
        <v>0</v>
      </c>
      <c r="AE203">
        <f t="shared" si="180"/>
        <v>0</v>
      </c>
      <c r="AF203">
        <f t="shared" si="181"/>
        <v>0</v>
      </c>
      <c r="AG203">
        <f t="shared" si="182"/>
        <v>0</v>
      </c>
      <c r="AH203">
        <f t="shared" si="183"/>
        <v>0</v>
      </c>
      <c r="AI203">
        <f t="shared" si="184"/>
        <v>0</v>
      </c>
      <c r="AJ203">
        <f t="shared" si="185"/>
        <v>0</v>
      </c>
      <c r="AK203">
        <f t="shared" si="186"/>
        <v>0</v>
      </c>
      <c r="AL203">
        <f t="shared" si="187"/>
        <v>0</v>
      </c>
      <c r="AM203">
        <f t="shared" si="188"/>
        <v>0.11200929752594586</v>
      </c>
      <c r="AN203">
        <f t="shared" si="189"/>
        <v>5.7534486024921706E-2</v>
      </c>
      <c r="AO203">
        <f t="shared" si="190"/>
        <v>-0.50799444973029217</v>
      </c>
      <c r="AP203">
        <f t="shared" si="191"/>
        <v>0.26093547780687659</v>
      </c>
      <c r="AQ203">
        <f t="shared" si="192"/>
        <v>0</v>
      </c>
      <c r="AR203">
        <f t="shared" si="193"/>
        <v>0</v>
      </c>
      <c r="AS203">
        <f t="shared" si="194"/>
        <v>0</v>
      </c>
      <c r="AT203">
        <f t="shared" si="195"/>
        <v>0</v>
      </c>
      <c r="AU203">
        <f t="shared" si="196"/>
        <v>-0.11200929752594586</v>
      </c>
      <c r="AV203">
        <f t="shared" si="197"/>
        <v>5.7534486024921706E-2</v>
      </c>
      <c r="AW203">
        <f t="shared" si="198"/>
        <v>0.50799444973029217</v>
      </c>
      <c r="AX203">
        <f t="shared" si="199"/>
        <v>0.26093547780687659</v>
      </c>
    </row>
    <row r="204" spans="1:50" x14ac:dyDescent="0.25">
      <c r="A204" t="s">
        <v>383</v>
      </c>
      <c r="B204">
        <v>0</v>
      </c>
      <c r="C204">
        <v>0</v>
      </c>
      <c r="D204">
        <v>0</v>
      </c>
      <c r="E204">
        <v>0.53838408641401492</v>
      </c>
      <c r="F204">
        <v>0.53838408641401492</v>
      </c>
      <c r="G204">
        <v>0</v>
      </c>
      <c r="H204">
        <v>0</v>
      </c>
      <c r="I204">
        <v>9.7642010576840617E-5</v>
      </c>
      <c r="J204">
        <v>4.1603172762154634E-5</v>
      </c>
      <c r="K204">
        <f t="shared" si="160"/>
        <v>0</v>
      </c>
      <c r="L204">
        <f t="shared" si="161"/>
        <v>0</v>
      </c>
      <c r="M204">
        <f t="shared" si="162"/>
        <v>-122.36315073432085</v>
      </c>
      <c r="N204">
        <f t="shared" si="163"/>
        <v>0</v>
      </c>
      <c r="O204">
        <f t="shared" si="164"/>
        <v>0</v>
      </c>
      <c r="P204">
        <f t="shared" si="165"/>
        <v>0</v>
      </c>
      <c r="Q204">
        <f t="shared" si="166"/>
        <v>-15.702495706005552</v>
      </c>
      <c r="R204">
        <f t="shared" si="167"/>
        <v>0</v>
      </c>
      <c r="S204">
        <f t="shared" si="168"/>
        <v>0</v>
      </c>
      <c r="T204">
        <f t="shared" si="169"/>
        <v>0</v>
      </c>
      <c r="U204">
        <f t="shared" si="170"/>
        <v>0</v>
      </c>
      <c r="V204">
        <f t="shared" si="171"/>
        <v>0</v>
      </c>
      <c r="W204">
        <f t="shared" si="172"/>
        <v>0</v>
      </c>
      <c r="X204">
        <f t="shared" si="173"/>
        <v>0</v>
      </c>
      <c r="Y204">
        <f t="shared" si="174"/>
        <v>-5.2568904660039916E-5</v>
      </c>
      <c r="Z204">
        <f t="shared" si="175"/>
        <v>0</v>
      </c>
      <c r="AA204">
        <f t="shared" si="176"/>
        <v>0</v>
      </c>
      <c r="AB204">
        <f t="shared" si="177"/>
        <v>0</v>
      </c>
      <c r="AC204">
        <f t="shared" si="178"/>
        <v>-122.36315073432085</v>
      </c>
      <c r="AD204">
        <f t="shared" si="179"/>
        <v>0</v>
      </c>
      <c r="AE204">
        <f t="shared" si="180"/>
        <v>0</v>
      </c>
      <c r="AF204">
        <f t="shared" si="181"/>
        <v>0</v>
      </c>
      <c r="AG204">
        <f t="shared" si="182"/>
        <v>-15.702443137100891</v>
      </c>
      <c r="AH204">
        <f t="shared" si="183"/>
        <v>0</v>
      </c>
      <c r="AI204">
        <f t="shared" si="184"/>
        <v>0</v>
      </c>
      <c r="AJ204">
        <f t="shared" si="185"/>
        <v>0</v>
      </c>
      <c r="AK204">
        <f t="shared" si="186"/>
        <v>0</v>
      </c>
      <c r="AL204">
        <f t="shared" si="187"/>
        <v>0</v>
      </c>
      <c r="AM204">
        <f t="shared" si="188"/>
        <v>0.59868790750746281</v>
      </c>
      <c r="AN204">
        <f t="shared" si="189"/>
        <v>0.25508824990272971</v>
      </c>
      <c r="AO204">
        <f t="shared" si="190"/>
        <v>-2.7151696568573116</v>
      </c>
      <c r="AP204">
        <f t="shared" si="191"/>
        <v>1.156876341198011</v>
      </c>
      <c r="AQ204">
        <f t="shared" si="192"/>
        <v>0</v>
      </c>
      <c r="AR204">
        <f t="shared" si="193"/>
        <v>0</v>
      </c>
      <c r="AS204">
        <f t="shared" si="194"/>
        <v>-122.36315073432085</v>
      </c>
      <c r="AT204">
        <f t="shared" si="195"/>
        <v>0</v>
      </c>
      <c r="AU204">
        <f t="shared" si="196"/>
        <v>-0.59868790750746281</v>
      </c>
      <c r="AV204">
        <f t="shared" si="197"/>
        <v>0.25508824990272971</v>
      </c>
      <c r="AW204">
        <f t="shared" si="198"/>
        <v>-12.98727348024358</v>
      </c>
      <c r="AX204">
        <f t="shared" si="199"/>
        <v>1.156876341198011</v>
      </c>
    </row>
    <row r="205" spans="1:50" x14ac:dyDescent="0.25">
      <c r="A205" t="s">
        <v>405</v>
      </c>
      <c r="B205">
        <v>0</v>
      </c>
      <c r="C205">
        <v>0</v>
      </c>
      <c r="D205">
        <v>0</v>
      </c>
      <c r="E205">
        <v>0.71867067739676938</v>
      </c>
      <c r="F205">
        <v>0.71867067739676938</v>
      </c>
      <c r="G205">
        <v>0</v>
      </c>
      <c r="H205">
        <v>0</v>
      </c>
      <c r="I205">
        <v>8.9313984096814156E-3</v>
      </c>
      <c r="J205">
        <v>3.831694924637368E-3</v>
      </c>
      <c r="K205">
        <f t="shared" si="160"/>
        <v>0</v>
      </c>
      <c r="L205">
        <f t="shared" si="161"/>
        <v>0</v>
      </c>
      <c r="M205">
        <f t="shared" si="162"/>
        <v>-163.338424455237</v>
      </c>
      <c r="N205">
        <f t="shared" si="163"/>
        <v>0</v>
      </c>
      <c r="O205">
        <f t="shared" si="164"/>
        <v>0</v>
      </c>
      <c r="P205">
        <f t="shared" si="165"/>
        <v>0</v>
      </c>
      <c r="Q205">
        <f t="shared" si="166"/>
        <v>-20.960729543511835</v>
      </c>
      <c r="R205">
        <f t="shared" si="167"/>
        <v>0</v>
      </c>
      <c r="S205">
        <f t="shared" si="168"/>
        <v>0</v>
      </c>
      <c r="T205">
        <f t="shared" si="169"/>
        <v>0</v>
      </c>
      <c r="U205">
        <f t="shared" si="170"/>
        <v>0</v>
      </c>
      <c r="V205">
        <f t="shared" si="171"/>
        <v>0</v>
      </c>
      <c r="W205">
        <f t="shared" si="172"/>
        <v>0</v>
      </c>
      <c r="X205">
        <f t="shared" si="173"/>
        <v>0</v>
      </c>
      <c r="Y205">
        <f t="shared" si="174"/>
        <v>-6.4187341451861718E-3</v>
      </c>
      <c r="Z205">
        <f t="shared" si="175"/>
        <v>0</v>
      </c>
      <c r="AA205">
        <f t="shared" si="176"/>
        <v>0</v>
      </c>
      <c r="AB205">
        <f t="shared" si="177"/>
        <v>0</v>
      </c>
      <c r="AC205">
        <f t="shared" si="178"/>
        <v>-163.338424455237</v>
      </c>
      <c r="AD205">
        <f t="shared" si="179"/>
        <v>0</v>
      </c>
      <c r="AE205">
        <f t="shared" si="180"/>
        <v>0</v>
      </c>
      <c r="AF205">
        <f t="shared" si="181"/>
        <v>0</v>
      </c>
      <c r="AG205">
        <f t="shared" si="182"/>
        <v>-20.95431080936665</v>
      </c>
      <c r="AH205">
        <f t="shared" si="183"/>
        <v>0</v>
      </c>
      <c r="AI205">
        <f t="shared" si="184"/>
        <v>0</v>
      </c>
      <c r="AJ205">
        <f t="shared" si="185"/>
        <v>0</v>
      </c>
      <c r="AK205">
        <f t="shared" si="186"/>
        <v>0</v>
      </c>
      <c r="AL205">
        <f t="shared" si="187"/>
        <v>0</v>
      </c>
      <c r="AM205">
        <f t="shared" si="188"/>
        <v>54.762496116358278</v>
      </c>
      <c r="AN205">
        <f t="shared" si="189"/>
        <v>23.493889541508299</v>
      </c>
      <c r="AO205">
        <f t="shared" si="190"/>
        <v>-248.35728584174211</v>
      </c>
      <c r="AP205">
        <f t="shared" si="191"/>
        <v>106.548807198212</v>
      </c>
      <c r="AQ205">
        <f t="shared" si="192"/>
        <v>0</v>
      </c>
      <c r="AR205">
        <f t="shared" si="193"/>
        <v>0</v>
      </c>
      <c r="AS205">
        <f t="shared" si="194"/>
        <v>-163.338424455237</v>
      </c>
      <c r="AT205">
        <f t="shared" si="195"/>
        <v>0</v>
      </c>
      <c r="AU205">
        <f t="shared" si="196"/>
        <v>-54.762496116358278</v>
      </c>
      <c r="AV205">
        <f t="shared" si="197"/>
        <v>23.493889541508299</v>
      </c>
      <c r="AW205">
        <f t="shared" si="198"/>
        <v>227.40297503237545</v>
      </c>
      <c r="AX205">
        <f t="shared" si="199"/>
        <v>106.548807198212</v>
      </c>
    </row>
    <row r="206" spans="1:50" x14ac:dyDescent="0.25">
      <c r="A206" t="s">
        <v>414</v>
      </c>
      <c r="B206">
        <v>0</v>
      </c>
      <c r="C206">
        <v>0</v>
      </c>
      <c r="D206">
        <v>0</v>
      </c>
      <c r="E206">
        <v>7.7340930593547894E-3</v>
      </c>
      <c r="F206">
        <v>7.7340930593547894E-3</v>
      </c>
      <c r="G206">
        <v>0</v>
      </c>
      <c r="H206">
        <v>0</v>
      </c>
      <c r="I206">
        <v>3.0072600680663937E-5</v>
      </c>
      <c r="J206">
        <v>1.292946769309353E-5</v>
      </c>
      <c r="K206">
        <f t="shared" si="160"/>
        <v>0</v>
      </c>
      <c r="L206">
        <f t="shared" si="161"/>
        <v>0</v>
      </c>
      <c r="M206">
        <f t="shared" si="162"/>
        <v>-1.7577934019530845</v>
      </c>
      <c r="N206">
        <f t="shared" si="163"/>
        <v>0</v>
      </c>
      <c r="O206">
        <f t="shared" si="164"/>
        <v>0</v>
      </c>
      <c r="P206">
        <f t="shared" si="165"/>
        <v>0</v>
      </c>
      <c r="Q206">
        <f t="shared" si="166"/>
        <v>-0.22557234903294598</v>
      </c>
      <c r="R206">
        <f t="shared" si="167"/>
        <v>0</v>
      </c>
      <c r="S206">
        <f t="shared" si="168"/>
        <v>0</v>
      </c>
      <c r="T206">
        <f t="shared" si="169"/>
        <v>0</v>
      </c>
      <c r="U206">
        <f t="shared" si="170"/>
        <v>0</v>
      </c>
      <c r="V206">
        <f t="shared" si="171"/>
        <v>0</v>
      </c>
      <c r="W206">
        <f t="shared" si="172"/>
        <v>0</v>
      </c>
      <c r="X206">
        <f t="shared" si="173"/>
        <v>0</v>
      </c>
      <c r="Y206">
        <f t="shared" si="174"/>
        <v>-2.3258429220107108E-7</v>
      </c>
      <c r="Z206">
        <f t="shared" si="175"/>
        <v>0</v>
      </c>
      <c r="AA206">
        <f t="shared" si="176"/>
        <v>0</v>
      </c>
      <c r="AB206">
        <f t="shared" si="177"/>
        <v>0</v>
      </c>
      <c r="AC206">
        <f t="shared" si="178"/>
        <v>-1.7577934019530845</v>
      </c>
      <c r="AD206">
        <f t="shared" si="179"/>
        <v>0</v>
      </c>
      <c r="AE206">
        <f t="shared" si="180"/>
        <v>0</v>
      </c>
      <c r="AF206">
        <f t="shared" si="181"/>
        <v>0</v>
      </c>
      <c r="AG206">
        <f t="shared" si="182"/>
        <v>-0.22557211644865377</v>
      </c>
      <c r="AH206">
        <f t="shared" si="183"/>
        <v>0</v>
      </c>
      <c r="AI206">
        <f t="shared" si="184"/>
        <v>0</v>
      </c>
      <c r="AJ206">
        <f t="shared" si="185"/>
        <v>0</v>
      </c>
      <c r="AK206">
        <f t="shared" si="186"/>
        <v>0</v>
      </c>
      <c r="AL206">
        <f t="shared" si="187"/>
        <v>0</v>
      </c>
      <c r="AM206">
        <f t="shared" si="188"/>
        <v>0.18438889437498462</v>
      </c>
      <c r="AN206">
        <f t="shared" si="189"/>
        <v>7.9276531953777721E-2</v>
      </c>
      <c r="AO206">
        <f t="shared" si="190"/>
        <v>-0.8362565514804402</v>
      </c>
      <c r="AP206">
        <f t="shared" si="191"/>
        <v>0.35954182300248749</v>
      </c>
      <c r="AQ206">
        <f t="shared" si="192"/>
        <v>0</v>
      </c>
      <c r="AR206">
        <f t="shared" si="193"/>
        <v>0</v>
      </c>
      <c r="AS206">
        <f t="shared" si="194"/>
        <v>-1.7577934019530845</v>
      </c>
      <c r="AT206">
        <f t="shared" si="195"/>
        <v>0</v>
      </c>
      <c r="AU206">
        <f t="shared" si="196"/>
        <v>-0.18438889437498462</v>
      </c>
      <c r="AV206">
        <f t="shared" si="197"/>
        <v>7.9276531953777721E-2</v>
      </c>
      <c r="AW206">
        <f t="shared" si="198"/>
        <v>0.61068443503178638</v>
      </c>
      <c r="AX206">
        <f t="shared" si="199"/>
        <v>0.35954182300248749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DF646-E22A-48FA-90CE-131896D29F96}">
  <dimension ref="A2:W206"/>
  <sheetViews>
    <sheetView workbookViewId="0">
      <selection activeCell="V25" sqref="V25"/>
    </sheetView>
  </sheetViews>
  <sheetFormatPr baseColWidth="10" defaultRowHeight="15" x14ac:dyDescent="0.25"/>
  <sheetData>
    <row r="2" spans="1:23" x14ac:dyDescent="0.25">
      <c r="B2" t="s">
        <v>713</v>
      </c>
    </row>
    <row r="3" spans="1:23" x14ac:dyDescent="0.25">
      <c r="B3" t="s">
        <v>710</v>
      </c>
      <c r="D3" t="s">
        <v>709</v>
      </c>
      <c r="F3" t="s">
        <v>711</v>
      </c>
      <c r="H3" t="s">
        <v>712</v>
      </c>
    </row>
    <row r="4" spans="1:23" x14ac:dyDescent="0.25">
      <c r="B4" t="s">
        <v>692</v>
      </c>
      <c r="D4" t="s">
        <v>692</v>
      </c>
      <c r="F4" t="s">
        <v>692</v>
      </c>
      <c r="H4" t="s">
        <v>692</v>
      </c>
    </row>
    <row r="5" spans="1:23" x14ac:dyDescent="0.25">
      <c r="B5" t="s">
        <v>6</v>
      </c>
      <c r="C5" t="s">
        <v>7</v>
      </c>
      <c r="D5" t="s">
        <v>6</v>
      </c>
      <c r="E5" t="s">
        <v>7</v>
      </c>
      <c r="F5" t="s">
        <v>6</v>
      </c>
      <c r="G5" t="s">
        <v>7</v>
      </c>
      <c r="H5" t="s">
        <v>6</v>
      </c>
      <c r="I5" t="s">
        <v>7</v>
      </c>
    </row>
    <row r="6" spans="1:23" x14ac:dyDescent="0.25">
      <c r="A6" t="s">
        <v>137</v>
      </c>
      <c r="B6">
        <v>216373.99394053529</v>
      </c>
      <c r="C6">
        <v>16966.36581440143</v>
      </c>
      <c r="D6">
        <v>-12620.561853183812</v>
      </c>
      <c r="E6">
        <v>32269.210360979017</v>
      </c>
      <c r="F6">
        <v>29661.207172630046</v>
      </c>
      <c r="G6">
        <v>3931.6021681827497</v>
      </c>
      <c r="H6">
        <v>-10212.035404125618</v>
      </c>
      <c r="I6">
        <v>3274.6968260193048</v>
      </c>
      <c r="L6">
        <v>1</v>
      </c>
      <c r="M6" t="s">
        <v>137</v>
      </c>
      <c r="N6">
        <v>216373.99394053529</v>
      </c>
      <c r="O6">
        <v>16966.36581440143</v>
      </c>
      <c r="Q6">
        <f>N6/10^3</f>
        <v>216.37399394053529</v>
      </c>
      <c r="R6">
        <f>O6/10^3</f>
        <v>16.966365814401431</v>
      </c>
      <c r="T6">
        <v>29661.207172630046</v>
      </c>
      <c r="U6">
        <v>3931.6021681827497</v>
      </c>
      <c r="V6">
        <f>T6/10^3</f>
        <v>29.661207172630046</v>
      </c>
      <c r="W6">
        <f>U6/10^3</f>
        <v>3.9316021681827498</v>
      </c>
    </row>
    <row r="7" spans="1:23" x14ac:dyDescent="0.25">
      <c r="A7" t="s">
        <v>50</v>
      </c>
      <c r="B7">
        <v>136786.93676957698</v>
      </c>
      <c r="C7">
        <v>9478.9814390383854</v>
      </c>
      <c r="D7">
        <v>166432.5383692293</v>
      </c>
      <c r="E7">
        <v>10337.295149059621</v>
      </c>
      <c r="F7">
        <v>18369.83758442316</v>
      </c>
      <c r="G7">
        <v>2313.3849569428162</v>
      </c>
      <c r="H7">
        <v>17655.26597808822</v>
      </c>
      <c r="I7">
        <v>2210.1069795156036</v>
      </c>
      <c r="L7">
        <v>2</v>
      </c>
      <c r="M7" t="s">
        <v>50</v>
      </c>
      <c r="N7">
        <v>136786.93676957698</v>
      </c>
      <c r="O7">
        <v>9478.9814390383854</v>
      </c>
      <c r="Q7">
        <f t="shared" ref="Q7:Q25" si="0">N7/10^3</f>
        <v>136.78693676957698</v>
      </c>
      <c r="R7">
        <f t="shared" ref="R7:R25" si="1">O7/10^3</f>
        <v>9.4789814390383853</v>
      </c>
      <c r="T7">
        <v>18369.83758442316</v>
      </c>
      <c r="U7">
        <v>2313.3849569428162</v>
      </c>
      <c r="V7">
        <f t="shared" ref="V7:W25" si="2">T7/10^3</f>
        <v>18.369837584423159</v>
      </c>
      <c r="W7">
        <f t="shared" ref="W7:W14" si="3">U7/10^3</f>
        <v>2.3133849569428162</v>
      </c>
    </row>
    <row r="8" spans="1:23" x14ac:dyDescent="0.25">
      <c r="A8" t="s">
        <v>14</v>
      </c>
      <c r="B8">
        <v>97823.659514750732</v>
      </c>
      <c r="C8">
        <v>9082.2835479240803</v>
      </c>
      <c r="D8">
        <v>166182.72582162081</v>
      </c>
      <c r="E8">
        <v>18242.887809932483</v>
      </c>
      <c r="F8">
        <v>16153.560562055507</v>
      </c>
      <c r="G8">
        <v>2044.0340162407415</v>
      </c>
      <c r="H8">
        <v>4998.0391016192752</v>
      </c>
      <c r="I8">
        <v>611.93295418627656</v>
      </c>
      <c r="L8">
        <v>3</v>
      </c>
      <c r="M8" t="s">
        <v>14</v>
      </c>
      <c r="N8">
        <v>97823.659514750732</v>
      </c>
      <c r="O8">
        <v>9082.2835479240803</v>
      </c>
      <c r="Q8">
        <f t="shared" si="0"/>
        <v>97.82365951475073</v>
      </c>
      <c r="R8">
        <f t="shared" si="1"/>
        <v>9.0822835479240798</v>
      </c>
      <c r="T8">
        <v>16153.560562055507</v>
      </c>
      <c r="U8">
        <v>2044.0340162407415</v>
      </c>
      <c r="V8">
        <f t="shared" si="2"/>
        <v>16.153560562055507</v>
      </c>
      <c r="W8">
        <f t="shared" si="3"/>
        <v>2.0440340162407415</v>
      </c>
    </row>
    <row r="9" spans="1:23" x14ac:dyDescent="0.25">
      <c r="A9" t="s">
        <v>123</v>
      </c>
      <c r="B9">
        <v>92809.701772349697</v>
      </c>
      <c r="C9">
        <v>7428.238539315963</v>
      </c>
      <c r="D9">
        <v>162788.3380121087</v>
      </c>
      <c r="E9">
        <v>13316.879310750901</v>
      </c>
      <c r="F9">
        <v>13733.745797460284</v>
      </c>
      <c r="G9">
        <v>1729.6428869688809</v>
      </c>
      <c r="H9">
        <v>12618.881937514449</v>
      </c>
      <c r="I9">
        <v>1578.9493756107015</v>
      </c>
      <c r="L9">
        <v>4</v>
      </c>
      <c r="M9" t="s">
        <v>123</v>
      </c>
      <c r="N9">
        <v>92809.701772349697</v>
      </c>
      <c r="O9">
        <v>7428.238539315963</v>
      </c>
      <c r="Q9">
        <f t="shared" si="0"/>
        <v>92.809701772349698</v>
      </c>
      <c r="R9">
        <f t="shared" si="1"/>
        <v>7.4282385393159629</v>
      </c>
      <c r="T9">
        <v>13733.745797460284</v>
      </c>
      <c r="U9">
        <v>1729.6428869688809</v>
      </c>
      <c r="V9">
        <f t="shared" si="2"/>
        <v>13.733745797460283</v>
      </c>
      <c r="W9">
        <f t="shared" si="3"/>
        <v>1.7296428869688809</v>
      </c>
    </row>
    <row r="10" spans="1:23" x14ac:dyDescent="0.25">
      <c r="A10" t="s">
        <v>717</v>
      </c>
      <c r="B10">
        <v>64379.932622950058</v>
      </c>
      <c r="C10">
        <v>23819.868970797248</v>
      </c>
      <c r="D10">
        <v>1141619.3961325604</v>
      </c>
      <c r="E10">
        <v>47293.482599000003</v>
      </c>
      <c r="F10">
        <v>41325.976126567315</v>
      </c>
      <c r="G10">
        <v>5481.7397663583215</v>
      </c>
      <c r="H10">
        <v>-3455.5086808354445</v>
      </c>
      <c r="I10">
        <v>2192.5258822765691</v>
      </c>
      <c r="L10">
        <v>5</v>
      </c>
      <c r="M10" t="s">
        <v>717</v>
      </c>
      <c r="N10">
        <v>64379.932622950058</v>
      </c>
      <c r="O10">
        <v>23819.868970797248</v>
      </c>
      <c r="Q10">
        <f t="shared" si="0"/>
        <v>64.379932622950065</v>
      </c>
      <c r="R10">
        <f t="shared" si="1"/>
        <v>23.819868970797248</v>
      </c>
      <c r="T10">
        <v>41325.976126567315</v>
      </c>
      <c r="U10">
        <v>5481.7397663583215</v>
      </c>
      <c r="V10">
        <f t="shared" si="2"/>
        <v>41.325976126567312</v>
      </c>
      <c r="W10">
        <f t="shared" si="3"/>
        <v>5.4817397663583218</v>
      </c>
    </row>
    <row r="11" spans="1:23" x14ac:dyDescent="0.25">
      <c r="A11" t="s">
        <v>125</v>
      </c>
      <c r="B11">
        <v>61227.822741631913</v>
      </c>
      <c r="C11">
        <v>4190.2162234914585</v>
      </c>
      <c r="D11">
        <v>66398.110185665719</v>
      </c>
      <c r="E11">
        <v>3866.886597941384</v>
      </c>
      <c r="F11">
        <v>8138.6074669433547</v>
      </c>
      <c r="G11">
        <v>1026.3630426868556</v>
      </c>
      <c r="H11">
        <v>7244.3273930650485</v>
      </c>
      <c r="I11">
        <v>900.94483898878173</v>
      </c>
      <c r="L11">
        <v>6</v>
      </c>
      <c r="M11" t="s">
        <v>125</v>
      </c>
      <c r="N11">
        <v>61227.822741631913</v>
      </c>
      <c r="O11">
        <v>4190.2162234914585</v>
      </c>
      <c r="Q11">
        <f t="shared" si="0"/>
        <v>61.227822741631911</v>
      </c>
      <c r="R11">
        <f t="shared" si="1"/>
        <v>4.1902162234914586</v>
      </c>
      <c r="T11">
        <v>8138.6074669433547</v>
      </c>
      <c r="U11">
        <v>1026.3630426868556</v>
      </c>
      <c r="V11">
        <f t="shared" si="2"/>
        <v>8.1386074669433555</v>
      </c>
      <c r="W11">
        <f t="shared" si="3"/>
        <v>1.0263630426868555</v>
      </c>
    </row>
    <row r="12" spans="1:23" x14ac:dyDescent="0.25">
      <c r="A12" t="s">
        <v>114</v>
      </c>
      <c r="B12">
        <v>60737.170141168543</v>
      </c>
      <c r="C12">
        <v>4002.8312391687459</v>
      </c>
      <c r="D12">
        <v>60372.618407183967</v>
      </c>
      <c r="E12">
        <v>3944.5452056479648</v>
      </c>
      <c r="F12">
        <v>7794.7748244839777</v>
      </c>
      <c r="G12">
        <v>982.22546670410964</v>
      </c>
      <c r="H12">
        <v>7744.9144909420575</v>
      </c>
      <c r="I12">
        <v>967.10470613693394</v>
      </c>
      <c r="L12">
        <v>7</v>
      </c>
      <c r="M12" t="s">
        <v>114</v>
      </c>
      <c r="N12">
        <v>60737.170141168543</v>
      </c>
      <c r="O12">
        <v>4002.8312391687459</v>
      </c>
      <c r="Q12">
        <f t="shared" si="0"/>
        <v>60.737170141168541</v>
      </c>
      <c r="R12">
        <f t="shared" si="1"/>
        <v>4.0028312391687457</v>
      </c>
      <c r="T12">
        <v>7794.7748244839777</v>
      </c>
      <c r="U12">
        <v>982.22546670410964</v>
      </c>
      <c r="V12">
        <f t="shared" si="2"/>
        <v>7.7947748244839774</v>
      </c>
      <c r="W12">
        <f t="shared" si="3"/>
        <v>0.9822254667041096</v>
      </c>
    </row>
    <row r="13" spans="1:23" x14ac:dyDescent="0.25">
      <c r="A13" t="s">
        <v>33</v>
      </c>
      <c r="B13">
        <v>52465.224123760505</v>
      </c>
      <c r="C13">
        <v>12428.147530463517</v>
      </c>
      <c r="D13">
        <v>233482.51907268172</v>
      </c>
      <c r="E13">
        <v>50014.806201607033</v>
      </c>
      <c r="F13">
        <v>13607.292770989059</v>
      </c>
      <c r="G13">
        <v>1730.5752362155101</v>
      </c>
      <c r="H13">
        <v>-1216.12797801959</v>
      </c>
      <c r="I13">
        <v>389.71030509928318</v>
      </c>
      <c r="L13">
        <v>8</v>
      </c>
      <c r="M13" t="s">
        <v>33</v>
      </c>
      <c r="N13">
        <v>52465.224123760505</v>
      </c>
      <c r="O13">
        <v>12428.147530463517</v>
      </c>
      <c r="Q13">
        <f t="shared" si="0"/>
        <v>52.465224123760507</v>
      </c>
      <c r="R13">
        <f t="shared" si="1"/>
        <v>12.428147530463518</v>
      </c>
      <c r="T13">
        <v>13607.292770989059</v>
      </c>
      <c r="U13">
        <v>1730.5752362155101</v>
      </c>
      <c r="V13">
        <f t="shared" si="2"/>
        <v>13.607292770989059</v>
      </c>
      <c r="W13">
        <f t="shared" si="3"/>
        <v>1.7305752362155102</v>
      </c>
    </row>
    <row r="14" spans="1:23" x14ac:dyDescent="0.25">
      <c r="A14" t="s">
        <v>118</v>
      </c>
      <c r="B14">
        <v>38706.963254641494</v>
      </c>
      <c r="C14">
        <v>2555.1349453503226</v>
      </c>
      <c r="D14">
        <v>38188.101140009618</v>
      </c>
      <c r="E14">
        <v>2483.6681053831599</v>
      </c>
      <c r="F14">
        <v>4983.5018363372992</v>
      </c>
      <c r="G14">
        <v>626.90671446284864</v>
      </c>
      <c r="H14">
        <v>4826.396650325496</v>
      </c>
      <c r="I14">
        <v>607.14344373029053</v>
      </c>
      <c r="L14">
        <v>9</v>
      </c>
      <c r="M14" t="s">
        <v>118</v>
      </c>
      <c r="N14">
        <v>38706.963254641494</v>
      </c>
      <c r="O14">
        <v>2555.1349453503226</v>
      </c>
      <c r="Q14">
        <f t="shared" si="0"/>
        <v>38.706963254641494</v>
      </c>
      <c r="R14">
        <f t="shared" si="1"/>
        <v>2.5551349453503227</v>
      </c>
      <c r="T14">
        <v>4983.5018363372992</v>
      </c>
      <c r="U14">
        <v>626.90671446284864</v>
      </c>
      <c r="V14">
        <f t="shared" si="2"/>
        <v>4.9835018363372994</v>
      </c>
      <c r="W14">
        <f t="shared" si="3"/>
        <v>0.62690671446284862</v>
      </c>
    </row>
    <row r="15" spans="1:23" x14ac:dyDescent="0.25">
      <c r="A15" t="s">
        <v>35</v>
      </c>
      <c r="B15">
        <v>32724.791771465276</v>
      </c>
      <c r="C15">
        <v>2551.2178069783454</v>
      </c>
      <c r="D15">
        <v>29072.927994939993</v>
      </c>
      <c r="E15">
        <v>4906.3252098843486</v>
      </c>
      <c r="F15">
        <v>4413.2006474826885</v>
      </c>
      <c r="G15">
        <v>576.14800161650146</v>
      </c>
      <c r="H15">
        <v>2761.5307933729587</v>
      </c>
      <c r="I15">
        <v>379.94500854186339</v>
      </c>
      <c r="L15">
        <v>10</v>
      </c>
      <c r="M15" t="s">
        <v>35</v>
      </c>
      <c r="N15">
        <v>32724.791771465276</v>
      </c>
      <c r="O15">
        <v>2551.2178069783454</v>
      </c>
      <c r="Q15">
        <f t="shared" si="0"/>
        <v>32.724791771465277</v>
      </c>
      <c r="R15">
        <f t="shared" si="1"/>
        <v>2.5512178069783453</v>
      </c>
      <c r="T15">
        <v>4413.2006474826885</v>
      </c>
      <c r="U15">
        <v>576.14800161650146</v>
      </c>
      <c r="V15">
        <f t="shared" si="2"/>
        <v>4.4132006474826886</v>
      </c>
      <c r="W15">
        <f t="shared" si="2"/>
        <v>0.57614800161650148</v>
      </c>
    </row>
    <row r="16" spans="1:23" x14ac:dyDescent="0.25">
      <c r="A16" t="s">
        <v>60</v>
      </c>
      <c r="B16">
        <v>30548.025723545114</v>
      </c>
      <c r="C16">
        <v>2010.7149418191229</v>
      </c>
      <c r="D16">
        <v>30315.318111254859</v>
      </c>
      <c r="E16">
        <v>1989.6835028699627</v>
      </c>
      <c r="F16">
        <v>3909.3603064373483</v>
      </c>
      <c r="G16">
        <v>493.43837819001942</v>
      </c>
      <c r="H16">
        <v>3939.1464908799417</v>
      </c>
      <c r="I16">
        <v>488.80620601315104</v>
      </c>
      <c r="L16">
        <v>10</v>
      </c>
      <c r="M16" t="s">
        <v>151</v>
      </c>
      <c r="N16">
        <v>-16175.628308527985</v>
      </c>
      <c r="O16">
        <v>2812.0436839180002</v>
      </c>
      <c r="Q16">
        <f t="shared" si="0"/>
        <v>-16.175628308527983</v>
      </c>
      <c r="R16">
        <f t="shared" si="1"/>
        <v>2.8120436839180001</v>
      </c>
      <c r="T16">
        <v>-34.812510156112104</v>
      </c>
      <c r="U16">
        <v>17.637119300759366</v>
      </c>
      <c r="V16">
        <f t="shared" si="2"/>
        <v>-3.4812510156112107E-2</v>
      </c>
      <c r="W16">
        <f t="shared" si="2"/>
        <v>1.7637119300759365E-2</v>
      </c>
    </row>
    <row r="17" spans="1:23" x14ac:dyDescent="0.25">
      <c r="A17" t="s">
        <v>174</v>
      </c>
      <c r="B17">
        <v>26984.309762128712</v>
      </c>
      <c r="C17">
        <v>2962.5422632113132</v>
      </c>
      <c r="D17">
        <v>-35781.532090293309</v>
      </c>
      <c r="E17">
        <v>10059.613686164039</v>
      </c>
      <c r="F17">
        <v>3751.6295798341334</v>
      </c>
      <c r="G17">
        <v>587.04817018336405</v>
      </c>
      <c r="H17">
        <v>-5901.5919220293163</v>
      </c>
      <c r="I17">
        <v>1485.4275331622903</v>
      </c>
      <c r="L17">
        <v>9</v>
      </c>
      <c r="M17" t="s">
        <v>161</v>
      </c>
      <c r="N17">
        <v>-18292.549376364492</v>
      </c>
      <c r="O17">
        <v>9749.7153195205865</v>
      </c>
      <c r="Q17">
        <f t="shared" si="0"/>
        <v>-18.292549376364491</v>
      </c>
      <c r="R17">
        <f t="shared" si="1"/>
        <v>9.7497153195205861</v>
      </c>
      <c r="T17">
        <v>-582.60944621682256</v>
      </c>
      <c r="U17">
        <v>270.42793283278451</v>
      </c>
      <c r="V17">
        <f t="shared" si="2"/>
        <v>-0.58260944621682254</v>
      </c>
      <c r="W17">
        <f t="shared" si="2"/>
        <v>0.27042793283278449</v>
      </c>
    </row>
    <row r="18" spans="1:23" x14ac:dyDescent="0.25">
      <c r="A18" t="s">
        <v>87</v>
      </c>
      <c r="B18">
        <v>22889.873876787919</v>
      </c>
      <c r="C18">
        <v>8345.8486080724579</v>
      </c>
      <c r="D18">
        <v>156637.96795293159</v>
      </c>
      <c r="E18">
        <v>29474.994842783046</v>
      </c>
      <c r="F18">
        <v>11021.764930815198</v>
      </c>
      <c r="G18">
        <v>1469.4219825398011</v>
      </c>
      <c r="H18">
        <v>-16564.09598840015</v>
      </c>
      <c r="I18">
        <v>2621.8058238127242</v>
      </c>
      <c r="L18">
        <v>8</v>
      </c>
      <c r="M18" t="s">
        <v>28</v>
      </c>
      <c r="N18">
        <v>-19881.933127385175</v>
      </c>
      <c r="O18">
        <v>12323.043523998978</v>
      </c>
      <c r="Q18">
        <f t="shared" si="0"/>
        <v>-19.881933127385174</v>
      </c>
      <c r="R18">
        <f t="shared" si="1"/>
        <v>12.323043523998978</v>
      </c>
      <c r="T18">
        <v>-2184.4910456000825</v>
      </c>
      <c r="U18">
        <v>920.47148703892719</v>
      </c>
      <c r="V18">
        <f t="shared" si="2"/>
        <v>-2.1844910456000823</v>
      </c>
      <c r="W18">
        <f t="shared" si="2"/>
        <v>0.92047148703892723</v>
      </c>
    </row>
    <row r="19" spans="1:23" x14ac:dyDescent="0.25">
      <c r="A19" t="s">
        <v>171</v>
      </c>
      <c r="B19">
        <v>18764.210514372437</v>
      </c>
      <c r="C19">
        <v>1235.4311163114512</v>
      </c>
      <c r="D19">
        <v>18809.762466259333</v>
      </c>
      <c r="E19">
        <v>1233.4677534350867</v>
      </c>
      <c r="F19">
        <v>2404.6558499668372</v>
      </c>
      <c r="G19">
        <v>303.16576826579853</v>
      </c>
      <c r="H19">
        <v>2428.7619835850433</v>
      </c>
      <c r="I19">
        <v>302.70460091895001</v>
      </c>
      <c r="L19">
        <v>7</v>
      </c>
      <c r="M19" t="s">
        <v>106</v>
      </c>
      <c r="N19">
        <v>-24054.62718449008</v>
      </c>
      <c r="O19">
        <v>14837.882015557288</v>
      </c>
      <c r="Q19">
        <f t="shared" si="0"/>
        <v>-24.05462718449008</v>
      </c>
      <c r="R19">
        <f t="shared" si="1"/>
        <v>14.837882015557289</v>
      </c>
      <c r="T19">
        <v>-1057.9433890211274</v>
      </c>
      <c r="U19">
        <v>439.69962909404512</v>
      </c>
      <c r="V19">
        <f t="shared" si="2"/>
        <v>-1.0579433890211274</v>
      </c>
      <c r="W19">
        <f t="shared" si="2"/>
        <v>0.43969962909404514</v>
      </c>
    </row>
    <row r="20" spans="1:23" x14ac:dyDescent="0.25">
      <c r="A20" t="s">
        <v>408</v>
      </c>
      <c r="B20">
        <v>18030.155805618175</v>
      </c>
      <c r="C20">
        <v>1186.111840794975</v>
      </c>
      <c r="D20">
        <v>17991.484350775205</v>
      </c>
      <c r="E20">
        <v>1183.5678433395717</v>
      </c>
      <c r="F20">
        <v>2311.8760977343409</v>
      </c>
      <c r="G20">
        <v>291.06329268194429</v>
      </c>
      <c r="H20">
        <v>2317.3179465079393</v>
      </c>
      <c r="I20">
        <v>290.46113877294903</v>
      </c>
      <c r="L20">
        <v>6</v>
      </c>
      <c r="M20" t="s">
        <v>78</v>
      </c>
      <c r="N20">
        <v>-24425.147845912241</v>
      </c>
      <c r="O20">
        <v>14829.100991997893</v>
      </c>
      <c r="Q20">
        <f t="shared" si="0"/>
        <v>-24.425147845912242</v>
      </c>
      <c r="R20">
        <f t="shared" si="1"/>
        <v>14.829100991997894</v>
      </c>
      <c r="T20">
        <v>-42721.168533529075</v>
      </c>
      <c r="U20">
        <v>18285.24211027427</v>
      </c>
      <c r="V20">
        <f t="shared" si="2"/>
        <v>-42.721168533529074</v>
      </c>
      <c r="W20">
        <f t="shared" si="2"/>
        <v>18.285242110274272</v>
      </c>
    </row>
    <row r="21" spans="1:23" x14ac:dyDescent="0.25">
      <c r="A21" t="s">
        <v>105</v>
      </c>
      <c r="B21">
        <v>15604.418328114074</v>
      </c>
      <c r="C21">
        <v>1087.2662429004981</v>
      </c>
      <c r="D21">
        <v>16748.260828901206</v>
      </c>
      <c r="E21">
        <v>1620.1994992263235</v>
      </c>
      <c r="F21">
        <v>137.19832129294355</v>
      </c>
      <c r="G21">
        <v>846.01679047225991</v>
      </c>
      <c r="H21">
        <v>10608.790327177921</v>
      </c>
      <c r="I21">
        <v>3713.2445737069188</v>
      </c>
      <c r="L21">
        <v>5</v>
      </c>
      <c r="M21" t="s">
        <v>56</v>
      </c>
      <c r="N21">
        <v>-24796.468955147549</v>
      </c>
      <c r="O21">
        <v>2152.3061746790081</v>
      </c>
      <c r="Q21">
        <f t="shared" si="0"/>
        <v>-24.796468955147549</v>
      </c>
      <c r="R21">
        <f t="shared" si="1"/>
        <v>2.152306174679008</v>
      </c>
      <c r="T21">
        <v>-204.15641722913566</v>
      </c>
      <c r="U21">
        <v>100.22479200240583</v>
      </c>
      <c r="V21">
        <f t="shared" si="2"/>
        <v>-0.20415641722913566</v>
      </c>
      <c r="W21">
        <f t="shared" si="2"/>
        <v>0.10022479200240583</v>
      </c>
    </row>
    <row r="22" spans="1:23" x14ac:dyDescent="0.25">
      <c r="A22" t="s">
        <v>117</v>
      </c>
      <c r="B22">
        <v>14821.629261946728</v>
      </c>
      <c r="C22">
        <v>993.25938055834172</v>
      </c>
      <c r="D22">
        <v>15193.696720311325</v>
      </c>
      <c r="E22">
        <v>999.28617405721934</v>
      </c>
      <c r="F22">
        <v>1900.4006469075732</v>
      </c>
      <c r="G22">
        <v>243.31429103065577</v>
      </c>
      <c r="H22">
        <v>1957.0838378278811</v>
      </c>
      <c r="I22">
        <v>236.17040991374716</v>
      </c>
      <c r="L22">
        <v>4</v>
      </c>
      <c r="M22" t="s">
        <v>84</v>
      </c>
      <c r="N22">
        <v>-31369.990066904676</v>
      </c>
      <c r="O22">
        <v>2472.7977745510784</v>
      </c>
      <c r="Q22">
        <f t="shared" si="0"/>
        <v>-31.369990066904677</v>
      </c>
      <c r="R22">
        <f t="shared" si="1"/>
        <v>2.4727977745510783</v>
      </c>
      <c r="T22">
        <v>-255.89349019531761</v>
      </c>
      <c r="U22">
        <v>125.08590671946155</v>
      </c>
      <c r="V22">
        <f t="shared" si="2"/>
        <v>-0.2558934901953176</v>
      </c>
      <c r="W22">
        <f t="shared" si="2"/>
        <v>0.12508590671946154</v>
      </c>
    </row>
    <row r="23" spans="1:23" x14ac:dyDescent="0.25">
      <c r="A23" t="s">
        <v>12</v>
      </c>
      <c r="B23">
        <v>14766.650158582332</v>
      </c>
      <c r="C23">
        <v>2672.6860535420283</v>
      </c>
      <c r="D23">
        <v>2219.314231561395</v>
      </c>
      <c r="E23">
        <v>10831.758770911119</v>
      </c>
      <c r="F23">
        <v>2125.3532991403376</v>
      </c>
      <c r="G23">
        <v>349.2831596784128</v>
      </c>
      <c r="H23">
        <v>-760.10265977713038</v>
      </c>
      <c r="I23">
        <v>765.87927139290991</v>
      </c>
      <c r="L23">
        <v>3</v>
      </c>
      <c r="M23" t="s">
        <v>48</v>
      </c>
      <c r="N23">
        <v>-57432.783755215387</v>
      </c>
      <c r="O23">
        <v>6764.2212834507172</v>
      </c>
      <c r="Q23">
        <f t="shared" si="0"/>
        <v>-57.432783755215389</v>
      </c>
      <c r="R23">
        <f t="shared" si="1"/>
        <v>6.7642212834507172</v>
      </c>
      <c r="T23">
        <v>-274.38187902493274</v>
      </c>
      <c r="U23">
        <v>159.34783975053617</v>
      </c>
      <c r="V23">
        <f t="shared" si="2"/>
        <v>-0.27438187902493272</v>
      </c>
      <c r="W23">
        <f t="shared" si="2"/>
        <v>0.15934783975053618</v>
      </c>
    </row>
    <row r="24" spans="1:23" x14ac:dyDescent="0.25">
      <c r="A24" t="s">
        <v>82</v>
      </c>
      <c r="B24">
        <v>14243.472846503229</v>
      </c>
      <c r="C24">
        <v>977.88750706651763</v>
      </c>
      <c r="D24">
        <v>16650.407086233128</v>
      </c>
      <c r="E24">
        <v>995.3301397644633</v>
      </c>
      <c r="F24">
        <v>1900.0265371210503</v>
      </c>
      <c r="G24">
        <v>239.16024885418253</v>
      </c>
      <c r="H24">
        <v>1809.2288123499147</v>
      </c>
      <c r="I24">
        <v>226.96168004232499</v>
      </c>
      <c r="L24">
        <v>2</v>
      </c>
      <c r="M24" t="s">
        <v>36</v>
      </c>
      <c r="N24">
        <v>-61566.004509217819</v>
      </c>
      <c r="O24">
        <v>24554.135624396244</v>
      </c>
      <c r="Q24">
        <f t="shared" si="0"/>
        <v>-61.566004509217819</v>
      </c>
      <c r="R24">
        <f t="shared" si="1"/>
        <v>24.554135624396245</v>
      </c>
      <c r="T24">
        <v>-21231.150374020348</v>
      </c>
      <c r="U24">
        <v>9709.1005485625228</v>
      </c>
      <c r="V24">
        <f t="shared" si="2"/>
        <v>-21.231150374020348</v>
      </c>
      <c r="W24">
        <f t="shared" si="2"/>
        <v>9.7091005485625228</v>
      </c>
    </row>
    <row r="25" spans="1:23" x14ac:dyDescent="0.25">
      <c r="A25" t="s">
        <v>61</v>
      </c>
      <c r="B25">
        <v>12561.267694464885</v>
      </c>
      <c r="C25">
        <v>6808.0668379787558</v>
      </c>
      <c r="D25">
        <v>254302.010546734</v>
      </c>
      <c r="E25">
        <v>24523.535363914394</v>
      </c>
      <c r="F25">
        <v>8424.5712576701262</v>
      </c>
      <c r="G25">
        <v>1100.4855056839749</v>
      </c>
      <c r="H25">
        <v>1736.6112704488428</v>
      </c>
      <c r="I25">
        <v>597.49421698611297</v>
      </c>
      <c r="L25">
        <v>1</v>
      </c>
      <c r="M25" t="s">
        <v>166</v>
      </c>
      <c r="N25">
        <v>-506631.42431527324</v>
      </c>
      <c r="O25">
        <v>79101.343393889125</v>
      </c>
      <c r="Q25">
        <f t="shared" si="0"/>
        <v>-506.63142431527325</v>
      </c>
      <c r="R25">
        <f t="shared" si="1"/>
        <v>79.101343393889124</v>
      </c>
      <c r="T25">
        <v>3818.4745668510704</v>
      </c>
      <c r="U25">
        <v>851.34183094778189</v>
      </c>
      <c r="V25">
        <f t="shared" si="2"/>
        <v>3.8184745668510702</v>
      </c>
      <c r="W25">
        <f t="shared" si="2"/>
        <v>0.85134183094778193</v>
      </c>
    </row>
    <row r="26" spans="1:23" x14ac:dyDescent="0.25">
      <c r="A26" t="s">
        <v>142</v>
      </c>
      <c r="B26">
        <v>7557.6044541789843</v>
      </c>
      <c r="C26">
        <v>498.66809452866045</v>
      </c>
      <c r="D26">
        <v>7601.2768383288194</v>
      </c>
      <c r="E26">
        <v>496.78494123908877</v>
      </c>
      <c r="F26">
        <v>952.46901490609719</v>
      </c>
      <c r="G26">
        <v>122.6286157516309</v>
      </c>
      <c r="H26">
        <v>1054.2527081134804</v>
      </c>
      <c r="I26">
        <v>127.22644213690397</v>
      </c>
    </row>
    <row r="27" spans="1:23" x14ac:dyDescent="0.25">
      <c r="A27" t="s">
        <v>133</v>
      </c>
      <c r="B27">
        <v>4082.8640509278707</v>
      </c>
      <c r="C27">
        <v>518.9969970755684</v>
      </c>
      <c r="D27">
        <v>9627.2182035389851</v>
      </c>
      <c r="E27">
        <v>1211.4625122426312</v>
      </c>
      <c r="F27">
        <v>817.39935393776022</v>
      </c>
      <c r="G27">
        <v>112.55652918966958</v>
      </c>
      <c r="H27">
        <v>-95.483116343207428</v>
      </c>
      <c r="I27">
        <v>121.17503275455881</v>
      </c>
    </row>
    <row r="28" spans="1:23" x14ac:dyDescent="0.25">
      <c r="A28" t="s">
        <v>131</v>
      </c>
      <c r="B28">
        <v>2381.5403717479653</v>
      </c>
      <c r="C28">
        <v>199.30425374916356</v>
      </c>
      <c r="D28">
        <v>1583.2843767033905</v>
      </c>
      <c r="E28">
        <v>477.31980429752957</v>
      </c>
      <c r="F28">
        <v>69.632429752194753</v>
      </c>
      <c r="G28">
        <v>118.88681988698578</v>
      </c>
      <c r="H28">
        <v>1273.4312990782716</v>
      </c>
      <c r="I28">
        <v>506.15181651705205</v>
      </c>
    </row>
    <row r="29" spans="1:23" x14ac:dyDescent="0.25">
      <c r="A29" t="s">
        <v>79</v>
      </c>
      <c r="B29">
        <v>1630.8915370454815</v>
      </c>
      <c r="C29">
        <v>774.91577255493507</v>
      </c>
      <c r="D29">
        <v>18724.09258473121</v>
      </c>
      <c r="E29">
        <v>3010.0052561323091</v>
      </c>
      <c r="F29">
        <v>774.20292006104796</v>
      </c>
      <c r="G29">
        <v>99.833162201132595</v>
      </c>
      <c r="H29">
        <v>-159.24807438354992</v>
      </c>
      <c r="I29">
        <v>48.319641777038647</v>
      </c>
    </row>
    <row r="30" spans="1:23" x14ac:dyDescent="0.25">
      <c r="A30" t="s">
        <v>109</v>
      </c>
      <c r="B30">
        <v>1565.2622195878896</v>
      </c>
      <c r="C30">
        <v>224.80548671301889</v>
      </c>
      <c r="D30">
        <v>-5186.6903698033575</v>
      </c>
      <c r="E30">
        <v>958.44216344943561</v>
      </c>
      <c r="F30">
        <v>234.48784993202335</v>
      </c>
      <c r="G30">
        <v>29.497733202479086</v>
      </c>
      <c r="H30">
        <v>-818.07990010590879</v>
      </c>
      <c r="I30">
        <v>102.91152671078873</v>
      </c>
    </row>
    <row r="31" spans="1:23" x14ac:dyDescent="0.25">
      <c r="A31" t="s">
        <v>172</v>
      </c>
      <c r="B31">
        <v>1512.8959674132163</v>
      </c>
      <c r="C31">
        <v>99.89351270711775</v>
      </c>
      <c r="D31">
        <v>1474.1953270874865</v>
      </c>
      <c r="E31">
        <v>96.734073656807624</v>
      </c>
      <c r="F31">
        <v>191.11278660077008</v>
      </c>
      <c r="G31">
        <v>24.549491123172515</v>
      </c>
      <c r="H31">
        <v>202.93282025270256</v>
      </c>
      <c r="I31">
        <v>24.501983558326916</v>
      </c>
    </row>
    <row r="32" spans="1:23" x14ac:dyDescent="0.25">
      <c r="A32" t="s">
        <v>130</v>
      </c>
      <c r="B32">
        <v>1155.5822613339237</v>
      </c>
      <c r="C32">
        <v>1443.491381008158</v>
      </c>
      <c r="D32">
        <v>-16035.303984230268</v>
      </c>
      <c r="E32">
        <v>6689.8921260410525</v>
      </c>
      <c r="F32">
        <v>-2286.9336508948641</v>
      </c>
      <c r="G32">
        <v>1172.2800780640232</v>
      </c>
      <c r="H32">
        <v>8986.6896654323955</v>
      </c>
      <c r="I32">
        <v>5319.1277674163966</v>
      </c>
    </row>
    <row r="33" spans="1:9" x14ac:dyDescent="0.25">
      <c r="A33" t="s">
        <v>196</v>
      </c>
      <c r="B33">
        <v>971.76153610052722</v>
      </c>
      <c r="C33">
        <v>63.927227075807878</v>
      </c>
      <c r="D33">
        <v>875.06520076405013</v>
      </c>
      <c r="E33">
        <v>57.56606916122464</v>
      </c>
      <c r="F33">
        <v>124.11048341839472</v>
      </c>
      <c r="G33">
        <v>15.689234529740027</v>
      </c>
      <c r="H33">
        <v>114.98281135607571</v>
      </c>
      <c r="I33">
        <v>14.172225714447157</v>
      </c>
    </row>
    <row r="34" spans="1:9" x14ac:dyDescent="0.25">
      <c r="A34" t="s">
        <v>170</v>
      </c>
      <c r="B34">
        <v>874.19881398464759</v>
      </c>
      <c r="C34">
        <v>346.5494182816899</v>
      </c>
      <c r="D34">
        <v>-68796.222159130193</v>
      </c>
      <c r="E34">
        <v>5017.6217292474394</v>
      </c>
      <c r="F34">
        <v>-3108.0085160185886</v>
      </c>
      <c r="G34">
        <v>1428.9308747976652</v>
      </c>
      <c r="H34">
        <v>5776.0854995965838</v>
      </c>
      <c r="I34">
        <v>6520.4221512419126</v>
      </c>
    </row>
    <row r="35" spans="1:9" x14ac:dyDescent="0.25">
      <c r="A35" t="s">
        <v>68</v>
      </c>
      <c r="B35">
        <v>592.61066316173947</v>
      </c>
      <c r="C35">
        <v>45.529464511341871</v>
      </c>
      <c r="D35">
        <v>688.72693854481531</v>
      </c>
      <c r="E35">
        <v>96.66646995546985</v>
      </c>
      <c r="F35">
        <v>-24.206868988173326</v>
      </c>
      <c r="G35">
        <v>45.731818286618626</v>
      </c>
      <c r="H35">
        <v>543.06674749220724</v>
      </c>
      <c r="I35">
        <v>202.62295620557379</v>
      </c>
    </row>
    <row r="36" spans="1:9" x14ac:dyDescent="0.25">
      <c r="A36" t="s">
        <v>165</v>
      </c>
      <c r="B36">
        <v>436.70484171624497</v>
      </c>
      <c r="C36">
        <v>133.44864608367484</v>
      </c>
      <c r="D36">
        <v>421.81303491836627</v>
      </c>
      <c r="E36">
        <v>571.15085937560514</v>
      </c>
      <c r="F36">
        <v>57.711658669102775</v>
      </c>
      <c r="G36">
        <v>17.244394576133967</v>
      </c>
      <c r="H36">
        <v>46.553176864406723</v>
      </c>
      <c r="I36">
        <v>60.749035247921711</v>
      </c>
    </row>
    <row r="37" spans="1:9" x14ac:dyDescent="0.25">
      <c r="A37" t="s">
        <v>351</v>
      </c>
      <c r="B37">
        <v>359.60523617155781</v>
      </c>
      <c r="C37">
        <v>23.656591392407783</v>
      </c>
      <c r="D37">
        <v>306.87143411296529</v>
      </c>
      <c r="E37">
        <v>20.187503953221867</v>
      </c>
      <c r="F37">
        <v>45.978938044142218</v>
      </c>
      <c r="G37">
        <v>5.8055584847618231</v>
      </c>
      <c r="H37">
        <v>40.142371877606081</v>
      </c>
      <c r="I37">
        <v>4.9640484495810764</v>
      </c>
    </row>
    <row r="38" spans="1:9" x14ac:dyDescent="0.25">
      <c r="A38" t="s">
        <v>66</v>
      </c>
      <c r="B38">
        <v>253.57518832040228</v>
      </c>
      <c r="C38">
        <v>86.730397777936062</v>
      </c>
      <c r="D38">
        <v>-70.223810843582783</v>
      </c>
      <c r="E38">
        <v>379.02359828640482</v>
      </c>
      <c r="F38">
        <v>-849.91734224935317</v>
      </c>
      <c r="G38">
        <v>384.24037174501888</v>
      </c>
      <c r="H38">
        <v>3993.1892553112966</v>
      </c>
      <c r="I38">
        <v>1742.746561783832</v>
      </c>
    </row>
    <row r="39" spans="1:9" x14ac:dyDescent="0.25">
      <c r="A39" t="s">
        <v>64</v>
      </c>
      <c r="B39">
        <v>231.83983422288611</v>
      </c>
      <c r="C39">
        <v>44.995379745347265</v>
      </c>
      <c r="D39">
        <v>-1695.7024264887182</v>
      </c>
      <c r="E39">
        <v>227.13520276427073</v>
      </c>
      <c r="F39">
        <v>-56.209534617196447</v>
      </c>
      <c r="G39">
        <v>42.455004009726508</v>
      </c>
      <c r="H39">
        <v>172.25280594837335</v>
      </c>
      <c r="I39">
        <v>194.07672731877537</v>
      </c>
    </row>
    <row r="40" spans="1:9" x14ac:dyDescent="0.25">
      <c r="A40" t="s">
        <v>164</v>
      </c>
      <c r="B40">
        <v>150.11249608056005</v>
      </c>
      <c r="C40">
        <v>336.15168929557558</v>
      </c>
      <c r="D40">
        <v>-40357.918590773465</v>
      </c>
      <c r="E40">
        <v>3343.6429287279416</v>
      </c>
      <c r="F40">
        <v>-779.25915305784099</v>
      </c>
      <c r="G40">
        <v>410.82603372408164</v>
      </c>
      <c r="H40">
        <v>-1557.480174508767</v>
      </c>
      <c r="I40">
        <v>1990.7953151305496</v>
      </c>
    </row>
    <row r="41" spans="1:9" x14ac:dyDescent="0.25">
      <c r="A41" t="s">
        <v>22</v>
      </c>
      <c r="B41">
        <v>117.39996620090358</v>
      </c>
      <c r="C41">
        <v>165.64893734274406</v>
      </c>
      <c r="D41">
        <v>-5148.652794353462</v>
      </c>
      <c r="E41">
        <v>883.0541616198816</v>
      </c>
      <c r="F41">
        <v>-2.2960793032377893</v>
      </c>
      <c r="G41">
        <v>40.197540618925053</v>
      </c>
      <c r="H41">
        <v>-581.97100035671019</v>
      </c>
      <c r="I41">
        <v>214.95801198734037</v>
      </c>
    </row>
    <row r="42" spans="1:9" x14ac:dyDescent="0.25">
      <c r="A42" t="s">
        <v>323</v>
      </c>
      <c r="B42">
        <v>90.963918742557567</v>
      </c>
      <c r="C42">
        <v>5.9840515117478921</v>
      </c>
      <c r="D42">
        <v>-272.58548802754018</v>
      </c>
      <c r="E42">
        <v>17.932006714972321</v>
      </c>
      <c r="F42">
        <v>9.3384897611497806</v>
      </c>
      <c r="G42">
        <v>1.7938677623656103</v>
      </c>
      <c r="H42">
        <v>-24.391826402203719</v>
      </c>
      <c r="I42">
        <v>6.4188140202848967</v>
      </c>
    </row>
    <row r="43" spans="1:9" x14ac:dyDescent="0.25">
      <c r="A43" t="s">
        <v>386</v>
      </c>
      <c r="B43">
        <v>8.1470181895432106</v>
      </c>
      <c r="C43">
        <v>0.53595070647022236</v>
      </c>
      <c r="D43">
        <v>-6789.6393295859207</v>
      </c>
      <c r="E43">
        <v>446.65568563970623</v>
      </c>
      <c r="F43">
        <v>-21.147701856187872</v>
      </c>
      <c r="G43">
        <v>10.77645333785865</v>
      </c>
      <c r="H43">
        <v>-770.64154002165583</v>
      </c>
      <c r="I43">
        <v>119.98603530263016</v>
      </c>
    </row>
    <row r="44" spans="1:9" x14ac:dyDescent="0.25">
      <c r="A44" t="s">
        <v>206</v>
      </c>
      <c r="B44">
        <v>5.0048871334116773</v>
      </c>
      <c r="C44">
        <v>0.32924595631792869</v>
      </c>
      <c r="D44">
        <v>-8541.293245294044</v>
      </c>
      <c r="E44">
        <v>561.88804817696689</v>
      </c>
      <c r="F44">
        <v>-7.4898630996028492</v>
      </c>
      <c r="G44">
        <v>3.5211251332553264</v>
      </c>
      <c r="H44">
        <v>-1059.196982730803</v>
      </c>
      <c r="I44">
        <v>138.8014895336363</v>
      </c>
    </row>
    <row r="45" spans="1:9" x14ac:dyDescent="0.25">
      <c r="A45" t="s">
        <v>192</v>
      </c>
      <c r="B45">
        <v>0</v>
      </c>
      <c r="C45">
        <v>0</v>
      </c>
      <c r="D45">
        <v>-102.02179210628069</v>
      </c>
      <c r="E45">
        <v>0</v>
      </c>
      <c r="F45">
        <v>-0.35420590349127745</v>
      </c>
      <c r="G45">
        <v>0.17151868831817865</v>
      </c>
      <c r="H45">
        <v>-11.485724365284137</v>
      </c>
      <c r="I45">
        <v>0.77787413300877117</v>
      </c>
    </row>
    <row r="46" spans="1:9" x14ac:dyDescent="0.25">
      <c r="A46" t="s">
        <v>200</v>
      </c>
      <c r="B46">
        <v>0</v>
      </c>
      <c r="C46">
        <v>0</v>
      </c>
      <c r="D46">
        <v>-177.03961396163842</v>
      </c>
      <c r="E46">
        <v>0</v>
      </c>
      <c r="F46">
        <v>-0.53033312533397992</v>
      </c>
      <c r="G46">
        <v>0.24017208542163113</v>
      </c>
      <c r="H46">
        <v>-20.313748465332534</v>
      </c>
      <c r="I46">
        <v>1.0892191223466976</v>
      </c>
    </row>
    <row r="47" spans="1:9" x14ac:dyDescent="0.25">
      <c r="A47" t="s">
        <v>209</v>
      </c>
      <c r="B47">
        <v>0</v>
      </c>
      <c r="C47">
        <v>0</v>
      </c>
      <c r="D47">
        <v>-232.18465950030026</v>
      </c>
      <c r="E47">
        <v>0</v>
      </c>
      <c r="F47">
        <v>-1.653979304605866</v>
      </c>
      <c r="G47">
        <v>0.72064969196780071</v>
      </c>
      <c r="H47">
        <v>-22.294287270050472</v>
      </c>
      <c r="I47">
        <v>3.268234002156182</v>
      </c>
    </row>
    <row r="48" spans="1:9" x14ac:dyDescent="0.25">
      <c r="A48" t="s">
        <v>215</v>
      </c>
      <c r="B48">
        <v>0</v>
      </c>
      <c r="C48">
        <v>0</v>
      </c>
      <c r="D48">
        <v>-113.04939204779316</v>
      </c>
      <c r="E48">
        <v>0</v>
      </c>
      <c r="F48">
        <v>-0.19729214768870815</v>
      </c>
      <c r="G48">
        <v>0.1077430495880045</v>
      </c>
      <c r="H48">
        <v>-13.612512263724204</v>
      </c>
      <c r="I48">
        <v>0.48863704515255924</v>
      </c>
    </row>
    <row r="49" spans="1:9" x14ac:dyDescent="0.25">
      <c r="A49" t="s">
        <v>248</v>
      </c>
      <c r="B49">
        <v>0</v>
      </c>
      <c r="C49">
        <v>0</v>
      </c>
      <c r="D49">
        <v>-32.706113422632029</v>
      </c>
      <c r="E49">
        <v>0</v>
      </c>
      <c r="F49">
        <v>-0.67894178947311246</v>
      </c>
      <c r="G49">
        <v>0.28730795692525568</v>
      </c>
      <c r="H49">
        <v>-1.1178806139923259</v>
      </c>
      <c r="I49">
        <v>1.3030176550009256</v>
      </c>
    </row>
    <row r="50" spans="1:9" x14ac:dyDescent="0.25">
      <c r="A50" t="s">
        <v>259</v>
      </c>
      <c r="B50">
        <v>0</v>
      </c>
      <c r="C50">
        <v>0</v>
      </c>
      <c r="D50">
        <v>-157.31604584327255</v>
      </c>
      <c r="E50">
        <v>0</v>
      </c>
      <c r="F50">
        <v>-0.19645396735049789</v>
      </c>
      <c r="G50">
        <v>9.7148620907673802E-2</v>
      </c>
      <c r="H50">
        <v>-19.296920412389881</v>
      </c>
      <c r="I50">
        <v>0.44058603084944181</v>
      </c>
    </row>
    <row r="51" spans="1:9" x14ac:dyDescent="0.25">
      <c r="A51" t="s">
        <v>270</v>
      </c>
      <c r="B51">
        <v>0</v>
      </c>
      <c r="C51">
        <v>0</v>
      </c>
      <c r="D51">
        <v>-113.7478032952822</v>
      </c>
      <c r="E51">
        <v>0</v>
      </c>
      <c r="F51">
        <v>-0.24367393301322213</v>
      </c>
      <c r="G51">
        <v>0.11786755520803299</v>
      </c>
      <c r="H51">
        <v>-13.491782516462933</v>
      </c>
      <c r="I51">
        <v>0.53455371601065693</v>
      </c>
    </row>
    <row r="52" spans="1:9" x14ac:dyDescent="0.25">
      <c r="A52" t="s">
        <v>272</v>
      </c>
      <c r="B52">
        <v>0</v>
      </c>
      <c r="C52">
        <v>0</v>
      </c>
      <c r="D52">
        <v>-64.992648809662739</v>
      </c>
      <c r="E52">
        <v>0</v>
      </c>
      <c r="F52">
        <v>-0.99766959307794556</v>
      </c>
      <c r="G52">
        <v>0.42228547730181099</v>
      </c>
      <c r="H52">
        <v>-3.815592292208831</v>
      </c>
      <c r="I52">
        <v>1.9151666640699989</v>
      </c>
    </row>
    <row r="53" spans="1:9" x14ac:dyDescent="0.25">
      <c r="A53" t="s">
        <v>289</v>
      </c>
      <c r="B53">
        <v>0</v>
      </c>
      <c r="C53">
        <v>0</v>
      </c>
      <c r="D53">
        <v>0</v>
      </c>
      <c r="E53">
        <v>0</v>
      </c>
      <c r="F53">
        <v>-0.32021822284371848</v>
      </c>
      <c r="G53">
        <v>0.16097823001488906</v>
      </c>
      <c r="H53">
        <v>1.4522819399829388</v>
      </c>
      <c r="I53">
        <v>0.73008267332475096</v>
      </c>
    </row>
    <row r="54" spans="1:9" x14ac:dyDescent="0.25">
      <c r="A54" t="s">
        <v>298</v>
      </c>
      <c r="B54">
        <v>0</v>
      </c>
      <c r="C54">
        <v>0</v>
      </c>
      <c r="D54">
        <v>-15.820140617577788</v>
      </c>
      <c r="E54">
        <v>0</v>
      </c>
      <c r="F54">
        <v>-3.1987571257065324</v>
      </c>
      <c r="G54">
        <v>1.3713324363077424</v>
      </c>
      <c r="H54">
        <v>12.477134430401108</v>
      </c>
      <c r="I54">
        <v>6.2193723022425713</v>
      </c>
    </row>
    <row r="55" spans="1:9" x14ac:dyDescent="0.25">
      <c r="A55" t="s">
        <v>300</v>
      </c>
      <c r="B55">
        <v>0</v>
      </c>
      <c r="C55">
        <v>0</v>
      </c>
      <c r="D55">
        <v>-1936.8171757520208</v>
      </c>
      <c r="E55">
        <v>0</v>
      </c>
      <c r="F55">
        <v>-31.513945809304207</v>
      </c>
      <c r="G55">
        <v>13.516454617309035</v>
      </c>
      <c r="H55">
        <v>-105.62110456427919</v>
      </c>
      <c r="I55">
        <v>61.282231880119923</v>
      </c>
    </row>
    <row r="56" spans="1:9" x14ac:dyDescent="0.25">
      <c r="A56" t="s">
        <v>310</v>
      </c>
      <c r="B56">
        <v>0</v>
      </c>
      <c r="C56">
        <v>0</v>
      </c>
      <c r="D56">
        <v>-32.272665140400498</v>
      </c>
      <c r="E56">
        <v>0</v>
      </c>
      <c r="F56">
        <v>-9.7119025925352209E-2</v>
      </c>
      <c r="G56">
        <v>5.5630419154514277E-2</v>
      </c>
      <c r="H56">
        <v>-3.7009914341888406</v>
      </c>
      <c r="I56">
        <v>0.25229869739963356</v>
      </c>
    </row>
    <row r="57" spans="1:9" x14ac:dyDescent="0.25">
      <c r="A57" t="s">
        <v>320</v>
      </c>
      <c r="B57">
        <v>0</v>
      </c>
      <c r="C57">
        <v>0</v>
      </c>
      <c r="D57">
        <v>-468.45194162049728</v>
      </c>
      <c r="E57">
        <v>0</v>
      </c>
      <c r="F57">
        <v>-4.2556100629473805</v>
      </c>
      <c r="G57">
        <v>1.797376248976865</v>
      </c>
      <c r="H57">
        <v>-40.814612748940561</v>
      </c>
      <c r="I57">
        <v>8.1510151615318183</v>
      </c>
    </row>
    <row r="58" spans="1:9" x14ac:dyDescent="0.25">
      <c r="A58" t="s">
        <v>326</v>
      </c>
      <c r="B58">
        <v>0</v>
      </c>
      <c r="C58">
        <v>0</v>
      </c>
      <c r="D58">
        <v>-35.155868039061701</v>
      </c>
      <c r="E58">
        <v>0</v>
      </c>
      <c r="F58">
        <v>-0.96249556668200376</v>
      </c>
      <c r="G58">
        <v>0.40961897811175779</v>
      </c>
      <c r="H58">
        <v>-0.14625215697732852</v>
      </c>
      <c r="I58">
        <v>1.8577298002134475</v>
      </c>
    </row>
    <row r="59" spans="1:9" x14ac:dyDescent="0.25">
      <c r="A59" t="s">
        <v>331</v>
      </c>
      <c r="B59">
        <v>0</v>
      </c>
      <c r="C59">
        <v>0</v>
      </c>
      <c r="D59">
        <v>-35.155868039061701</v>
      </c>
      <c r="E59">
        <v>0</v>
      </c>
      <c r="F59">
        <v>-2.0421262822632595</v>
      </c>
      <c r="G59">
        <v>0.87434185044066359</v>
      </c>
      <c r="H59">
        <v>4.7501843298828748</v>
      </c>
      <c r="I59">
        <v>3.9653702536561406</v>
      </c>
    </row>
    <row r="60" spans="1:9" x14ac:dyDescent="0.25">
      <c r="A60" t="s">
        <v>334</v>
      </c>
      <c r="B60">
        <v>0</v>
      </c>
      <c r="C60">
        <v>0</v>
      </c>
      <c r="D60">
        <v>0</v>
      </c>
      <c r="E60">
        <v>0</v>
      </c>
      <c r="F60">
        <v>-8.5999833573515538E-2</v>
      </c>
      <c r="G60">
        <v>5.1482068105709523E-2</v>
      </c>
      <c r="H60">
        <v>0.39003403376362539</v>
      </c>
      <c r="I60">
        <v>0.23348601800024091</v>
      </c>
    </row>
    <row r="61" spans="1:9" x14ac:dyDescent="0.25">
      <c r="A61" t="s">
        <v>342</v>
      </c>
      <c r="B61">
        <v>0</v>
      </c>
      <c r="C61">
        <v>0</v>
      </c>
      <c r="D61">
        <v>0</v>
      </c>
      <c r="E61">
        <v>0</v>
      </c>
      <c r="F61">
        <v>-63.494091229355305</v>
      </c>
      <c r="G61">
        <v>31.915929360036497</v>
      </c>
      <c r="H61">
        <v>287.96400519974549</v>
      </c>
      <c r="I61">
        <v>144.74793906396033</v>
      </c>
    </row>
    <row r="62" spans="1:9" x14ac:dyDescent="0.25">
      <c r="A62" t="s">
        <v>354</v>
      </c>
      <c r="B62">
        <v>0</v>
      </c>
      <c r="C62">
        <v>0</v>
      </c>
      <c r="D62">
        <v>-685.74556140802679</v>
      </c>
      <c r="E62">
        <v>0</v>
      </c>
      <c r="F62">
        <v>-122.05839026701611</v>
      </c>
      <c r="G62">
        <v>51.978153251712726</v>
      </c>
      <c r="H62">
        <v>465.57031308864936</v>
      </c>
      <c r="I62">
        <v>235.71032941951174</v>
      </c>
    </row>
    <row r="63" spans="1:9" x14ac:dyDescent="0.25">
      <c r="A63" t="s">
        <v>363</v>
      </c>
      <c r="B63">
        <v>0</v>
      </c>
      <c r="C63">
        <v>0</v>
      </c>
      <c r="D63">
        <v>0</v>
      </c>
      <c r="E63">
        <v>0</v>
      </c>
      <c r="F63">
        <v>-18.860066748616507</v>
      </c>
      <c r="G63">
        <v>8.6064650639973994</v>
      </c>
      <c r="H63">
        <v>85.535838912128895</v>
      </c>
      <c r="I63">
        <v>39.032799784282219</v>
      </c>
    </row>
    <row r="64" spans="1:9" x14ac:dyDescent="0.25">
      <c r="A64" t="s">
        <v>372</v>
      </c>
      <c r="B64">
        <v>0</v>
      </c>
      <c r="C64">
        <v>0</v>
      </c>
      <c r="D64">
        <v>0</v>
      </c>
      <c r="E64">
        <v>0</v>
      </c>
      <c r="F64">
        <v>-0.35885419277730179</v>
      </c>
      <c r="G64">
        <v>0.15202363944495834</v>
      </c>
      <c r="H64">
        <v>1.6275072000258417</v>
      </c>
      <c r="I64">
        <v>0.68947102402770655</v>
      </c>
    </row>
    <row r="65" spans="1:9" x14ac:dyDescent="0.25">
      <c r="A65" t="s">
        <v>374</v>
      </c>
      <c r="B65">
        <v>0</v>
      </c>
      <c r="C65">
        <v>0</v>
      </c>
      <c r="D65">
        <v>-100.25134766502461</v>
      </c>
      <c r="E65">
        <v>0</v>
      </c>
      <c r="F65">
        <v>-1.8333622723979088</v>
      </c>
      <c r="G65">
        <v>0.77242549381750358</v>
      </c>
      <c r="H65">
        <v>-4.5501280627920497</v>
      </c>
      <c r="I65">
        <v>3.5031166896496231</v>
      </c>
    </row>
    <row r="66" spans="1:9" x14ac:dyDescent="0.25">
      <c r="A66" t="s">
        <v>378</v>
      </c>
      <c r="B66">
        <v>0</v>
      </c>
      <c r="C66">
        <v>0</v>
      </c>
      <c r="D66">
        <v>0</v>
      </c>
      <c r="E66">
        <v>0</v>
      </c>
      <c r="F66">
        <v>-0.11200929752594586</v>
      </c>
      <c r="G66">
        <v>5.7534486024921706E-2</v>
      </c>
      <c r="H66">
        <v>0.50799444973029217</v>
      </c>
      <c r="I66">
        <v>0.26093547780687659</v>
      </c>
    </row>
    <row r="67" spans="1:9" x14ac:dyDescent="0.25">
      <c r="A67" t="s">
        <v>383</v>
      </c>
      <c r="B67">
        <v>0</v>
      </c>
      <c r="C67">
        <v>0</v>
      </c>
      <c r="D67">
        <v>-122.36315073432085</v>
      </c>
      <c r="E67">
        <v>0</v>
      </c>
      <c r="F67">
        <v>-0.59868790750746281</v>
      </c>
      <c r="G67">
        <v>0.25508824990272971</v>
      </c>
      <c r="H67">
        <v>-12.98727348024358</v>
      </c>
      <c r="I67">
        <v>1.156876341198011</v>
      </c>
    </row>
    <row r="68" spans="1:9" x14ac:dyDescent="0.25">
      <c r="A68" t="s">
        <v>405</v>
      </c>
      <c r="B68">
        <v>0</v>
      </c>
      <c r="C68">
        <v>0</v>
      </c>
      <c r="D68">
        <v>-163.338424455237</v>
      </c>
      <c r="E68">
        <v>0</v>
      </c>
      <c r="F68">
        <v>-54.762496116358278</v>
      </c>
      <c r="G68">
        <v>23.493889541508299</v>
      </c>
      <c r="H68">
        <v>227.40297503237545</v>
      </c>
      <c r="I68">
        <v>106.548807198212</v>
      </c>
    </row>
    <row r="69" spans="1:9" x14ac:dyDescent="0.25">
      <c r="A69" t="s">
        <v>414</v>
      </c>
      <c r="B69">
        <v>0</v>
      </c>
      <c r="C69">
        <v>0</v>
      </c>
      <c r="D69">
        <v>-1.7577934019530845</v>
      </c>
      <c r="E69">
        <v>0</v>
      </c>
      <c r="F69">
        <v>-0.18438889437498462</v>
      </c>
      <c r="G69">
        <v>7.9276531953777721E-2</v>
      </c>
      <c r="H69">
        <v>0.61068443503178638</v>
      </c>
      <c r="I69">
        <v>0.35954182300248749</v>
      </c>
    </row>
    <row r="70" spans="1:9" x14ac:dyDescent="0.25">
      <c r="A70" t="s">
        <v>147</v>
      </c>
      <c r="B70">
        <v>-3.874965815639551</v>
      </c>
      <c r="C70">
        <v>2.2896400216540944</v>
      </c>
      <c r="D70">
        <v>-10.698979004459854</v>
      </c>
      <c r="E70">
        <v>10.384131008354334</v>
      </c>
      <c r="F70">
        <v>-6.7036381162126935</v>
      </c>
      <c r="G70">
        <v>2.8693222102204108</v>
      </c>
      <c r="H70">
        <v>26.774733458192781</v>
      </c>
      <c r="I70">
        <v>13.013145059625831</v>
      </c>
    </row>
    <row r="71" spans="1:9" x14ac:dyDescent="0.25">
      <c r="A71" t="s">
        <v>168</v>
      </c>
      <c r="B71">
        <v>-6.1098218322478992</v>
      </c>
      <c r="C71">
        <v>3.565964216410932</v>
      </c>
      <c r="D71">
        <v>-16.372349775681958</v>
      </c>
      <c r="E71">
        <v>16.172562769254483</v>
      </c>
      <c r="F71">
        <v>-1.1766094437028041</v>
      </c>
      <c r="G71">
        <v>0.50033645331858212</v>
      </c>
      <c r="H71">
        <v>-0.32066733804775627</v>
      </c>
      <c r="I71">
        <v>2.2691542051381224</v>
      </c>
    </row>
    <row r="72" spans="1:9" x14ac:dyDescent="0.25">
      <c r="A72" t="s">
        <v>43</v>
      </c>
      <c r="B72">
        <v>-12.727519829112076</v>
      </c>
      <c r="C72">
        <v>8.3104938295178226</v>
      </c>
      <c r="D72">
        <v>-84.34421226493123</v>
      </c>
      <c r="E72">
        <v>37.689637701181717</v>
      </c>
      <c r="F72">
        <v>-8.9270529510553249</v>
      </c>
      <c r="G72">
        <v>3.8199904590232578</v>
      </c>
      <c r="H72">
        <v>22.255703224855431</v>
      </c>
      <c r="I72">
        <v>17.324368367999963</v>
      </c>
    </row>
    <row r="73" spans="1:9" x14ac:dyDescent="0.25">
      <c r="A73" t="s">
        <v>72</v>
      </c>
      <c r="B73">
        <v>-13.463056825208884</v>
      </c>
      <c r="C73">
        <v>8.4468940069684031</v>
      </c>
      <c r="D73">
        <v>-664.17897846805499</v>
      </c>
      <c r="E73">
        <v>38.304703070380313</v>
      </c>
      <c r="F73">
        <v>-23.875325037734289</v>
      </c>
      <c r="G73">
        <v>10.299593331499327</v>
      </c>
      <c r="H73">
        <v>15.213888899816325</v>
      </c>
      <c r="I73">
        <v>46.706264336131454</v>
      </c>
    </row>
    <row r="74" spans="1:9" x14ac:dyDescent="0.25">
      <c r="A74" t="s">
        <v>145</v>
      </c>
      <c r="B74">
        <v>-15.322396903194507</v>
      </c>
      <c r="C74">
        <v>13.761340053201897</v>
      </c>
      <c r="D74">
        <v>-61.935601357100666</v>
      </c>
      <c r="E74">
        <v>62.410345849723434</v>
      </c>
      <c r="F74">
        <v>0</v>
      </c>
      <c r="G74">
        <v>0</v>
      </c>
      <c r="H74">
        <v>-16.865643536080054</v>
      </c>
      <c r="I74">
        <v>0</v>
      </c>
    </row>
    <row r="75" spans="1:9" x14ac:dyDescent="0.25">
      <c r="A75" t="s">
        <v>67</v>
      </c>
      <c r="B75">
        <v>-18.250321411704181</v>
      </c>
      <c r="C75">
        <v>19.190225528526796</v>
      </c>
      <c r="D75">
        <v>10.459959283877581</v>
      </c>
      <c r="E75">
        <v>87.359582160020139</v>
      </c>
      <c r="F75">
        <v>-105.33298888756111</v>
      </c>
      <c r="G75">
        <v>45.498139463804087</v>
      </c>
      <c r="H75">
        <v>468.4360752231575</v>
      </c>
      <c r="I75">
        <v>206.35314619369302</v>
      </c>
    </row>
    <row r="76" spans="1:9" x14ac:dyDescent="0.25">
      <c r="A76" t="s">
        <v>104</v>
      </c>
      <c r="B76">
        <v>-20.270094505310098</v>
      </c>
      <c r="C76">
        <v>8.7213873666518928</v>
      </c>
      <c r="D76">
        <v>-1101.3445022030464</v>
      </c>
      <c r="E76">
        <v>39.546537557396313</v>
      </c>
      <c r="F76">
        <v>-121.67725418484709</v>
      </c>
      <c r="G76">
        <v>52.49642284565622</v>
      </c>
      <c r="H76">
        <v>398.71199356420772</v>
      </c>
      <c r="I76">
        <v>238.04145721504514</v>
      </c>
    </row>
    <row r="77" spans="1:9" x14ac:dyDescent="0.25">
      <c r="A77" t="s">
        <v>49</v>
      </c>
      <c r="B77">
        <v>-21.441038546085522</v>
      </c>
      <c r="C77">
        <v>7.413784125940369</v>
      </c>
      <c r="D77">
        <v>14.669303744632941</v>
      </c>
      <c r="E77">
        <v>33.623208663877882</v>
      </c>
      <c r="F77">
        <v>-32.209350082981587</v>
      </c>
      <c r="G77">
        <v>13.585707493891816</v>
      </c>
      <c r="H77">
        <v>135.48247157225975</v>
      </c>
      <c r="I77">
        <v>61.614294421554092</v>
      </c>
    </row>
    <row r="78" spans="1:9" x14ac:dyDescent="0.25">
      <c r="A78" t="s">
        <v>42</v>
      </c>
      <c r="B78">
        <v>-25.014137854472189</v>
      </c>
      <c r="C78">
        <v>21.078904558613836</v>
      </c>
      <c r="D78">
        <v>49.243437489636818</v>
      </c>
      <c r="E78">
        <v>95.59793679934927</v>
      </c>
      <c r="F78">
        <v>-35.570429058705187</v>
      </c>
      <c r="G78">
        <v>15.183058731272038</v>
      </c>
      <c r="H78">
        <v>153.08318477047291</v>
      </c>
      <c r="I78">
        <v>68.858848189993509</v>
      </c>
    </row>
    <row r="79" spans="1:9" x14ac:dyDescent="0.25">
      <c r="A79" t="s">
        <v>26</v>
      </c>
      <c r="B79">
        <v>-28.531302109479977</v>
      </c>
      <c r="C79">
        <v>17.501872972981694</v>
      </c>
      <c r="D79">
        <v>-10.304454187410727</v>
      </c>
      <c r="E79">
        <v>79.374284106772123</v>
      </c>
      <c r="F79">
        <v>-4.3398991843145884</v>
      </c>
      <c r="G79">
        <v>1.8390703256604684</v>
      </c>
      <c r="H79">
        <v>1.755138482523197</v>
      </c>
      <c r="I79">
        <v>8.3405296534065183</v>
      </c>
    </row>
    <row r="80" spans="1:9" x14ac:dyDescent="0.25">
      <c r="A80" t="s">
        <v>148</v>
      </c>
      <c r="B80">
        <v>-29.893903994484539</v>
      </c>
      <c r="C80">
        <v>13.461471335479555</v>
      </c>
      <c r="D80">
        <v>-457.08237293234856</v>
      </c>
      <c r="E80">
        <v>61.045927623314022</v>
      </c>
      <c r="F80">
        <v>-6.9073969494483896</v>
      </c>
      <c r="G80">
        <v>2.9476083802805073</v>
      </c>
      <c r="H80">
        <v>-44.727222033053209</v>
      </c>
      <c r="I80">
        <v>13.367000037375002</v>
      </c>
    </row>
    <row r="81" spans="1:9" x14ac:dyDescent="0.25">
      <c r="A81" t="s">
        <v>152</v>
      </c>
      <c r="B81">
        <v>-44.869595067458889</v>
      </c>
      <c r="C81">
        <v>19.835700393157182</v>
      </c>
      <c r="D81">
        <v>-37.426031959836962</v>
      </c>
      <c r="E81">
        <v>89.957189426698108</v>
      </c>
      <c r="F81">
        <v>-23.962681938935901</v>
      </c>
      <c r="G81">
        <v>10.212659276352479</v>
      </c>
      <c r="H81">
        <v>77.760798474679206</v>
      </c>
      <c r="I81">
        <v>46.315587897773177</v>
      </c>
    </row>
    <row r="82" spans="1:9" x14ac:dyDescent="0.25">
      <c r="A82" t="s">
        <v>90</v>
      </c>
      <c r="B82">
        <v>-46.046528136472737</v>
      </c>
      <c r="C82">
        <v>18.555150928740311</v>
      </c>
      <c r="D82">
        <v>-1720.4655522795986</v>
      </c>
      <c r="E82">
        <v>84.127269087391937</v>
      </c>
      <c r="F82">
        <v>-288.6804133384959</v>
      </c>
      <c r="G82">
        <v>123.71588742947874</v>
      </c>
      <c r="H82">
        <v>1061.667629526306</v>
      </c>
      <c r="I82">
        <v>560.91593068339569</v>
      </c>
    </row>
    <row r="83" spans="1:9" x14ac:dyDescent="0.25">
      <c r="A83" t="s">
        <v>30</v>
      </c>
      <c r="B83">
        <v>-47.381932165216142</v>
      </c>
      <c r="C83">
        <v>18.434689554097794</v>
      </c>
      <c r="D83">
        <v>-125.95738590131359</v>
      </c>
      <c r="E83">
        <v>83.602121784189038</v>
      </c>
      <c r="F83">
        <v>-17.618699295683069</v>
      </c>
      <c r="G83">
        <v>7.5242072470923249</v>
      </c>
      <c r="H83">
        <v>36.165865798488632</v>
      </c>
      <c r="I83">
        <v>34.122608289927122</v>
      </c>
    </row>
    <row r="84" spans="1:9" x14ac:dyDescent="0.25">
      <c r="A84" t="s">
        <v>99</v>
      </c>
      <c r="B84">
        <v>-51.062793544956243</v>
      </c>
      <c r="C84">
        <v>24.567378680309499</v>
      </c>
      <c r="D84">
        <v>-265.7111071799269</v>
      </c>
      <c r="E84">
        <v>111.41137658799668</v>
      </c>
      <c r="F84">
        <v>-78.45500815662551</v>
      </c>
      <c r="G84">
        <v>33.644695501679081</v>
      </c>
      <c r="H84">
        <v>291.9996254433666</v>
      </c>
      <c r="I84">
        <v>152.57638551932087</v>
      </c>
    </row>
    <row r="85" spans="1:9" x14ac:dyDescent="0.25">
      <c r="A85" t="s">
        <v>110</v>
      </c>
      <c r="B85">
        <v>-58.923134251308845</v>
      </c>
      <c r="C85">
        <v>17.398985421672858</v>
      </c>
      <c r="D85">
        <v>-289.88575097923041</v>
      </c>
      <c r="E85">
        <v>78.902458110312935</v>
      </c>
      <c r="F85">
        <v>-7.4948273950073272</v>
      </c>
      <c r="G85">
        <v>3.2038704405825227</v>
      </c>
      <c r="H85">
        <v>-37.502224924093703</v>
      </c>
      <c r="I85">
        <v>14.529195070997824</v>
      </c>
    </row>
    <row r="86" spans="1:9" x14ac:dyDescent="0.25">
      <c r="A86" t="s">
        <v>121</v>
      </c>
      <c r="B86">
        <v>-71.107325893701372</v>
      </c>
      <c r="C86">
        <v>41.70898699474786</v>
      </c>
      <c r="D86">
        <v>-713.20832663495366</v>
      </c>
      <c r="E86">
        <v>189.13127961028383</v>
      </c>
      <c r="F86">
        <v>-185.70592377163615</v>
      </c>
      <c r="G86">
        <v>79.320167367844178</v>
      </c>
      <c r="H86">
        <v>709.32155096266797</v>
      </c>
      <c r="I86">
        <v>359.68087057763688</v>
      </c>
    </row>
    <row r="87" spans="1:9" x14ac:dyDescent="0.25">
      <c r="A87" t="s">
        <v>157</v>
      </c>
      <c r="B87">
        <v>-71.385022259987736</v>
      </c>
      <c r="C87">
        <v>42.05117281362169</v>
      </c>
      <c r="D87">
        <v>-1820.4038873221132</v>
      </c>
      <c r="E87">
        <v>190.64948832030663</v>
      </c>
      <c r="F87">
        <v>-513.05936046620877</v>
      </c>
      <c r="G87">
        <v>218.91083704944941</v>
      </c>
      <c r="H87">
        <v>2051.7190414875336</v>
      </c>
      <c r="I87">
        <v>992.48692197541288</v>
      </c>
    </row>
    <row r="88" spans="1:9" x14ac:dyDescent="0.25">
      <c r="A88" t="s">
        <v>113</v>
      </c>
      <c r="B88">
        <v>-71.541614597462399</v>
      </c>
      <c r="C88">
        <v>34.691894475298348</v>
      </c>
      <c r="D88">
        <v>-551.76090375472859</v>
      </c>
      <c r="E88">
        <v>157.31592775544681</v>
      </c>
      <c r="F88">
        <v>-160.90840891534626</v>
      </c>
      <c r="G88">
        <v>68.540151297602776</v>
      </c>
      <c r="H88">
        <v>617.32298047622555</v>
      </c>
      <c r="I88">
        <v>310.8062460399359</v>
      </c>
    </row>
    <row r="89" spans="1:9" x14ac:dyDescent="0.25">
      <c r="A89" t="s">
        <v>13</v>
      </c>
      <c r="B89">
        <v>-72.248632406701645</v>
      </c>
      <c r="C89">
        <v>33.07054023614964</v>
      </c>
      <c r="D89">
        <v>-1133.8828489697767</v>
      </c>
      <c r="E89">
        <v>149.94974787613788</v>
      </c>
      <c r="F89">
        <v>-63.31511604501695</v>
      </c>
      <c r="G89">
        <v>27.249275616650692</v>
      </c>
      <c r="H89">
        <v>99.595821550550482</v>
      </c>
      <c r="I89">
        <v>123.55474024151874</v>
      </c>
    </row>
    <row r="90" spans="1:9" x14ac:dyDescent="0.25">
      <c r="A90" t="s">
        <v>111</v>
      </c>
      <c r="B90">
        <v>-83.476477594231568</v>
      </c>
      <c r="C90">
        <v>34.62486387480913</v>
      </c>
      <c r="D90">
        <v>-10895.605209413397</v>
      </c>
      <c r="E90">
        <v>156.75361320468363</v>
      </c>
      <c r="F90">
        <v>-83.326102851638638</v>
      </c>
      <c r="G90">
        <v>35.650744943381824</v>
      </c>
      <c r="H90">
        <v>-1068.8757087118206</v>
      </c>
      <c r="I90">
        <v>161.39797988865053</v>
      </c>
    </row>
    <row r="91" spans="1:9" x14ac:dyDescent="0.25">
      <c r="A91" t="s">
        <v>94</v>
      </c>
      <c r="B91">
        <v>-84.114114614353412</v>
      </c>
      <c r="C91">
        <v>48.978855750266554</v>
      </c>
      <c r="D91">
        <v>-4274.9558175174889</v>
      </c>
      <c r="E91">
        <v>221.96956932529028</v>
      </c>
      <c r="F91">
        <v>-319.15850964078317</v>
      </c>
      <c r="G91">
        <v>136.49064053818998</v>
      </c>
      <c r="H91">
        <v>849.92918369397103</v>
      </c>
      <c r="I91">
        <v>618.56832367975744</v>
      </c>
    </row>
    <row r="92" spans="1:9" x14ac:dyDescent="0.25">
      <c r="A92" t="s">
        <v>96</v>
      </c>
      <c r="B92">
        <v>-106.21217868479533</v>
      </c>
      <c r="C92">
        <v>82.288135153163893</v>
      </c>
      <c r="D92">
        <v>225.47278400014847</v>
      </c>
      <c r="E92">
        <v>373.18528135631982</v>
      </c>
      <c r="F92">
        <v>-383.65541857842652</v>
      </c>
      <c r="G92">
        <v>163.75776283559017</v>
      </c>
      <c r="H92">
        <v>1707.1066734072256</v>
      </c>
      <c r="I92">
        <v>742.65854590498054</v>
      </c>
    </row>
    <row r="93" spans="1:9" x14ac:dyDescent="0.25">
      <c r="A93" t="s">
        <v>85</v>
      </c>
      <c r="B93">
        <v>-106.81020007977217</v>
      </c>
      <c r="C93">
        <v>67.540658728747943</v>
      </c>
      <c r="D93">
        <v>-1093.6960452498029</v>
      </c>
      <c r="E93">
        <v>306.23986941617039</v>
      </c>
      <c r="F93">
        <v>-33.910439645893895</v>
      </c>
      <c r="G93">
        <v>14.440001773365111</v>
      </c>
      <c r="H93">
        <v>-48.720639310802397</v>
      </c>
      <c r="I93">
        <v>65.473217772487914</v>
      </c>
    </row>
    <row r="94" spans="1:9" x14ac:dyDescent="0.25">
      <c r="A94" t="s">
        <v>75</v>
      </c>
      <c r="B94">
        <v>-107.64435182913489</v>
      </c>
      <c r="C94">
        <v>63.397146396690914</v>
      </c>
      <c r="D94">
        <v>-106.75826176118829</v>
      </c>
      <c r="E94">
        <v>287.49726590548659</v>
      </c>
      <c r="F94">
        <v>-623.85321823889103</v>
      </c>
      <c r="G94">
        <v>267.29469860280363</v>
      </c>
      <c r="H94">
        <v>2753.0051920975066</v>
      </c>
      <c r="I94">
        <v>1212.1443851508784</v>
      </c>
    </row>
    <row r="95" spans="1:9" x14ac:dyDescent="0.25">
      <c r="A95" t="s">
        <v>176</v>
      </c>
      <c r="B95">
        <v>-117.52929064954327</v>
      </c>
      <c r="C95">
        <v>64.361756135630372</v>
      </c>
      <c r="D95">
        <v>-1877.9182104842619</v>
      </c>
      <c r="E95">
        <v>291.78776482570305</v>
      </c>
      <c r="F95">
        <v>-904.00784469271571</v>
      </c>
      <c r="G95">
        <v>385.9421324633318</v>
      </c>
      <c r="H95">
        <v>3790.5465031015392</v>
      </c>
      <c r="I95">
        <v>1749.6911045470813</v>
      </c>
    </row>
    <row r="96" spans="1:9" x14ac:dyDescent="0.25">
      <c r="A96" t="s">
        <v>55</v>
      </c>
      <c r="B96">
        <v>-118.64542182419947</v>
      </c>
      <c r="C96">
        <v>101.01782530378473</v>
      </c>
      <c r="D96">
        <v>360.10030521203214</v>
      </c>
      <c r="E96">
        <v>458.13205254080702</v>
      </c>
      <c r="F96">
        <v>-679.98016244753853</v>
      </c>
      <c r="G96">
        <v>289.80858152812272</v>
      </c>
      <c r="H96">
        <v>3061.0649982209688</v>
      </c>
      <c r="I96">
        <v>1314.3284356017937</v>
      </c>
    </row>
    <row r="97" spans="1:9" x14ac:dyDescent="0.25">
      <c r="A97" t="s">
        <v>17</v>
      </c>
      <c r="B97">
        <v>-140.64048340972889</v>
      </c>
      <c r="C97">
        <v>106.08840358729732</v>
      </c>
      <c r="D97">
        <v>488.49388348009859</v>
      </c>
      <c r="E97">
        <v>481.13011924050522</v>
      </c>
      <c r="F97">
        <v>-1222.2254621710911</v>
      </c>
      <c r="G97">
        <v>522.42852739038744</v>
      </c>
      <c r="H97">
        <v>5523.9789669724187</v>
      </c>
      <c r="I97">
        <v>2369.3079656076115</v>
      </c>
    </row>
    <row r="98" spans="1:9" x14ac:dyDescent="0.25">
      <c r="A98" t="s">
        <v>143</v>
      </c>
      <c r="B98">
        <v>-148.15001114526257</v>
      </c>
      <c r="C98">
        <v>107.45427075856072</v>
      </c>
      <c r="D98">
        <v>395.42495190756347</v>
      </c>
      <c r="E98">
        <v>487.31477163437006</v>
      </c>
      <c r="F98">
        <v>-406.02954208424609</v>
      </c>
      <c r="G98">
        <v>173.91122153170085</v>
      </c>
      <c r="H98">
        <v>1805.9814087908271</v>
      </c>
      <c r="I98">
        <v>788.70301391555677</v>
      </c>
    </row>
    <row r="99" spans="1:9" x14ac:dyDescent="0.25">
      <c r="A99" t="s">
        <v>91</v>
      </c>
      <c r="B99">
        <v>-151.45096875181844</v>
      </c>
      <c r="C99">
        <v>80.441120017697628</v>
      </c>
      <c r="D99">
        <v>-3563.9812649080814</v>
      </c>
      <c r="E99">
        <v>364.57828948516863</v>
      </c>
      <c r="F99">
        <v>-726.64752682965002</v>
      </c>
      <c r="G99">
        <v>311.21710185434375</v>
      </c>
      <c r="H99">
        <v>2750.056516518252</v>
      </c>
      <c r="I99">
        <v>1410.5099310853141</v>
      </c>
    </row>
    <row r="100" spans="1:9" x14ac:dyDescent="0.25">
      <c r="A100" t="s">
        <v>107</v>
      </c>
      <c r="B100">
        <v>-159.20617598881992</v>
      </c>
      <c r="C100">
        <v>33.556027462785721</v>
      </c>
      <c r="D100">
        <v>-789.24313529890674</v>
      </c>
      <c r="E100">
        <v>152.14986554327339</v>
      </c>
      <c r="F100">
        <v>-31.188091647888609</v>
      </c>
      <c r="G100">
        <v>13.380313918962969</v>
      </c>
      <c r="H100">
        <v>-52.492198291141932</v>
      </c>
      <c r="I100">
        <v>60.669069542119097</v>
      </c>
    </row>
    <row r="101" spans="1:9" x14ac:dyDescent="0.25">
      <c r="A101" t="s">
        <v>32</v>
      </c>
      <c r="B101">
        <v>-167.59509975570862</v>
      </c>
      <c r="C101">
        <v>139.11322317412936</v>
      </c>
      <c r="D101">
        <v>711.39958246515243</v>
      </c>
      <c r="E101">
        <v>630.91370414765822</v>
      </c>
      <c r="F101">
        <v>-277.55455683336601</v>
      </c>
      <c r="G101">
        <v>118.75078407930832</v>
      </c>
      <c r="H101">
        <v>1252.5413546751486</v>
      </c>
      <c r="I101">
        <v>538.5648850946053</v>
      </c>
    </row>
    <row r="102" spans="1:9" x14ac:dyDescent="0.25">
      <c r="A102" t="s">
        <v>10</v>
      </c>
      <c r="B102">
        <v>-184.37003922972934</v>
      </c>
      <c r="C102">
        <v>71.2072685177653</v>
      </c>
      <c r="D102">
        <v>-238.52874667350056</v>
      </c>
      <c r="E102">
        <v>322.89057264551593</v>
      </c>
      <c r="F102">
        <v>-47.870188990546232</v>
      </c>
      <c r="G102">
        <v>20.475643667851706</v>
      </c>
      <c r="H102">
        <v>79.192078989775155</v>
      </c>
      <c r="I102">
        <v>92.847155168558544</v>
      </c>
    </row>
    <row r="103" spans="1:9" x14ac:dyDescent="0.25">
      <c r="A103" t="s">
        <v>24</v>
      </c>
      <c r="B103">
        <v>-185.02736706564963</v>
      </c>
      <c r="C103">
        <v>40.789961909254018</v>
      </c>
      <c r="D103">
        <v>-3918.4576624001738</v>
      </c>
      <c r="E103">
        <v>184.85497658614878</v>
      </c>
      <c r="F103">
        <v>-56.576401160870411</v>
      </c>
      <c r="G103">
        <v>24.340564525688301</v>
      </c>
      <c r="H103">
        <v>-353.93953189167513</v>
      </c>
      <c r="I103">
        <v>110.30837673984092</v>
      </c>
    </row>
    <row r="104" spans="1:9" x14ac:dyDescent="0.25">
      <c r="A104" t="s">
        <v>134</v>
      </c>
      <c r="B104">
        <v>-186.04543417839903</v>
      </c>
      <c r="C104">
        <v>88.126032632130247</v>
      </c>
      <c r="D104">
        <v>-982.016359537011</v>
      </c>
      <c r="E104">
        <v>399.56149925864287</v>
      </c>
      <c r="F104">
        <v>-164.21697431736808</v>
      </c>
      <c r="G104">
        <v>70.083021438245751</v>
      </c>
      <c r="H104">
        <v>510.47367356144639</v>
      </c>
      <c r="I104">
        <v>317.75488220754806</v>
      </c>
    </row>
    <row r="105" spans="1:9" x14ac:dyDescent="0.25">
      <c r="A105" t="s">
        <v>29</v>
      </c>
      <c r="B105">
        <v>-188.32086957711599</v>
      </c>
      <c r="C105">
        <v>66.57112007378322</v>
      </c>
      <c r="D105">
        <v>-1544.4188602258139</v>
      </c>
      <c r="E105">
        <v>301.80463896852018</v>
      </c>
      <c r="F105">
        <v>-2.1001629403980653</v>
      </c>
      <c r="G105">
        <v>0.96512563967467202</v>
      </c>
      <c r="H105">
        <v>-298.26852179802705</v>
      </c>
      <c r="I105">
        <v>4.3754618356795074</v>
      </c>
    </row>
    <row r="106" spans="1:9" x14ac:dyDescent="0.25">
      <c r="A106" t="s">
        <v>159</v>
      </c>
      <c r="B106">
        <v>-188.34105750370304</v>
      </c>
      <c r="C106">
        <v>71.678594121346151</v>
      </c>
      <c r="D106">
        <v>-7272.4394689396486</v>
      </c>
      <c r="E106">
        <v>324.66508397982528</v>
      </c>
      <c r="F106">
        <v>-8.0565321270887953</v>
      </c>
      <c r="G106">
        <v>3.495087759274667</v>
      </c>
      <c r="H106">
        <v>-1006.3261048691406</v>
      </c>
      <c r="I106">
        <v>15.830848453315875</v>
      </c>
    </row>
    <row r="107" spans="1:9" x14ac:dyDescent="0.25">
      <c r="A107" t="s">
        <v>155</v>
      </c>
      <c r="B107">
        <v>-188.91839355966223</v>
      </c>
      <c r="C107">
        <v>138.39942712009599</v>
      </c>
      <c r="D107">
        <v>346.85606631078991</v>
      </c>
      <c r="E107">
        <v>627.63064940809625</v>
      </c>
      <c r="F107">
        <v>-445.5991715817463</v>
      </c>
      <c r="G107">
        <v>189.93471816211726</v>
      </c>
      <c r="H107">
        <v>1955.4811894683589</v>
      </c>
      <c r="I107">
        <v>861.33919038400381</v>
      </c>
    </row>
    <row r="108" spans="1:9" x14ac:dyDescent="0.25">
      <c r="A108" t="s">
        <v>23</v>
      </c>
      <c r="B108">
        <v>-215.95041592632049</v>
      </c>
      <c r="C108">
        <v>82.125773519112911</v>
      </c>
      <c r="D108">
        <v>486.95901659016994</v>
      </c>
      <c r="E108">
        <v>372.4350339773917</v>
      </c>
      <c r="F108">
        <v>-1.9452309061314492</v>
      </c>
      <c r="G108">
        <v>0.87965715076425355</v>
      </c>
      <c r="H108">
        <v>-54.37095384962916</v>
      </c>
      <c r="I108">
        <v>3.9891878857871017</v>
      </c>
    </row>
    <row r="109" spans="1:9" x14ac:dyDescent="0.25">
      <c r="A109" t="s">
        <v>160</v>
      </c>
      <c r="B109">
        <v>-226.12431043493962</v>
      </c>
      <c r="C109">
        <v>219.57043187823535</v>
      </c>
      <c r="D109">
        <v>-2643.4453865659034</v>
      </c>
      <c r="E109">
        <v>1056.5979566900376</v>
      </c>
      <c r="F109">
        <v>-90.613176709254262</v>
      </c>
      <c r="G109">
        <v>64.656445400032325</v>
      </c>
      <c r="H109">
        <v>-59.872865063807012</v>
      </c>
      <c r="I109">
        <v>305.72670000775969</v>
      </c>
    </row>
    <row r="110" spans="1:9" x14ac:dyDescent="0.25">
      <c r="A110" t="s">
        <v>144</v>
      </c>
      <c r="B110">
        <v>-262.11927072157573</v>
      </c>
      <c r="C110">
        <v>165.71095269625187</v>
      </c>
      <c r="D110">
        <v>-288.74573287559178</v>
      </c>
      <c r="E110">
        <v>751.3712371900416</v>
      </c>
      <c r="F110">
        <v>-105.52525801054992</v>
      </c>
      <c r="G110">
        <v>45.133824288105608</v>
      </c>
      <c r="H110">
        <v>288.98019377632079</v>
      </c>
      <c r="I110">
        <v>204.64704862709362</v>
      </c>
    </row>
    <row r="111" spans="1:9" x14ac:dyDescent="0.25">
      <c r="A111" t="s">
        <v>62</v>
      </c>
      <c r="B111">
        <v>-274.70706682485525</v>
      </c>
      <c r="C111">
        <v>114.21659689855764</v>
      </c>
      <c r="D111">
        <v>-47.979198990553641</v>
      </c>
      <c r="E111">
        <v>517.89914303013325</v>
      </c>
      <c r="F111">
        <v>-16.597959424567613</v>
      </c>
      <c r="G111">
        <v>6.9539448949577309</v>
      </c>
      <c r="H111">
        <v>-90.75998764181422</v>
      </c>
      <c r="I111">
        <v>31.531688034585965</v>
      </c>
    </row>
    <row r="112" spans="1:9" x14ac:dyDescent="0.25">
      <c r="A112" t="s">
        <v>73</v>
      </c>
      <c r="B112">
        <v>-293.26008365181224</v>
      </c>
      <c r="C112">
        <v>186.63535669265136</v>
      </c>
      <c r="D112">
        <v>-907.35111731739926</v>
      </c>
      <c r="E112">
        <v>846.14549146067372</v>
      </c>
      <c r="F112">
        <v>-214.11722005474192</v>
      </c>
      <c r="G112">
        <v>91.276588774934936</v>
      </c>
      <c r="H112">
        <v>683.96831995337459</v>
      </c>
      <c r="I112">
        <v>413.81909321183917</v>
      </c>
    </row>
    <row r="113" spans="1:9" x14ac:dyDescent="0.25">
      <c r="A113" t="s">
        <v>40</v>
      </c>
      <c r="B113">
        <v>-294.0445235456985</v>
      </c>
      <c r="C113">
        <v>143.61102526980258</v>
      </c>
      <c r="D113">
        <v>-377.79940113773</v>
      </c>
      <c r="E113">
        <v>651.14102945774391</v>
      </c>
      <c r="F113">
        <v>-99.302745134659787</v>
      </c>
      <c r="G113">
        <v>42.280591383567284</v>
      </c>
      <c r="H113">
        <v>230.75081984079966</v>
      </c>
      <c r="I113">
        <v>191.70274530006535</v>
      </c>
    </row>
    <row r="114" spans="1:9" x14ac:dyDescent="0.25">
      <c r="A114" t="s">
        <v>38</v>
      </c>
      <c r="B114">
        <v>-300.29567836673846</v>
      </c>
      <c r="C114">
        <v>248.84789251730945</v>
      </c>
      <c r="D114">
        <v>255.03671587294866</v>
      </c>
      <c r="E114">
        <v>1134.0057008158262</v>
      </c>
      <c r="F114">
        <v>-784.76709618475377</v>
      </c>
      <c r="G114">
        <v>343.92810964272871</v>
      </c>
      <c r="H114">
        <v>3417.1010164498152</v>
      </c>
      <c r="I114">
        <v>1559.7848124948202</v>
      </c>
    </row>
    <row r="115" spans="1:9" x14ac:dyDescent="0.25">
      <c r="A115" t="s">
        <v>86</v>
      </c>
      <c r="B115">
        <v>-309.37123514145753</v>
      </c>
      <c r="C115">
        <v>102.34695134564471</v>
      </c>
      <c r="D115">
        <v>-4265.729761501515</v>
      </c>
      <c r="E115">
        <v>463.75658757689115</v>
      </c>
      <c r="F115">
        <v>-118.53168639723697</v>
      </c>
      <c r="G115">
        <v>50.042893878509602</v>
      </c>
      <c r="H115">
        <v>-189.88696255098546</v>
      </c>
      <c r="I115">
        <v>226.75537856709883</v>
      </c>
    </row>
    <row r="116" spans="1:9" x14ac:dyDescent="0.25">
      <c r="A116" t="s">
        <v>27</v>
      </c>
      <c r="B116">
        <v>-311.23473543715676</v>
      </c>
      <c r="C116">
        <v>185.55031599450732</v>
      </c>
      <c r="D116">
        <v>-3376.6737826411963</v>
      </c>
      <c r="E116">
        <v>840.88661778184951</v>
      </c>
      <c r="F116">
        <v>-331.21935563753692</v>
      </c>
      <c r="G116">
        <v>141.61126416766604</v>
      </c>
      <c r="H116">
        <v>887.71824945499975</v>
      </c>
      <c r="I116">
        <v>641.76132671897835</v>
      </c>
    </row>
    <row r="117" spans="1:9" x14ac:dyDescent="0.25">
      <c r="A117" t="s">
        <v>167</v>
      </c>
      <c r="B117">
        <v>-313.27022935459576</v>
      </c>
      <c r="C117">
        <v>137.7832863772112</v>
      </c>
      <c r="D117">
        <v>-25452.575736674295</v>
      </c>
      <c r="E117">
        <v>622.22989053907111</v>
      </c>
      <c r="F117">
        <v>-1274.7201188206857</v>
      </c>
      <c r="G117">
        <v>544.46668874343914</v>
      </c>
      <c r="H117">
        <v>2332.6472979004388</v>
      </c>
      <c r="I117">
        <v>2458.8138158608622</v>
      </c>
    </row>
    <row r="118" spans="1:9" x14ac:dyDescent="0.25">
      <c r="A118" t="s">
        <v>102</v>
      </c>
      <c r="B118">
        <v>-325.62877164610654</v>
      </c>
      <c r="C118">
        <v>89.600736497515143</v>
      </c>
      <c r="D118">
        <v>-112.79145184800336</v>
      </c>
      <c r="E118">
        <v>406.26295949070624</v>
      </c>
      <c r="F118">
        <v>-19.966783108185989</v>
      </c>
      <c r="G118">
        <v>8.4316312617343794</v>
      </c>
      <c r="H118">
        <v>-113.43499120240614</v>
      </c>
      <c r="I118">
        <v>38.230260192354152</v>
      </c>
    </row>
    <row r="119" spans="1:9" x14ac:dyDescent="0.25">
      <c r="A119" t="s">
        <v>37</v>
      </c>
      <c r="B119">
        <v>-329.73404506177258</v>
      </c>
      <c r="C119">
        <v>203.5045017542474</v>
      </c>
      <c r="D119">
        <v>-996.40856450869273</v>
      </c>
      <c r="E119">
        <v>922.58768075356761</v>
      </c>
      <c r="F119">
        <v>-750.79984051507972</v>
      </c>
      <c r="G119">
        <v>319.01658580032125</v>
      </c>
      <c r="H119">
        <v>3085.3223791634719</v>
      </c>
      <c r="I119">
        <v>1446.2617262927308</v>
      </c>
    </row>
    <row r="120" spans="1:9" x14ac:dyDescent="0.25">
      <c r="A120" t="s">
        <v>57</v>
      </c>
      <c r="B120">
        <v>-356.93828308592009</v>
      </c>
      <c r="C120">
        <v>47.731940519957149</v>
      </c>
      <c r="D120">
        <v>-504.64771031843679</v>
      </c>
      <c r="E120">
        <v>216.40537535988653</v>
      </c>
      <c r="F120">
        <v>-9.364903429832756</v>
      </c>
      <c r="G120">
        <v>3.9584714124140938</v>
      </c>
      <c r="H120">
        <v>-230.02544161082668</v>
      </c>
      <c r="I120">
        <v>17.946776990905818</v>
      </c>
    </row>
    <row r="121" spans="1:9" x14ac:dyDescent="0.25">
      <c r="A121" t="s">
        <v>69</v>
      </c>
      <c r="B121">
        <v>-371.29828029480393</v>
      </c>
      <c r="C121">
        <v>140.24781651028479</v>
      </c>
      <c r="D121">
        <v>550.025637434499</v>
      </c>
      <c r="E121">
        <v>635.95015429090677</v>
      </c>
      <c r="F121">
        <v>-4.9878624117338974</v>
      </c>
      <c r="G121">
        <v>2.1013194669060224</v>
      </c>
      <c r="H121">
        <v>-122.89103772610419</v>
      </c>
      <c r="I121">
        <v>9.5283796385904758</v>
      </c>
    </row>
    <row r="122" spans="1:9" x14ac:dyDescent="0.25">
      <c r="A122" t="s">
        <v>46</v>
      </c>
      <c r="B122">
        <v>-398.30533308921235</v>
      </c>
      <c r="C122">
        <v>108.37669206506234</v>
      </c>
      <c r="D122">
        <v>154.21046473342108</v>
      </c>
      <c r="E122">
        <v>491.39104336443421</v>
      </c>
      <c r="F122">
        <v>-6.183695715151071</v>
      </c>
      <c r="G122">
        <v>2.7444277023171404</v>
      </c>
      <c r="H122">
        <v>-183.97946418343307</v>
      </c>
      <c r="I122">
        <v>12.443516833585139</v>
      </c>
    </row>
    <row r="123" spans="1:9" x14ac:dyDescent="0.25">
      <c r="A123" t="s">
        <v>158</v>
      </c>
      <c r="B123">
        <v>-402.92703587301236</v>
      </c>
      <c r="C123">
        <v>126.22297401551276</v>
      </c>
      <c r="D123">
        <v>-14544.834217062247</v>
      </c>
      <c r="E123">
        <v>570.97462848885971</v>
      </c>
      <c r="F123">
        <v>-95.595944095500684</v>
      </c>
      <c r="G123">
        <v>40.760128139399058</v>
      </c>
      <c r="H123">
        <v>-1667.4432425809273</v>
      </c>
      <c r="I123">
        <v>184.38005603236263</v>
      </c>
    </row>
    <row r="124" spans="1:9" x14ac:dyDescent="0.25">
      <c r="A124" t="s">
        <v>31</v>
      </c>
      <c r="B124">
        <v>-421.73802270097701</v>
      </c>
      <c r="C124">
        <v>125.7422144749018</v>
      </c>
      <c r="D124">
        <v>490.26039734942219</v>
      </c>
      <c r="E124">
        <v>570.14883706978958</v>
      </c>
      <c r="F124">
        <v>-21.492971858407884</v>
      </c>
      <c r="G124">
        <v>8.9931155561704212</v>
      </c>
      <c r="H124">
        <v>-85.061028879368877</v>
      </c>
      <c r="I124">
        <v>40.777191632872288</v>
      </c>
    </row>
    <row r="125" spans="1:9" x14ac:dyDescent="0.25">
      <c r="A125" t="s">
        <v>98</v>
      </c>
      <c r="B125">
        <v>-427.06490787631589</v>
      </c>
      <c r="C125">
        <v>229.73802997213977</v>
      </c>
      <c r="D125">
        <v>-2995.9183772190454</v>
      </c>
      <c r="E125">
        <v>1041.1149757766811</v>
      </c>
      <c r="F125">
        <v>-524.13440748072253</v>
      </c>
      <c r="G125">
        <v>225.01201569313733</v>
      </c>
      <c r="H125">
        <v>1744.0916618232932</v>
      </c>
      <c r="I125">
        <v>1019.6978675939367</v>
      </c>
    </row>
    <row r="126" spans="1:9" x14ac:dyDescent="0.25">
      <c r="A126" t="s">
        <v>19</v>
      </c>
      <c r="B126">
        <v>-430.6804859465725</v>
      </c>
      <c r="C126">
        <v>328.64924747021166</v>
      </c>
      <c r="D126">
        <v>302.35342060804692</v>
      </c>
      <c r="E126">
        <v>1490.1297232784025</v>
      </c>
      <c r="F126">
        <v>-533.6486611893107</v>
      </c>
      <c r="G126">
        <v>227.50893439395452</v>
      </c>
      <c r="H126">
        <v>2208.3945945000796</v>
      </c>
      <c r="I126">
        <v>1031.5490695975373</v>
      </c>
    </row>
    <row r="127" spans="1:9" x14ac:dyDescent="0.25">
      <c r="A127" t="s">
        <v>141</v>
      </c>
      <c r="B127">
        <v>-458.7495632052038</v>
      </c>
      <c r="C127">
        <v>362.93211022886436</v>
      </c>
      <c r="D127">
        <v>-815.8480814285972</v>
      </c>
      <c r="E127">
        <v>1645.2473979923802</v>
      </c>
      <c r="F127">
        <v>-567.40269839721907</v>
      </c>
      <c r="G127">
        <v>241.67297047475046</v>
      </c>
      <c r="H127">
        <v>2201.6472406522107</v>
      </c>
      <c r="I127">
        <v>1095.5542775973702</v>
      </c>
    </row>
    <row r="128" spans="1:9" x14ac:dyDescent="0.25">
      <c r="A128" t="s">
        <v>16</v>
      </c>
      <c r="B128">
        <v>-461.69717757246957</v>
      </c>
      <c r="C128">
        <v>200.43446407441601</v>
      </c>
      <c r="D128">
        <v>-6430.8375141957258</v>
      </c>
      <c r="E128">
        <v>907.80194832820882</v>
      </c>
      <c r="F128">
        <v>-148.24048261280231</v>
      </c>
      <c r="G128">
        <v>63.34184355023541</v>
      </c>
      <c r="H128">
        <v>-421.64447158199187</v>
      </c>
      <c r="I128">
        <v>286.88603654636648</v>
      </c>
    </row>
    <row r="129" spans="1:9" x14ac:dyDescent="0.25">
      <c r="A129" t="s">
        <v>138</v>
      </c>
      <c r="B129">
        <v>-463.03399970332055</v>
      </c>
      <c r="C129">
        <v>350.9240245498076</v>
      </c>
      <c r="D129">
        <v>1722.283965168062</v>
      </c>
      <c r="E129">
        <v>1591.4464865811558</v>
      </c>
      <c r="F129">
        <v>-827.61569629828944</v>
      </c>
      <c r="G129">
        <v>352.85673556853629</v>
      </c>
      <c r="H129">
        <v>3705.0055120951006</v>
      </c>
      <c r="I129">
        <v>1600.2113642901652</v>
      </c>
    </row>
    <row r="130" spans="1:9" x14ac:dyDescent="0.25">
      <c r="A130" t="s">
        <v>175</v>
      </c>
      <c r="B130">
        <v>-495.11252061965712</v>
      </c>
      <c r="C130">
        <v>337.37623945668929</v>
      </c>
      <c r="D130">
        <v>590.73954834678671</v>
      </c>
      <c r="E130">
        <v>1529.6978810668268</v>
      </c>
      <c r="F130">
        <v>-611.28842550681247</v>
      </c>
      <c r="G130">
        <v>260.30360921879469</v>
      </c>
      <c r="H130">
        <v>2560.0215911969649</v>
      </c>
      <c r="I130">
        <v>1180.2428057686461</v>
      </c>
    </row>
    <row r="131" spans="1:9" x14ac:dyDescent="0.25">
      <c r="A131" t="s">
        <v>95</v>
      </c>
      <c r="B131">
        <v>-499.6246100360359</v>
      </c>
      <c r="C131">
        <v>182.041776631293</v>
      </c>
      <c r="D131">
        <v>-3296.7342001931838</v>
      </c>
      <c r="E131">
        <v>824.88526630340868</v>
      </c>
      <c r="F131">
        <v>-41.160145979026488</v>
      </c>
      <c r="G131">
        <v>17.223116925057109</v>
      </c>
      <c r="H131">
        <v>-527.16835834509482</v>
      </c>
      <c r="I131">
        <v>78.043049536236396</v>
      </c>
    </row>
    <row r="132" spans="1:9" x14ac:dyDescent="0.25">
      <c r="A132" t="s">
        <v>146</v>
      </c>
      <c r="B132">
        <v>-516.63619345509801</v>
      </c>
      <c r="C132">
        <v>149.65745371051548</v>
      </c>
      <c r="D132">
        <v>-7781.973157799508</v>
      </c>
      <c r="E132">
        <v>677.65232793135738</v>
      </c>
      <c r="F132">
        <v>-97.950408415654579</v>
      </c>
      <c r="G132">
        <v>42.045961175106761</v>
      </c>
      <c r="H132">
        <v>-855.08613654980297</v>
      </c>
      <c r="I132">
        <v>190.38506111119662</v>
      </c>
    </row>
    <row r="133" spans="1:9" x14ac:dyDescent="0.25">
      <c r="A133" t="s">
        <v>65</v>
      </c>
      <c r="B133">
        <v>-557.36169934743816</v>
      </c>
      <c r="C133">
        <v>363.93602865263756</v>
      </c>
      <c r="D133">
        <v>-1939.2163321193075</v>
      </c>
      <c r="E133">
        <v>1649.3881958284489</v>
      </c>
      <c r="F133">
        <v>-1257.9017781419595</v>
      </c>
      <c r="G133">
        <v>536.82343135697545</v>
      </c>
      <c r="H133">
        <v>5131.7088661966745</v>
      </c>
      <c r="I133">
        <v>2432.9282104944518</v>
      </c>
    </row>
    <row r="134" spans="1:9" x14ac:dyDescent="0.25">
      <c r="A134" t="s">
        <v>45</v>
      </c>
      <c r="B134">
        <v>-558.01373675020568</v>
      </c>
      <c r="C134">
        <v>199.72786335715273</v>
      </c>
      <c r="D134">
        <v>-1953.9484722797779</v>
      </c>
      <c r="E134">
        <v>905.18066797563301</v>
      </c>
      <c r="F134">
        <v>-131.24907541674122</v>
      </c>
      <c r="G134">
        <v>55.875043988303133</v>
      </c>
      <c r="H134">
        <v>19.74409704037032</v>
      </c>
      <c r="I134">
        <v>253.22961348691973</v>
      </c>
    </row>
    <row r="135" spans="1:9" x14ac:dyDescent="0.25">
      <c r="A135" t="s">
        <v>44</v>
      </c>
      <c r="B135">
        <v>-570.43951293867804</v>
      </c>
      <c r="C135">
        <v>244.98098654361064</v>
      </c>
      <c r="D135">
        <v>977.57993776968578</v>
      </c>
      <c r="E135">
        <v>1110.7764377579751</v>
      </c>
      <c r="F135">
        <v>-55.45492334227751</v>
      </c>
      <c r="G135">
        <v>23.338237775857944</v>
      </c>
      <c r="H135">
        <v>44.958207958755679</v>
      </c>
      <c r="I135">
        <v>105.8186799962179</v>
      </c>
    </row>
    <row r="136" spans="1:9" x14ac:dyDescent="0.25">
      <c r="A136" t="s">
        <v>154</v>
      </c>
      <c r="B136">
        <v>-572.01522696019765</v>
      </c>
      <c r="C136">
        <v>373.62273977419818</v>
      </c>
      <c r="D136">
        <v>2184.6530135215589</v>
      </c>
      <c r="E136">
        <v>1694.3769999119866</v>
      </c>
      <c r="F136">
        <v>-548.79676894911165</v>
      </c>
      <c r="G136">
        <v>233.93721337506477</v>
      </c>
      <c r="H136">
        <v>2436.3886759742322</v>
      </c>
      <c r="I136">
        <v>1060.9039321476164</v>
      </c>
    </row>
    <row r="137" spans="1:9" x14ac:dyDescent="0.25">
      <c r="A137" t="s">
        <v>128</v>
      </c>
      <c r="B137">
        <v>-572.39743507477135</v>
      </c>
      <c r="C137">
        <v>242.61759611491232</v>
      </c>
      <c r="D137">
        <v>-53.253409346254102</v>
      </c>
      <c r="E137">
        <v>1099.8794960255714</v>
      </c>
      <c r="F137">
        <v>-39.620994284989479</v>
      </c>
      <c r="G137">
        <v>16.604856505799603</v>
      </c>
      <c r="H137">
        <v>-160.27648288694431</v>
      </c>
      <c r="I137">
        <v>75.276243346033439</v>
      </c>
    </row>
    <row r="138" spans="1:9" x14ac:dyDescent="0.25">
      <c r="A138" t="s">
        <v>100</v>
      </c>
      <c r="B138">
        <v>-608.78453497463693</v>
      </c>
      <c r="C138">
        <v>206.49948391112301</v>
      </c>
      <c r="D138">
        <v>-342.0558174607072</v>
      </c>
      <c r="E138">
        <v>936.07486036553871</v>
      </c>
      <c r="F138">
        <v>-26.393505641939583</v>
      </c>
      <c r="G138">
        <v>11.079801675322136</v>
      </c>
      <c r="H138">
        <v>-278.50539166768147</v>
      </c>
      <c r="I138">
        <v>50.225422406231836</v>
      </c>
    </row>
    <row r="139" spans="1:9" x14ac:dyDescent="0.25">
      <c r="A139" t="s">
        <v>108</v>
      </c>
      <c r="B139">
        <v>-679.78845886098895</v>
      </c>
      <c r="C139">
        <v>533.97880312516963</v>
      </c>
      <c r="D139">
        <v>2190.20394601215</v>
      </c>
      <c r="E139">
        <v>2421.4056708894414</v>
      </c>
      <c r="F139">
        <v>-807.85001213031728</v>
      </c>
      <c r="G139">
        <v>345.96548080723841</v>
      </c>
      <c r="H139">
        <v>3549.258125066603</v>
      </c>
      <c r="I139">
        <v>1568.8315196329415</v>
      </c>
    </row>
    <row r="140" spans="1:9" x14ac:dyDescent="0.25">
      <c r="A140" t="s">
        <v>153</v>
      </c>
      <c r="B140">
        <v>-695.95907321115226</v>
      </c>
      <c r="C140">
        <v>380.31953581766732</v>
      </c>
      <c r="D140">
        <v>-2789.192149703656</v>
      </c>
      <c r="E140">
        <v>1723.2360870703149</v>
      </c>
      <c r="F140">
        <v>-568.23795103444115</v>
      </c>
      <c r="G140">
        <v>240.62398638674807</v>
      </c>
      <c r="H140">
        <v>1814.1461171626506</v>
      </c>
      <c r="I140">
        <v>1090.2725148338232</v>
      </c>
    </row>
    <row r="141" spans="1:9" x14ac:dyDescent="0.25">
      <c r="A141" t="s">
        <v>173</v>
      </c>
      <c r="B141">
        <v>-718.57088355651445</v>
      </c>
      <c r="C141">
        <v>447.21157841038837</v>
      </c>
      <c r="D141">
        <v>499.73440089984479</v>
      </c>
      <c r="E141">
        <v>2027.3479442645205</v>
      </c>
      <c r="F141">
        <v>-940.6250676636771</v>
      </c>
      <c r="G141">
        <v>400.41864414892086</v>
      </c>
      <c r="H141">
        <v>3911.9270240989576</v>
      </c>
      <c r="I141">
        <v>1815.2211486697145</v>
      </c>
    </row>
    <row r="142" spans="1:9" x14ac:dyDescent="0.25">
      <c r="A142" t="s">
        <v>124</v>
      </c>
      <c r="B142">
        <v>-750.90549130803663</v>
      </c>
      <c r="C142">
        <v>674.50487029507178</v>
      </c>
      <c r="D142">
        <v>236.2885681520338</v>
      </c>
      <c r="E142">
        <v>3057.5400099433436</v>
      </c>
      <c r="F142">
        <v>-1883.4416147135735</v>
      </c>
      <c r="G142">
        <v>806.27882769498251</v>
      </c>
      <c r="H142">
        <v>8135.2458696698905</v>
      </c>
      <c r="I142">
        <v>3654.8732016852214</v>
      </c>
    </row>
    <row r="143" spans="1:9" x14ac:dyDescent="0.25">
      <c r="A143" t="s">
        <v>71</v>
      </c>
      <c r="B143">
        <v>-806.65621793870696</v>
      </c>
      <c r="C143">
        <v>573.33557489159182</v>
      </c>
      <c r="D143">
        <v>-340.67900542603775</v>
      </c>
      <c r="E143">
        <v>2598.596776286035</v>
      </c>
      <c r="F143">
        <v>-303.18022565381136</v>
      </c>
      <c r="G143">
        <v>129.24681675466576</v>
      </c>
      <c r="H143">
        <v>861.81754255848705</v>
      </c>
      <c r="I143">
        <v>585.80066556555812</v>
      </c>
    </row>
    <row r="144" spans="1:9" x14ac:dyDescent="0.25">
      <c r="A144" t="s">
        <v>25</v>
      </c>
      <c r="B144">
        <v>-821.94361740789225</v>
      </c>
      <c r="C144">
        <v>236.46827202024625</v>
      </c>
      <c r="D144">
        <v>-9588.9624737960949</v>
      </c>
      <c r="E144">
        <v>1070.1920888875325</v>
      </c>
      <c r="F144">
        <v>-113.06766369094828</v>
      </c>
      <c r="G144">
        <v>48.408321148200805</v>
      </c>
      <c r="H144">
        <v>-1196.0994361680096</v>
      </c>
      <c r="I144">
        <v>219.08310102885991</v>
      </c>
    </row>
    <row r="145" spans="1:9" x14ac:dyDescent="0.25">
      <c r="A145" t="s">
        <v>53</v>
      </c>
      <c r="B145">
        <v>-846.1153580388559</v>
      </c>
      <c r="C145">
        <v>481.06526109556643</v>
      </c>
      <c r="D145">
        <v>-3994.0639157753217</v>
      </c>
      <c r="E145">
        <v>2179.0661389570328</v>
      </c>
      <c r="F145">
        <v>-248.16870892507956</v>
      </c>
      <c r="G145">
        <v>105.54189418356538</v>
      </c>
      <c r="H145">
        <v>120.53132600428364</v>
      </c>
      <c r="I145">
        <v>478.06978897839412</v>
      </c>
    </row>
    <row r="146" spans="1:9" x14ac:dyDescent="0.25">
      <c r="A146" t="s">
        <v>51</v>
      </c>
      <c r="B146">
        <v>-851.9112345006871</v>
      </c>
      <c r="C146">
        <v>467.71813181541336</v>
      </c>
      <c r="D146">
        <v>-2131.9075210183582</v>
      </c>
      <c r="E146">
        <v>2119.2242433921165</v>
      </c>
      <c r="F146">
        <v>-126.57921652199759</v>
      </c>
      <c r="G146">
        <v>53.535804790567795</v>
      </c>
      <c r="H146">
        <v>-195.32033000254</v>
      </c>
      <c r="I146">
        <v>242.56997470103263</v>
      </c>
    </row>
    <row r="147" spans="1:9" x14ac:dyDescent="0.25">
      <c r="A147" t="s">
        <v>74</v>
      </c>
      <c r="B147">
        <v>-880.33228312156234</v>
      </c>
      <c r="C147">
        <v>263.98952641183507</v>
      </c>
      <c r="D147">
        <v>448.67228969622556</v>
      </c>
      <c r="E147">
        <v>1222.0867890552327</v>
      </c>
      <c r="F147">
        <v>-24.017707202585232</v>
      </c>
      <c r="G147">
        <v>13.031296686772396</v>
      </c>
      <c r="H147">
        <v>-345.84932682044996</v>
      </c>
      <c r="I147">
        <v>84.861114742827155</v>
      </c>
    </row>
    <row r="148" spans="1:9" x14ac:dyDescent="0.25">
      <c r="A148" t="s">
        <v>115</v>
      </c>
      <c r="B148">
        <v>-926.98242210654576</v>
      </c>
      <c r="C148">
        <v>770.69240163529548</v>
      </c>
      <c r="D148">
        <v>3869.6687892171881</v>
      </c>
      <c r="E148">
        <v>3495.1272122508735</v>
      </c>
      <c r="F148">
        <v>-1587.5900887893586</v>
      </c>
      <c r="G148">
        <v>676.20609292567224</v>
      </c>
      <c r="H148">
        <v>7157.2579373643821</v>
      </c>
      <c r="I148">
        <v>3066.6272451363457</v>
      </c>
    </row>
    <row r="149" spans="1:9" x14ac:dyDescent="0.25">
      <c r="A149" t="s">
        <v>150</v>
      </c>
      <c r="B149">
        <v>-937.03129340915996</v>
      </c>
      <c r="C149">
        <v>135.50223219947171</v>
      </c>
      <c r="D149">
        <v>1325.4874451770988</v>
      </c>
      <c r="E149">
        <v>614.25734250453127</v>
      </c>
      <c r="F149">
        <v>-10.601205974683168</v>
      </c>
      <c r="G149">
        <v>4.7923927667311981</v>
      </c>
      <c r="H149">
        <v>-327.17679054052132</v>
      </c>
      <c r="I149">
        <v>21.724826206528874</v>
      </c>
    </row>
    <row r="150" spans="1:9" x14ac:dyDescent="0.25">
      <c r="A150" t="s">
        <v>126</v>
      </c>
      <c r="B150">
        <v>-998.23137915348923</v>
      </c>
      <c r="C150">
        <v>496.776920424705</v>
      </c>
      <c r="D150">
        <v>-11951.833373451536</v>
      </c>
      <c r="E150">
        <v>2247.152000360456</v>
      </c>
      <c r="F150">
        <v>-18.517633645080974</v>
      </c>
      <c r="G150">
        <v>7.9507626327289929</v>
      </c>
      <c r="H150">
        <v>-2030.7306663058166</v>
      </c>
      <c r="I150">
        <v>35.964980295891394</v>
      </c>
    </row>
    <row r="151" spans="1:9" x14ac:dyDescent="0.25">
      <c r="A151" t="s">
        <v>136</v>
      </c>
      <c r="B151">
        <v>-1029.9931724637502</v>
      </c>
      <c r="C151">
        <v>609.36065506971943</v>
      </c>
      <c r="D151">
        <v>-8648.8377505676217</v>
      </c>
      <c r="E151">
        <v>2950.750502880303</v>
      </c>
      <c r="F151">
        <v>-147.76098542767494</v>
      </c>
      <c r="G151">
        <v>98.335840018625348</v>
      </c>
      <c r="H151">
        <v>-1039.1966640354124</v>
      </c>
      <c r="I151">
        <v>514.18624822329389</v>
      </c>
    </row>
    <row r="152" spans="1:9" x14ac:dyDescent="0.25">
      <c r="A152" t="s">
        <v>20</v>
      </c>
      <c r="B152">
        <v>-1070.363457705774</v>
      </c>
      <c r="C152">
        <v>884.90866153224442</v>
      </c>
      <c r="D152">
        <v>3629.6048712477345</v>
      </c>
      <c r="E152">
        <v>4012.5380915308601</v>
      </c>
      <c r="F152">
        <v>-968.66052431647324</v>
      </c>
      <c r="G152">
        <v>413.97851562342709</v>
      </c>
      <c r="H152">
        <v>4235.9795296550574</v>
      </c>
      <c r="I152">
        <v>1877.1480438875524</v>
      </c>
    </row>
    <row r="153" spans="1:9" x14ac:dyDescent="0.25">
      <c r="A153" t="s">
        <v>97</v>
      </c>
      <c r="B153">
        <v>-1083.5556464311401</v>
      </c>
      <c r="C153">
        <v>510.405700657647</v>
      </c>
      <c r="D153">
        <v>-8396.3640689765325</v>
      </c>
      <c r="E153">
        <v>2309.9617876721627</v>
      </c>
      <c r="F153">
        <v>-52.251512528800397</v>
      </c>
      <c r="G153">
        <v>21.621472603624284</v>
      </c>
      <c r="H153">
        <v>-1471.1338193833203</v>
      </c>
      <c r="I153">
        <v>97.853091067007753</v>
      </c>
    </row>
    <row r="154" spans="1:9" x14ac:dyDescent="0.25">
      <c r="A154" t="s">
        <v>103</v>
      </c>
      <c r="B154">
        <v>-1099.9683160140901</v>
      </c>
      <c r="C154">
        <v>607.75899091073939</v>
      </c>
      <c r="D154">
        <v>-9720.8671663556015</v>
      </c>
      <c r="E154">
        <v>2749.9470318514091</v>
      </c>
      <c r="F154">
        <v>-631.73650785090797</v>
      </c>
      <c r="G154">
        <v>269.98380961927592</v>
      </c>
      <c r="H154">
        <v>977.4759868679796</v>
      </c>
      <c r="I154">
        <v>1221.6045949363913</v>
      </c>
    </row>
    <row r="155" spans="1:9" x14ac:dyDescent="0.25">
      <c r="A155" t="s">
        <v>39</v>
      </c>
      <c r="B155">
        <v>-1130.0291901763408</v>
      </c>
      <c r="C155">
        <v>823.54802239405899</v>
      </c>
      <c r="D155">
        <v>4560.7025427076915</v>
      </c>
      <c r="E155">
        <v>3734.6941715926987</v>
      </c>
      <c r="F155">
        <v>-5952.5246927262742</v>
      </c>
      <c r="G155">
        <v>2536.8727588456791</v>
      </c>
      <c r="H155">
        <v>26923.999594224802</v>
      </c>
      <c r="I155">
        <v>11504.421902430147</v>
      </c>
    </row>
    <row r="156" spans="1:9" x14ac:dyDescent="0.25">
      <c r="A156" t="s">
        <v>89</v>
      </c>
      <c r="B156">
        <v>-1132.6959917205961</v>
      </c>
      <c r="C156">
        <v>741.67431176962748</v>
      </c>
      <c r="D156">
        <v>983.39750966296742</v>
      </c>
      <c r="E156">
        <v>3361.4960991450985</v>
      </c>
      <c r="F156">
        <v>-2282.1843937331973</v>
      </c>
      <c r="G156">
        <v>970.14366141509106</v>
      </c>
      <c r="H156">
        <v>9817.3315116262384</v>
      </c>
      <c r="I156">
        <v>4396.9894624988947</v>
      </c>
    </row>
    <row r="157" spans="1:9" x14ac:dyDescent="0.25">
      <c r="A157" t="s">
        <v>112</v>
      </c>
      <c r="B157">
        <v>-1154.737876340761</v>
      </c>
      <c r="C157">
        <v>879.49273004209522</v>
      </c>
      <c r="D157">
        <v>3721.2561731739415</v>
      </c>
      <c r="E157">
        <v>3987.7963791847224</v>
      </c>
      <c r="F157">
        <v>-1689.086933465152</v>
      </c>
      <c r="G157">
        <v>721.9994121894598</v>
      </c>
      <c r="H157">
        <v>7465.9763815090382</v>
      </c>
      <c r="I157">
        <v>3273.6900981146473</v>
      </c>
    </row>
    <row r="158" spans="1:9" x14ac:dyDescent="0.25">
      <c r="A158" t="s">
        <v>21</v>
      </c>
      <c r="B158">
        <v>-1258.9295092759078</v>
      </c>
      <c r="C158">
        <v>646.1775769684582</v>
      </c>
      <c r="D158">
        <v>-14252.098140827118</v>
      </c>
      <c r="E158">
        <v>3217.9471575137736</v>
      </c>
      <c r="F158">
        <v>-8361.7311764151655</v>
      </c>
      <c r="G158">
        <v>3582.2310316491921</v>
      </c>
      <c r="H158">
        <v>35361.235228189151</v>
      </c>
      <c r="I158">
        <v>16198.603122813429</v>
      </c>
    </row>
    <row r="159" spans="1:9" x14ac:dyDescent="0.25">
      <c r="A159" t="s">
        <v>140</v>
      </c>
      <c r="B159">
        <v>-1328.2986060040553</v>
      </c>
      <c r="C159">
        <v>1113.9583176362987</v>
      </c>
      <c r="D159">
        <v>5683.5640766969682</v>
      </c>
      <c r="E159">
        <v>5051.8497496688678</v>
      </c>
      <c r="F159">
        <v>-1296.9967366680578</v>
      </c>
      <c r="G159">
        <v>554.45223337142329</v>
      </c>
      <c r="H159">
        <v>5838.5390732440737</v>
      </c>
      <c r="I159">
        <v>2514.4651572818393</v>
      </c>
    </row>
    <row r="160" spans="1:9" x14ac:dyDescent="0.25">
      <c r="A160" t="s">
        <v>162</v>
      </c>
      <c r="B160">
        <v>-1388.8776352202713</v>
      </c>
      <c r="C160">
        <v>960.26270802372539</v>
      </c>
      <c r="D160">
        <v>3504.757173926057</v>
      </c>
      <c r="E160">
        <v>4353.1427444478122</v>
      </c>
      <c r="F160">
        <v>-2981.0418928041295</v>
      </c>
      <c r="G160">
        <v>1269.0307591618168</v>
      </c>
      <c r="H160">
        <v>13161.312526220863</v>
      </c>
      <c r="I160">
        <v>5752.8757449048753</v>
      </c>
    </row>
    <row r="161" spans="1:9" x14ac:dyDescent="0.25">
      <c r="A161" t="s">
        <v>119</v>
      </c>
      <c r="B161">
        <v>-1521.2819538369467</v>
      </c>
      <c r="C161">
        <v>1472.6201182214677</v>
      </c>
      <c r="D161">
        <v>6333.214787647943</v>
      </c>
      <c r="E161">
        <v>6678.1583365255765</v>
      </c>
      <c r="F161">
        <v>-1457.3034974127631</v>
      </c>
      <c r="G161">
        <v>619.72063272102127</v>
      </c>
      <c r="H161">
        <v>6536.6278716200977</v>
      </c>
      <c r="I161">
        <v>2810.3598874644663</v>
      </c>
    </row>
    <row r="162" spans="1:9" x14ac:dyDescent="0.25">
      <c r="A162" t="s">
        <v>8</v>
      </c>
      <c r="B162">
        <v>-1642.6822079750239</v>
      </c>
      <c r="C162">
        <v>1187.0054414860069</v>
      </c>
      <c r="D162">
        <v>4795.0226398481718</v>
      </c>
      <c r="E162">
        <v>5381.1503140933364</v>
      </c>
      <c r="F162">
        <v>-2063.4263417898551</v>
      </c>
      <c r="G162">
        <v>882.67826167919611</v>
      </c>
      <c r="H162">
        <v>9017.5231612709795</v>
      </c>
      <c r="I162">
        <v>4001.5186443729203</v>
      </c>
    </row>
    <row r="163" spans="1:9" x14ac:dyDescent="0.25">
      <c r="A163" t="s">
        <v>149</v>
      </c>
      <c r="B163">
        <v>-1648.9409060875187</v>
      </c>
      <c r="C163">
        <v>198.57446388593704</v>
      </c>
      <c r="D163">
        <v>411.2578182567504</v>
      </c>
      <c r="E163">
        <v>899.58539140301764</v>
      </c>
      <c r="F163">
        <v>-32.522242206565416</v>
      </c>
      <c r="G163">
        <v>14.128587877576905</v>
      </c>
      <c r="H163">
        <v>-759.41025409647023</v>
      </c>
      <c r="I163">
        <v>64.005567519107657</v>
      </c>
    </row>
    <row r="164" spans="1:9" x14ac:dyDescent="0.25">
      <c r="A164" t="s">
        <v>76</v>
      </c>
      <c r="B164">
        <v>-1710.6741407128111</v>
      </c>
      <c r="C164">
        <v>202.32609259259732</v>
      </c>
      <c r="D164">
        <v>-2988.3512229313937</v>
      </c>
      <c r="E164">
        <v>916.04685254864489</v>
      </c>
      <c r="F164">
        <v>-67.28301291454143</v>
      </c>
      <c r="G164">
        <v>28.570152447429532</v>
      </c>
      <c r="H164">
        <v>-1073.9504972496998</v>
      </c>
      <c r="I164">
        <v>129.35354946532661</v>
      </c>
    </row>
    <row r="165" spans="1:9" x14ac:dyDescent="0.25">
      <c r="A165" t="s">
        <v>54</v>
      </c>
      <c r="B165">
        <v>-1833.8606263531303</v>
      </c>
      <c r="C165">
        <v>839.07515146642811</v>
      </c>
      <c r="D165">
        <v>-45279.689438802467</v>
      </c>
      <c r="E165">
        <v>3773.1763024756806</v>
      </c>
      <c r="F165">
        <v>-2095.5802820493541</v>
      </c>
      <c r="G165">
        <v>896.50543208807801</v>
      </c>
      <c r="H165">
        <v>2626.1472854321364</v>
      </c>
      <c r="I165">
        <v>4031.4303736484799</v>
      </c>
    </row>
    <row r="166" spans="1:9" x14ac:dyDescent="0.25">
      <c r="A166" t="s">
        <v>163</v>
      </c>
      <c r="B166">
        <v>-1964.8797594502546</v>
      </c>
      <c r="C166">
        <v>1591.4247259050856</v>
      </c>
      <c r="D166">
        <v>7659.6772599788228</v>
      </c>
      <c r="E166">
        <v>7216.1405012878304</v>
      </c>
      <c r="F166">
        <v>-2453.6482648736633</v>
      </c>
      <c r="G166">
        <v>1043.134225343832</v>
      </c>
      <c r="H166">
        <v>10967.385635553634</v>
      </c>
      <c r="I166">
        <v>4729.9774907682768</v>
      </c>
    </row>
    <row r="167" spans="1:9" x14ac:dyDescent="0.25">
      <c r="A167" t="s">
        <v>52</v>
      </c>
      <c r="B167">
        <v>-2019.0467878192587</v>
      </c>
      <c r="C167">
        <v>1029.5562149500211</v>
      </c>
      <c r="D167">
        <v>-30020.598377390368</v>
      </c>
      <c r="E167">
        <v>5308.9108124813147</v>
      </c>
      <c r="F167">
        <v>-625.68807772224682</v>
      </c>
      <c r="G167">
        <v>266.41484302352416</v>
      </c>
      <c r="H167">
        <v>-2189.8625364271215</v>
      </c>
      <c r="I167">
        <v>1357.3495347100663</v>
      </c>
    </row>
    <row r="168" spans="1:9" x14ac:dyDescent="0.25">
      <c r="A168" t="s">
        <v>101</v>
      </c>
      <c r="B168">
        <v>-2046.2219636285758</v>
      </c>
      <c r="C168">
        <v>382.34718058554688</v>
      </c>
      <c r="D168">
        <v>7440.0426774257357</v>
      </c>
      <c r="E168">
        <v>1733.5497867031563</v>
      </c>
      <c r="F168">
        <v>-1.5205221325156695</v>
      </c>
      <c r="G168">
        <v>0.83460560895209979</v>
      </c>
      <c r="H168">
        <v>-229.24667957359287</v>
      </c>
      <c r="I168">
        <v>3.7840749163219072</v>
      </c>
    </row>
    <row r="169" spans="1:9" x14ac:dyDescent="0.25">
      <c r="A169" t="s">
        <v>88</v>
      </c>
      <c r="B169">
        <v>-2138.527054956452</v>
      </c>
      <c r="C169">
        <v>797.06690907727295</v>
      </c>
      <c r="D169">
        <v>-53576.553599267216</v>
      </c>
      <c r="E169">
        <v>3578.7366102196561</v>
      </c>
      <c r="F169">
        <v>-195.34516771776197</v>
      </c>
      <c r="G169">
        <v>83.216746117225156</v>
      </c>
      <c r="H169">
        <v>-7233.9941816244936</v>
      </c>
      <c r="I169">
        <v>373.63339579337173</v>
      </c>
    </row>
    <row r="170" spans="1:9" x14ac:dyDescent="0.25">
      <c r="A170" t="s">
        <v>58</v>
      </c>
      <c r="B170">
        <v>-2182.5205695097707</v>
      </c>
      <c r="C170">
        <v>1791.6350248997878</v>
      </c>
      <c r="D170">
        <v>6025.3626155875354</v>
      </c>
      <c r="E170">
        <v>8120.6018856066303</v>
      </c>
      <c r="F170">
        <v>-8717.8652131563522</v>
      </c>
      <c r="G170">
        <v>3717.4341936444362</v>
      </c>
      <c r="H170">
        <v>39041.02146258732</v>
      </c>
      <c r="I170">
        <v>16849.303961456142</v>
      </c>
    </row>
    <row r="171" spans="1:9" x14ac:dyDescent="0.25">
      <c r="A171" t="s">
        <v>156</v>
      </c>
      <c r="B171">
        <v>-2223.5496751055484</v>
      </c>
      <c r="C171">
        <v>793.2710932596483</v>
      </c>
      <c r="D171">
        <v>-52955.452697045548</v>
      </c>
      <c r="E171">
        <v>3561.8279005326144</v>
      </c>
      <c r="F171">
        <v>-1083.5774508955881</v>
      </c>
      <c r="G171">
        <v>462.71078021182916</v>
      </c>
      <c r="H171">
        <v>-3175.3838986844548</v>
      </c>
      <c r="I171">
        <v>2077.5951384582518</v>
      </c>
    </row>
    <row r="172" spans="1:9" x14ac:dyDescent="0.25">
      <c r="A172" t="s">
        <v>81</v>
      </c>
      <c r="B172">
        <v>-2223.798573728945</v>
      </c>
      <c r="C172">
        <v>1447.7371129801943</v>
      </c>
      <c r="D172">
        <v>-29348.858825589643</v>
      </c>
      <c r="E172">
        <v>6524.9372655368607</v>
      </c>
      <c r="F172">
        <v>-687.35715467783348</v>
      </c>
      <c r="G172">
        <v>292.41513356167064</v>
      </c>
      <c r="H172">
        <v>-1943.1387006800255</v>
      </c>
      <c r="I172">
        <v>1317.9121988907564</v>
      </c>
    </row>
    <row r="173" spans="1:9" x14ac:dyDescent="0.25">
      <c r="A173" t="s">
        <v>129</v>
      </c>
      <c r="B173">
        <v>-2371.2506035345818</v>
      </c>
      <c r="C173">
        <v>1302.5512392809337</v>
      </c>
      <c r="D173">
        <v>-38.957368084042173</v>
      </c>
      <c r="E173">
        <v>5897.3568454547949</v>
      </c>
      <c r="F173">
        <v>-452.70138227978924</v>
      </c>
      <c r="G173">
        <v>192.64280802661798</v>
      </c>
      <c r="H173">
        <v>668.06430811000087</v>
      </c>
      <c r="I173">
        <v>872.19861175716812</v>
      </c>
    </row>
    <row r="174" spans="1:9" x14ac:dyDescent="0.25">
      <c r="A174" t="s">
        <v>116</v>
      </c>
      <c r="B174">
        <v>-2644.8352240589097</v>
      </c>
      <c r="C174">
        <v>1285.5660267636354</v>
      </c>
      <c r="D174">
        <v>-43705.634130487022</v>
      </c>
      <c r="E174">
        <v>6936.8833028746503</v>
      </c>
      <c r="F174">
        <v>-224.60545785167403</v>
      </c>
      <c r="G174">
        <v>126.01637636108057</v>
      </c>
      <c r="H174">
        <v>-6129.2561911048379</v>
      </c>
      <c r="I174">
        <v>1098.7995349758849</v>
      </c>
    </row>
    <row r="175" spans="1:9" x14ac:dyDescent="0.25">
      <c r="A175" t="s">
        <v>9</v>
      </c>
      <c r="B175">
        <v>-2721.798778406885</v>
      </c>
      <c r="C175">
        <v>1605.5290829297301</v>
      </c>
      <c r="D175">
        <v>7735.9031867880904</v>
      </c>
      <c r="E175">
        <v>7276.2279444981668</v>
      </c>
      <c r="F175">
        <v>-384.20799326162182</v>
      </c>
      <c r="G175">
        <v>163.42754953369726</v>
      </c>
      <c r="H175">
        <v>1151.1325451851781</v>
      </c>
      <c r="I175">
        <v>740.65061509072143</v>
      </c>
    </row>
    <row r="176" spans="1:9" x14ac:dyDescent="0.25">
      <c r="A176" t="s">
        <v>77</v>
      </c>
      <c r="B176">
        <v>-2830.7212134764968</v>
      </c>
      <c r="C176">
        <v>1226.5073715317151</v>
      </c>
      <c r="D176">
        <v>-125753.16589105059</v>
      </c>
      <c r="E176">
        <v>5440.5857770281455</v>
      </c>
      <c r="F176">
        <v>-6359.8115004447573</v>
      </c>
      <c r="G176">
        <v>2722.8251447558478</v>
      </c>
      <c r="H176">
        <v>11058.572605202713</v>
      </c>
      <c r="I176">
        <v>12078.006296361025</v>
      </c>
    </row>
    <row r="177" spans="1:9" x14ac:dyDescent="0.25">
      <c r="A177" t="s">
        <v>169</v>
      </c>
      <c r="B177">
        <v>-3003.4811383595516</v>
      </c>
      <c r="C177">
        <v>1029.6516376130987</v>
      </c>
      <c r="D177">
        <v>-3757.7616029839228</v>
      </c>
      <c r="E177">
        <v>4656.9258323978747</v>
      </c>
      <c r="F177">
        <v>-322.577058958051</v>
      </c>
      <c r="G177">
        <v>135.06334703693003</v>
      </c>
      <c r="H177">
        <v>-767.26810735107165</v>
      </c>
      <c r="I177">
        <v>610.86678916422363</v>
      </c>
    </row>
    <row r="178" spans="1:9" x14ac:dyDescent="0.25">
      <c r="A178" t="s">
        <v>47</v>
      </c>
      <c r="B178">
        <v>-3409.5260944821193</v>
      </c>
      <c r="C178">
        <v>489.03678967522427</v>
      </c>
      <c r="D178">
        <v>-5413.2321499516966</v>
      </c>
      <c r="E178">
        <v>2210.5966598860941</v>
      </c>
      <c r="F178">
        <v>-62.183045354536794</v>
      </c>
      <c r="G178">
        <v>27.05730602461654</v>
      </c>
      <c r="H178">
        <v>-2396.9897115743206</v>
      </c>
      <c r="I178">
        <v>122.30734289593155</v>
      </c>
    </row>
    <row r="179" spans="1:9" x14ac:dyDescent="0.25">
      <c r="A179" t="s">
        <v>70</v>
      </c>
      <c r="B179">
        <v>-3597.9053509291712</v>
      </c>
      <c r="C179">
        <v>283.24986053530728</v>
      </c>
      <c r="D179">
        <v>3678.5150106690489</v>
      </c>
      <c r="E179">
        <v>1282.0507795932406</v>
      </c>
      <c r="F179">
        <v>-55.899999015439228</v>
      </c>
      <c r="G179">
        <v>25.655789280590618</v>
      </c>
      <c r="H179">
        <v>-1368.4052374235084</v>
      </c>
      <c r="I179">
        <v>116.12370995028643</v>
      </c>
    </row>
    <row r="180" spans="1:9" x14ac:dyDescent="0.25">
      <c r="A180" t="s">
        <v>93</v>
      </c>
      <c r="B180">
        <v>-3657.2863570901645</v>
      </c>
      <c r="C180">
        <v>1200.6694179584222</v>
      </c>
      <c r="D180">
        <v>-5743.3415417648175</v>
      </c>
      <c r="E180">
        <v>5626.395548042221</v>
      </c>
      <c r="F180">
        <v>-7.8066085556000733</v>
      </c>
      <c r="G180">
        <v>7.427769381873035</v>
      </c>
      <c r="H180">
        <v>-2830.1609262207494</v>
      </c>
      <c r="I180">
        <v>366.58414814732652</v>
      </c>
    </row>
    <row r="181" spans="1:9" x14ac:dyDescent="0.25">
      <c r="A181" t="s">
        <v>127</v>
      </c>
      <c r="B181">
        <v>-3679.7785519733648</v>
      </c>
      <c r="C181">
        <v>2349.4770375975504</v>
      </c>
      <c r="D181">
        <v>-31126.896227438832</v>
      </c>
      <c r="E181">
        <v>10574.939809252881</v>
      </c>
      <c r="F181">
        <v>-7831.862434879281</v>
      </c>
      <c r="G181">
        <v>3340.4640872201794</v>
      </c>
      <c r="H181">
        <v>29383.701636712598</v>
      </c>
      <c r="I181">
        <v>15035.348757205105</v>
      </c>
    </row>
    <row r="182" spans="1:9" x14ac:dyDescent="0.25">
      <c r="A182" t="s">
        <v>41</v>
      </c>
      <c r="B182">
        <v>-4083.876955054267</v>
      </c>
      <c r="C182">
        <v>2096.1221708865564</v>
      </c>
      <c r="D182">
        <v>-916.58253369880913</v>
      </c>
      <c r="E182">
        <v>9477.2801306583406</v>
      </c>
      <c r="F182">
        <v>-664.94832521684737</v>
      </c>
      <c r="G182">
        <v>282.52877024571239</v>
      </c>
      <c r="H182">
        <v>521.29396815961672</v>
      </c>
      <c r="I182">
        <v>1277.4085107150652</v>
      </c>
    </row>
    <row r="183" spans="1:9" x14ac:dyDescent="0.25">
      <c r="A183" t="s">
        <v>80</v>
      </c>
      <c r="B183">
        <v>-4252.3907663648442</v>
      </c>
      <c r="C183">
        <v>1609.7194088915664</v>
      </c>
      <c r="D183">
        <v>-146622.49725200224</v>
      </c>
      <c r="E183">
        <v>7108.8971074017609</v>
      </c>
      <c r="F183">
        <v>-1228.8293247614761</v>
      </c>
      <c r="G183">
        <v>522.56798018092945</v>
      </c>
      <c r="H183">
        <v>-15717.420706567542</v>
      </c>
      <c r="I183">
        <v>2307.7823266646283</v>
      </c>
    </row>
    <row r="184" spans="1:9" x14ac:dyDescent="0.25">
      <c r="A184" t="s">
        <v>135</v>
      </c>
      <c r="B184">
        <v>-5188.2806172044193</v>
      </c>
      <c r="C184">
        <v>954.35051121826405</v>
      </c>
      <c r="D184">
        <v>2425.0969859538091</v>
      </c>
      <c r="E184">
        <v>4313.8010430169179</v>
      </c>
      <c r="F184">
        <v>-7.7522833637018698</v>
      </c>
      <c r="G184">
        <v>3.8980218405665883</v>
      </c>
      <c r="H184">
        <v>-2673.2146571737153</v>
      </c>
      <c r="I184">
        <v>17.619617199212822</v>
      </c>
    </row>
    <row r="185" spans="1:9" x14ac:dyDescent="0.25">
      <c r="A185" t="s">
        <v>120</v>
      </c>
      <c r="B185">
        <v>-6065.9827739860975</v>
      </c>
      <c r="C185">
        <v>3719.5224540054969</v>
      </c>
      <c r="D185">
        <v>-2075.4053196800414</v>
      </c>
      <c r="E185">
        <v>16790.137394799462</v>
      </c>
      <c r="F185">
        <v>-5915.7478172940819</v>
      </c>
      <c r="G185">
        <v>2525.4031587129016</v>
      </c>
      <c r="H185">
        <v>23032.88947092781</v>
      </c>
      <c r="I185">
        <v>11399.814502097774</v>
      </c>
    </row>
    <row r="186" spans="1:9" x14ac:dyDescent="0.25">
      <c r="A186" t="s">
        <v>11</v>
      </c>
      <c r="B186">
        <v>-7249.1067004312654</v>
      </c>
      <c r="C186">
        <v>1716.0837763826162</v>
      </c>
      <c r="D186">
        <v>-11551.43567617143</v>
      </c>
      <c r="E186">
        <v>8278.2113442630034</v>
      </c>
      <c r="F186">
        <v>-38.796062015865282</v>
      </c>
      <c r="G186">
        <v>25.543853009782943</v>
      </c>
      <c r="H186">
        <v>-5525.3892595248008</v>
      </c>
      <c r="I186">
        <v>736.9999536292371</v>
      </c>
    </row>
    <row r="187" spans="1:9" x14ac:dyDescent="0.25">
      <c r="A187" t="s">
        <v>132</v>
      </c>
      <c r="B187">
        <v>-7432.6642394764267</v>
      </c>
      <c r="C187">
        <v>736.41168924107831</v>
      </c>
      <c r="D187">
        <v>-35275.009108060534</v>
      </c>
      <c r="E187">
        <v>3303.3849849712033</v>
      </c>
      <c r="F187">
        <v>-276.2764943134361</v>
      </c>
      <c r="G187">
        <v>116.3353931234311</v>
      </c>
      <c r="H187">
        <v>-7599.5524634178637</v>
      </c>
      <c r="I187">
        <v>521.85563656751845</v>
      </c>
    </row>
    <row r="188" spans="1:9" x14ac:dyDescent="0.25">
      <c r="A188" t="s">
        <v>59</v>
      </c>
      <c r="B188">
        <v>-7903.5064870555152</v>
      </c>
      <c r="C188">
        <v>1263.4106751328907</v>
      </c>
      <c r="D188">
        <v>27299.932417279389</v>
      </c>
      <c r="E188">
        <v>5722.1847897573234</v>
      </c>
      <c r="F188">
        <v>-20.786841313851227</v>
      </c>
      <c r="G188">
        <v>10.365174837473447</v>
      </c>
      <c r="H188">
        <v>-1002.247484767459</v>
      </c>
      <c r="I188">
        <v>46.945499959407321</v>
      </c>
    </row>
    <row r="189" spans="1:9" x14ac:dyDescent="0.25">
      <c r="A189" t="s">
        <v>15</v>
      </c>
      <c r="B189">
        <v>-8288.9468553458082</v>
      </c>
      <c r="C189">
        <v>1097.471540061053</v>
      </c>
      <c r="D189">
        <v>23492.982675069907</v>
      </c>
      <c r="E189">
        <v>4966.2456671368918</v>
      </c>
      <c r="F189">
        <v>-32.198415457200795</v>
      </c>
      <c r="G189">
        <v>16.106830286111709</v>
      </c>
      <c r="H189">
        <v>-1663.3533998254043</v>
      </c>
      <c r="I189">
        <v>72.886150756366419</v>
      </c>
    </row>
    <row r="190" spans="1:9" x14ac:dyDescent="0.25">
      <c r="A190" t="s">
        <v>83</v>
      </c>
      <c r="B190">
        <v>-8520.1126417111773</v>
      </c>
      <c r="C190">
        <v>1069.0014836001956</v>
      </c>
      <c r="D190">
        <v>26139.005965444601</v>
      </c>
      <c r="E190">
        <v>4838.639357708088</v>
      </c>
      <c r="F190">
        <v>-40.522297168803078</v>
      </c>
      <c r="G190">
        <v>18.437938828460194</v>
      </c>
      <c r="H190">
        <v>-1420.5844430012767</v>
      </c>
      <c r="I190">
        <v>83.455951987965335</v>
      </c>
    </row>
    <row r="191" spans="1:9" x14ac:dyDescent="0.25">
      <c r="A191" t="s">
        <v>18</v>
      </c>
      <c r="B191">
        <v>-8828.3707501988793</v>
      </c>
      <c r="C191">
        <v>1321.5101404477582</v>
      </c>
      <c r="D191">
        <v>19569.02489995044</v>
      </c>
      <c r="E191">
        <v>6124.753412160745</v>
      </c>
      <c r="F191">
        <v>-41.175423481385977</v>
      </c>
      <c r="G191">
        <v>21.224856630636374</v>
      </c>
      <c r="H191">
        <v>-2440.1344638291607</v>
      </c>
      <c r="I191">
        <v>344.9691280812761</v>
      </c>
    </row>
    <row r="192" spans="1:9" x14ac:dyDescent="0.25">
      <c r="A192" t="s">
        <v>92</v>
      </c>
      <c r="B192">
        <v>-10047.571670535712</v>
      </c>
      <c r="C192">
        <v>2123.9923187637851</v>
      </c>
      <c r="D192">
        <v>-38187.605915682405</v>
      </c>
      <c r="E192">
        <v>12323.179367979816</v>
      </c>
      <c r="F192">
        <v>959.15370254955258</v>
      </c>
      <c r="G192">
        <v>189.39884861867816</v>
      </c>
      <c r="H192">
        <v>-15098.225226971512</v>
      </c>
      <c r="I192">
        <v>2102.7586811827591</v>
      </c>
    </row>
    <row r="193" spans="1:9" x14ac:dyDescent="0.25">
      <c r="A193" t="s">
        <v>34</v>
      </c>
      <c r="B193">
        <v>-10965.399207547551</v>
      </c>
      <c r="C193">
        <v>1265.5409522018158</v>
      </c>
      <c r="D193">
        <v>41949.008982759115</v>
      </c>
      <c r="E193">
        <v>5732.5256163905888</v>
      </c>
      <c r="F193">
        <v>-26.829196673578462</v>
      </c>
      <c r="G193">
        <v>14.017536386617383</v>
      </c>
      <c r="H193">
        <v>-876.99297603634557</v>
      </c>
      <c r="I193">
        <v>63.495287351362585</v>
      </c>
    </row>
    <row r="194" spans="1:9" x14ac:dyDescent="0.25">
      <c r="A194" t="s">
        <v>139</v>
      </c>
      <c r="B194">
        <v>-12521.102822443585</v>
      </c>
      <c r="C194">
        <v>4753.7597516812457</v>
      </c>
      <c r="D194">
        <v>-93488.161975093884</v>
      </c>
      <c r="E194">
        <v>21047.043456800009</v>
      </c>
      <c r="F194">
        <v>-178.85061150030086</v>
      </c>
      <c r="G194">
        <v>77.123071095650459</v>
      </c>
      <c r="H194">
        <v>-18473.196885832978</v>
      </c>
      <c r="I194">
        <v>341.45870083105393</v>
      </c>
    </row>
    <row r="195" spans="1:9" x14ac:dyDescent="0.25">
      <c r="A195" t="s">
        <v>63</v>
      </c>
      <c r="B195">
        <v>-13655.067576080837</v>
      </c>
      <c r="C195">
        <v>7136.0630705740205</v>
      </c>
      <c r="D195">
        <v>228443.85019390297</v>
      </c>
      <c r="E195">
        <v>30508.541947480375</v>
      </c>
      <c r="F195">
        <v>5338.1926074610383</v>
      </c>
      <c r="G195">
        <v>711.49768457743949</v>
      </c>
      <c r="H195">
        <v>-2841.977072720882</v>
      </c>
      <c r="I195">
        <v>734.80974604095957</v>
      </c>
    </row>
    <row r="196" spans="1:9" x14ac:dyDescent="0.25">
      <c r="A196" t="s">
        <v>122</v>
      </c>
      <c r="B196">
        <v>-14614.939111878839</v>
      </c>
      <c r="C196">
        <v>1573.1883967194244</v>
      </c>
      <c r="D196">
        <v>34952.723958805545</v>
      </c>
      <c r="E196">
        <v>7099.4938797090654</v>
      </c>
      <c r="F196">
        <v>0</v>
      </c>
      <c r="G196">
        <v>0</v>
      </c>
      <c r="H196">
        <v>-4020.5153022408913</v>
      </c>
      <c r="I196">
        <v>0</v>
      </c>
    </row>
    <row r="197" spans="1:9" x14ac:dyDescent="0.25">
      <c r="A197" t="s">
        <v>151</v>
      </c>
      <c r="B197">
        <v>-16175.628308527985</v>
      </c>
      <c r="C197">
        <v>2812.0436839180002</v>
      </c>
      <c r="D197">
        <v>65062.037790984519</v>
      </c>
      <c r="E197">
        <v>12736.681887112802</v>
      </c>
      <c r="F197">
        <v>-34.812510156112104</v>
      </c>
      <c r="G197">
        <v>17.637119300759366</v>
      </c>
      <c r="H197">
        <v>-907.11369109573047</v>
      </c>
      <c r="I197">
        <v>79.88438416640895</v>
      </c>
    </row>
    <row r="198" spans="1:9" x14ac:dyDescent="0.25">
      <c r="A198" t="s">
        <v>161</v>
      </c>
      <c r="B198">
        <v>-18292.549376364492</v>
      </c>
      <c r="C198">
        <v>9749.7153195205865</v>
      </c>
      <c r="D198">
        <v>-8141.656952456382</v>
      </c>
      <c r="E198">
        <v>44016.175120086395</v>
      </c>
      <c r="F198">
        <v>-582.60944621682256</v>
      </c>
      <c r="G198">
        <v>270.42793283278451</v>
      </c>
      <c r="H198">
        <v>-9048.7549174774576</v>
      </c>
      <c r="I198">
        <v>1932.811669424472</v>
      </c>
    </row>
    <row r="199" spans="1:9" x14ac:dyDescent="0.25">
      <c r="A199" t="s">
        <v>28</v>
      </c>
      <c r="B199">
        <v>-19881.933127385175</v>
      </c>
      <c r="C199">
        <v>12323.043523998978</v>
      </c>
      <c r="D199">
        <v>-10356.366391607909</v>
      </c>
      <c r="E199">
        <v>54999.60495919417</v>
      </c>
      <c r="F199">
        <v>-2184.4910456000825</v>
      </c>
      <c r="G199">
        <v>920.47148703892719</v>
      </c>
      <c r="H199">
        <v>-2992.9883695942444</v>
      </c>
      <c r="I199">
        <v>4108.2033074662377</v>
      </c>
    </row>
    <row r="200" spans="1:9" x14ac:dyDescent="0.25">
      <c r="A200" t="s">
        <v>106</v>
      </c>
      <c r="B200">
        <v>-24054.62718449008</v>
      </c>
      <c r="C200">
        <v>14837.882015557288</v>
      </c>
      <c r="D200">
        <v>20068.251545793173</v>
      </c>
      <c r="E200">
        <v>66346.15854425724</v>
      </c>
      <c r="F200">
        <v>-1057.9433890211274</v>
      </c>
      <c r="G200">
        <v>439.69962909404512</v>
      </c>
      <c r="H200">
        <v>-6626.4144581180026</v>
      </c>
      <c r="I200">
        <v>1966.0744891445988</v>
      </c>
    </row>
    <row r="201" spans="1:9" x14ac:dyDescent="0.25">
      <c r="A201" t="s">
        <v>78</v>
      </c>
      <c r="B201">
        <v>-24425.147845912241</v>
      </c>
      <c r="C201">
        <v>14829.100991997893</v>
      </c>
      <c r="D201">
        <v>-444923.66612645838</v>
      </c>
      <c r="E201">
        <v>61340.918427280667</v>
      </c>
      <c r="F201">
        <v>-42721.168533529075</v>
      </c>
      <c r="G201">
        <v>18285.24211027427</v>
      </c>
      <c r="H201">
        <v>122441.66100997235</v>
      </c>
      <c r="I201">
        <v>75637.32591171033</v>
      </c>
    </row>
    <row r="202" spans="1:9" x14ac:dyDescent="0.25">
      <c r="A202" t="s">
        <v>56</v>
      </c>
      <c r="B202">
        <v>-24796.468955147549</v>
      </c>
      <c r="C202">
        <v>2152.3061746790081</v>
      </c>
      <c r="D202">
        <v>64357.215350848863</v>
      </c>
      <c r="E202">
        <v>10197.491718108533</v>
      </c>
      <c r="F202">
        <v>-204.15641722913566</v>
      </c>
      <c r="G202">
        <v>100.22479200240583</v>
      </c>
      <c r="H202">
        <v>-5246.8665862893686</v>
      </c>
      <c r="I202">
        <v>902.43387322697527</v>
      </c>
    </row>
    <row r="203" spans="1:9" x14ac:dyDescent="0.25">
      <c r="A203" t="s">
        <v>84</v>
      </c>
      <c r="B203">
        <v>-31369.990066904676</v>
      </c>
      <c r="C203">
        <v>2472.7977745510784</v>
      </c>
      <c r="D203">
        <v>73763.038545453732</v>
      </c>
      <c r="E203">
        <v>11978.33289184669</v>
      </c>
      <c r="F203">
        <v>-255.89349019531761</v>
      </c>
      <c r="G203">
        <v>125.08590671946155</v>
      </c>
      <c r="H203">
        <v>-7630.9917704302061</v>
      </c>
      <c r="I203">
        <v>1242.4468949620821</v>
      </c>
    </row>
    <row r="204" spans="1:9" x14ac:dyDescent="0.25">
      <c r="A204" t="s">
        <v>48</v>
      </c>
      <c r="B204">
        <v>-57432.783755215387</v>
      </c>
      <c r="C204">
        <v>6764.2212834507172</v>
      </c>
      <c r="D204">
        <v>117185.7119179022</v>
      </c>
      <c r="E204">
        <v>31469.460272263328</v>
      </c>
      <c r="F204">
        <v>-274.38187902493274</v>
      </c>
      <c r="G204">
        <v>159.34783975053617</v>
      </c>
      <c r="H204">
        <v>-17143.384187924534</v>
      </c>
      <c r="I204">
        <v>2444.1427854625103</v>
      </c>
    </row>
    <row r="205" spans="1:9" x14ac:dyDescent="0.25">
      <c r="A205" t="s">
        <v>36</v>
      </c>
      <c r="B205">
        <v>-61566.004509217819</v>
      </c>
      <c r="C205">
        <v>24554.135624396244</v>
      </c>
      <c r="D205">
        <v>-2140230.8950565858</v>
      </c>
      <c r="E205">
        <v>182100.19290113909</v>
      </c>
      <c r="F205">
        <v>-21231.150374020348</v>
      </c>
      <c r="G205">
        <v>9709.1005485625228</v>
      </c>
      <c r="H205">
        <v>-214191.42734080029</v>
      </c>
      <c r="I205">
        <v>51306.180514714746</v>
      </c>
    </row>
    <row r="206" spans="1:9" x14ac:dyDescent="0.25">
      <c r="A206" t="s">
        <v>166</v>
      </c>
      <c r="B206">
        <v>-506631.42431527324</v>
      </c>
      <c r="C206">
        <v>79101.343393889125</v>
      </c>
      <c r="D206">
        <v>1441085.7621637781</v>
      </c>
      <c r="E206">
        <v>321529.39536420826</v>
      </c>
      <c r="F206">
        <v>3818.4745668510704</v>
      </c>
      <c r="G206">
        <v>851.34183094778189</v>
      </c>
      <c r="H206">
        <v>-127247.12326180648</v>
      </c>
      <c r="I206">
        <v>16830.452431677197</v>
      </c>
    </row>
  </sheetData>
  <autoFilter ref="A5:I5" xr:uid="{B2602BC6-D4D6-41D5-AA0E-EECF9CE09F09}">
    <sortState ref="A6:I198">
      <sortCondition descending="1" ref="B5"/>
    </sortState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D5698-6BB3-4945-AF98-5EF4602018FB}">
  <dimension ref="A1:AL204"/>
  <sheetViews>
    <sheetView topLeftCell="R1" workbookViewId="0">
      <selection activeCell="AH4" sqref="AH4"/>
    </sheetView>
  </sheetViews>
  <sheetFormatPr baseColWidth="10" defaultRowHeight="15" x14ac:dyDescent="0.25"/>
  <sheetData>
    <row r="1" spans="1:36" x14ac:dyDescent="0.25">
      <c r="A1" t="s">
        <v>677</v>
      </c>
      <c r="P1">
        <v>2010</v>
      </c>
      <c r="Q1">
        <v>91.856988380595467</v>
      </c>
      <c r="R1" t="s">
        <v>436</v>
      </c>
    </row>
    <row r="2" spans="1:36" x14ac:dyDescent="0.25">
      <c r="P2">
        <v>2020</v>
      </c>
      <c r="Q2" s="6">
        <v>108.68586489374023</v>
      </c>
    </row>
    <row r="3" spans="1:36" x14ac:dyDescent="0.25">
      <c r="Q3">
        <f>Q2/Q1</f>
        <v>1.1832073618984422</v>
      </c>
    </row>
    <row r="4" spans="1:36" x14ac:dyDescent="0.25">
      <c r="A4" t="s">
        <v>430</v>
      </c>
      <c r="E4">
        <f>SUM(E6:E203)</f>
        <v>19.53616003557973</v>
      </c>
      <c r="F4">
        <f t="shared" ref="F4:N4" si="0">SUM(F6:F203)</f>
        <v>55.201000216180731</v>
      </c>
      <c r="G4">
        <f t="shared" si="0"/>
        <v>25.204002439809472</v>
      </c>
      <c r="H4">
        <f t="shared" si="0"/>
        <v>34.213616958201598</v>
      </c>
      <c r="I4">
        <f t="shared" si="0"/>
        <v>17.641273089898352</v>
      </c>
      <c r="J4">
        <f t="shared" si="0"/>
        <v>23.847483467158288</v>
      </c>
      <c r="K4">
        <f t="shared" si="0"/>
        <v>41.794418218001056</v>
      </c>
      <c r="L4">
        <f t="shared" si="0"/>
        <v>25.415531106819405</v>
      </c>
      <c r="M4">
        <f t="shared" si="0"/>
        <v>14.550920085571489</v>
      </c>
      <c r="N4">
        <f t="shared" si="0"/>
        <v>28.600489513024442</v>
      </c>
      <c r="R4" t="s">
        <v>430</v>
      </c>
      <c r="W4">
        <f>SUM(W6:W203)</f>
        <v>23.115328377324072</v>
      </c>
      <c r="X4">
        <f t="shared" ref="X4:AF4" si="1">SUM(X6:X203)</f>
        <v>65.314229839942556</v>
      </c>
      <c r="Y4">
        <f t="shared" si="1"/>
        <v>29.821561236088858</v>
      </c>
      <c r="Z4">
        <f t="shared" si="1"/>
        <v>40.48180346211754</v>
      </c>
      <c r="AA4">
        <f t="shared" si="1"/>
        <v>20.873284193228624</v>
      </c>
      <c r="AB4">
        <f t="shared" si="1"/>
        <v>28.216518001093061</v>
      </c>
      <c r="AC4">
        <f t="shared" si="1"/>
        <v>49.45146332180127</v>
      </c>
      <c r="AD4">
        <f t="shared" si="1"/>
        <v>30.071843512147577</v>
      </c>
      <c r="AE4">
        <f t="shared" si="1"/>
        <v>17.216755767644106</v>
      </c>
      <c r="AF4">
        <f t="shared" si="1"/>
        <v>33.840309745709753</v>
      </c>
      <c r="AH4">
        <f>SUM(AH6:AH203)</f>
        <v>29.165972959182906</v>
      </c>
      <c r="AI4">
        <f>SUM(AJ6:AJ203)^0.5</f>
        <v>3.6686850385834529</v>
      </c>
    </row>
    <row r="5" spans="1:36" x14ac:dyDescent="0.25">
      <c r="C5" t="s">
        <v>177</v>
      </c>
      <c r="D5" t="s">
        <v>178</v>
      </c>
      <c r="E5" t="s">
        <v>179</v>
      </c>
      <c r="F5" t="s">
        <v>180</v>
      </c>
      <c r="G5" t="s">
        <v>181</v>
      </c>
      <c r="H5" t="s">
        <v>182</v>
      </c>
      <c r="I5" t="s">
        <v>183</v>
      </c>
      <c r="J5" t="s">
        <v>184</v>
      </c>
      <c r="K5" t="s">
        <v>185</v>
      </c>
      <c r="L5" t="s">
        <v>186</v>
      </c>
      <c r="M5" t="s">
        <v>187</v>
      </c>
      <c r="N5" t="s">
        <v>6</v>
      </c>
      <c r="O5" t="s">
        <v>7</v>
      </c>
      <c r="T5" t="s">
        <v>177</v>
      </c>
      <c r="U5" t="s">
        <v>178</v>
      </c>
      <c r="V5" t="s">
        <v>714</v>
      </c>
      <c r="W5" t="s">
        <v>179</v>
      </c>
      <c r="X5" t="s">
        <v>180</v>
      </c>
      <c r="Y5" t="s">
        <v>181</v>
      </c>
      <c r="Z5" t="s">
        <v>182</v>
      </c>
      <c r="AA5" t="s">
        <v>183</v>
      </c>
      <c r="AB5" t="s">
        <v>184</v>
      </c>
      <c r="AC5" t="s">
        <v>185</v>
      </c>
      <c r="AD5" t="s">
        <v>186</v>
      </c>
      <c r="AE5" t="s">
        <v>187</v>
      </c>
      <c r="AF5" t="s">
        <v>6</v>
      </c>
      <c r="AG5" t="s">
        <v>7</v>
      </c>
      <c r="AH5" t="s">
        <v>680</v>
      </c>
      <c r="AI5" t="s">
        <v>681</v>
      </c>
      <c r="AJ5" t="s">
        <v>682</v>
      </c>
    </row>
    <row r="6" spans="1:36" x14ac:dyDescent="0.25">
      <c r="A6" t="s">
        <v>188</v>
      </c>
      <c r="C6" t="str">
        <f>IF(ISERROR(VLOOKUP(A6,[1]ISO3_Country!$B$3:$G$248,6,FALSE)),VLOOKUP(B6,[1]ISO3_Country!$B$3:$G$248,6,FALSE),VLOOKUP(A6,[1]ISO3_Country!$B$3:$G$248,6,FALSE))</f>
        <v>AFG</v>
      </c>
      <c r="D6" t="s">
        <v>8</v>
      </c>
      <c r="E6" s="1">
        <v>0.22594183067360701</v>
      </c>
      <c r="F6" s="1">
        <v>0.63842668969571503</v>
      </c>
      <c r="G6" s="1">
        <v>0.29144524612128297</v>
      </c>
      <c r="H6" s="1">
        <v>0.39548336581923099</v>
      </c>
      <c r="I6" s="1">
        <v>0.20367681624341299</v>
      </c>
      <c r="J6" s="1">
        <v>0.27529693068481198</v>
      </c>
      <c r="K6" s="1">
        <v>0.48190805786704599</v>
      </c>
      <c r="L6" s="1">
        <v>0.29314103380661499</v>
      </c>
      <c r="M6" s="1">
        <v>0.16809092264679601</v>
      </c>
      <c r="N6">
        <f>AVERAGE(E6:M6)</f>
        <v>0.33037898817316869</v>
      </c>
      <c r="O6">
        <f>_xlfn.STDEV.S(E6:M6)</f>
        <v>0.15055212402504226</v>
      </c>
      <c r="R6" t="s">
        <v>188</v>
      </c>
      <c r="T6" t="str">
        <f>IF(ISERROR(VLOOKUP(R6,[1]ISO3_Country!$B$3:$G$248,6,FALSE)),VLOOKUP(S6,[1]ISO3_Country!$B$3:$G$248,6,FALSE),VLOOKUP(R6,[1]ISO3_Country!$B$3:$G$248,6,FALSE))</f>
        <v>AFG</v>
      </c>
      <c r="U6" t="s">
        <v>8</v>
      </c>
      <c r="V6">
        <f>IFERROR(VLOOKUP(U6,'EU+'!$B$2:$D$30,3,FALSE),0)</f>
        <v>0</v>
      </c>
      <c r="W6" s="1">
        <f t="shared" ref="W6:AG6" si="2">E6*$Q$3</f>
        <v>0.26733603741382311</v>
      </c>
      <c r="X6" s="1">
        <f t="shared" si="2"/>
        <v>0.75539115928042233</v>
      </c>
      <c r="Y6" s="1">
        <f t="shared" si="2"/>
        <v>0.34484016080100544</v>
      </c>
      <c r="Z6" s="1">
        <f t="shared" si="2"/>
        <v>0.46793882994568886</v>
      </c>
      <c r="AA6" s="1">
        <f t="shared" si="2"/>
        <v>0.24099190842724247</v>
      </c>
      <c r="AB6" s="1">
        <f t="shared" si="2"/>
        <v>0.32573335509431467</v>
      </c>
      <c r="AC6" s="1">
        <f t="shared" si="2"/>
        <v>0.57019716182646929</v>
      </c>
      <c r="AD6" s="1">
        <f t="shared" si="2"/>
        <v>0.34684662927450699</v>
      </c>
      <c r="AE6" s="1">
        <f t="shared" si="2"/>
        <v>0.19888641714399063</v>
      </c>
      <c r="AF6" s="1">
        <f t="shared" si="2"/>
        <v>0.39090685102305156</v>
      </c>
      <c r="AG6" s="1">
        <f t="shared" si="2"/>
        <v>0.17813438149587732</v>
      </c>
      <c r="AH6" s="1">
        <f>AVERAGE(AA6:AE6)</f>
        <v>0.33653109435330475</v>
      </c>
      <c r="AI6" s="1">
        <f>_xlfn.STDEV.S(AA6:AE6)</f>
        <v>0.14395887063121571</v>
      </c>
      <c r="AJ6">
        <f>AI6^2</f>
        <v>2.0724156433415099E-2</v>
      </c>
    </row>
    <row r="7" spans="1:36" x14ac:dyDescent="0.25">
      <c r="A7" t="s">
        <v>189</v>
      </c>
      <c r="C7" t="str">
        <f>IF(ISERROR(VLOOKUP(A7,[1]ISO3_Country!$B$3:$G$248,6,FALSE)),VLOOKUP(B7,[1]ISO3_Country!$B$3:$G$248,6,FALSE),VLOOKUP(A7,[1]ISO3_Country!$B$3:$G$248,6,FALSE))</f>
        <v>ALB</v>
      </c>
      <c r="D7" t="s">
        <v>10</v>
      </c>
      <c r="E7" s="1">
        <v>5.2391205780787896E-3</v>
      </c>
      <c r="F7" s="1">
        <v>1.4813283967694799E-2</v>
      </c>
      <c r="G7" s="1">
        <v>6.7551428616967803E-3</v>
      </c>
      <c r="H7" s="1">
        <v>9.1630317526894805E-3</v>
      </c>
      <c r="I7" s="1">
        <v>4.7295113084415601E-3</v>
      </c>
      <c r="J7" s="1">
        <v>6.3812556361853602E-3</v>
      </c>
      <c r="K7" s="1">
        <v>1.11849738282932E-2</v>
      </c>
      <c r="L7" s="1">
        <v>6.7904822389279499E-3</v>
      </c>
      <c r="M7" s="1">
        <v>3.9059188147313999E-3</v>
      </c>
      <c r="N7">
        <f t="shared" ref="N7:N70" si="3">AVERAGE(E7:M7)</f>
        <v>7.6625245540821469E-3</v>
      </c>
      <c r="O7">
        <f t="shared" ref="O7:O70" si="4">_xlfn.STDEV.S(E7:M7)</f>
        <v>3.4929486204321593E-3</v>
      </c>
      <c r="R7" t="s">
        <v>189</v>
      </c>
      <c r="T7" t="str">
        <f>IF(ISERROR(VLOOKUP(R7,[1]ISO3_Country!$B$3:$G$248,6,FALSE)),VLOOKUP(S7,[1]ISO3_Country!$B$3:$G$248,6,FALSE),VLOOKUP(R7,[1]ISO3_Country!$B$3:$G$248,6,FALSE))</f>
        <v>ALB</v>
      </c>
      <c r="U7" t="s">
        <v>10</v>
      </c>
      <c r="V7">
        <f>IFERROR(VLOOKUP(U7,'EU+'!$B$2:$D$30,3,FALSE),0)</f>
        <v>0</v>
      </c>
      <c r="W7" s="1">
        <f t="shared" ref="W7:W70" si="5">E7*$Q$3</f>
        <v>6.1989660378564465E-3</v>
      </c>
      <c r="X7" s="1">
        <f t="shared" ref="X7:X70" si="6">F7*$Q$3</f>
        <v>1.7527186644468652E-2</v>
      </c>
      <c r="Y7" s="1">
        <f t="shared" ref="Y7:Y70" si="7">G7*$Q$3</f>
        <v>7.9927347646353408E-3</v>
      </c>
      <c r="Z7" s="1">
        <f t="shared" ref="Z7:Z70" si="8">H7*$Q$3</f>
        <v>1.084176662709138E-2</v>
      </c>
      <c r="AA7" s="1">
        <f t="shared" ref="AA7:AA70" si="9">I7*$Q$3</f>
        <v>5.5959925983299881E-3</v>
      </c>
      <c r="AB7" s="1">
        <f t="shared" ref="AB7:AB70" si="10">J7*$Q$3</f>
        <v>7.5503486468904459E-3</v>
      </c>
      <c r="AC7" s="1">
        <f t="shared" ref="AC7:AC70" si="11">K7*$Q$3</f>
        <v>1.3234143376277917E-2</v>
      </c>
      <c r="AD7" s="1">
        <f t="shared" ref="AD7:AD70" si="12">L7*$Q$3</f>
        <v>8.0345485759401678E-3</v>
      </c>
      <c r="AE7" s="1">
        <f t="shared" ref="AE7:AE70" si="13">M7*$Q$3</f>
        <v>4.6215118965678304E-3</v>
      </c>
      <c r="AF7" s="1">
        <f t="shared" ref="AF7:AF70" si="14">N7*$Q$3</f>
        <v>9.0663554631175737E-3</v>
      </c>
      <c r="AG7" s="1">
        <f t="shared" ref="AG7:AG70" si="15">O7*$Q$3</f>
        <v>4.1328825224283385E-3</v>
      </c>
      <c r="AH7" s="1">
        <f t="shared" ref="AH7:AH70" si="16">AVERAGE(AA7:AE7)</f>
        <v>7.8073090188012688E-3</v>
      </c>
      <c r="AI7" s="1">
        <f t="shared" ref="AI7:AI70" si="17">_xlfn.STDEV.S(AA7:AE7)</f>
        <v>3.3394393694161847E-3</v>
      </c>
      <c r="AJ7">
        <f t="shared" ref="AJ7:AJ70" si="18">AI7^2</f>
        <v>1.1151855302006766E-5</v>
      </c>
    </row>
    <row r="8" spans="1:36" x14ac:dyDescent="0.25">
      <c r="A8" t="s">
        <v>190</v>
      </c>
      <c r="C8" t="str">
        <f>IF(ISERROR(VLOOKUP(A8,[1]ISO3_Country!$B$3:$G$248,6,FALSE)),VLOOKUP(B8,[1]ISO3_Country!$B$3:$G$248,6,FALSE),VLOOKUP(A8,[1]ISO3_Country!$B$3:$G$248,6,FALSE))</f>
        <v>DZA</v>
      </c>
      <c r="D8" t="s">
        <v>52</v>
      </c>
      <c r="E8" s="1">
        <v>6.8714791757875995E-2</v>
      </c>
      <c r="F8" s="1">
        <v>0.19340094746186301</v>
      </c>
      <c r="G8" s="1">
        <v>8.8528653649665806E-2</v>
      </c>
      <c r="H8" s="1">
        <v>0.11991140483932899</v>
      </c>
      <c r="I8" s="1">
        <v>6.2005373246615397E-2</v>
      </c>
      <c r="J8" s="1">
        <v>8.3581171362062903E-2</v>
      </c>
      <c r="K8" s="1">
        <v>0.14597121382301101</v>
      </c>
      <c r="L8" s="1">
        <v>8.8890873574196796E-2</v>
      </c>
      <c r="M8" s="1">
        <v>5.12391900141623E-2</v>
      </c>
      <c r="N8">
        <f t="shared" si="3"/>
        <v>0.10024929108097581</v>
      </c>
      <c r="O8">
        <f t="shared" si="4"/>
        <v>4.549388576179169E-2</v>
      </c>
      <c r="R8" t="s">
        <v>190</v>
      </c>
      <c r="T8" t="str">
        <f>IF(ISERROR(VLOOKUP(R8,[1]ISO3_Country!$B$3:$G$248,6,FALSE)),VLOOKUP(S8,[1]ISO3_Country!$B$3:$G$248,6,FALSE),VLOOKUP(R8,[1]ISO3_Country!$B$3:$G$248,6,FALSE))</f>
        <v>DZA</v>
      </c>
      <c r="U8" t="s">
        <v>52</v>
      </c>
      <c r="V8">
        <f>IFERROR(VLOOKUP(U8,'EU+'!$B$2:$D$30,3,FALSE),0)</f>
        <v>0</v>
      </c>
      <c r="W8" s="1">
        <f t="shared" si="5"/>
        <v>8.1303847479237273E-2</v>
      </c>
      <c r="X8" s="1">
        <f t="shared" si="6"/>
        <v>0.22883342483501015</v>
      </c>
      <c r="Y8" s="1">
        <f t="shared" si="7"/>
        <v>0.10474775473724197</v>
      </c>
      <c r="Z8" s="1">
        <f t="shared" si="8"/>
        <v>0.14188005698147857</v>
      </c>
      <c r="AA8" s="1">
        <f t="shared" si="9"/>
        <v>7.3365214102656048E-2</v>
      </c>
      <c r="AB8" s="1">
        <f t="shared" si="10"/>
        <v>9.8893857271688076E-2</v>
      </c>
      <c r="AC8" s="1">
        <f t="shared" si="11"/>
        <v>0.17271421482063828</v>
      </c>
      <c r="AD8" s="1">
        <f t="shared" si="12"/>
        <v>0.10517633601857335</v>
      </c>
      <c r="AE8" s="1">
        <f t="shared" si="13"/>
        <v>6.0626586842469979E-2</v>
      </c>
      <c r="AF8" s="1">
        <f t="shared" si="14"/>
        <v>0.11861569923211042</v>
      </c>
      <c r="AG8" s="1">
        <f t="shared" si="15"/>
        <v>5.3828700554718646E-2</v>
      </c>
      <c r="AH8" s="1">
        <f t="shared" si="16"/>
        <v>0.10215524181120514</v>
      </c>
      <c r="AI8" s="1">
        <f t="shared" si="17"/>
        <v>4.3450624824165639E-2</v>
      </c>
      <c r="AJ8">
        <f t="shared" si="18"/>
        <v>1.8879567976103993E-3</v>
      </c>
    </row>
    <row r="9" spans="1:36" x14ac:dyDescent="0.25">
      <c r="A9" t="s">
        <v>191</v>
      </c>
      <c r="C9" t="str">
        <f>IF(ISERROR(VLOOKUP(A9,[1]ISO3_Country!$B$3:$G$248,6,FALSE)),VLOOKUP(B9,[1]ISO3_Country!$B$3:$G$248,6,FALSE),VLOOKUP(A9,[1]ISO3_Country!$B$3:$G$248,6,FALSE))</f>
        <v>AND</v>
      </c>
      <c r="D9" t="s">
        <v>192</v>
      </c>
      <c r="E9" s="2">
        <v>3.4781195027782299E-5</v>
      </c>
      <c r="F9" s="1">
        <v>1.01873422252827E-4</v>
      </c>
      <c r="G9" s="2">
        <v>4.5759301344771402E-5</v>
      </c>
      <c r="H9" s="2">
        <v>6.39914447418318E-5</v>
      </c>
      <c r="I9" s="2">
        <v>3.3126458266744499E-5</v>
      </c>
      <c r="J9" s="2">
        <v>4.6236538017694899E-5</v>
      </c>
      <c r="K9" s="2">
        <v>8.7203924157146803E-5</v>
      </c>
      <c r="L9" s="2">
        <v>5.1180507707803297E-5</v>
      </c>
      <c r="M9" s="2">
        <v>2.6371336581282199E-5</v>
      </c>
      <c r="N9">
        <f t="shared" si="3"/>
        <v>5.4502680899764924E-5</v>
      </c>
      <c r="O9">
        <f t="shared" si="4"/>
        <v>2.5486418337260645E-5</v>
      </c>
      <c r="R9" t="s">
        <v>191</v>
      </c>
      <c r="T9" t="str">
        <f>IF(ISERROR(VLOOKUP(R9,[1]ISO3_Country!$B$3:$G$248,6,FALSE)),VLOOKUP(S9,[1]ISO3_Country!$B$3:$G$248,6,FALSE),VLOOKUP(R9,[1]ISO3_Country!$B$3:$G$248,6,FALSE))</f>
        <v>AND</v>
      </c>
      <c r="U9" t="s">
        <v>192</v>
      </c>
      <c r="V9">
        <f>IFERROR(VLOOKUP(U9,'EU+'!$B$2:$D$30,3,FALSE),0)</f>
        <v>0</v>
      </c>
      <c r="W9" s="1">
        <f t="shared" si="5"/>
        <v>4.1153366012497509E-5</v>
      </c>
      <c r="X9" s="1">
        <f t="shared" si="6"/>
        <v>1.205373831913335E-4</v>
      </c>
      <c r="Y9" s="1">
        <f t="shared" si="7"/>
        <v>5.4142742226462811E-5</v>
      </c>
      <c r="Z9" s="1">
        <f t="shared" si="8"/>
        <v>7.5715148517052744E-5</v>
      </c>
      <c r="AA9" s="1">
        <f t="shared" si="9"/>
        <v>3.9195469294833605E-5</v>
      </c>
      <c r="AB9" s="1">
        <f t="shared" si="10"/>
        <v>5.4707412171233813E-5</v>
      </c>
      <c r="AC9" s="1">
        <f t="shared" si="11"/>
        <v>1.031803250491695E-4</v>
      </c>
      <c r="AD9" s="1">
        <f t="shared" si="12"/>
        <v>6.0557153505572826E-5</v>
      </c>
      <c r="AE9" s="1">
        <f t="shared" si="13"/>
        <v>3.1202759586074795E-5</v>
      </c>
      <c r="AF9" s="1">
        <f t="shared" si="14"/>
        <v>6.4487973283803467E-5</v>
      </c>
      <c r="AG9" s="1">
        <f t="shared" si="15"/>
        <v>3.015571780507025E-5</v>
      </c>
      <c r="AH9" s="1">
        <f t="shared" si="16"/>
        <v>5.7768623921376904E-5</v>
      </c>
      <c r="AI9" s="1">
        <f t="shared" si="17"/>
        <v>2.7973544352674873E-5</v>
      </c>
      <c r="AJ9">
        <f t="shared" si="18"/>
        <v>7.8251918365106828E-10</v>
      </c>
    </row>
    <row r="10" spans="1:36" x14ac:dyDescent="0.25">
      <c r="A10" t="s">
        <v>193</v>
      </c>
      <c r="C10" t="str">
        <f>IF(ISERROR(VLOOKUP(A10,[1]ISO3_Country!$B$3:$G$248,6,FALSE)),VLOOKUP(B10,[1]ISO3_Country!$B$3:$G$248,6,FALSE),VLOOKUP(A10,[1]ISO3_Country!$B$3:$G$248,6,FALSE))</f>
        <v>AGO</v>
      </c>
      <c r="D10" t="s">
        <v>9</v>
      </c>
      <c r="E10" s="1">
        <v>4.2160716820084203E-2</v>
      </c>
      <c r="F10" s="1">
        <v>0.118628529359587</v>
      </c>
      <c r="G10" s="1">
        <v>5.4317424338967697E-2</v>
      </c>
      <c r="H10" s="1">
        <v>7.3583325416574502E-2</v>
      </c>
      <c r="I10" s="1">
        <v>3.8019180646463799E-2</v>
      </c>
      <c r="J10" s="1">
        <v>5.1275953805021597E-2</v>
      </c>
      <c r="K10" s="1">
        <v>8.9528418258710704E-2</v>
      </c>
      <c r="L10" s="1">
        <v>5.4552955768757502E-2</v>
      </c>
      <c r="M10" s="1">
        <v>3.14197012685416E-2</v>
      </c>
      <c r="N10">
        <f t="shared" si="3"/>
        <v>6.1498467298078729E-2</v>
      </c>
      <c r="O10">
        <f t="shared" si="4"/>
        <v>2.7905713772741009E-2</v>
      </c>
      <c r="R10" t="s">
        <v>193</v>
      </c>
      <c r="T10" t="str">
        <f>IF(ISERROR(VLOOKUP(R10,[1]ISO3_Country!$B$3:$G$248,6,FALSE)),VLOOKUP(S10,[1]ISO3_Country!$B$3:$G$248,6,FALSE),VLOOKUP(R10,[1]ISO3_Country!$B$3:$G$248,6,FALSE))</f>
        <v>AGO</v>
      </c>
      <c r="U10" t="s">
        <v>9</v>
      </c>
      <c r="V10">
        <f>IFERROR(VLOOKUP(U10,'EU+'!$B$2:$D$30,3,FALSE),0)</f>
        <v>0</v>
      </c>
      <c r="W10" s="1">
        <f t="shared" si="5"/>
        <v>4.9884870524439108E-2</v>
      </c>
      <c r="X10" s="1">
        <f t="shared" si="6"/>
        <v>0.14036214926944882</v>
      </c>
      <c r="Y10" s="1">
        <f t="shared" si="7"/>
        <v>6.4268776357228205E-2</v>
      </c>
      <c r="Z10" s="1">
        <f t="shared" si="8"/>
        <v>8.706433234585971E-2</v>
      </c>
      <c r="AA10" s="1">
        <f t="shared" si="9"/>
        <v>4.4984574434242745E-2</v>
      </c>
      <c r="AB10" s="1">
        <f t="shared" si="10"/>
        <v>6.0670086030465996E-2</v>
      </c>
      <c r="AC10" s="1">
        <f t="shared" si="11"/>
        <v>0.10593068358282942</v>
      </c>
      <c r="AD10" s="1">
        <f t="shared" si="12"/>
        <v>6.4547458878913971E-2</v>
      </c>
      <c r="AE10" s="1">
        <f t="shared" si="13"/>
        <v>3.7176021849588244E-2</v>
      </c>
      <c r="AF10" s="1">
        <f t="shared" si="14"/>
        <v>7.2765439252557351E-2</v>
      </c>
      <c r="AG10" s="1">
        <f t="shared" si="15"/>
        <v>3.3018245974937917E-2</v>
      </c>
      <c r="AH10" s="1">
        <f t="shared" si="16"/>
        <v>6.2661764955208074E-2</v>
      </c>
      <c r="AI10" s="1">
        <f t="shared" si="17"/>
        <v>2.6653930817409622E-2</v>
      </c>
      <c r="AJ10">
        <f t="shared" si="18"/>
        <v>7.1043202801925835E-4</v>
      </c>
    </row>
    <row r="11" spans="1:36" x14ac:dyDescent="0.25">
      <c r="A11" t="s">
        <v>194</v>
      </c>
      <c r="B11" t="s">
        <v>195</v>
      </c>
      <c r="C11" t="str">
        <f>IF(ISERROR(VLOOKUP(A11,[1]ISO3_Country!$B$3:$G$248,6,FALSE)),VLOOKUP(B11,[1]ISO3_Country!$B$3:$G$248,6,FALSE),VLOOKUP(A11,[1]ISO3_Country!$B$3:$G$248,6,FALSE))</f>
        <v>ATG</v>
      </c>
      <c r="D11" t="s">
        <v>196</v>
      </c>
      <c r="E11" s="2">
        <v>6.3562818454544805E-5</v>
      </c>
      <c r="F11" s="1">
        <v>1.7746991656382999E-4</v>
      </c>
      <c r="G11" s="2">
        <v>8.2037293654848906E-5</v>
      </c>
      <c r="H11" s="1">
        <v>1.11356117967088E-4</v>
      </c>
      <c r="I11" s="2">
        <v>5.86046090603713E-5</v>
      </c>
      <c r="J11" s="2">
        <v>7.9153040944605405E-5</v>
      </c>
      <c r="K11" s="1">
        <v>1.3751316096431701E-4</v>
      </c>
      <c r="L11" s="2">
        <v>8.5297568864733605E-5</v>
      </c>
      <c r="M11" s="2">
        <v>4.7959520155429701E-5</v>
      </c>
      <c r="N11">
        <f t="shared" si="3"/>
        <v>9.3661560736640968E-5</v>
      </c>
      <c r="O11">
        <f t="shared" si="4"/>
        <v>4.1681948217164851E-5</v>
      </c>
      <c r="R11" t="s">
        <v>194</v>
      </c>
      <c r="S11" t="s">
        <v>195</v>
      </c>
      <c r="T11" t="str">
        <f>IF(ISERROR(VLOOKUP(R11,[1]ISO3_Country!$B$3:$G$248,6,FALSE)),VLOOKUP(S11,[1]ISO3_Country!$B$3:$G$248,6,FALSE),VLOOKUP(R11,[1]ISO3_Country!$B$3:$G$248,6,FALSE))</f>
        <v>ATG</v>
      </c>
      <c r="U11" t="s">
        <v>196</v>
      </c>
      <c r="V11">
        <f>IFERROR(VLOOKUP(U11,'EU+'!$B$2:$D$30,3,FALSE),0)</f>
        <v>0</v>
      </c>
      <c r="W11" s="1">
        <f t="shared" si="5"/>
        <v>7.5207994738431573E-5</v>
      </c>
      <c r="X11" s="1">
        <f t="shared" si="6"/>
        <v>2.0998371179382593E-4</v>
      </c>
      <c r="Y11" s="1">
        <f t="shared" si="7"/>
        <v>9.7067129802641587E-5</v>
      </c>
      <c r="Z11" s="1">
        <f t="shared" si="8"/>
        <v>1.317573785710899E-4</v>
      </c>
      <c r="AA11" s="1">
        <f t="shared" si="9"/>
        <v>6.9341404881411478E-5</v>
      </c>
      <c r="AB11" s="1">
        <f t="shared" si="10"/>
        <v>9.3654460762305949E-5</v>
      </c>
      <c r="AC11" s="1">
        <f t="shared" si="11"/>
        <v>1.6270658441090537E-4</v>
      </c>
      <c r="AD11" s="1">
        <f t="shared" si="12"/>
        <v>1.0092471143279215E-4</v>
      </c>
      <c r="AE11" s="1">
        <f t="shared" si="13"/>
        <v>5.6746057321021141E-5</v>
      </c>
      <c r="AF11" s="1">
        <f t="shared" si="14"/>
        <v>1.1082104819049168E-4</v>
      </c>
      <c r="AG11" s="1">
        <f t="shared" si="15"/>
        <v>4.9318387988819103E-5</v>
      </c>
      <c r="AH11" s="1">
        <f t="shared" si="16"/>
        <v>9.6674643761687204E-5</v>
      </c>
      <c r="AI11" s="1">
        <f t="shared" si="17"/>
        <v>4.1014630710566413E-5</v>
      </c>
      <c r="AJ11">
        <f t="shared" si="18"/>
        <v>1.6821999323241376E-9</v>
      </c>
    </row>
    <row r="12" spans="1:36" x14ac:dyDescent="0.25">
      <c r="A12" t="s">
        <v>197</v>
      </c>
      <c r="C12" t="str">
        <f>IF(ISERROR(VLOOKUP(A12,[1]ISO3_Country!$B$3:$G$248,6,FALSE)),VLOOKUP(B12,[1]ISO3_Country!$B$3:$G$248,6,FALSE),VLOOKUP(A12,[1]ISO3_Country!$B$3:$G$248,6,FALSE))</f>
        <v>ARG</v>
      </c>
      <c r="D12" t="s">
        <v>12</v>
      </c>
      <c r="E12" s="1">
        <v>4.0490156502621201E-2</v>
      </c>
      <c r="F12" s="1">
        <v>0.113412869472549</v>
      </c>
      <c r="G12" s="1">
        <v>5.21751413393335E-2</v>
      </c>
      <c r="H12" s="1">
        <v>7.0659475329774804E-2</v>
      </c>
      <c r="I12" s="1">
        <v>3.6881627039443803E-2</v>
      </c>
      <c r="J12" s="1">
        <v>4.9581708090147399E-2</v>
      </c>
      <c r="K12" s="1">
        <v>8.5632661399982907E-2</v>
      </c>
      <c r="L12" s="1">
        <v>5.2933744771339199E-2</v>
      </c>
      <c r="M12" s="1">
        <v>3.0372578714108402E-2</v>
      </c>
      <c r="N12">
        <f t="shared" si="3"/>
        <v>5.9126662517700011E-2</v>
      </c>
      <c r="O12">
        <f t="shared" si="4"/>
        <v>2.6526652495283139E-2</v>
      </c>
      <c r="R12" t="s">
        <v>197</v>
      </c>
      <c r="T12" t="str">
        <f>IF(ISERROR(VLOOKUP(R12,[1]ISO3_Country!$B$3:$G$248,6,FALSE)),VLOOKUP(S12,[1]ISO3_Country!$B$3:$G$248,6,FALSE),VLOOKUP(R12,[1]ISO3_Country!$B$3:$G$248,6,FALSE))</f>
        <v>ARG</v>
      </c>
      <c r="U12" t="s">
        <v>12</v>
      </c>
      <c r="V12">
        <f>IFERROR(VLOOKUP(U12,'EU+'!$B$2:$D$30,3,FALSE),0)</f>
        <v>0</v>
      </c>
      <c r="W12" s="1">
        <f t="shared" si="5"/>
        <v>4.7908251258321488E-2</v>
      </c>
      <c r="X12" s="1">
        <f t="shared" si="6"/>
        <v>0.13419094209394708</v>
      </c>
      <c r="Y12" s="1">
        <f t="shared" si="7"/>
        <v>6.1734011340791144E-2</v>
      </c>
      <c r="Z12" s="1">
        <f t="shared" si="8"/>
        <v>8.3604811398070911E-2</v>
      </c>
      <c r="AA12" s="1">
        <f t="shared" si="9"/>
        <v>4.3638612631862556E-2</v>
      </c>
      <c r="AB12" s="1">
        <f t="shared" si="10"/>
        <v>5.8665442027761951E-2</v>
      </c>
      <c r="AC12" s="1">
        <f t="shared" si="11"/>
        <v>0.10132119538741634</v>
      </c>
      <c r="AD12" s="1">
        <f t="shared" si="12"/>
        <v>6.2631596506301707E-2</v>
      </c>
      <c r="AE12" s="1">
        <f t="shared" si="13"/>
        <v>3.593705873437298E-2</v>
      </c>
      <c r="AF12" s="1">
        <f t="shared" si="14"/>
        <v>6.9959102375427337E-2</v>
      </c>
      <c r="AG12" s="1">
        <f t="shared" si="15"/>
        <v>3.1386530518940692E-2</v>
      </c>
      <c r="AH12" s="1">
        <f t="shared" si="16"/>
        <v>6.0438781057543113E-2</v>
      </c>
      <c r="AI12" s="1">
        <f t="shared" si="17"/>
        <v>2.5307632387677272E-2</v>
      </c>
      <c r="AJ12">
        <f t="shared" si="18"/>
        <v>6.4047625706981168E-4</v>
      </c>
    </row>
    <row r="13" spans="1:36" x14ac:dyDescent="0.25">
      <c r="A13" t="s">
        <v>198</v>
      </c>
      <c r="C13" t="str">
        <f>IF(ISERROR(VLOOKUP(A13,[1]ISO3_Country!$B$3:$G$248,6,FALSE)),VLOOKUP(B13,[1]ISO3_Country!$B$3:$G$248,6,FALSE),VLOOKUP(A13,[1]ISO3_Country!$B$3:$G$248,6,FALSE))</f>
        <v>ARM</v>
      </c>
      <c r="D13" t="s">
        <v>13</v>
      </c>
      <c r="E13" s="1">
        <v>6.9171867985854396E-3</v>
      </c>
      <c r="F13" s="1">
        <v>1.96381035951541E-2</v>
      </c>
      <c r="G13" s="1">
        <v>8.9264859418568994E-3</v>
      </c>
      <c r="H13" s="1">
        <v>1.21318209478865E-2</v>
      </c>
      <c r="I13" s="1">
        <v>6.2355461870452402E-3</v>
      </c>
      <c r="J13" s="1">
        <v>8.4349058017706598E-3</v>
      </c>
      <c r="K13" s="1">
        <v>1.48306022848798E-2</v>
      </c>
      <c r="L13" s="1">
        <v>8.9887066645855905E-3</v>
      </c>
      <c r="M13" s="1">
        <v>5.1470270580240701E-3</v>
      </c>
      <c r="N13">
        <f t="shared" si="3"/>
        <v>1.0138931697754256E-2</v>
      </c>
      <c r="O13">
        <f t="shared" si="4"/>
        <v>4.6428650147637782E-3</v>
      </c>
      <c r="R13" t="s">
        <v>198</v>
      </c>
      <c r="T13" t="str">
        <f>IF(ISERROR(VLOOKUP(R13,[1]ISO3_Country!$B$3:$G$248,6,FALSE)),VLOOKUP(S13,[1]ISO3_Country!$B$3:$G$248,6,FALSE),VLOOKUP(R13,[1]ISO3_Country!$B$3:$G$248,6,FALSE))</f>
        <v>ARM</v>
      </c>
      <c r="U13" t="s">
        <v>13</v>
      </c>
      <c r="V13">
        <f>IFERROR(VLOOKUP(U13,'EU+'!$B$2:$D$30,3,FALSE),0)</f>
        <v>0</v>
      </c>
      <c r="W13" s="1">
        <f t="shared" si="5"/>
        <v>8.1844663437130091E-3</v>
      </c>
      <c r="X13" s="1">
        <f t="shared" si="6"/>
        <v>2.3235948747510598E-2</v>
      </c>
      <c r="Y13" s="1">
        <f t="shared" si="7"/>
        <v>1.0561883882288034E-2</v>
      </c>
      <c r="Z13" s="1">
        <f t="shared" si="8"/>
        <v>1.4354459858773044E-2</v>
      </c>
      <c r="AA13" s="1">
        <f t="shared" si="9"/>
        <v>7.3779441539696894E-3</v>
      </c>
      <c r="AB13" s="1">
        <f t="shared" si="10"/>
        <v>9.9802426415749271E-3</v>
      </c>
      <c r="AC13" s="1">
        <f t="shared" si="11"/>
        <v>1.7547677804857637E-2</v>
      </c>
      <c r="AD13" s="1">
        <f t="shared" si="12"/>
        <v>1.0635503899483261E-2</v>
      </c>
      <c r="AE13" s="1">
        <f t="shared" si="13"/>
        <v>6.09000030694456E-3</v>
      </c>
      <c r="AF13" s="1">
        <f t="shared" si="14"/>
        <v>1.1996458626568307E-2</v>
      </c>
      <c r="AG13" s="1">
        <f t="shared" si="15"/>
        <v>5.4934720657692218E-3</v>
      </c>
      <c r="AH13" s="1">
        <f t="shared" si="16"/>
        <v>1.0326273761366014E-2</v>
      </c>
      <c r="AI13" s="1">
        <f t="shared" si="17"/>
        <v>4.4441730791010686E-3</v>
      </c>
      <c r="AJ13">
        <f t="shared" si="18"/>
        <v>1.9750674357006673E-5</v>
      </c>
    </row>
    <row r="14" spans="1:36" x14ac:dyDescent="0.25">
      <c r="A14" t="s">
        <v>199</v>
      </c>
      <c r="C14" t="str">
        <f>IF(ISERROR(VLOOKUP(A14,[1]ISO3_Country!$B$3:$G$248,6,FALSE)),VLOOKUP(B14,[1]ISO3_Country!$B$3:$G$248,6,FALSE),VLOOKUP(A14,[1]ISO3_Country!$B$3:$G$248,6,FALSE))</f>
        <v>ABW</v>
      </c>
      <c r="D14" t="s">
        <v>200</v>
      </c>
      <c r="E14" s="2">
        <v>5.4392473878992203E-5</v>
      </c>
      <c r="F14" s="1">
        <v>1.53091907947836E-4</v>
      </c>
      <c r="G14" s="2">
        <v>7.0690290954711701E-5</v>
      </c>
      <c r="H14" s="2">
        <v>9.7003326154981596E-5</v>
      </c>
      <c r="I14" s="2">
        <v>5.10778953233815E-5</v>
      </c>
      <c r="J14" s="2">
        <v>7.00321712166814E-5</v>
      </c>
      <c r="K14" s="1">
        <v>1.2663086071399701E-4</v>
      </c>
      <c r="L14" s="2">
        <v>7.6483897478773894E-5</v>
      </c>
      <c r="M14" s="2">
        <v>4.1280849159684501E-5</v>
      </c>
      <c r="N14">
        <f t="shared" si="3"/>
        <v>8.2298185869893306E-5</v>
      </c>
      <c r="O14">
        <f t="shared" si="4"/>
        <v>3.699364776374171E-5</v>
      </c>
      <c r="R14" t="s">
        <v>199</v>
      </c>
      <c r="T14" t="str">
        <f>IF(ISERROR(VLOOKUP(R14,[1]ISO3_Country!$B$3:$G$248,6,FALSE)),VLOOKUP(S14,[1]ISO3_Country!$B$3:$G$248,6,FALSE),VLOOKUP(R14,[1]ISO3_Country!$B$3:$G$248,6,FALSE))</f>
        <v>ABW</v>
      </c>
      <c r="U14" t="s">
        <v>200</v>
      </c>
      <c r="V14">
        <f>IFERROR(VLOOKUP(U14,'EU+'!$B$2:$D$30,3,FALSE),0)</f>
        <v>0</v>
      </c>
      <c r="W14" s="1">
        <f t="shared" si="5"/>
        <v>6.4357575525492288E-5</v>
      </c>
      <c r="X14" s="1">
        <f t="shared" si="6"/>
        <v>1.8113947253095818E-4</v>
      </c>
      <c r="Y14" s="1">
        <f t="shared" si="7"/>
        <v>8.364127267235775E-5</v>
      </c>
      <c r="Z14" s="1">
        <f t="shared" si="8"/>
        <v>1.1477504963520993E-4</v>
      </c>
      <c r="AA14" s="1">
        <f t="shared" si="9"/>
        <v>6.0435741776903004E-5</v>
      </c>
      <c r="AB14" s="1">
        <f t="shared" si="10"/>
        <v>8.2862580553309616E-5</v>
      </c>
      <c r="AC14" s="1">
        <f t="shared" si="11"/>
        <v>1.4983056664033748E-4</v>
      </c>
      <c r="AD14" s="1">
        <f t="shared" si="12"/>
        <v>9.0496310563570976E-5</v>
      </c>
      <c r="AE14" s="1">
        <f t="shared" si="13"/>
        <v>4.8843804631157824E-5</v>
      </c>
      <c r="AF14" s="1">
        <f t="shared" si="14"/>
        <v>9.737581939214411E-5</v>
      </c>
      <c r="AG14" s="1">
        <f t="shared" si="15"/>
        <v>4.3771156377537037E-5</v>
      </c>
      <c r="AH14" s="1">
        <f t="shared" si="16"/>
        <v>8.6493800833055781E-5</v>
      </c>
      <c r="AI14" s="1">
        <f t="shared" si="17"/>
        <v>3.9170449332265236E-5</v>
      </c>
      <c r="AJ14">
        <f t="shared" si="18"/>
        <v>1.534324100891558E-9</v>
      </c>
    </row>
    <row r="15" spans="1:36" x14ac:dyDescent="0.25">
      <c r="A15" t="s">
        <v>201</v>
      </c>
      <c r="C15" t="str">
        <f>IF(ISERROR(VLOOKUP(A15,[1]ISO3_Country!$B$3:$G$248,6,FALSE)),VLOOKUP(B15,[1]ISO3_Country!$B$3:$G$248,6,FALSE),VLOOKUP(A15,[1]ISO3_Country!$B$3:$G$248,6,FALSE))</f>
        <v>AUS</v>
      </c>
      <c r="D15" t="s">
        <v>14</v>
      </c>
      <c r="E15" s="1">
        <v>8.9564551697334707E-3</v>
      </c>
      <c r="F15" s="1">
        <v>2.65425740432969E-2</v>
      </c>
      <c r="G15" s="1">
        <v>1.18125207467838E-2</v>
      </c>
      <c r="H15" s="1">
        <v>1.65911436885267E-2</v>
      </c>
      <c r="I15" s="1">
        <v>8.5387399868244798E-3</v>
      </c>
      <c r="J15" s="1">
        <v>1.1961441915959801E-2</v>
      </c>
      <c r="K15" s="1">
        <v>2.27709153757891E-2</v>
      </c>
      <c r="L15" s="1">
        <v>1.3272040823623999E-2</v>
      </c>
      <c r="M15" s="1">
        <v>6.7823451377316902E-3</v>
      </c>
      <c r="N15">
        <f t="shared" si="3"/>
        <v>1.4136464098696662E-2</v>
      </c>
      <c r="O15">
        <f t="shared" si="4"/>
        <v>6.6859881461933408E-3</v>
      </c>
      <c r="R15" t="s">
        <v>201</v>
      </c>
      <c r="T15" t="str">
        <f>IF(ISERROR(VLOOKUP(R15,[1]ISO3_Country!$B$3:$G$248,6,FALSE)),VLOOKUP(S15,[1]ISO3_Country!$B$3:$G$248,6,FALSE),VLOOKUP(R15,[1]ISO3_Country!$B$3:$G$248,6,FALSE))</f>
        <v>AUS</v>
      </c>
      <c r="U15" t="s">
        <v>14</v>
      </c>
      <c r="V15">
        <f>IFERROR(VLOOKUP(U15,'EU+'!$B$2:$D$30,3,FALSE),0)</f>
        <v>0</v>
      </c>
      <c r="W15" s="1">
        <f t="shared" si="5"/>
        <v>1.0597343693342004E-2</v>
      </c>
      <c r="X15" s="1">
        <f t="shared" si="6"/>
        <v>3.1405369011763391E-2</v>
      </c>
      <c r="Y15" s="1">
        <f t="shared" si="7"/>
        <v>1.3976661510172676E-2</v>
      </c>
      <c r="Z15" s="1">
        <f t="shared" si="8"/>
        <v>1.9630763354579667E-2</v>
      </c>
      <c r="AA15" s="1">
        <f t="shared" si="9"/>
        <v>1.0103100013747332E-2</v>
      </c>
      <c r="AB15" s="1">
        <f t="shared" si="10"/>
        <v>1.4152866133884244E-2</v>
      </c>
      <c r="AC15" s="1">
        <f t="shared" si="11"/>
        <v>2.6942714709800097E-2</v>
      </c>
      <c r="AD15" s="1">
        <f t="shared" si="12"/>
        <v>1.5703576409928581E-2</v>
      </c>
      <c r="AE15" s="1">
        <f t="shared" si="13"/>
        <v>8.0249206979002407E-3</v>
      </c>
      <c r="AF15" s="1">
        <f t="shared" si="14"/>
        <v>1.6726368392790916E-2</v>
      </c>
      <c r="AG15" s="1">
        <f t="shared" si="15"/>
        <v>7.9109103961416787E-3</v>
      </c>
      <c r="AH15" s="1">
        <f t="shared" si="16"/>
        <v>1.4985435593052102E-2</v>
      </c>
      <c r="AI15" s="1">
        <f t="shared" si="17"/>
        <v>7.3564833705989643E-3</v>
      </c>
      <c r="AJ15">
        <f t="shared" si="18"/>
        <v>5.4117847581899099E-5</v>
      </c>
    </row>
    <row r="16" spans="1:36" x14ac:dyDescent="0.25">
      <c r="A16" t="s">
        <v>202</v>
      </c>
      <c r="C16" t="str">
        <f>IF(ISERROR(VLOOKUP(A16,[1]ISO3_Country!$B$3:$G$248,6,FALSE)),VLOOKUP(B16,[1]ISO3_Country!$B$3:$G$248,6,FALSE),VLOOKUP(A16,[1]ISO3_Country!$B$3:$G$248,6,FALSE))</f>
        <v>AUT</v>
      </c>
      <c r="D16" t="s">
        <v>15</v>
      </c>
      <c r="E16" s="1">
        <v>3.1024110614824201E-3</v>
      </c>
      <c r="F16" s="1">
        <v>9.3345181627402206E-3</v>
      </c>
      <c r="G16" s="1">
        <v>4.1065959809563702E-3</v>
      </c>
      <c r="H16" s="1">
        <v>5.8026136209022999E-3</v>
      </c>
      <c r="I16" s="1">
        <v>2.9656593289934699E-3</v>
      </c>
      <c r="J16" s="1">
        <v>4.1759480789273998E-3</v>
      </c>
      <c r="K16" s="1">
        <v>8.0520255988222704E-3</v>
      </c>
      <c r="L16" s="1">
        <v>4.6508343491353504E-3</v>
      </c>
      <c r="M16" s="1">
        <v>2.3466856718416902E-3</v>
      </c>
      <c r="N16">
        <f t="shared" si="3"/>
        <v>4.9485879837557209E-3</v>
      </c>
      <c r="O16">
        <f t="shared" si="4"/>
        <v>2.3743925395676669E-3</v>
      </c>
      <c r="R16" t="s">
        <v>202</v>
      </c>
      <c r="T16" t="str">
        <f>IF(ISERROR(VLOOKUP(R16,[1]ISO3_Country!$B$3:$G$248,6,FALSE)),VLOOKUP(S16,[1]ISO3_Country!$B$3:$G$248,6,FALSE),VLOOKUP(R16,[1]ISO3_Country!$B$3:$G$248,6,FALSE))</f>
        <v>AUT</v>
      </c>
      <c r="U16" t="s">
        <v>15</v>
      </c>
      <c r="V16" t="str">
        <f>IFERROR(VLOOKUP(U16,'EU+'!$B$2:$D$30,3,FALSE),0)</f>
        <v>EU+</v>
      </c>
      <c r="W16" s="1">
        <f t="shared" si="5"/>
        <v>3.67079560758116E-3</v>
      </c>
      <c r="X16" s="1">
        <f t="shared" si="6"/>
        <v>1.1044670609928951E-2</v>
      </c>
      <c r="Y16" s="1">
        <f t="shared" si="7"/>
        <v>4.8589545970101318E-3</v>
      </c>
      <c r="Z16" s="1">
        <f t="shared" si="8"/>
        <v>6.8656951545037776E-3</v>
      </c>
      <c r="AA16" s="1">
        <f t="shared" si="9"/>
        <v>3.5089899509478679E-3</v>
      </c>
      <c r="AB16" s="1">
        <f t="shared" si="10"/>
        <v>4.9410125098925568E-3</v>
      </c>
      <c r="AC16" s="1">
        <f t="shared" si="11"/>
        <v>9.5272159667212225E-3</v>
      </c>
      <c r="AD16" s="1">
        <f t="shared" si="12"/>
        <v>5.5029014408670964E-3</v>
      </c>
      <c r="AE16" s="1">
        <f t="shared" si="13"/>
        <v>2.7766157629846798E-3</v>
      </c>
      <c r="AF16" s="1">
        <f t="shared" si="14"/>
        <v>5.8552057333819381E-3</v>
      </c>
      <c r="AG16" s="1">
        <f t="shared" si="15"/>
        <v>2.8093987328532016E-3</v>
      </c>
      <c r="AH16" s="1">
        <f t="shared" si="16"/>
        <v>5.2513471262826848E-3</v>
      </c>
      <c r="AI16" s="1">
        <f t="shared" si="17"/>
        <v>2.6269157454551504E-3</v>
      </c>
      <c r="AJ16">
        <f t="shared" si="18"/>
        <v>6.9006863337201882E-6</v>
      </c>
    </row>
    <row r="17" spans="1:36" x14ac:dyDescent="0.25">
      <c r="A17" t="s">
        <v>203</v>
      </c>
      <c r="C17" t="str">
        <f>IF(ISERROR(VLOOKUP(A17,[1]ISO3_Country!$B$3:$G$248,6,FALSE)),VLOOKUP(B17,[1]ISO3_Country!$B$3:$G$248,6,FALSE),VLOOKUP(A17,[1]ISO3_Country!$B$3:$G$248,6,FALSE))</f>
        <v>AZE</v>
      </c>
      <c r="D17" t="s">
        <v>16</v>
      </c>
      <c r="E17" s="1">
        <v>1.6234420902159701E-2</v>
      </c>
      <c r="F17" s="1">
        <v>4.5854916807271801E-2</v>
      </c>
      <c r="G17" s="1">
        <v>2.09284423120587E-2</v>
      </c>
      <c r="H17" s="1">
        <v>2.8381233313379401E-2</v>
      </c>
      <c r="I17" s="1">
        <v>1.46491920136938E-2</v>
      </c>
      <c r="J17" s="1">
        <v>1.97657796576345E-2</v>
      </c>
      <c r="K17" s="1">
        <v>3.4618759758638401E-2</v>
      </c>
      <c r="L17" s="1">
        <v>2.1033128492127399E-2</v>
      </c>
      <c r="M17" s="1">
        <v>1.2100504150106E-2</v>
      </c>
      <c r="N17">
        <f t="shared" si="3"/>
        <v>2.3729597489674414E-2</v>
      </c>
      <c r="O17">
        <f t="shared" si="4"/>
        <v>1.0807623700644763E-2</v>
      </c>
      <c r="R17" t="s">
        <v>203</v>
      </c>
      <c r="T17" t="str">
        <f>IF(ISERROR(VLOOKUP(R17,[1]ISO3_Country!$B$3:$G$248,6,FALSE)),VLOOKUP(S17,[1]ISO3_Country!$B$3:$G$248,6,FALSE),VLOOKUP(R17,[1]ISO3_Country!$B$3:$G$248,6,FALSE))</f>
        <v>AZE</v>
      </c>
      <c r="U17" t="s">
        <v>16</v>
      </c>
      <c r="V17">
        <f>IFERROR(VLOOKUP(U17,'EU+'!$B$2:$D$30,3,FALSE),0)</f>
        <v>0</v>
      </c>
      <c r="W17" s="1">
        <f t="shared" si="5"/>
        <v>1.9208686327593309E-2</v>
      </c>
      <c r="X17" s="1">
        <f t="shared" si="6"/>
        <v>5.4255875145604607E-2</v>
      </c>
      <c r="Y17" s="1">
        <f t="shared" si="7"/>
        <v>2.476268701669471E-2</v>
      </c>
      <c r="Z17" s="1">
        <f t="shared" si="8"/>
        <v>3.3580884196147825E-2</v>
      </c>
      <c r="AA17" s="1">
        <f t="shared" si="9"/>
        <v>1.7333031836466371E-2</v>
      </c>
      <c r="AB17" s="1">
        <f t="shared" si="10"/>
        <v>2.3387016004575611E-2</v>
      </c>
      <c r="AC17" s="1">
        <f t="shared" si="11"/>
        <v>4.0961171406214497E-2</v>
      </c>
      <c r="AD17" s="1">
        <f t="shared" si="12"/>
        <v>2.4886552475641019E-2</v>
      </c>
      <c r="AE17" s="1">
        <f t="shared" si="13"/>
        <v>1.4317405593088072E-2</v>
      </c>
      <c r="AF17" s="1">
        <f t="shared" si="14"/>
        <v>2.8077034444669559E-2</v>
      </c>
      <c r="AG17" s="1">
        <f t="shared" si="15"/>
        <v>1.2787659927230971E-2</v>
      </c>
      <c r="AH17" s="1">
        <f t="shared" si="16"/>
        <v>2.4177035463197112E-2</v>
      </c>
      <c r="AI17" s="1">
        <f t="shared" si="17"/>
        <v>1.0330627416908012E-2</v>
      </c>
      <c r="AJ17">
        <f t="shared" si="18"/>
        <v>1.067218628269715E-4</v>
      </c>
    </row>
    <row r="18" spans="1:36" x14ac:dyDescent="0.25">
      <c r="A18" t="s">
        <v>204</v>
      </c>
      <c r="C18" t="str">
        <f>IF(ISERROR(VLOOKUP(A18,[1]ISO3_Country!$B$3:$G$248,6,FALSE)),VLOOKUP(B18,[1]ISO3_Country!$B$3:$G$248,6,FALSE),VLOOKUP(A18,[1]ISO3_Country!$B$3:$G$248,6,FALSE))</f>
        <v>BHS</v>
      </c>
      <c r="D18" t="s">
        <v>23</v>
      </c>
      <c r="E18" s="1">
        <v>1.9945258315817E-4</v>
      </c>
      <c r="F18" s="1">
        <v>5.5951930661474398E-4</v>
      </c>
      <c r="G18" s="1">
        <v>2.5914328213276798E-4</v>
      </c>
      <c r="H18" s="1">
        <v>3.5538062736426002E-4</v>
      </c>
      <c r="I18" s="1">
        <v>1.87462512103524E-4</v>
      </c>
      <c r="J18" s="1">
        <v>2.5696344839456998E-4</v>
      </c>
      <c r="K18" s="1">
        <v>4.6412345751584697E-4</v>
      </c>
      <c r="L18" s="1">
        <v>2.80621750423839E-4</v>
      </c>
      <c r="M18" s="1">
        <v>1.5148227985357099E-4</v>
      </c>
      <c r="N18">
        <f t="shared" si="3"/>
        <v>3.0157213861792145E-4</v>
      </c>
      <c r="O18">
        <f t="shared" si="4"/>
        <v>1.351205314988342E-4</v>
      </c>
      <c r="R18" t="s">
        <v>204</v>
      </c>
      <c r="T18" t="str">
        <f>IF(ISERROR(VLOOKUP(R18,[1]ISO3_Country!$B$3:$G$248,6,FALSE)),VLOOKUP(S18,[1]ISO3_Country!$B$3:$G$248,6,FALSE),VLOOKUP(R18,[1]ISO3_Country!$B$3:$G$248,6,FALSE))</f>
        <v>BHS</v>
      </c>
      <c r="U18" t="s">
        <v>23</v>
      </c>
      <c r="V18">
        <f>IFERROR(VLOOKUP(U18,'EU+'!$B$2:$D$30,3,FALSE),0)</f>
        <v>0</v>
      </c>
      <c r="W18" s="1">
        <f t="shared" si="5"/>
        <v>2.3599376474240801E-4</v>
      </c>
      <c r="X18" s="1">
        <f t="shared" si="6"/>
        <v>6.6202736271087689E-4</v>
      </c>
      <c r="Y18" s="1">
        <f t="shared" si="7"/>
        <v>3.0662023920601612E-4</v>
      </c>
      <c r="Z18" s="1">
        <f t="shared" si="8"/>
        <v>4.2048897457347943E-4</v>
      </c>
      <c r="AA18" s="1">
        <f t="shared" si="9"/>
        <v>2.2180702440086544E-4</v>
      </c>
      <c r="AB18" s="1">
        <f t="shared" si="10"/>
        <v>3.0404104387926563E-4</v>
      </c>
      <c r="AC18" s="1">
        <f t="shared" si="11"/>
        <v>5.4915429176250906E-4</v>
      </c>
      <c r="AD18" s="1">
        <f t="shared" si="12"/>
        <v>3.320337210103136E-4</v>
      </c>
      <c r="AE18" s="1">
        <f t="shared" si="13"/>
        <v>1.7923494871990527E-4</v>
      </c>
      <c r="AF18" s="1">
        <f t="shared" si="14"/>
        <v>3.5682237455618215E-4</v>
      </c>
      <c r="AG18" s="1">
        <f t="shared" si="15"/>
        <v>1.5987560761305096E-4</v>
      </c>
      <c r="AH18" s="1">
        <f t="shared" si="16"/>
        <v>3.1725420595457175E-4</v>
      </c>
      <c r="AI18" s="1">
        <f t="shared" si="17"/>
        <v>1.4346615572077888E-4</v>
      </c>
      <c r="AJ18">
        <f t="shared" si="18"/>
        <v>2.0582537837298776E-8</v>
      </c>
    </row>
    <row r="19" spans="1:36" x14ac:dyDescent="0.25">
      <c r="A19" t="s">
        <v>205</v>
      </c>
      <c r="C19" t="str">
        <f>IF(ISERROR(VLOOKUP(A19,[1]ISO3_Country!$B$3:$G$248,6,FALSE)),VLOOKUP(B19,[1]ISO3_Country!$B$3:$G$248,6,FALSE),VLOOKUP(A19,[1]ISO3_Country!$B$3:$G$248,6,FALSE))</f>
        <v>BHR</v>
      </c>
      <c r="D19" t="s">
        <v>206</v>
      </c>
      <c r="E19" s="1">
        <v>8.5611389425895902E-4</v>
      </c>
      <c r="F19" s="1">
        <v>2.3636695017773498E-3</v>
      </c>
      <c r="G19" s="1">
        <v>1.1058049251685899E-3</v>
      </c>
      <c r="H19" s="1">
        <v>1.50132732485846E-3</v>
      </c>
      <c r="I19" s="1">
        <v>7.9777411420399902E-4</v>
      </c>
      <c r="J19" s="1">
        <v>1.0820059916667199E-3</v>
      </c>
      <c r="K19" s="1">
        <v>1.9026319820027E-3</v>
      </c>
      <c r="L19" s="1">
        <v>1.17259851741221E-3</v>
      </c>
      <c r="M19" s="1">
        <v>6.4965139472199099E-4</v>
      </c>
      <c r="N19">
        <f t="shared" si="3"/>
        <v>1.2701752940078865E-3</v>
      </c>
      <c r="O19">
        <f t="shared" si="4"/>
        <v>5.5910290475400502E-4</v>
      </c>
      <c r="R19" t="s">
        <v>205</v>
      </c>
      <c r="T19" t="str">
        <f>IF(ISERROR(VLOOKUP(R19,[1]ISO3_Country!$B$3:$G$248,6,FALSE)),VLOOKUP(S19,[1]ISO3_Country!$B$3:$G$248,6,FALSE),VLOOKUP(R19,[1]ISO3_Country!$B$3:$G$248,6,FALSE))</f>
        <v>BHR</v>
      </c>
      <c r="U19" t="s">
        <v>206</v>
      </c>
      <c r="V19">
        <f>IFERROR(VLOOKUP(U19,'EU+'!$B$2:$D$30,3,FALSE),0)</f>
        <v>0</v>
      </c>
      <c r="W19" s="1">
        <f t="shared" si="5"/>
        <v>1.0129602623107448E-3</v>
      </c>
      <c r="X19" s="1">
        <f t="shared" si="6"/>
        <v>2.7967111555977833E-3</v>
      </c>
      <c r="Y19" s="1">
        <f t="shared" si="7"/>
        <v>1.3083965282830316E-3</v>
      </c>
      <c r="Z19" s="1">
        <f t="shared" si="8"/>
        <v>1.776381543391824E-3</v>
      </c>
      <c r="AA19" s="1">
        <f t="shared" si="9"/>
        <v>9.4393220505818026E-4</v>
      </c>
      <c r="AB19" s="1">
        <f t="shared" si="10"/>
        <v>1.2802374549582874E-3</v>
      </c>
      <c r="AC19" s="1">
        <f t="shared" si="11"/>
        <v>2.251208168089019E-3</v>
      </c>
      <c r="AD19" s="1">
        <f t="shared" si="12"/>
        <v>1.3874271983533256E-3</v>
      </c>
      <c r="AE19" s="1">
        <f t="shared" si="13"/>
        <v>7.6867231290265049E-4</v>
      </c>
      <c r="AF19" s="1">
        <f t="shared" si="14"/>
        <v>1.5028807587716497E-3</v>
      </c>
      <c r="AG19" s="1">
        <f t="shared" si="15"/>
        <v>6.6153467296374232E-4</v>
      </c>
      <c r="AH19" s="1">
        <f t="shared" si="16"/>
        <v>1.3262954678722925E-3</v>
      </c>
      <c r="AI19" s="1">
        <f t="shared" si="17"/>
        <v>5.7412263057545908E-4</v>
      </c>
      <c r="AJ19">
        <f t="shared" si="18"/>
        <v>3.2961679493888507E-7</v>
      </c>
    </row>
    <row r="20" spans="1:36" x14ac:dyDescent="0.25">
      <c r="A20" t="s">
        <v>207</v>
      </c>
      <c r="C20" t="str">
        <f>IF(ISERROR(VLOOKUP(A20,[1]ISO3_Country!$B$3:$G$248,6,FALSE)),VLOOKUP(B20,[1]ISO3_Country!$B$3:$G$248,6,FALSE),VLOOKUP(A20,[1]ISO3_Country!$B$3:$G$248,6,FALSE))</f>
        <v>BGD</v>
      </c>
      <c r="D20" t="s">
        <v>21</v>
      </c>
      <c r="E20" s="1">
        <v>0.91743526476047998</v>
      </c>
      <c r="F20" s="1">
        <v>2.5916914701661602</v>
      </c>
      <c r="G20" s="1">
        <v>1.1833592447562999</v>
      </c>
      <c r="H20" s="1">
        <v>1.6056553944101399</v>
      </c>
      <c r="I20" s="1">
        <v>0.82702656204952096</v>
      </c>
      <c r="J20" s="1">
        <v>1.11776447588704</v>
      </c>
      <c r="K20" s="1">
        <v>1.9562689354356</v>
      </c>
      <c r="L20" s="1">
        <v>1.1901707523015801</v>
      </c>
      <c r="M20" s="1">
        <v>0.68255573077326104</v>
      </c>
      <c r="N20">
        <f t="shared" si="3"/>
        <v>1.3413253145044535</v>
      </c>
      <c r="O20">
        <f t="shared" si="4"/>
        <v>0.61108360170876552</v>
      </c>
      <c r="R20" t="s">
        <v>207</v>
      </c>
      <c r="T20" t="str">
        <f>IF(ISERROR(VLOOKUP(R20,[1]ISO3_Country!$B$3:$G$248,6,FALSE)),VLOOKUP(S20,[1]ISO3_Country!$B$3:$G$248,6,FALSE),VLOOKUP(R20,[1]ISO3_Country!$B$3:$G$248,6,FALSE))</f>
        <v>BGD</v>
      </c>
      <c r="U20" t="s">
        <v>21</v>
      </c>
      <c r="V20">
        <f>IFERROR(VLOOKUP(U20,'EU+'!$B$2:$D$30,3,FALSE),0)</f>
        <v>0</v>
      </c>
      <c r="W20" s="1">
        <f t="shared" si="5"/>
        <v>1.0855161593298464</v>
      </c>
      <c r="X20" s="1">
        <f t="shared" si="6"/>
        <v>3.0665084272699978</v>
      </c>
      <c r="Y20" s="1">
        <f t="shared" si="7"/>
        <v>1.4001593701662347</v>
      </c>
      <c r="Z20" s="1">
        <f t="shared" si="8"/>
        <v>1.8998232833380244</v>
      </c>
      <c r="AA20" s="1">
        <f t="shared" si="9"/>
        <v>0.97854391670255203</v>
      </c>
      <c r="AB20" s="1">
        <f t="shared" si="10"/>
        <v>1.3225471567380995</v>
      </c>
      <c r="AC20" s="1">
        <f t="shared" si="11"/>
        <v>2.3146718062606304</v>
      </c>
      <c r="AD20" s="1">
        <f t="shared" si="12"/>
        <v>1.408218796039437</v>
      </c>
      <c r="AE20" s="1">
        <f t="shared" si="13"/>
        <v>0.80760496555689354</v>
      </c>
      <c r="AF20" s="1">
        <f t="shared" si="14"/>
        <v>1.5870659868224126</v>
      </c>
      <c r="AG20" s="1">
        <f t="shared" si="15"/>
        <v>0.72303861627722688</v>
      </c>
      <c r="AH20" s="1">
        <f t="shared" si="16"/>
        <v>1.3663173282595225</v>
      </c>
      <c r="AI20" s="1">
        <f t="shared" si="17"/>
        <v>0.58428920489111513</v>
      </c>
      <c r="AJ20">
        <f t="shared" si="18"/>
        <v>0.34139387495229151</v>
      </c>
    </row>
    <row r="21" spans="1:36" x14ac:dyDescent="0.25">
      <c r="A21" t="s">
        <v>208</v>
      </c>
      <c r="C21" t="str">
        <f>IF(ISERROR(VLOOKUP(A21,[1]ISO3_Country!$B$3:$G$248,6,FALSE)),VLOOKUP(B21,[1]ISO3_Country!$B$3:$G$248,6,FALSE),VLOOKUP(A21,[1]ISO3_Country!$B$3:$G$248,6,FALSE))</f>
        <v>BRB</v>
      </c>
      <c r="D21" t="s">
        <v>209</v>
      </c>
      <c r="E21" s="1">
        <v>1.7421856252179701E-4</v>
      </c>
      <c r="F21" s="1">
        <v>4.8804484931432197E-4</v>
      </c>
      <c r="G21" s="1">
        <v>2.2541556551583801E-4</v>
      </c>
      <c r="H21" s="1">
        <v>3.0709803307593501E-4</v>
      </c>
      <c r="I21" s="1">
        <v>1.61829914678232E-4</v>
      </c>
      <c r="J21" s="1">
        <v>2.19833968121849E-4</v>
      </c>
      <c r="K21" s="1">
        <v>3.8819930971815302E-4</v>
      </c>
      <c r="L21" s="1">
        <v>2.3826219849316899E-4</v>
      </c>
      <c r="M21" s="1">
        <v>1.3179740742502201E-4</v>
      </c>
      <c r="N21">
        <f t="shared" si="3"/>
        <v>2.5941108987381301E-4</v>
      </c>
      <c r="O21">
        <f t="shared" si="4"/>
        <v>1.1584918555228726E-4</v>
      </c>
      <c r="R21" t="s">
        <v>208</v>
      </c>
      <c r="T21" t="str">
        <f>IF(ISERROR(VLOOKUP(R21,[1]ISO3_Country!$B$3:$G$248,6,FALSE)),VLOOKUP(S21,[1]ISO3_Country!$B$3:$G$248,6,FALSE),VLOOKUP(R21,[1]ISO3_Country!$B$3:$G$248,6,FALSE))</f>
        <v>BRB</v>
      </c>
      <c r="U21" t="s">
        <v>209</v>
      </c>
      <c r="V21">
        <f>IFERROR(VLOOKUP(U21,'EU+'!$B$2:$D$30,3,FALSE),0)</f>
        <v>0</v>
      </c>
      <c r="W21" s="1">
        <f t="shared" si="5"/>
        <v>2.0613668575515426E-4</v>
      </c>
      <c r="X21" s="1">
        <f t="shared" si="6"/>
        <v>5.7745825864532162E-4</v>
      </c>
      <c r="Y21" s="1">
        <f t="shared" si="7"/>
        <v>2.6671335660484013E-4</v>
      </c>
      <c r="Z21" s="1">
        <f t="shared" si="8"/>
        <v>3.6336065355997764E-4</v>
      </c>
      <c r="AA21" s="1">
        <f t="shared" si="9"/>
        <v>1.9147834642268088E-4</v>
      </c>
      <c r="AB21" s="1">
        <f t="shared" si="10"/>
        <v>2.601091694771192E-4</v>
      </c>
      <c r="AC21" s="1">
        <f t="shared" si="11"/>
        <v>4.5932028114241213E-4</v>
      </c>
      <c r="AD21" s="1">
        <f t="shared" si="12"/>
        <v>2.8191358731922549E-4</v>
      </c>
      <c r="AE21" s="1">
        <f t="shared" si="13"/>
        <v>1.5594366274441446E-4</v>
      </c>
      <c r="AF21" s="1">
        <f t="shared" si="14"/>
        <v>3.0693711129679401E-4</v>
      </c>
      <c r="AG21" s="1">
        <f t="shared" si="15"/>
        <v>1.3707360921540494E-4</v>
      </c>
      <c r="AH21" s="1">
        <f t="shared" si="16"/>
        <v>2.6975300942117046E-4</v>
      </c>
      <c r="AI21" s="1">
        <f t="shared" si="17"/>
        <v>1.1753310604892707E-4</v>
      </c>
      <c r="AJ21">
        <f t="shared" si="18"/>
        <v>1.3814031017508339E-8</v>
      </c>
    </row>
    <row r="22" spans="1:36" x14ac:dyDescent="0.25">
      <c r="A22" t="s">
        <v>210</v>
      </c>
      <c r="C22" t="str">
        <f>IF(ISERROR(VLOOKUP(A22,[1]ISO3_Country!$B$3:$G$248,6,FALSE)),VLOOKUP(B22,[1]ISO3_Country!$B$3:$G$248,6,FALSE),VLOOKUP(A22,[1]ISO3_Country!$B$3:$G$248,6,FALSE))</f>
        <v>BLR</v>
      </c>
      <c r="D22" t="s">
        <v>25</v>
      </c>
      <c r="E22" s="1">
        <v>1.2348034987544301E-2</v>
      </c>
      <c r="F22" s="1">
        <v>3.4989223117412503E-2</v>
      </c>
      <c r="G22" s="1">
        <v>1.5929323517458498E-2</v>
      </c>
      <c r="H22" s="1">
        <v>2.1621634713840099E-2</v>
      </c>
      <c r="I22" s="1">
        <v>1.11720473575326E-2</v>
      </c>
      <c r="J22" s="1">
        <v>1.5066304721666399E-2</v>
      </c>
      <c r="K22" s="1">
        <v>2.6429513025653599E-2</v>
      </c>
      <c r="L22" s="1">
        <v>1.6040510735480001E-2</v>
      </c>
      <c r="M22" s="1">
        <v>9.2178758656811608E-3</v>
      </c>
      <c r="N22">
        <f t="shared" si="3"/>
        <v>1.8090496449141017E-2</v>
      </c>
      <c r="O22">
        <f t="shared" si="4"/>
        <v>8.2549844100188747E-3</v>
      </c>
      <c r="R22" t="s">
        <v>210</v>
      </c>
      <c r="T22" t="str">
        <f>IF(ISERROR(VLOOKUP(R22,[1]ISO3_Country!$B$3:$G$248,6,FALSE)),VLOOKUP(S22,[1]ISO3_Country!$B$3:$G$248,6,FALSE),VLOOKUP(R22,[1]ISO3_Country!$B$3:$G$248,6,FALSE))</f>
        <v>BLR</v>
      </c>
      <c r="U22" t="s">
        <v>25</v>
      </c>
      <c r="V22">
        <f>IFERROR(VLOOKUP(U22,'EU+'!$B$2:$D$30,3,FALSE),0)</f>
        <v>0</v>
      </c>
      <c r="W22" s="1">
        <f t="shared" si="5"/>
        <v>1.4610285902241955E-2</v>
      </c>
      <c r="X22" s="1">
        <f t="shared" si="6"/>
        <v>4.1399506379629636E-2</v>
      </c>
      <c r="Y22" s="1">
        <f t="shared" si="7"/>
        <v>1.8847692855918884E-2</v>
      </c>
      <c r="Z22" s="1">
        <f t="shared" si="8"/>
        <v>2.5582877369694522E-2</v>
      </c>
      <c r="AA22" s="1">
        <f t="shared" si="9"/>
        <v>1.3218848680910611E-2</v>
      </c>
      <c r="AB22" s="1">
        <f t="shared" si="10"/>
        <v>1.7826562663280945E-2</v>
      </c>
      <c r="AC22" s="1">
        <f t="shared" si="11"/>
        <v>3.1271594383344113E-2</v>
      </c>
      <c r="AD22" s="1">
        <f t="shared" si="12"/>
        <v>1.8979250390830933E-2</v>
      </c>
      <c r="AE22" s="1">
        <f t="shared" si="13"/>
        <v>1.0906658585339925E-2</v>
      </c>
      <c r="AF22" s="1">
        <f t="shared" si="14"/>
        <v>2.140480857902128E-2</v>
      </c>
      <c r="AG22" s="1">
        <f t="shared" si="15"/>
        <v>9.7673583262912009E-3</v>
      </c>
      <c r="AH22" s="1">
        <f t="shared" si="16"/>
        <v>1.8440582940741308E-2</v>
      </c>
      <c r="AI22" s="1">
        <f t="shared" si="17"/>
        <v>7.8950706620701319E-3</v>
      </c>
      <c r="AJ22">
        <f t="shared" si="18"/>
        <v>6.2332140759080511E-5</v>
      </c>
    </row>
    <row r="23" spans="1:36" x14ac:dyDescent="0.25">
      <c r="A23" t="s">
        <v>211</v>
      </c>
      <c r="C23" t="str">
        <f>IF(ISERROR(VLOOKUP(A23,[1]ISO3_Country!$B$3:$G$248,6,FALSE)),VLOOKUP(B23,[1]ISO3_Country!$B$3:$G$248,6,FALSE),VLOOKUP(A23,[1]ISO3_Country!$B$3:$G$248,6,FALSE))</f>
        <v>BEL</v>
      </c>
      <c r="D23" t="s">
        <v>18</v>
      </c>
      <c r="E23" s="1">
        <v>4.1422207244458699E-3</v>
      </c>
      <c r="F23" s="1">
        <v>1.2388031718777E-2</v>
      </c>
      <c r="G23" s="1">
        <v>5.4741777295962404E-3</v>
      </c>
      <c r="H23" s="1">
        <v>7.7156238868223998E-3</v>
      </c>
      <c r="I23" s="1">
        <v>3.9536838210768198E-3</v>
      </c>
      <c r="J23" s="1">
        <v>5.5548514781397001E-3</v>
      </c>
      <c r="K23" s="1">
        <v>1.0654153488163599E-2</v>
      </c>
      <c r="L23" s="1">
        <v>6.1761448025339999E-3</v>
      </c>
      <c r="M23" s="1">
        <v>3.1342190462500998E-3</v>
      </c>
      <c r="N23">
        <f t="shared" si="3"/>
        <v>6.577011855089525E-3</v>
      </c>
      <c r="O23">
        <f t="shared" si="4"/>
        <v>3.1379153629041878E-3</v>
      </c>
      <c r="R23" t="s">
        <v>211</v>
      </c>
      <c r="T23" t="str">
        <f>IF(ISERROR(VLOOKUP(R23,[1]ISO3_Country!$B$3:$G$248,6,FALSE)),VLOOKUP(S23,[1]ISO3_Country!$B$3:$G$248,6,FALSE),VLOOKUP(R23,[1]ISO3_Country!$B$3:$G$248,6,FALSE))</f>
        <v>BEL</v>
      </c>
      <c r="U23" t="s">
        <v>18</v>
      </c>
      <c r="V23" t="str">
        <f>IFERROR(VLOOKUP(U23,'EU+'!$B$2:$D$30,3,FALSE),0)</f>
        <v>EU+</v>
      </c>
      <c r="W23" s="1">
        <f t="shared" si="5"/>
        <v>4.9011060557726518E-3</v>
      </c>
      <c r="X23" s="1">
        <f t="shared" si="6"/>
        <v>1.465761032908836E-2</v>
      </c>
      <c r="Y23" s="1">
        <f t="shared" si="7"/>
        <v>6.4770873899987714E-3</v>
      </c>
      <c r="Z23" s="1">
        <f t="shared" si="8"/>
        <v>9.1291829845277367E-3</v>
      </c>
      <c r="AA23" s="1">
        <f t="shared" si="9"/>
        <v>4.6780278037168565E-3</v>
      </c>
      <c r="AB23" s="1">
        <f t="shared" si="10"/>
        <v>6.5725411631873372E-3</v>
      </c>
      <c r="AC23" s="1">
        <f t="shared" si="11"/>
        <v>1.2606072841991138E-2</v>
      </c>
      <c r="AD23" s="1">
        <f t="shared" si="12"/>
        <v>7.3076599985090291E-3</v>
      </c>
      <c r="AE23" s="1">
        <f t="shared" si="13"/>
        <v>3.7084310493254321E-3</v>
      </c>
      <c r="AF23" s="1">
        <f t="shared" si="14"/>
        <v>7.7819688462352566E-3</v>
      </c>
      <c r="AG23" s="1">
        <f t="shared" si="15"/>
        <v>3.7128045584024572E-3</v>
      </c>
      <c r="AH23" s="1">
        <f t="shared" si="16"/>
        <v>6.9745465713459591E-3</v>
      </c>
      <c r="AI23" s="1">
        <f t="shared" si="17"/>
        <v>3.4615087062496324E-3</v>
      </c>
      <c r="AJ23">
        <f t="shared" si="18"/>
        <v>1.1982042523442004E-5</v>
      </c>
    </row>
    <row r="24" spans="1:36" x14ac:dyDescent="0.25">
      <c r="A24" t="s">
        <v>212</v>
      </c>
      <c r="C24" t="str">
        <f>IF(ISERROR(VLOOKUP(A24,[1]ISO3_Country!$B$3:$G$248,6,FALSE)),VLOOKUP(B24,[1]ISO3_Country!$B$3:$G$248,6,FALSE),VLOOKUP(A24,[1]ISO3_Country!$B$3:$G$248,6,FALSE))</f>
        <v>BLZ</v>
      </c>
      <c r="D24" t="s">
        <v>26</v>
      </c>
      <c r="E24" s="1">
        <v>4.7623533375969798E-4</v>
      </c>
      <c r="F24" s="1">
        <v>1.33788532264558E-3</v>
      </c>
      <c r="G24" s="1">
        <v>6.1340712656453202E-4</v>
      </c>
      <c r="H24" s="1">
        <v>8.3019805862305398E-4</v>
      </c>
      <c r="I24" s="1">
        <v>4.3042917636709798E-4</v>
      </c>
      <c r="J24" s="1">
        <v>5.7936256802182601E-4</v>
      </c>
      <c r="K24" s="1">
        <v>1.0097652799107601E-3</v>
      </c>
      <c r="L24" s="1">
        <v>6.1587850471062501E-4</v>
      </c>
      <c r="M24" s="1">
        <v>3.5562367550296802E-4</v>
      </c>
      <c r="N24">
        <f t="shared" si="3"/>
        <v>6.94309449567349E-4</v>
      </c>
      <c r="O24">
        <f t="shared" si="4"/>
        <v>3.1424006667985551E-4</v>
      </c>
      <c r="R24" t="s">
        <v>212</v>
      </c>
      <c r="T24" t="str">
        <f>IF(ISERROR(VLOOKUP(R24,[1]ISO3_Country!$B$3:$G$248,6,FALSE)),VLOOKUP(S24,[1]ISO3_Country!$B$3:$G$248,6,FALSE),VLOOKUP(R24,[1]ISO3_Country!$B$3:$G$248,6,FALSE))</f>
        <v>BLZ</v>
      </c>
      <c r="U24" t="s">
        <v>26</v>
      </c>
      <c r="V24">
        <f>IFERROR(VLOOKUP(U24,'EU+'!$B$2:$D$30,3,FALSE),0)</f>
        <v>0</v>
      </c>
      <c r="W24" s="1">
        <f t="shared" si="5"/>
        <v>5.6348515290063634E-4</v>
      </c>
      <c r="X24" s="1">
        <f t="shared" si="6"/>
        <v>1.5829957631301229E-3</v>
      </c>
      <c r="Y24" s="1">
        <f t="shared" si="7"/>
        <v>7.2578782799212385E-4</v>
      </c>
      <c r="Z24" s="1">
        <f t="shared" si="8"/>
        <v>9.82296454796592E-4</v>
      </c>
      <c r="AA24" s="1">
        <f t="shared" si="9"/>
        <v>5.0928697025343333E-4</v>
      </c>
      <c r="AB24" s="1">
        <f t="shared" si="10"/>
        <v>6.8550605569181152E-4</v>
      </c>
      <c r="AC24" s="1">
        <f t="shared" si="11"/>
        <v>1.1947617129798526E-3</v>
      </c>
      <c r="AD24" s="1">
        <f t="shared" si="12"/>
        <v>7.2871198080861591E-4</v>
      </c>
      <c r="AE24" s="1">
        <f t="shared" si="13"/>
        <v>4.2077655092049448E-4</v>
      </c>
      <c r="AF24" s="1">
        <f t="shared" si="14"/>
        <v>8.2151205216374255E-4</v>
      </c>
      <c r="AG24" s="1">
        <f t="shared" si="15"/>
        <v>3.7181116029906243E-4</v>
      </c>
      <c r="AH24" s="1">
        <f t="shared" si="16"/>
        <v>7.078086541308416E-4</v>
      </c>
      <c r="AI24" s="1">
        <f t="shared" si="17"/>
        <v>2.9993996221269672E-4</v>
      </c>
      <c r="AJ24">
        <f t="shared" si="18"/>
        <v>8.9963980932153939E-8</v>
      </c>
    </row>
    <row r="25" spans="1:36" x14ac:dyDescent="0.25">
      <c r="A25" t="s">
        <v>213</v>
      </c>
      <c r="C25" t="str">
        <f>IF(ISERROR(VLOOKUP(A25,[1]ISO3_Country!$B$3:$G$248,6,FALSE)),VLOOKUP(B25,[1]ISO3_Country!$B$3:$G$248,6,FALSE),VLOOKUP(A25,[1]ISO3_Country!$B$3:$G$248,6,FALSE))</f>
        <v>BEN</v>
      </c>
      <c r="D25" t="s">
        <v>19</v>
      </c>
      <c r="E25" s="1">
        <v>5.85093878091228E-2</v>
      </c>
      <c r="F25" s="1">
        <v>0.16488866177186201</v>
      </c>
      <c r="G25" s="1">
        <v>7.5436827635172801E-2</v>
      </c>
      <c r="H25" s="1">
        <v>0.10227505968638401</v>
      </c>
      <c r="I25" s="1">
        <v>5.2743446892306499E-2</v>
      </c>
      <c r="J25" s="1">
        <v>7.1238383553256804E-2</v>
      </c>
      <c r="K25" s="1">
        <v>0.12444089599713</v>
      </c>
      <c r="L25" s="1">
        <v>7.5825307382955995E-2</v>
      </c>
      <c r="M25" s="1">
        <v>4.3542707902966001E-2</v>
      </c>
      <c r="N25">
        <f t="shared" si="3"/>
        <v>8.5433408736795224E-2</v>
      </c>
      <c r="O25">
        <f t="shared" si="4"/>
        <v>3.8827303238032379E-2</v>
      </c>
      <c r="R25" t="s">
        <v>213</v>
      </c>
      <c r="T25" t="str">
        <f>IF(ISERROR(VLOOKUP(R25,[1]ISO3_Country!$B$3:$G$248,6,FALSE)),VLOOKUP(S25,[1]ISO3_Country!$B$3:$G$248,6,FALSE),VLOOKUP(R25,[1]ISO3_Country!$B$3:$G$248,6,FALSE))</f>
        <v>BEN</v>
      </c>
      <c r="U25" t="s">
        <v>19</v>
      </c>
      <c r="V25">
        <f>IFERROR(VLOOKUP(U25,'EU+'!$B$2:$D$30,3,FALSE),0)</f>
        <v>0</v>
      </c>
      <c r="W25" s="1">
        <f t="shared" si="5"/>
        <v>6.9228738395925069E-2</v>
      </c>
      <c r="X25" s="1">
        <f t="shared" si="6"/>
        <v>0.19509747850204937</v>
      </c>
      <c r="Y25" s="1">
        <f t="shared" si="7"/>
        <v>8.9257409816200312E-2</v>
      </c>
      <c r="Z25" s="1">
        <f t="shared" si="8"/>
        <v>0.12101260355953214</v>
      </c>
      <c r="AA25" s="1">
        <f t="shared" si="9"/>
        <v>6.2406434654876566E-2</v>
      </c>
      <c r="AB25" s="1">
        <f t="shared" si="10"/>
        <v>8.4289779869958351E-2</v>
      </c>
      <c r="AC25" s="1">
        <f t="shared" si="11"/>
        <v>0.1472393842650426</v>
      </c>
      <c r="AD25" s="1">
        <f t="shared" si="12"/>
        <v>8.9717061913725832E-2</v>
      </c>
      <c r="AE25" s="1">
        <f t="shared" si="13"/>
        <v>5.1520052547782851E-2</v>
      </c>
      <c r="AF25" s="1">
        <f t="shared" si="14"/>
        <v>0.1010854381694548</v>
      </c>
      <c r="AG25" s="1">
        <f t="shared" si="15"/>
        <v>4.5940751033903132E-2</v>
      </c>
      <c r="AH25" s="1">
        <f t="shared" si="16"/>
        <v>8.7034542650277241E-2</v>
      </c>
      <c r="AI25" s="1">
        <f t="shared" si="17"/>
        <v>3.7105172472484439E-2</v>
      </c>
      <c r="AJ25">
        <f t="shared" si="18"/>
        <v>1.376793824212817E-3</v>
      </c>
    </row>
    <row r="26" spans="1:36" x14ac:dyDescent="0.25">
      <c r="A26" t="s">
        <v>214</v>
      </c>
      <c r="C26" t="str">
        <f>IF(ISERROR(VLOOKUP(A26,[1]ISO3_Country!$B$3:$G$248,6,FALSE)),VLOOKUP(B26,[1]ISO3_Country!$B$3:$G$248,6,FALSE),VLOOKUP(A26,[1]ISO3_Country!$B$3:$G$248,6,FALSE))</f>
        <v>BMU</v>
      </c>
      <c r="D26" t="s">
        <v>215</v>
      </c>
      <c r="E26" s="2">
        <v>1.7830405887839401E-5</v>
      </c>
      <c r="F26" s="2">
        <v>5.7587019347284702E-5</v>
      </c>
      <c r="G26" s="2">
        <v>2.4059112329468401E-5</v>
      </c>
      <c r="H26" s="2">
        <v>3.5027165123801102E-5</v>
      </c>
      <c r="I26" s="2">
        <v>1.73754671296935E-5</v>
      </c>
      <c r="J26" s="2">
        <v>2.5109802862940999E-5</v>
      </c>
      <c r="K26" s="2">
        <v>5.1497720379063298E-5</v>
      </c>
      <c r="L26" s="2">
        <v>2.85445934939152E-5</v>
      </c>
      <c r="M26" s="2">
        <v>1.3446195538136299E-5</v>
      </c>
      <c r="N26">
        <f t="shared" si="3"/>
        <v>3.0053053565793658E-5</v>
      </c>
      <c r="O26">
        <f t="shared" si="4"/>
        <v>1.5375611169475327E-5</v>
      </c>
      <c r="R26" t="s">
        <v>214</v>
      </c>
      <c r="T26" t="str">
        <f>IF(ISERROR(VLOOKUP(R26,[1]ISO3_Country!$B$3:$G$248,6,FALSE)),VLOOKUP(S26,[1]ISO3_Country!$B$3:$G$248,6,FALSE),VLOOKUP(R26,[1]ISO3_Country!$B$3:$G$248,6,FALSE))</f>
        <v>BMU</v>
      </c>
      <c r="U26" t="s">
        <v>215</v>
      </c>
      <c r="V26">
        <f>IFERROR(VLOOKUP(U26,'EU+'!$B$2:$D$30,3,FALSE),0)</f>
        <v>0</v>
      </c>
      <c r="W26" s="1">
        <f t="shared" si="5"/>
        <v>2.1097067512128908E-5</v>
      </c>
      <c r="X26" s="1">
        <f t="shared" si="6"/>
        <v>6.8137385241495282E-5</v>
      </c>
      <c r="Y26" s="1">
        <f t="shared" si="7"/>
        <v>2.846691882896859E-5</v>
      </c>
      <c r="Z26" s="1">
        <f t="shared" si="8"/>
        <v>4.1444399640913825E-5</v>
      </c>
      <c r="AA26" s="1">
        <f t="shared" si="9"/>
        <v>2.0558780624277745E-5</v>
      </c>
      <c r="AB26" s="1">
        <f t="shared" si="10"/>
        <v>2.971010360325037E-5</v>
      </c>
      <c r="AC26" s="1">
        <f t="shared" si="11"/>
        <v>6.0932481873495132E-5</v>
      </c>
      <c r="AD26" s="1">
        <f t="shared" si="12"/>
        <v>3.3774173164398841E-5</v>
      </c>
      <c r="AE26" s="1">
        <f t="shared" si="13"/>
        <v>1.5909637550248854E-5</v>
      </c>
      <c r="AF26" s="1">
        <f t="shared" si="14"/>
        <v>3.5558994226575289E-5</v>
      </c>
      <c r="AG26" s="1">
        <f t="shared" si="15"/>
        <v>1.8192536329411124E-5</v>
      </c>
      <c r="AH26" s="1">
        <f t="shared" si="16"/>
        <v>3.2177035363134188E-5</v>
      </c>
      <c r="AI26" s="1">
        <f t="shared" si="17"/>
        <v>1.7572168194719227E-5</v>
      </c>
      <c r="AJ26">
        <f t="shared" si="18"/>
        <v>3.0878109506350199E-10</v>
      </c>
    </row>
    <row r="27" spans="1:36" x14ac:dyDescent="0.25">
      <c r="A27" t="s">
        <v>216</v>
      </c>
      <c r="C27" t="str">
        <f>IF(ISERROR(VLOOKUP(A27,[1]ISO3_Country!$B$3:$G$248,6,FALSE)),VLOOKUP(B27,[1]ISO3_Country!$B$3:$G$248,6,FALSE),VLOOKUP(A27,[1]ISO3_Country!$B$3:$G$248,6,FALSE))</f>
        <v>BTN</v>
      </c>
      <c r="D27" t="s">
        <v>30</v>
      </c>
      <c r="E27" s="1">
        <v>1.9306427389650599E-3</v>
      </c>
      <c r="F27" s="1">
        <v>5.4480809828268903E-3</v>
      </c>
      <c r="G27" s="1">
        <v>2.4890092395002199E-3</v>
      </c>
      <c r="H27" s="1">
        <v>3.3760578444214E-3</v>
      </c>
      <c r="I27" s="1">
        <v>1.74019946372543E-3</v>
      </c>
      <c r="J27" s="1">
        <v>2.3505419464538301E-3</v>
      </c>
      <c r="K27" s="1">
        <v>4.1122001406815401E-3</v>
      </c>
      <c r="L27" s="1">
        <v>2.5025514052002202E-3</v>
      </c>
      <c r="M27" s="1">
        <v>1.43731738625509E-3</v>
      </c>
      <c r="N27">
        <f t="shared" si="3"/>
        <v>2.8207334608921866E-3</v>
      </c>
      <c r="O27">
        <f t="shared" si="4"/>
        <v>1.2838050107344577E-3</v>
      </c>
      <c r="R27" t="s">
        <v>216</v>
      </c>
      <c r="T27" t="str">
        <f>IF(ISERROR(VLOOKUP(R27,[1]ISO3_Country!$B$3:$G$248,6,FALSE)),VLOOKUP(S27,[1]ISO3_Country!$B$3:$G$248,6,FALSE),VLOOKUP(R27,[1]ISO3_Country!$B$3:$G$248,6,FALSE))</f>
        <v>BTN</v>
      </c>
      <c r="U27" t="s">
        <v>30</v>
      </c>
      <c r="V27">
        <f>IFERROR(VLOOKUP(U27,'EU+'!$B$2:$D$30,3,FALSE),0)</f>
        <v>0</v>
      </c>
      <c r="W27" s="1">
        <f t="shared" si="5"/>
        <v>2.2843507019392312E-3</v>
      </c>
      <c r="X27" s="1">
        <f t="shared" si="6"/>
        <v>6.4462095270996769E-3</v>
      </c>
      <c r="Y27" s="1">
        <f t="shared" si="7"/>
        <v>2.945014056009903E-3</v>
      </c>
      <c r="Z27" s="1">
        <f t="shared" si="8"/>
        <v>3.9945764957143859E-3</v>
      </c>
      <c r="AA27" s="1">
        <f t="shared" si="9"/>
        <v>2.0590168166516498E-3</v>
      </c>
      <c r="AB27" s="1">
        <f t="shared" si="10"/>
        <v>2.7811785354952658E-3</v>
      </c>
      <c r="AC27" s="1">
        <f t="shared" si="11"/>
        <v>4.8655854800542077E-3</v>
      </c>
      <c r="AD27" s="1">
        <f t="shared" si="12"/>
        <v>2.9610372461621919E-3</v>
      </c>
      <c r="AE27" s="1">
        <f t="shared" si="13"/>
        <v>1.7006445128016493E-3</v>
      </c>
      <c r="AF27" s="1">
        <f t="shared" si="14"/>
        <v>3.3375125968809066E-3</v>
      </c>
      <c r="AG27" s="1">
        <f t="shared" si="15"/>
        <v>1.519007539943119E-3</v>
      </c>
      <c r="AH27" s="1">
        <f t="shared" si="16"/>
        <v>2.873492518232993E-3</v>
      </c>
      <c r="AI27" s="1">
        <f t="shared" si="17"/>
        <v>1.2271474475022777E-3</v>
      </c>
      <c r="AJ27">
        <f t="shared" si="18"/>
        <v>1.5058908579113554E-6</v>
      </c>
    </row>
    <row r="28" spans="1:36" x14ac:dyDescent="0.25">
      <c r="A28" t="s">
        <v>217</v>
      </c>
      <c r="C28" t="str">
        <f>IF(ISERROR(VLOOKUP(A28,[1]ISO3_Country!$B$3:$G$248,6,FALSE)),VLOOKUP(B28,[1]ISO3_Country!$B$3:$G$248,6,FALSE),VLOOKUP(A28,[1]ISO3_Country!$B$3:$G$248,6,FALSE))</f>
        <v>BOL</v>
      </c>
      <c r="D28" t="s">
        <v>27</v>
      </c>
      <c r="E28" s="1">
        <v>3.6277197121800199E-2</v>
      </c>
      <c r="F28" s="1">
        <v>0.102460321378188</v>
      </c>
      <c r="G28" s="1">
        <v>4.6785038873443603E-2</v>
      </c>
      <c r="H28" s="1">
        <v>6.3479252500746805E-2</v>
      </c>
      <c r="I28" s="1">
        <v>3.26982946189587E-2</v>
      </c>
      <c r="J28" s="1">
        <v>4.4190929829644197E-2</v>
      </c>
      <c r="K28" s="1">
        <v>7.7339241253268007E-2</v>
      </c>
      <c r="L28" s="1">
        <v>4.7053279737758101E-2</v>
      </c>
      <c r="M28" s="1">
        <v>2.6994686873181701E-2</v>
      </c>
      <c r="N28">
        <f t="shared" si="3"/>
        <v>5.3030915798554359E-2</v>
      </c>
      <c r="O28">
        <f t="shared" si="4"/>
        <v>2.4156274588001073E-2</v>
      </c>
      <c r="R28" t="s">
        <v>217</v>
      </c>
      <c r="T28" t="str">
        <f>IF(ISERROR(VLOOKUP(R28,[1]ISO3_Country!$B$3:$G$248,6,FALSE)),VLOOKUP(S28,[1]ISO3_Country!$B$3:$G$248,6,FALSE),VLOOKUP(R28,[1]ISO3_Country!$B$3:$G$248,6,FALSE))</f>
        <v>BOL</v>
      </c>
      <c r="U28" t="s">
        <v>27</v>
      </c>
      <c r="V28">
        <f>IFERROR(VLOOKUP(U28,'EU+'!$B$2:$D$30,3,FALSE),0)</f>
        <v>0</v>
      </c>
      <c r="W28" s="1">
        <f t="shared" si="5"/>
        <v>4.2923446703554975E-2</v>
      </c>
      <c r="X28" s="1">
        <f t="shared" si="6"/>
        <v>0.12123180655715239</v>
      </c>
      <c r="Y28" s="1">
        <f t="shared" si="7"/>
        <v>5.5356402421763276E-2</v>
      </c>
      <c r="Z28" s="1">
        <f t="shared" si="8"/>
        <v>7.5109118886693721E-2</v>
      </c>
      <c r="AA28" s="1">
        <f t="shared" si="9"/>
        <v>3.8688862914676152E-2</v>
      </c>
      <c r="AB28" s="1">
        <f t="shared" si="10"/>
        <v>5.2287033503572486E-2</v>
      </c>
      <c r="AC28" s="1">
        <f t="shared" si="11"/>
        <v>9.1508359614506415E-2</v>
      </c>
      <c r="AD28" s="1">
        <f t="shared" si="12"/>
        <v>5.5673786987182186E-2</v>
      </c>
      <c r="AE28" s="1">
        <f t="shared" si="13"/>
        <v>3.1940312240491826E-2</v>
      </c>
      <c r="AF28" s="1">
        <f t="shared" si="14"/>
        <v>6.2746569981065925E-2</v>
      </c>
      <c r="AG28" s="1">
        <f t="shared" si="15"/>
        <v>2.8581881928563129E-2</v>
      </c>
      <c r="AH28" s="1">
        <f t="shared" si="16"/>
        <v>5.4019671052085806E-2</v>
      </c>
      <c r="AI28" s="1">
        <f t="shared" si="17"/>
        <v>2.3095841975389258E-2</v>
      </c>
      <c r="AJ28">
        <f t="shared" si="18"/>
        <v>5.3341791655215232E-4</v>
      </c>
    </row>
    <row r="29" spans="1:36" x14ac:dyDescent="0.25">
      <c r="A29" t="s">
        <v>218</v>
      </c>
      <c r="C29" t="str">
        <f>IF(ISERROR(VLOOKUP(A29,[1]ISO3_Country!$B$3:$G$248,6,FALSE)),VLOOKUP(B29,[1]ISO3_Country!$B$3:$G$248,6,FALSE),VLOOKUP(A29,[1]ISO3_Country!$B$3:$G$248,6,FALSE))</f>
        <v>BIH</v>
      </c>
      <c r="D29" t="s">
        <v>24</v>
      </c>
      <c r="E29" s="1">
        <v>6.1782714291208803E-3</v>
      </c>
      <c r="F29" s="1">
        <v>1.7546416193977201E-2</v>
      </c>
      <c r="G29" s="1">
        <v>7.9719668834147793E-3</v>
      </c>
      <c r="H29" s="1">
        <v>1.0829871922251001E-2</v>
      </c>
      <c r="I29" s="1">
        <v>5.5771347311902803E-3</v>
      </c>
      <c r="J29" s="1">
        <v>7.5342207343143102E-3</v>
      </c>
      <c r="K29" s="1">
        <v>1.32542292813655E-2</v>
      </c>
      <c r="L29" s="1">
        <v>8.0232284967498707E-3</v>
      </c>
      <c r="M29" s="1">
        <v>4.6036513882935998E-3</v>
      </c>
      <c r="N29">
        <f t="shared" si="3"/>
        <v>9.0576656734086044E-3</v>
      </c>
      <c r="O29">
        <f t="shared" si="4"/>
        <v>4.1476451636410852E-3</v>
      </c>
      <c r="R29" t="s">
        <v>218</v>
      </c>
      <c r="T29" t="str">
        <f>IF(ISERROR(VLOOKUP(R29,[1]ISO3_Country!$B$3:$G$248,6,FALSE)),VLOOKUP(S29,[1]ISO3_Country!$B$3:$G$248,6,FALSE),VLOOKUP(R29,[1]ISO3_Country!$B$3:$G$248,6,FALSE))</f>
        <v>BIH</v>
      </c>
      <c r="U29" t="s">
        <v>24</v>
      </c>
      <c r="V29">
        <f>IFERROR(VLOOKUP(U29,'EU+'!$B$2:$D$30,3,FALSE),0)</f>
        <v>0</v>
      </c>
      <c r="W29" s="1">
        <f t="shared" si="5"/>
        <v>7.3101762387426349E-3</v>
      </c>
      <c r="X29" s="1">
        <f t="shared" si="6"/>
        <v>2.0761048815647869E-2</v>
      </c>
      <c r="Y29" s="1">
        <f t="shared" si="7"/>
        <v>9.432489905266947E-3</v>
      </c>
      <c r="Z29" s="1">
        <f t="shared" si="8"/>
        <v>1.2813984186824619E-2</v>
      </c>
      <c r="AA29" s="1">
        <f t="shared" si="9"/>
        <v>6.5989068722438291E-3</v>
      </c>
      <c r="AB29" s="1">
        <f t="shared" si="10"/>
        <v>8.9145454390085789E-3</v>
      </c>
      <c r="AC29" s="1">
        <f t="shared" si="11"/>
        <v>1.5682501662001559E-2</v>
      </c>
      <c r="AD29" s="1">
        <f t="shared" si="12"/>
        <v>9.493143023547819E-3</v>
      </c>
      <c r="AE29" s="1">
        <f t="shared" si="13"/>
        <v>5.4470742142429711E-3</v>
      </c>
      <c r="AF29" s="1">
        <f t="shared" si="14"/>
        <v>1.0717096706391873E-2</v>
      </c>
      <c r="AG29" s="1">
        <f t="shared" si="15"/>
        <v>4.9075242921626013E-3</v>
      </c>
      <c r="AH29" s="1">
        <f t="shared" si="16"/>
        <v>9.2272342422089516E-3</v>
      </c>
      <c r="AI29" s="1">
        <f t="shared" si="17"/>
        <v>3.9697819155910625E-3</v>
      </c>
      <c r="AJ29">
        <f t="shared" si="18"/>
        <v>1.5759168457353846E-5</v>
      </c>
    </row>
    <row r="30" spans="1:36" x14ac:dyDescent="0.25">
      <c r="A30" t="s">
        <v>219</v>
      </c>
      <c r="C30" t="str">
        <f>IF(ISERROR(VLOOKUP(A30,[1]ISO3_Country!$B$3:$G$248,6,FALSE)),VLOOKUP(B30,[1]ISO3_Country!$B$3:$G$248,6,FALSE),VLOOKUP(A30,[1]ISO3_Country!$B$3:$G$248,6,FALSE))</f>
        <v>BWA</v>
      </c>
      <c r="D30" t="s">
        <v>31</v>
      </c>
      <c r="E30" s="1">
        <v>2.3584027080662999E-3</v>
      </c>
      <c r="F30" s="1">
        <v>6.5870782026834704E-3</v>
      </c>
      <c r="G30" s="1">
        <v>3.03616136845173E-3</v>
      </c>
      <c r="H30" s="1">
        <v>4.10429549430522E-3</v>
      </c>
      <c r="I30" s="1">
        <v>2.1412460899495698E-3</v>
      </c>
      <c r="J30" s="1">
        <v>2.87524289355518E-3</v>
      </c>
      <c r="K30" s="1">
        <v>4.9688678815816003E-3</v>
      </c>
      <c r="L30" s="1">
        <v>3.0606452861052899E-3</v>
      </c>
      <c r="M30" s="1">
        <v>1.76695745436397E-3</v>
      </c>
      <c r="N30">
        <f t="shared" si="3"/>
        <v>3.4332108198958143E-3</v>
      </c>
      <c r="O30">
        <f t="shared" si="4"/>
        <v>1.5396445973444566E-3</v>
      </c>
      <c r="R30" t="s">
        <v>219</v>
      </c>
      <c r="T30" t="str">
        <f>IF(ISERROR(VLOOKUP(R30,[1]ISO3_Country!$B$3:$G$248,6,FALSE)),VLOOKUP(S30,[1]ISO3_Country!$B$3:$G$248,6,FALSE),VLOOKUP(R30,[1]ISO3_Country!$B$3:$G$248,6,FALSE))</f>
        <v>BWA</v>
      </c>
      <c r="U30" t="s">
        <v>31</v>
      </c>
      <c r="V30">
        <f>IFERROR(VLOOKUP(U30,'EU+'!$B$2:$D$30,3,FALSE),0)</f>
        <v>0</v>
      </c>
      <c r="W30" s="1">
        <f t="shared" si="5"/>
        <v>2.7904794465052687E-3</v>
      </c>
      <c r="X30" s="1">
        <f t="shared" si="6"/>
        <v>7.7938794228158415E-3</v>
      </c>
      <c r="Y30" s="1">
        <f t="shared" si="7"/>
        <v>3.5924084830637358E-3</v>
      </c>
      <c r="Z30" s="1">
        <f t="shared" si="8"/>
        <v>4.8562326442685424E-3</v>
      </c>
      <c r="AA30" s="1">
        <f t="shared" si="9"/>
        <v>2.5335381372645848E-3</v>
      </c>
      <c r="AB30" s="1">
        <f t="shared" si="10"/>
        <v>3.4020085589006681E-3</v>
      </c>
      <c r="AC30" s="1">
        <f t="shared" si="11"/>
        <v>5.8792010577880666E-3</v>
      </c>
      <c r="AD30" s="1">
        <f t="shared" si="12"/>
        <v>3.6213780346795428E-3</v>
      </c>
      <c r="AE30" s="1">
        <f t="shared" si="13"/>
        <v>2.0906770681647802E-3</v>
      </c>
      <c r="AF30" s="1">
        <f t="shared" si="14"/>
        <v>4.0622003170501146E-3</v>
      </c>
      <c r="AG30" s="1">
        <f t="shared" si="15"/>
        <v>1.8217188222851238E-3</v>
      </c>
      <c r="AH30" s="1">
        <f t="shared" si="16"/>
        <v>3.5053605713595282E-3</v>
      </c>
      <c r="AI30" s="1">
        <f t="shared" si="17"/>
        <v>1.4667164520539894E-3</v>
      </c>
      <c r="AJ30">
        <f t="shared" si="18"/>
        <v>2.1512571507258423E-6</v>
      </c>
    </row>
    <row r="31" spans="1:36" x14ac:dyDescent="0.25">
      <c r="A31" t="s">
        <v>220</v>
      </c>
      <c r="C31" t="str">
        <f>IF(ISERROR(VLOOKUP(A31,[1]ISO3_Country!$B$3:$G$248,6,FALSE)),VLOOKUP(B31,[1]ISO3_Country!$B$3:$G$248,6,FALSE),VLOOKUP(A31,[1]ISO3_Country!$B$3:$G$248,6,FALSE))</f>
        <v>BRA</v>
      </c>
      <c r="D31" t="s">
        <v>28</v>
      </c>
      <c r="E31" s="1">
        <v>0.23941105587244299</v>
      </c>
      <c r="F31" s="1">
        <v>0.67154268748063595</v>
      </c>
      <c r="G31" s="1">
        <v>0.30839624197972099</v>
      </c>
      <c r="H31" s="1">
        <v>0.41735482805478802</v>
      </c>
      <c r="I31" s="1">
        <v>0.21711096030473701</v>
      </c>
      <c r="J31" s="1">
        <v>0.29187283444777701</v>
      </c>
      <c r="K31" s="1">
        <v>0.50675875223446498</v>
      </c>
      <c r="L31" s="1">
        <v>0.31063566157906303</v>
      </c>
      <c r="M31" s="1">
        <v>0.17917336570419801</v>
      </c>
      <c r="N31">
        <f t="shared" si="3"/>
        <v>0.34913959862864757</v>
      </c>
      <c r="O31">
        <f t="shared" si="4"/>
        <v>0.15741003705968859</v>
      </c>
      <c r="R31" t="s">
        <v>220</v>
      </c>
      <c r="T31" t="str">
        <f>IF(ISERROR(VLOOKUP(R31,[1]ISO3_Country!$B$3:$G$248,6,FALSE)),VLOOKUP(S31,[1]ISO3_Country!$B$3:$G$248,6,FALSE),VLOOKUP(R31,[1]ISO3_Country!$B$3:$G$248,6,FALSE))</f>
        <v>BRA</v>
      </c>
      <c r="U31" t="s">
        <v>28</v>
      </c>
      <c r="V31">
        <f>IFERROR(VLOOKUP(U31,'EU+'!$B$2:$D$30,3,FALSE),0)</f>
        <v>0</v>
      </c>
      <c r="W31" s="1">
        <f t="shared" si="5"/>
        <v>0.28327292382815383</v>
      </c>
      <c r="X31" s="1">
        <f t="shared" si="6"/>
        <v>0.79457425165615325</v>
      </c>
      <c r="Y31" s="1">
        <f t="shared" si="7"/>
        <v>0.36489670389221929</v>
      </c>
      <c r="Z31" s="1">
        <f t="shared" si="8"/>
        <v>0.4938173050782837</v>
      </c>
      <c r="AA31" s="1">
        <f t="shared" si="9"/>
        <v>0.25688728658140531</v>
      </c>
      <c r="AB31" s="1">
        <f t="shared" si="10"/>
        <v>0.345346086456775</v>
      </c>
      <c r="AC31" s="1">
        <f t="shared" si="11"/>
        <v>0.59960068635028763</v>
      </c>
      <c r="AD31" s="1">
        <f t="shared" si="12"/>
        <v>0.36754640164854047</v>
      </c>
      <c r="AE31" s="1">
        <f t="shared" si="13"/>
        <v>0.21199924535732895</v>
      </c>
      <c r="AF31" s="1">
        <f t="shared" si="14"/>
        <v>0.41310454342768305</v>
      </c>
      <c r="AG31" s="1">
        <f t="shared" si="15"/>
        <v>0.18624871468573015</v>
      </c>
      <c r="AH31" s="1">
        <f t="shared" si="16"/>
        <v>0.35627594127886747</v>
      </c>
      <c r="AI31" s="1">
        <f t="shared" si="17"/>
        <v>0.15012268835527118</v>
      </c>
      <c r="AJ31">
        <f t="shared" si="18"/>
        <v>2.2536821559013872E-2</v>
      </c>
    </row>
    <row r="32" spans="1:36" x14ac:dyDescent="0.25">
      <c r="A32" t="s">
        <v>221</v>
      </c>
      <c r="C32" t="str">
        <f>IF(ISERROR(VLOOKUP(A32,[1]ISO3_Country!$B$3:$G$248,6,FALSE)),VLOOKUP(B32,[1]ISO3_Country!$B$3:$G$248,6,FALSE),VLOOKUP(A32,[1]ISO3_Country!$B$3:$G$248,6,FALSE))</f>
        <v>BRN</v>
      </c>
      <c r="D32" t="s">
        <v>29</v>
      </c>
      <c r="E32" s="1">
        <v>2.13025083351724E-4</v>
      </c>
      <c r="F32" s="1">
        <v>6.01130795609057E-4</v>
      </c>
      <c r="G32" s="1">
        <v>2.7747998192502601E-4</v>
      </c>
      <c r="H32" s="1">
        <v>3.8209272825558702E-4</v>
      </c>
      <c r="I32" s="1">
        <v>2.01022695069067E-4</v>
      </c>
      <c r="J32" s="1">
        <v>2.7669203635782001E-4</v>
      </c>
      <c r="K32" s="1">
        <v>5.0472167626733604E-4</v>
      </c>
      <c r="L32" s="1">
        <v>3.0313776227811398E-4</v>
      </c>
      <c r="M32" s="1">
        <v>1.6185846084979799E-4</v>
      </c>
      <c r="N32">
        <f t="shared" si="3"/>
        <v>3.2457346888483654E-4</v>
      </c>
      <c r="O32">
        <f t="shared" si="4"/>
        <v>1.4637269394618123E-4</v>
      </c>
      <c r="R32" t="s">
        <v>221</v>
      </c>
      <c r="T32" t="str">
        <f>IF(ISERROR(VLOOKUP(R32,[1]ISO3_Country!$B$3:$G$248,6,FALSE)),VLOOKUP(S32,[1]ISO3_Country!$B$3:$G$248,6,FALSE),VLOOKUP(R32,[1]ISO3_Country!$B$3:$G$248,6,FALSE))</f>
        <v>BRN</v>
      </c>
      <c r="U32" t="s">
        <v>29</v>
      </c>
      <c r="V32">
        <f>IFERROR(VLOOKUP(U32,'EU+'!$B$2:$D$30,3,FALSE),0)</f>
        <v>0</v>
      </c>
      <c r="W32" s="1">
        <f t="shared" si="5"/>
        <v>2.5205284689078911E-4</v>
      </c>
      <c r="X32" s="1">
        <f t="shared" si="6"/>
        <v>7.1126238282850397E-4</v>
      </c>
      <c r="Y32" s="1">
        <f t="shared" si="7"/>
        <v>3.2831635739313743E-4</v>
      </c>
      <c r="Z32" s="1">
        <f t="shared" si="8"/>
        <v>4.5209492899987149E-4</v>
      </c>
      <c r="AA32" s="1">
        <f t="shared" si="9"/>
        <v>2.3785153271438576E-4</v>
      </c>
      <c r="AB32" s="1">
        <f t="shared" si="10"/>
        <v>3.273840543972441E-4</v>
      </c>
      <c r="AC32" s="1">
        <f t="shared" si="11"/>
        <v>5.9719040306923429E-4</v>
      </c>
      <c r="AD32" s="1">
        <f t="shared" si="12"/>
        <v>3.5867483199688438E-4</v>
      </c>
      <c r="AE32" s="1">
        <f t="shared" si="13"/>
        <v>1.9151212246303176E-4</v>
      </c>
      <c r="AF32" s="1">
        <f t="shared" si="14"/>
        <v>3.8403771786145355E-4</v>
      </c>
      <c r="AG32" s="1">
        <f t="shared" si="15"/>
        <v>1.7318924905802916E-4</v>
      </c>
      <c r="AH32" s="1">
        <f t="shared" si="16"/>
        <v>3.4252258892815602E-4</v>
      </c>
      <c r="AI32" s="1">
        <f t="shared" si="17"/>
        <v>1.5740549286334511E-4</v>
      </c>
      <c r="AJ32">
        <f t="shared" si="18"/>
        <v>2.4776489183552589E-8</v>
      </c>
    </row>
    <row r="33" spans="1:36" x14ac:dyDescent="0.25">
      <c r="A33" t="s">
        <v>222</v>
      </c>
      <c r="C33" t="str">
        <f>IF(ISERROR(VLOOKUP(A33,[1]ISO3_Country!$B$3:$G$248,6,FALSE)),VLOOKUP(B33,[1]ISO3_Country!$B$3:$G$248,6,FALSE),VLOOKUP(A33,[1]ISO3_Country!$B$3:$G$248,6,FALSE))</f>
        <v>BGR</v>
      </c>
      <c r="D33" t="s">
        <v>22</v>
      </c>
      <c r="E33" s="1">
        <v>9.8267496992558798E-3</v>
      </c>
      <c r="F33" s="1">
        <v>2.790148874728E-2</v>
      </c>
      <c r="G33" s="1">
        <v>1.2680759895703801E-2</v>
      </c>
      <c r="H33" s="1">
        <v>1.72234814247453E-2</v>
      </c>
      <c r="I33" s="1">
        <v>8.8885849048389396E-3</v>
      </c>
      <c r="J33" s="1">
        <v>1.1994531711459901E-2</v>
      </c>
      <c r="K33" s="1">
        <v>2.1080068018596399E-2</v>
      </c>
      <c r="L33" s="1">
        <v>1.2773066884068301E-2</v>
      </c>
      <c r="M33" s="1">
        <v>7.3329699955639299E-3</v>
      </c>
      <c r="N33">
        <f t="shared" si="3"/>
        <v>1.4411300142390273E-2</v>
      </c>
      <c r="O33">
        <f t="shared" si="4"/>
        <v>6.5907758323475773E-3</v>
      </c>
      <c r="R33" t="s">
        <v>222</v>
      </c>
      <c r="T33" t="str">
        <f>IF(ISERROR(VLOOKUP(R33,[1]ISO3_Country!$B$3:$G$248,6,FALSE)),VLOOKUP(S33,[1]ISO3_Country!$B$3:$G$248,6,FALSE),VLOOKUP(R33,[1]ISO3_Country!$B$3:$G$248,6,FALSE))</f>
        <v>BGR</v>
      </c>
      <c r="U33" t="s">
        <v>22</v>
      </c>
      <c r="V33" t="str">
        <f>IFERROR(VLOOKUP(U33,'EU+'!$B$2:$D$30,3,FALSE),0)</f>
        <v>EU+</v>
      </c>
      <c r="W33" s="1">
        <f t="shared" si="5"/>
        <v>1.162708258769286E-2</v>
      </c>
      <c r="X33" s="1">
        <f t="shared" si="6"/>
        <v>3.3013246893708242E-2</v>
      </c>
      <c r="Y33" s="1">
        <f t="shared" si="7"/>
        <v>1.5003968463063259E-2</v>
      </c>
      <c r="Z33" s="1">
        <f t="shared" si="8"/>
        <v>2.037895001927971E-2</v>
      </c>
      <c r="AA33" s="1">
        <f t="shared" si="9"/>
        <v>1.0517039096264797E-2</v>
      </c>
      <c r="AB33" s="1">
        <f t="shared" si="10"/>
        <v>1.4192018223523676E-2</v>
      </c>
      <c r="AC33" s="1">
        <f t="shared" si="11"/>
        <v>2.4942091668923166E-2</v>
      </c>
      <c r="AD33" s="1">
        <f t="shared" si="12"/>
        <v>1.511318677125081E-2</v>
      </c>
      <c r="AE33" s="1">
        <f t="shared" si="13"/>
        <v>8.6764240833316283E-3</v>
      </c>
      <c r="AF33" s="1">
        <f t="shared" si="14"/>
        <v>1.7051556423004242E-2</v>
      </c>
      <c r="AG33" s="1">
        <f t="shared" si="15"/>
        <v>7.7982544854559863E-3</v>
      </c>
      <c r="AH33" s="1">
        <f t="shared" si="16"/>
        <v>1.4688151968658813E-2</v>
      </c>
      <c r="AI33" s="1">
        <f t="shared" si="17"/>
        <v>6.3069235252737419E-3</v>
      </c>
      <c r="AJ33">
        <f t="shared" si="18"/>
        <v>3.9777284353651366E-5</v>
      </c>
    </row>
    <row r="34" spans="1:36" x14ac:dyDescent="0.25">
      <c r="A34" t="s">
        <v>223</v>
      </c>
      <c r="C34" t="str">
        <f>IF(ISERROR(VLOOKUP(A34,[1]ISO3_Country!$B$3:$G$248,6,FALSE)),VLOOKUP(B34,[1]ISO3_Country!$B$3:$G$248,6,FALSE),VLOOKUP(A34,[1]ISO3_Country!$B$3:$G$248,6,FALSE))</f>
        <v>BFA</v>
      </c>
      <c r="D34" t="s">
        <v>20</v>
      </c>
      <c r="E34" s="1">
        <v>0.10610493708070901</v>
      </c>
      <c r="F34" s="1">
        <v>0.29959323181762099</v>
      </c>
      <c r="G34" s="1">
        <v>0.136848575291622</v>
      </c>
      <c r="H34" s="1">
        <v>0.18565424668722899</v>
      </c>
      <c r="I34" s="1">
        <v>9.5648861503321803E-2</v>
      </c>
      <c r="J34" s="1">
        <v>0.129256583319729</v>
      </c>
      <c r="K34" s="1">
        <v>0.226131839136616</v>
      </c>
      <c r="L34" s="1">
        <v>0.13761922807670701</v>
      </c>
      <c r="M34" s="1">
        <v>7.8944474589546093E-2</v>
      </c>
      <c r="N34">
        <f t="shared" si="3"/>
        <v>0.15508910861145564</v>
      </c>
      <c r="O34">
        <f t="shared" si="4"/>
        <v>7.0620968310979124E-2</v>
      </c>
      <c r="R34" t="s">
        <v>223</v>
      </c>
      <c r="T34" t="str">
        <f>IF(ISERROR(VLOOKUP(R34,[1]ISO3_Country!$B$3:$G$248,6,FALSE)),VLOOKUP(S34,[1]ISO3_Country!$B$3:$G$248,6,FALSE),VLOOKUP(R34,[1]ISO3_Country!$B$3:$G$248,6,FALSE))</f>
        <v>BFA</v>
      </c>
      <c r="U34" t="s">
        <v>20</v>
      </c>
      <c r="V34">
        <f>IFERROR(VLOOKUP(U34,'EU+'!$B$2:$D$30,3,FALSE),0)</f>
        <v>0</v>
      </c>
      <c r="W34" s="1">
        <f t="shared" si="5"/>
        <v>0.12554414268766589</v>
      </c>
      <c r="X34" s="1">
        <f t="shared" si="6"/>
        <v>0.35448091746155574</v>
      </c>
      <c r="Y34" s="1">
        <f t="shared" si="7"/>
        <v>0.16192024175036041</v>
      </c>
      <c r="Z34" s="1">
        <f t="shared" si="8"/>
        <v>0.21966747144803883</v>
      </c>
      <c r="AA34" s="1">
        <f t="shared" si="9"/>
        <v>0.11317243708793485</v>
      </c>
      <c r="AB34" s="1">
        <f t="shared" si="10"/>
        <v>0.15293734095774275</v>
      </c>
      <c r="AC34" s="1">
        <f t="shared" si="11"/>
        <v>0.26756085682607833</v>
      </c>
      <c r="AD34" s="1">
        <f t="shared" si="12"/>
        <v>0.16283208379914055</v>
      </c>
      <c r="AE34" s="1">
        <f t="shared" si="13"/>
        <v>9.3407683515555437E-2</v>
      </c>
      <c r="AF34" s="1">
        <f t="shared" si="14"/>
        <v>0.18350257505934139</v>
      </c>
      <c r="AG34" s="1">
        <f t="shared" si="15"/>
        <v>8.3559249609947095E-2</v>
      </c>
      <c r="AH34" s="1">
        <f t="shared" si="16"/>
        <v>0.1579820804372904</v>
      </c>
      <c r="AI34" s="1">
        <f t="shared" si="17"/>
        <v>6.7517103460517064E-2</v>
      </c>
      <c r="AJ34">
        <f t="shared" si="18"/>
        <v>4.5585592596981651E-3</v>
      </c>
    </row>
    <row r="35" spans="1:36" x14ac:dyDescent="0.25">
      <c r="A35" t="s">
        <v>224</v>
      </c>
      <c r="C35" t="str">
        <f>IF(ISERROR(VLOOKUP(A35,[1]ISO3_Country!$B$3:$G$248,6,FALSE)),VLOOKUP(B35,[1]ISO3_Country!$B$3:$G$248,6,FALSE),VLOOKUP(A35,[1]ISO3_Country!$B$3:$G$248,6,FALSE))</f>
        <v>BDI</v>
      </c>
      <c r="D35" t="s">
        <v>17</v>
      </c>
      <c r="E35" s="1">
        <v>0.13387171431615399</v>
      </c>
      <c r="F35" s="1">
        <v>0.37804132554701297</v>
      </c>
      <c r="G35" s="1">
        <v>0.17266447854059799</v>
      </c>
      <c r="H35" s="1">
        <v>0.23425330283064899</v>
      </c>
      <c r="I35" s="1">
        <v>0.120679406430968</v>
      </c>
      <c r="J35" s="1">
        <v>0.16308754770894399</v>
      </c>
      <c r="K35" s="1">
        <v>0.28534674206685601</v>
      </c>
      <c r="L35" s="1">
        <v>0.17364229689226199</v>
      </c>
      <c r="M35" s="1">
        <v>9.9601988816786904E-2</v>
      </c>
      <c r="N35">
        <f t="shared" si="3"/>
        <v>0.19568764479447009</v>
      </c>
      <c r="O35">
        <f t="shared" si="4"/>
        <v>8.9119061396741348E-2</v>
      </c>
      <c r="R35" t="s">
        <v>224</v>
      </c>
      <c r="T35" t="str">
        <f>IF(ISERROR(VLOOKUP(R35,[1]ISO3_Country!$B$3:$G$248,6,FALSE)),VLOOKUP(S35,[1]ISO3_Country!$B$3:$G$248,6,FALSE),VLOOKUP(R35,[1]ISO3_Country!$B$3:$G$248,6,FALSE))</f>
        <v>BDI</v>
      </c>
      <c r="U35" t="s">
        <v>17</v>
      </c>
      <c r="V35">
        <f>IFERROR(VLOOKUP(U35,'EU+'!$B$2:$D$30,3,FALSE),0)</f>
        <v>0</v>
      </c>
      <c r="W35" s="1">
        <f t="shared" si="5"/>
        <v>0.15839799792883849</v>
      </c>
      <c r="X35" s="1">
        <f t="shared" si="6"/>
        <v>0.44730127948907139</v>
      </c>
      <c r="Y35" s="1">
        <f t="shared" si="7"/>
        <v>0.20429788214759115</v>
      </c>
      <c r="Z35" s="1">
        <f t="shared" si="8"/>
        <v>0.27717023245824907</v>
      </c>
      <c r="AA35" s="1">
        <f t="shared" si="9"/>
        <v>0.14278876211865554</v>
      </c>
      <c r="AB35" s="1">
        <f t="shared" si="10"/>
        <v>0.19296638708318595</v>
      </c>
      <c r="AC35" s="1">
        <f t="shared" si="11"/>
        <v>0.33762436590723993</v>
      </c>
      <c r="AD35" s="1">
        <f t="shared" si="12"/>
        <v>0.20545484401987937</v>
      </c>
      <c r="AE35" s="1">
        <f t="shared" si="13"/>
        <v>0.11784980642774857</v>
      </c>
      <c r="AF35" s="1">
        <f t="shared" si="14"/>
        <v>0.23153906195338439</v>
      </c>
      <c r="AG35" s="1">
        <f t="shared" si="15"/>
        <v>0.10544632953010363</v>
      </c>
      <c r="AH35" s="1">
        <f t="shared" si="16"/>
        <v>0.19933683311134184</v>
      </c>
      <c r="AI35" s="1">
        <f t="shared" si="17"/>
        <v>8.5204568858685367E-2</v>
      </c>
      <c r="AJ35">
        <f t="shared" si="18"/>
        <v>7.259818554394456E-3</v>
      </c>
    </row>
    <row r="36" spans="1:36" x14ac:dyDescent="0.25">
      <c r="A36" t="s">
        <v>225</v>
      </c>
      <c r="C36" t="str">
        <f>IF(ISERROR(VLOOKUP(A36,[1]ISO3_Country!$B$3:$G$248,6,FALSE)),VLOOKUP(B36,[1]ISO3_Country!$B$3:$G$248,6,FALSE),VLOOKUP(A36,[1]ISO3_Country!$B$3:$G$248,6,FALSE))</f>
        <v>CIV</v>
      </c>
      <c r="D36" t="s">
        <v>37</v>
      </c>
      <c r="E36" s="1">
        <v>8.2424308505766999E-2</v>
      </c>
      <c r="F36" s="1">
        <v>0.23167303721599999</v>
      </c>
      <c r="G36" s="1">
        <v>0.106214784863688</v>
      </c>
      <c r="H36" s="1">
        <v>0.14387920325210901</v>
      </c>
      <c r="I36" s="1">
        <v>7.4297057142057296E-2</v>
      </c>
      <c r="J36" s="1">
        <v>0.10027891836703</v>
      </c>
      <c r="K36" s="1">
        <v>0.17481526915291001</v>
      </c>
      <c r="L36" s="1">
        <v>0.106694676797776</v>
      </c>
      <c r="M36" s="1">
        <v>6.1365447419063197E-2</v>
      </c>
      <c r="N36">
        <f t="shared" si="3"/>
        <v>0.12018252252404449</v>
      </c>
      <c r="O36">
        <f t="shared" si="4"/>
        <v>5.4474976671884286E-2</v>
      </c>
      <c r="R36" t="s">
        <v>225</v>
      </c>
      <c r="T36" t="str">
        <f>IF(ISERROR(VLOOKUP(R36,[1]ISO3_Country!$B$3:$G$248,6,FALSE)),VLOOKUP(S36,[1]ISO3_Country!$B$3:$G$248,6,FALSE),VLOOKUP(R36,[1]ISO3_Country!$B$3:$G$248,6,FALSE))</f>
        <v>CIV</v>
      </c>
      <c r="U36" t="s">
        <v>37</v>
      </c>
      <c r="V36">
        <f>IFERROR(VLOOKUP(U36,'EU+'!$B$2:$D$30,3,FALSE),0)</f>
        <v>0</v>
      </c>
      <c r="W36" s="1">
        <f t="shared" si="5"/>
        <v>9.7525048623411908E-2</v>
      </c>
      <c r="X36" s="1">
        <f t="shared" si="6"/>
        <v>0.27411724318734298</v>
      </c>
      <c r="Y36" s="1">
        <f t="shared" si="7"/>
        <v>0.12567411539317488</v>
      </c>
      <c r="Z36" s="1">
        <f t="shared" si="8"/>
        <v>0.17023893251197766</v>
      </c>
      <c r="AA36" s="1">
        <f t="shared" si="9"/>
        <v>8.7908824977871433E-2</v>
      </c>
      <c r="AB36" s="1">
        <f t="shared" si="10"/>
        <v>0.1186507544550828</v>
      </c>
      <c r="AC36" s="1">
        <f t="shared" si="11"/>
        <v>0.20684271343398078</v>
      </c>
      <c r="AD36" s="1">
        <f t="shared" si="12"/>
        <v>0.12624192706250348</v>
      </c>
      <c r="AE36" s="1">
        <f t="shared" si="13"/>
        <v>7.2608049152427342E-2</v>
      </c>
      <c r="AF36" s="1">
        <f t="shared" si="14"/>
        <v>0.14220084542197478</v>
      </c>
      <c r="AG36" s="1">
        <f t="shared" si="15"/>
        <v>6.4455193437419386E-2</v>
      </c>
      <c r="AH36" s="1">
        <f t="shared" si="16"/>
        <v>0.12245045381637316</v>
      </c>
      <c r="AI36" s="1">
        <f t="shared" si="17"/>
        <v>5.2029452941289307E-2</v>
      </c>
      <c r="AJ36">
        <f t="shared" si="18"/>
        <v>2.7070639733698387E-3</v>
      </c>
    </row>
    <row r="37" spans="1:36" x14ac:dyDescent="0.25">
      <c r="A37" t="s">
        <v>226</v>
      </c>
      <c r="C37" t="str">
        <f>IF(ISERROR(VLOOKUP(A37,[1]ISO3_Country!$B$3:$G$248,6,FALSE)),VLOOKUP(B37,[1]ISO3_Country!$B$3:$G$248,6,FALSE),VLOOKUP(A37,[1]ISO3_Country!$B$3:$G$248,6,FALSE))</f>
        <v>KHM</v>
      </c>
      <c r="D37" t="s">
        <v>91</v>
      </c>
      <c r="E37" s="1">
        <v>7.9529577322189904E-2</v>
      </c>
      <c r="F37" s="1">
        <v>0.224933548199832</v>
      </c>
      <c r="G37" s="1">
        <v>0.102602720841892</v>
      </c>
      <c r="H37" s="1">
        <v>0.13927360605562999</v>
      </c>
      <c r="I37" s="1">
        <v>7.1692352230614598E-2</v>
      </c>
      <c r="J37" s="1">
        <v>9.6927153238893296E-2</v>
      </c>
      <c r="K37" s="1">
        <v>0.169800546771158</v>
      </c>
      <c r="L37" s="1">
        <v>0.103224908458576</v>
      </c>
      <c r="M37" s="1">
        <v>5.9160629766079303E-2</v>
      </c>
      <c r="N37">
        <f t="shared" si="3"/>
        <v>0.11634944920942947</v>
      </c>
      <c r="O37">
        <f t="shared" si="4"/>
        <v>5.3070725673871985E-2</v>
      </c>
      <c r="R37" t="s">
        <v>226</v>
      </c>
      <c r="T37" t="str">
        <f>IF(ISERROR(VLOOKUP(R37,[1]ISO3_Country!$B$3:$G$248,6,FALSE)),VLOOKUP(S37,[1]ISO3_Country!$B$3:$G$248,6,FALSE),VLOOKUP(R37,[1]ISO3_Country!$B$3:$G$248,6,FALSE))</f>
        <v>KHM</v>
      </c>
      <c r="U37" t="s">
        <v>91</v>
      </c>
      <c r="V37">
        <f>IFERROR(VLOOKUP(U37,'EU+'!$B$2:$D$30,3,FALSE),0)</f>
        <v>0</v>
      </c>
      <c r="W37" s="1">
        <f t="shared" si="5"/>
        <v>9.4099981376286487E-2</v>
      </c>
      <c r="X37" s="1">
        <f t="shared" si="6"/>
        <v>0.2661430301679793</v>
      </c>
      <c r="Y37" s="1">
        <f t="shared" si="7"/>
        <v>0.12140029465093734</v>
      </c>
      <c r="Z37" s="1">
        <f t="shared" si="8"/>
        <v>0.16478955600316486</v>
      </c>
      <c r="AA37" s="1">
        <f t="shared" si="9"/>
        <v>8.4826918951079397E-2</v>
      </c>
      <c r="AB37" s="1">
        <f t="shared" si="10"/>
        <v>0.11468492128011698</v>
      </c>
      <c r="AC37" s="1">
        <f t="shared" si="11"/>
        <v>0.20090925699401491</v>
      </c>
      <c r="AD37" s="1">
        <f t="shared" si="12"/>
        <v>0.12213647161947991</v>
      </c>
      <c r="AE37" s="1">
        <f t="shared" si="13"/>
        <v>6.9999292673773153E-2</v>
      </c>
      <c r="AF37" s="1">
        <f t="shared" si="14"/>
        <v>0.13766552485742584</v>
      </c>
      <c r="AG37" s="1">
        <f t="shared" si="15"/>
        <v>6.2793673318618001E-2</v>
      </c>
      <c r="AH37" s="1">
        <f t="shared" si="16"/>
        <v>0.11851137230369287</v>
      </c>
      <c r="AI37" s="1">
        <f t="shared" si="17"/>
        <v>5.0757410152629016E-2</v>
      </c>
      <c r="AJ37">
        <f t="shared" si="18"/>
        <v>2.5763146854022073E-3</v>
      </c>
    </row>
    <row r="38" spans="1:36" x14ac:dyDescent="0.25">
      <c r="A38" t="s">
        <v>227</v>
      </c>
      <c r="C38" t="str">
        <f>IF(ISERROR(VLOOKUP(A38,[1]ISO3_Country!$B$3:$G$248,6,FALSE)),VLOOKUP(B38,[1]ISO3_Country!$B$3:$G$248,6,FALSE),VLOOKUP(A38,[1]ISO3_Country!$B$3:$G$248,6,FALSE))</f>
        <v>CMR</v>
      </c>
      <c r="D38" t="s">
        <v>38</v>
      </c>
      <c r="E38" s="1">
        <v>8.8424382481406799E-2</v>
      </c>
      <c r="F38" s="1">
        <v>0.24924641830420899</v>
      </c>
      <c r="G38" s="1">
        <v>0.114004878477484</v>
      </c>
      <c r="H38" s="1">
        <v>0.15457866339538401</v>
      </c>
      <c r="I38" s="1">
        <v>7.9705499751107703E-2</v>
      </c>
      <c r="J38" s="1">
        <v>0.10766274933719</v>
      </c>
      <c r="K38" s="1">
        <v>0.188108826493538</v>
      </c>
      <c r="L38" s="1">
        <v>0.114599744944374</v>
      </c>
      <c r="M38" s="1">
        <v>6.5808483180937793E-2</v>
      </c>
      <c r="N38">
        <f t="shared" si="3"/>
        <v>0.12912662737395905</v>
      </c>
      <c r="O38">
        <f t="shared" si="4"/>
        <v>5.8698566598542827E-2</v>
      </c>
      <c r="R38" t="s">
        <v>227</v>
      </c>
      <c r="T38" t="str">
        <f>IF(ISERROR(VLOOKUP(R38,[1]ISO3_Country!$B$3:$G$248,6,FALSE)),VLOOKUP(S38,[1]ISO3_Country!$B$3:$G$248,6,FALSE),VLOOKUP(R38,[1]ISO3_Country!$B$3:$G$248,6,FALSE))</f>
        <v>CMR</v>
      </c>
      <c r="U38" t="s">
        <v>38</v>
      </c>
      <c r="V38">
        <f>IFERROR(VLOOKUP(U38,'EU+'!$B$2:$D$30,3,FALSE),0)</f>
        <v>0</v>
      </c>
      <c r="W38" s="1">
        <f t="shared" si="5"/>
        <v>0.10462438032332418</v>
      </c>
      <c r="X38" s="1">
        <f t="shared" si="6"/>
        <v>0.29491019706435873</v>
      </c>
      <c r="Y38" s="1">
        <f t="shared" si="7"/>
        <v>0.13489141150689635</v>
      </c>
      <c r="Z38" s="1">
        <f t="shared" si="8"/>
        <v>0.18289861252183962</v>
      </c>
      <c r="AA38" s="1">
        <f t="shared" si="9"/>
        <v>9.4308134089305093E-2</v>
      </c>
      <c r="AB38" s="1">
        <f t="shared" si="10"/>
        <v>0.12738735761798983</v>
      </c>
      <c r="AC38" s="1">
        <f t="shared" si="11"/>
        <v>0.22257174834523089</v>
      </c>
      <c r="AD38" s="1">
        <f t="shared" si="12"/>
        <v>0.13559526188986709</v>
      </c>
      <c r="AE38" s="1">
        <f t="shared" si="13"/>
        <v>7.7865081775055411E-2</v>
      </c>
      <c r="AF38" s="1">
        <f t="shared" si="14"/>
        <v>0.15278357612598525</v>
      </c>
      <c r="AG38" s="1">
        <f t="shared" si="15"/>
        <v>6.9452576132281882E-2</v>
      </c>
      <c r="AH38" s="1">
        <f t="shared" si="16"/>
        <v>0.13154551674348966</v>
      </c>
      <c r="AI38" s="1">
        <f t="shared" si="17"/>
        <v>5.6097409316322011E-2</v>
      </c>
      <c r="AJ38">
        <f t="shared" si="18"/>
        <v>3.1469193320029717E-3</v>
      </c>
    </row>
    <row r="39" spans="1:36" x14ac:dyDescent="0.25">
      <c r="A39" t="s">
        <v>228</v>
      </c>
      <c r="C39" t="str">
        <f>IF(ISERROR(VLOOKUP(A39,[1]ISO3_Country!$B$3:$G$248,6,FALSE)),VLOOKUP(B39,[1]ISO3_Country!$B$3:$G$248,6,FALSE),VLOOKUP(A39,[1]ISO3_Country!$B$3:$G$248,6,FALSE))</f>
        <v>CAN</v>
      </c>
      <c r="D39" t="s">
        <v>33</v>
      </c>
      <c r="E39" s="1">
        <v>1.3651902253295E-2</v>
      </c>
      <c r="F39" s="1">
        <v>4.0543509568221898E-2</v>
      </c>
      <c r="G39" s="1">
        <v>1.8013984248184602E-2</v>
      </c>
      <c r="H39" s="1">
        <v>2.5322101407384799E-2</v>
      </c>
      <c r="I39" s="1">
        <v>1.30191229624535E-2</v>
      </c>
      <c r="J39" s="1">
        <v>1.8250509399948701E-2</v>
      </c>
      <c r="K39" s="1">
        <v>3.4804309028850802E-2</v>
      </c>
      <c r="L39" s="1">
        <v>2.0260077765079099E-2</v>
      </c>
      <c r="M39" s="1">
        <v>1.0336128167437701E-2</v>
      </c>
      <c r="N39">
        <f t="shared" si="3"/>
        <v>2.1577960533428461E-2</v>
      </c>
      <c r="O39">
        <f t="shared" si="4"/>
        <v>1.0226268283002693E-2</v>
      </c>
      <c r="R39" t="s">
        <v>228</v>
      </c>
      <c r="T39" t="str">
        <f>IF(ISERROR(VLOOKUP(R39,[1]ISO3_Country!$B$3:$G$248,6,FALSE)),VLOOKUP(S39,[1]ISO3_Country!$B$3:$G$248,6,FALSE),VLOOKUP(R39,[1]ISO3_Country!$B$3:$G$248,6,FALSE))</f>
        <v>CAN</v>
      </c>
      <c r="U39" t="s">
        <v>33</v>
      </c>
      <c r="V39">
        <f>IFERROR(VLOOKUP(U39,'EU+'!$B$2:$D$30,3,FALSE),0)</f>
        <v>0</v>
      </c>
      <c r="W39" s="1">
        <f t="shared" si="5"/>
        <v>1.6153031250016575E-2</v>
      </c>
      <c r="X39" s="1">
        <f t="shared" si="6"/>
        <v>4.7971378998320081E-2</v>
      </c>
      <c r="Y39" s="1">
        <f t="shared" si="7"/>
        <v>2.1314278779574595E-2</v>
      </c>
      <c r="Z39" s="1">
        <f t="shared" si="8"/>
        <v>2.9961296803956598E-2</v>
      </c>
      <c r="AA39" s="1">
        <f t="shared" si="9"/>
        <v>1.5404322134636038E-2</v>
      </c>
      <c r="AB39" s="1">
        <f t="shared" si="10"/>
        <v>2.1594137080416024E-2</v>
      </c>
      <c r="AC39" s="1">
        <f t="shared" si="11"/>
        <v>4.1180714668724694E-2</v>
      </c>
      <c r="AD39" s="1">
        <f t="shared" si="12"/>
        <v>2.3971873164276528E-2</v>
      </c>
      <c r="AE39" s="1">
        <f t="shared" si="13"/>
        <v>1.2229782941238143E-2</v>
      </c>
      <c r="AF39" s="1">
        <f t="shared" si="14"/>
        <v>2.5531201757906592E-2</v>
      </c>
      <c r="AG39" s="1">
        <f t="shared" si="15"/>
        <v>1.2099795917197328E-2</v>
      </c>
      <c r="AH39" s="1">
        <f t="shared" si="16"/>
        <v>2.2876165997858286E-2</v>
      </c>
      <c r="AI39" s="1">
        <f t="shared" si="17"/>
        <v>1.1259158464206774E-2</v>
      </c>
      <c r="AJ39">
        <f t="shared" si="18"/>
        <v>1.2676864932211903E-4</v>
      </c>
    </row>
    <row r="40" spans="1:36" x14ac:dyDescent="0.25">
      <c r="A40" t="s">
        <v>229</v>
      </c>
      <c r="C40" t="str">
        <f>IF(ISERROR(VLOOKUP(A40,[1]ISO3_Country!$B$3:$G$248,6,FALSE)),VLOOKUP(B40,[1]ISO3_Country!$B$3:$G$248,6,FALSE),VLOOKUP(A40,[1]ISO3_Country!$B$3:$G$248,6,FALSE))</f>
        <v>CPV</v>
      </c>
      <c r="D40" t="s">
        <v>43</v>
      </c>
      <c r="E40" s="1">
        <v>9.7734023637172898E-4</v>
      </c>
      <c r="F40" s="1">
        <v>2.7628896228433899E-3</v>
      </c>
      <c r="G40" s="1">
        <v>1.26015532865908E-3</v>
      </c>
      <c r="H40" s="1">
        <v>1.7097408360742499E-3</v>
      </c>
      <c r="I40" s="1">
        <v>8.8141301409514795E-4</v>
      </c>
      <c r="J40" s="1">
        <v>1.19015465895151E-3</v>
      </c>
      <c r="K40" s="1">
        <v>2.0858880371742001E-3</v>
      </c>
      <c r="L40" s="1">
        <v>1.26705811220064E-3</v>
      </c>
      <c r="M40" s="1">
        <v>7.2801248393519096E-4</v>
      </c>
      <c r="N40">
        <f t="shared" si="3"/>
        <v>1.4291835922561262E-3</v>
      </c>
      <c r="O40">
        <f t="shared" si="4"/>
        <v>6.5159332360118459E-4</v>
      </c>
      <c r="R40" t="s">
        <v>229</v>
      </c>
      <c r="T40" t="str">
        <f>IF(ISERROR(VLOOKUP(R40,[1]ISO3_Country!$B$3:$G$248,6,FALSE)),VLOOKUP(S40,[1]ISO3_Country!$B$3:$G$248,6,FALSE),VLOOKUP(R40,[1]ISO3_Country!$B$3:$G$248,6,FALSE))</f>
        <v>CPV</v>
      </c>
      <c r="U40" t="s">
        <v>43</v>
      </c>
      <c r="V40">
        <f>IFERROR(VLOOKUP(U40,'EU+'!$B$2:$D$30,3,FALSE),0)</f>
        <v>0</v>
      </c>
      <c r="W40" s="1">
        <f t="shared" si="5"/>
        <v>1.1563961627545933E-3</v>
      </c>
      <c r="X40" s="1">
        <f t="shared" si="6"/>
        <v>3.2690713418611094E-3</v>
      </c>
      <c r="Y40" s="1">
        <f t="shared" si="7"/>
        <v>1.4910250620049745E-3</v>
      </c>
      <c r="Z40" s="1">
        <f t="shared" si="8"/>
        <v>2.0229779441814501E-3</v>
      </c>
      <c r="AA40" s="1">
        <f t="shared" si="9"/>
        <v>1.0428943671504745E-3</v>
      </c>
      <c r="AB40" s="1">
        <f t="shared" si="10"/>
        <v>1.4081997542691564E-3</v>
      </c>
      <c r="AC40" s="1">
        <f t="shared" si="11"/>
        <v>2.4680380816804052E-3</v>
      </c>
      <c r="AD40" s="1">
        <f t="shared" si="12"/>
        <v>1.4991924863089396E-3</v>
      </c>
      <c r="AE40" s="1">
        <f t="shared" si="13"/>
        <v>8.6138973054608939E-4</v>
      </c>
      <c r="AF40" s="1">
        <f t="shared" si="14"/>
        <v>1.69102054786191E-3</v>
      </c>
      <c r="AG40" s="1">
        <f t="shared" si="15"/>
        <v>7.7097001744879561E-4</v>
      </c>
      <c r="AH40" s="1">
        <f t="shared" si="16"/>
        <v>1.455942883991013E-3</v>
      </c>
      <c r="AI40" s="1">
        <f t="shared" si="17"/>
        <v>6.2301467744702813E-4</v>
      </c>
      <c r="AJ40">
        <f t="shared" si="18"/>
        <v>3.8814728831442451E-7</v>
      </c>
    </row>
    <row r="41" spans="1:36" x14ac:dyDescent="0.25">
      <c r="A41" t="s">
        <v>230</v>
      </c>
      <c r="C41" t="str">
        <f>IF(ISERROR(VLOOKUP(A41,[1]ISO3_Country!$B$3:$G$248,6,FALSE)),VLOOKUP(B41,[1]ISO3_Country!$B$3:$G$248,6,FALSE),VLOOKUP(A41,[1]ISO3_Country!$B$3:$G$248,6,FALSE))</f>
        <v>CAF</v>
      </c>
      <c r="D41" t="s">
        <v>32</v>
      </c>
      <c r="E41" s="1">
        <v>3.0389758297716701E-2</v>
      </c>
      <c r="F41" s="1">
        <v>8.5881577123851596E-2</v>
      </c>
      <c r="G41" s="1">
        <v>3.9201056133854301E-2</v>
      </c>
      <c r="H41" s="1">
        <v>5.31971783634562E-2</v>
      </c>
      <c r="I41" s="1">
        <v>2.7395066587759899E-2</v>
      </c>
      <c r="J41" s="1">
        <v>3.70295197315973E-2</v>
      </c>
      <c r="K41" s="1">
        <v>6.4827243688565198E-2</v>
      </c>
      <c r="L41" s="1">
        <v>3.9430502440547299E-2</v>
      </c>
      <c r="M41" s="1">
        <v>2.26083120373551E-2</v>
      </c>
      <c r="N41">
        <f t="shared" si="3"/>
        <v>4.444002382274484E-2</v>
      </c>
      <c r="O41">
        <f t="shared" si="4"/>
        <v>2.0253859679302842E-2</v>
      </c>
      <c r="R41" t="s">
        <v>230</v>
      </c>
      <c r="T41" t="str">
        <f>IF(ISERROR(VLOOKUP(R41,[1]ISO3_Country!$B$3:$G$248,6,FALSE)),VLOOKUP(S41,[1]ISO3_Country!$B$3:$G$248,6,FALSE),VLOOKUP(R41,[1]ISO3_Country!$B$3:$G$248,6,FALSE))</f>
        <v>CAF</v>
      </c>
      <c r="U41" t="s">
        <v>32</v>
      </c>
      <c r="V41">
        <f>IFERROR(VLOOKUP(U41,'EU+'!$B$2:$D$30,3,FALSE),0)</f>
        <v>0</v>
      </c>
      <c r="W41" s="1">
        <f t="shared" si="5"/>
        <v>3.5957385744172669E-2</v>
      </c>
      <c r="X41" s="1">
        <f t="shared" si="6"/>
        <v>0.10161571430439005</v>
      </c>
      <c r="Y41" s="1">
        <f t="shared" si="7"/>
        <v>4.6382978211770495E-2</v>
      </c>
      <c r="Z41" s="1">
        <f t="shared" si="8"/>
        <v>6.29432930718659E-2</v>
      </c>
      <c r="AA41" s="1">
        <f t="shared" si="9"/>
        <v>3.241404446633555E-2</v>
      </c>
      <c r="AB41" s="1">
        <f t="shared" si="10"/>
        <v>4.3813600353989554E-2</v>
      </c>
      <c r="AC41" s="1">
        <f t="shared" si="11"/>
        <v>7.6704071983894673E-2</v>
      </c>
      <c r="AD41" s="1">
        <f t="shared" si="12"/>
        <v>4.6654460771010056E-2</v>
      </c>
      <c r="AE41" s="1">
        <f t="shared" si="13"/>
        <v>2.6750321242695725E-2</v>
      </c>
      <c r="AF41" s="1">
        <f t="shared" si="14"/>
        <v>5.2581763350013848E-2</v>
      </c>
      <c r="AG41" s="1">
        <f t="shared" si="15"/>
        <v>2.3964515879409145E-2</v>
      </c>
      <c r="AH41" s="1">
        <f t="shared" si="16"/>
        <v>4.5267299763585109E-2</v>
      </c>
      <c r="AI41" s="1">
        <f t="shared" si="17"/>
        <v>1.9367451888057958E-2</v>
      </c>
      <c r="AJ41">
        <f t="shared" si="18"/>
        <v>3.7509819263623973E-4</v>
      </c>
    </row>
    <row r="42" spans="1:36" x14ac:dyDescent="0.25">
      <c r="A42" t="s">
        <v>231</v>
      </c>
      <c r="C42" t="str">
        <f>IF(ISERROR(VLOOKUP(A42,[1]ISO3_Country!$B$3:$G$248,6,FALSE)),VLOOKUP(B42,[1]ISO3_Country!$B$3:$G$248,6,FALSE),VLOOKUP(A42,[1]ISO3_Country!$B$3:$G$248,6,FALSE))</f>
        <v>TCD</v>
      </c>
      <c r="D42" t="s">
        <v>154</v>
      </c>
      <c r="E42" s="1">
        <v>6.0173399101705501E-2</v>
      </c>
      <c r="F42" s="1">
        <v>0.16956091503680101</v>
      </c>
      <c r="G42" s="1">
        <v>7.7579877754884702E-2</v>
      </c>
      <c r="H42" s="1">
        <v>0.105177518974888</v>
      </c>
      <c r="I42" s="1">
        <v>5.4242637085442899E-2</v>
      </c>
      <c r="J42" s="1">
        <v>7.3261552865710705E-2</v>
      </c>
      <c r="K42" s="1">
        <v>0.12796630753312199</v>
      </c>
      <c r="L42" s="1">
        <v>7.7977733121834897E-2</v>
      </c>
      <c r="M42" s="1">
        <v>4.4782589387379897E-2</v>
      </c>
      <c r="N42">
        <f t="shared" si="3"/>
        <v>8.7858058984641066E-2</v>
      </c>
      <c r="O42">
        <f t="shared" si="4"/>
        <v>3.9925312907050065E-2</v>
      </c>
      <c r="R42" t="s">
        <v>231</v>
      </c>
      <c r="T42" t="str">
        <f>IF(ISERROR(VLOOKUP(R42,[1]ISO3_Country!$B$3:$G$248,6,FALSE)),VLOOKUP(S42,[1]ISO3_Country!$B$3:$G$248,6,FALSE),VLOOKUP(R42,[1]ISO3_Country!$B$3:$G$248,6,FALSE))</f>
        <v>TCD</v>
      </c>
      <c r="U42" t="s">
        <v>154</v>
      </c>
      <c r="V42">
        <f>IFERROR(VLOOKUP(U42,'EU+'!$B$2:$D$30,3,FALSE),0)</f>
        <v>0</v>
      </c>
      <c r="W42" s="1">
        <f t="shared" si="5"/>
        <v>7.1197608807591059E-2</v>
      </c>
      <c r="X42" s="1">
        <f t="shared" si="6"/>
        <v>0.20062572296177922</v>
      </c>
      <c r="Y42" s="1">
        <f t="shared" si="7"/>
        <v>9.1793082494760772E-2</v>
      </c>
      <c r="Z42" s="1">
        <f t="shared" si="8"/>
        <v>0.12444681475730059</v>
      </c>
      <c r="AA42" s="1">
        <f t="shared" si="9"/>
        <v>6.4180287528281504E-2</v>
      </c>
      <c r="AB42" s="1">
        <f t="shared" si="10"/>
        <v>8.6683608694820821E-2</v>
      </c>
      <c r="AC42" s="1">
        <f t="shared" si="11"/>
        <v>0.15141067714815001</v>
      </c>
      <c r="AD42" s="1">
        <f t="shared" si="12"/>
        <v>9.2263827893907052E-2</v>
      </c>
      <c r="AE42" s="1">
        <f t="shared" si="13"/>
        <v>5.2987089448022946E-2</v>
      </c>
      <c r="AF42" s="1">
        <f t="shared" si="14"/>
        <v>0.10395430219273488</v>
      </c>
      <c r="AG42" s="1">
        <f t="shared" si="15"/>
        <v>4.7239924157720534E-2</v>
      </c>
      <c r="AH42" s="1">
        <f t="shared" si="16"/>
        <v>8.9505098142636463E-2</v>
      </c>
      <c r="AI42" s="1">
        <f t="shared" si="17"/>
        <v>3.8153581405371936E-2</v>
      </c>
      <c r="AJ42">
        <f t="shared" si="18"/>
        <v>1.4556957740563432E-3</v>
      </c>
    </row>
    <row r="43" spans="1:36" x14ac:dyDescent="0.25">
      <c r="A43" t="s">
        <v>232</v>
      </c>
      <c r="C43" t="str">
        <f>IF(ISERROR(VLOOKUP(A43,[1]ISO3_Country!$B$3:$G$248,6,FALSE)),VLOOKUP(B43,[1]ISO3_Country!$B$3:$G$248,6,FALSE),VLOOKUP(A43,[1]ISO3_Country!$B$3:$G$248,6,FALSE))</f>
        <v>CHL</v>
      </c>
      <c r="D43" t="s">
        <v>35</v>
      </c>
      <c r="E43" s="1">
        <v>1.56186216172245E-2</v>
      </c>
      <c r="F43" s="1">
        <v>4.35833613416629E-2</v>
      </c>
      <c r="G43" s="1">
        <v>2.01235541052713E-2</v>
      </c>
      <c r="H43" s="1">
        <v>2.7247123261525199E-2</v>
      </c>
      <c r="I43" s="1">
        <v>1.42775902198677E-2</v>
      </c>
      <c r="J43" s="1">
        <v>1.9197665098675699E-2</v>
      </c>
      <c r="K43" s="1">
        <v>3.3025917198462103E-2</v>
      </c>
      <c r="L43" s="1">
        <v>2.05481627736868E-2</v>
      </c>
      <c r="M43" s="1">
        <v>1.1740152880701999E-2</v>
      </c>
      <c r="N43">
        <f t="shared" si="3"/>
        <v>2.2818016499675353E-2</v>
      </c>
      <c r="O43">
        <f t="shared" si="4"/>
        <v>1.0173656592301503E-2</v>
      </c>
      <c r="R43" t="s">
        <v>232</v>
      </c>
      <c r="T43" t="str">
        <f>IF(ISERROR(VLOOKUP(R43,[1]ISO3_Country!$B$3:$G$248,6,FALSE)),VLOOKUP(S43,[1]ISO3_Country!$B$3:$G$248,6,FALSE),VLOOKUP(R43,[1]ISO3_Country!$B$3:$G$248,6,FALSE))</f>
        <v>CHL</v>
      </c>
      <c r="U43" t="s">
        <v>35</v>
      </c>
      <c r="V43">
        <f>IFERROR(VLOOKUP(U43,'EU+'!$B$2:$D$30,3,FALSE),0)</f>
        <v>0</v>
      </c>
      <c r="W43" s="1">
        <f t="shared" si="5"/>
        <v>1.8480068080206181E-2</v>
      </c>
      <c r="X43" s="1">
        <f t="shared" si="6"/>
        <v>5.1568153995735513E-2</v>
      </c>
      <c r="Y43" s="1">
        <f t="shared" si="7"/>
        <v>2.3810337364918624E-2</v>
      </c>
      <c r="Z43" s="1">
        <f t="shared" si="8"/>
        <v>3.2238996833590911E-2</v>
      </c>
      <c r="AA43" s="1">
        <f t="shared" si="9"/>
        <v>1.6893349858316663E-2</v>
      </c>
      <c r="AB43" s="1">
        <f t="shared" si="10"/>
        <v>2.2714818676013871E-2</v>
      </c>
      <c r="AC43" s="1">
        <f t="shared" si="11"/>
        <v>3.9076508362668738E-2</v>
      </c>
      <c r="AD43" s="1">
        <f t="shared" si="12"/>
        <v>2.4312737467313737E-2</v>
      </c>
      <c r="AE43" s="1">
        <f t="shared" si="13"/>
        <v>1.389103531825981E-2</v>
      </c>
      <c r="AF43" s="1">
        <f t="shared" si="14"/>
        <v>2.6998445106336002E-2</v>
      </c>
      <c r="AG43" s="1">
        <f t="shared" si="15"/>
        <v>1.2037545377437757E-2</v>
      </c>
      <c r="AH43" s="1">
        <f t="shared" si="16"/>
        <v>2.337768993651456E-2</v>
      </c>
      <c r="AI43" s="1">
        <f t="shared" si="17"/>
        <v>9.744355985209948E-3</v>
      </c>
      <c r="AJ43">
        <f t="shared" si="18"/>
        <v>9.4952473566496938E-5</v>
      </c>
    </row>
    <row r="44" spans="1:36" x14ac:dyDescent="0.25">
      <c r="A44" t="s">
        <v>233</v>
      </c>
      <c r="C44" t="str">
        <f>IF(ISERROR(VLOOKUP(A44,[1]ISO3_Country!$B$3:$G$248,6,FALSE)),VLOOKUP(B44,[1]ISO3_Country!$B$3:$G$248,6,FALSE),VLOOKUP(A44,[1]ISO3_Country!$B$3:$G$248,6,FALSE))</f>
        <v>CHN</v>
      </c>
      <c r="D44" t="s">
        <v>36</v>
      </c>
      <c r="E44" s="1">
        <v>2.5024996981118099</v>
      </c>
      <c r="F44" s="1">
        <v>7.0809532621527902</v>
      </c>
      <c r="G44" s="1">
        <v>3.2270829136657699</v>
      </c>
      <c r="H44" s="1">
        <v>4.3793129129675403</v>
      </c>
      <c r="I44" s="1">
        <v>2.2574459843722301</v>
      </c>
      <c r="J44" s="1">
        <v>3.0481903282946599</v>
      </c>
      <c r="K44" s="1">
        <v>5.3464660747088297</v>
      </c>
      <c r="L44" s="1">
        <v>3.24509034998938</v>
      </c>
      <c r="M44" s="1">
        <v>1.86435467484599</v>
      </c>
      <c r="N44">
        <f t="shared" si="3"/>
        <v>3.6612662443454442</v>
      </c>
      <c r="O44">
        <f t="shared" si="4"/>
        <v>1.6706911303575593</v>
      </c>
      <c r="R44" t="s">
        <v>233</v>
      </c>
      <c r="T44" t="str">
        <f>IF(ISERROR(VLOOKUP(R44,[1]ISO3_Country!$B$3:$G$248,6,FALSE)),VLOOKUP(S44,[1]ISO3_Country!$B$3:$G$248,6,FALSE),VLOOKUP(R44,[1]ISO3_Country!$B$3:$G$248,6,FALSE))</f>
        <v>CHN</v>
      </c>
      <c r="U44" t="s">
        <v>36</v>
      </c>
      <c r="V44">
        <f>IFERROR(VLOOKUP(U44,'EU+'!$B$2:$D$30,3,FALSE),0)</f>
        <v>0</v>
      </c>
      <c r="W44" s="1">
        <f t="shared" si="5"/>
        <v>2.9609760659545228</v>
      </c>
      <c r="X44" s="1">
        <f t="shared" si="6"/>
        <v>8.3782360290379714</v>
      </c>
      <c r="Y44" s="1">
        <f t="shared" si="7"/>
        <v>3.8183082609060142</v>
      </c>
      <c r="Z44" s="1">
        <f t="shared" si="8"/>
        <v>5.1816352786801056</v>
      </c>
      <c r="AA44" s="1">
        <f t="shared" si="9"/>
        <v>2.6710267077972984</v>
      </c>
      <c r="AB44" s="1">
        <f t="shared" si="10"/>
        <v>3.6066412369058711</v>
      </c>
      <c r="AC44" s="1">
        <f t="shared" si="11"/>
        <v>6.3259780197357545</v>
      </c>
      <c r="AD44" s="1">
        <f t="shared" si="12"/>
        <v>3.8396147921330268</v>
      </c>
      <c r="AE44" s="1">
        <f t="shared" si="13"/>
        <v>2.2059181764675517</v>
      </c>
      <c r="AF44" s="1">
        <f t="shared" si="14"/>
        <v>4.3320371741797903</v>
      </c>
      <c r="AG44" s="1">
        <f t="shared" si="15"/>
        <v>1.9767740448974942</v>
      </c>
      <c r="AH44" s="1">
        <f t="shared" si="16"/>
        <v>3.729835786607901</v>
      </c>
      <c r="AI44" s="1">
        <f t="shared" si="17"/>
        <v>1.5977002511131493</v>
      </c>
      <c r="AJ44">
        <f t="shared" si="18"/>
        <v>2.5526460924070205</v>
      </c>
    </row>
    <row r="45" spans="1:36" x14ac:dyDescent="0.25">
      <c r="A45" t="s">
        <v>234</v>
      </c>
      <c r="C45" t="str">
        <f>IF(ISERROR(VLOOKUP(A45,[1]ISO3_Country!$B$3:$G$248,6,FALSE)),VLOOKUP(B45,[1]ISO3_Country!$B$3:$G$248,6,FALSE),VLOOKUP(A45,[1]ISO3_Country!$B$3:$G$248,6,FALSE))</f>
        <v>COL</v>
      </c>
      <c r="D45" t="s">
        <v>41</v>
      </c>
      <c r="E45" s="1">
        <v>7.2915371744846705E-2</v>
      </c>
      <c r="F45" s="1">
        <v>0.20521262997539999</v>
      </c>
      <c r="G45" s="1">
        <v>9.3944321707572997E-2</v>
      </c>
      <c r="H45" s="1">
        <v>0.127223780110091</v>
      </c>
      <c r="I45" s="1">
        <v>6.5878806380343102E-2</v>
      </c>
      <c r="J45" s="1">
        <v>8.8731579333214503E-2</v>
      </c>
      <c r="K45" s="1">
        <v>0.15490146346922001</v>
      </c>
      <c r="L45" s="1">
        <v>9.4346615678804605E-2</v>
      </c>
      <c r="M45" s="1">
        <v>5.4424026089794901E-2</v>
      </c>
      <c r="N45">
        <f t="shared" si="3"/>
        <v>0.10639762160992089</v>
      </c>
      <c r="O45">
        <f t="shared" si="4"/>
        <v>4.825355942611044E-2</v>
      </c>
      <c r="R45" t="s">
        <v>234</v>
      </c>
      <c r="T45" t="str">
        <f>IF(ISERROR(VLOOKUP(R45,[1]ISO3_Country!$B$3:$G$248,6,FALSE)),VLOOKUP(S45,[1]ISO3_Country!$B$3:$G$248,6,FALSE),VLOOKUP(R45,[1]ISO3_Country!$B$3:$G$248,6,FALSE))</f>
        <v>COL</v>
      </c>
      <c r="U45" t="s">
        <v>41</v>
      </c>
      <c r="V45">
        <f>IFERROR(VLOOKUP(U45,'EU+'!$B$2:$D$30,3,FALSE),0)</f>
        <v>0</v>
      </c>
      <c r="W45" s="1">
        <f t="shared" si="5"/>
        <v>8.6274004644064289E-2</v>
      </c>
      <c r="X45" s="1">
        <f t="shared" si="6"/>
        <v>0.24280909454143421</v>
      </c>
      <c r="Y45" s="1">
        <f t="shared" si="7"/>
        <v>0.111155613052956</v>
      </c>
      <c r="Z45" s="1">
        <f t="shared" si="8"/>
        <v>0.15053211323480828</v>
      </c>
      <c r="AA45" s="1">
        <f t="shared" si="9"/>
        <v>7.7948288702304025E-2</v>
      </c>
      <c r="AB45" s="1">
        <f t="shared" si="10"/>
        <v>0.10498785789993507</v>
      </c>
      <c r="AC45" s="1">
        <f t="shared" si="11"/>
        <v>0.18328055194562373</v>
      </c>
      <c r="AD45" s="1">
        <f t="shared" si="12"/>
        <v>0.1116316102413646</v>
      </c>
      <c r="AE45" s="1">
        <f t="shared" si="13"/>
        <v>6.4394908333598219E-2</v>
      </c>
      <c r="AF45" s="1">
        <f t="shared" si="14"/>
        <v>0.12589044917734318</v>
      </c>
      <c r="AG45" s="1">
        <f t="shared" si="15"/>
        <v>5.7093966750777846E-2</v>
      </c>
      <c r="AH45" s="1">
        <f t="shared" si="16"/>
        <v>0.10844864342456513</v>
      </c>
      <c r="AI45" s="1">
        <f t="shared" si="17"/>
        <v>4.6078536382890008E-2</v>
      </c>
      <c r="AJ45">
        <f t="shared" si="18"/>
        <v>2.123231515189318E-3</v>
      </c>
    </row>
    <row r="46" spans="1:36" x14ac:dyDescent="0.25">
      <c r="A46" t="s">
        <v>235</v>
      </c>
      <c r="C46" t="str">
        <f>IF(ISERROR(VLOOKUP(A46,[1]ISO3_Country!$B$3:$G$248,6,FALSE)),VLOOKUP(B46,[1]ISO3_Country!$B$3:$G$248,6,FALSE),VLOOKUP(A46,[1]ISO3_Country!$B$3:$G$248,6,FALSE))</f>
        <v>COM</v>
      </c>
      <c r="D46" t="s">
        <v>42</v>
      </c>
      <c r="E46" s="1">
        <v>3.8981487919168799E-3</v>
      </c>
      <c r="F46" s="1">
        <v>1.09960344880998E-2</v>
      </c>
      <c r="G46" s="1">
        <v>5.0267566456651796E-3</v>
      </c>
      <c r="H46" s="1">
        <v>6.8173063603086601E-3</v>
      </c>
      <c r="I46" s="1">
        <v>3.5139859989314699E-3</v>
      </c>
      <c r="J46" s="1">
        <v>4.7474336926490203E-3</v>
      </c>
      <c r="K46" s="1">
        <v>8.2992019797181998E-3</v>
      </c>
      <c r="L46" s="1">
        <v>5.05384332532179E-3</v>
      </c>
      <c r="M46" s="1">
        <v>2.9006803387958001E-3</v>
      </c>
      <c r="N46">
        <f t="shared" si="3"/>
        <v>5.6948212912674226E-3</v>
      </c>
      <c r="O46">
        <f t="shared" si="4"/>
        <v>2.5906475433014947E-3</v>
      </c>
      <c r="R46" t="s">
        <v>235</v>
      </c>
      <c r="T46" t="str">
        <f>IF(ISERROR(VLOOKUP(R46,[1]ISO3_Country!$B$3:$G$248,6,FALSE)),VLOOKUP(S46,[1]ISO3_Country!$B$3:$G$248,6,FALSE),VLOOKUP(R46,[1]ISO3_Country!$B$3:$G$248,6,FALSE))</f>
        <v>COM</v>
      </c>
      <c r="U46" t="s">
        <v>42</v>
      </c>
      <c r="V46">
        <f>IFERROR(VLOOKUP(U46,'EU+'!$B$2:$D$30,3,FALSE),0)</f>
        <v>0</v>
      </c>
      <c r="W46" s="1">
        <f t="shared" si="5"/>
        <v>4.612318348371571E-3</v>
      </c>
      <c r="X46" s="1">
        <f t="shared" si="6"/>
        <v>1.3010588958008853E-2</v>
      </c>
      <c r="Y46" s="1">
        <f t="shared" si="7"/>
        <v>5.9476954696229597E-3</v>
      </c>
      <c r="Z46" s="1">
        <f t="shared" si="8"/>
        <v>8.0662870738342808E-3</v>
      </c>
      <c r="AA46" s="1">
        <f t="shared" si="9"/>
        <v>4.1577741035437668E-3</v>
      </c>
      <c r="AB46" s="1">
        <f t="shared" si="10"/>
        <v>5.6171984952670274E-3</v>
      </c>
      <c r="AC46" s="1">
        <f t="shared" si="11"/>
        <v>9.8196768802847004E-3</v>
      </c>
      <c r="AD46" s="1">
        <f t="shared" si="12"/>
        <v>5.9797446284020461E-3</v>
      </c>
      <c r="AE46" s="1">
        <f t="shared" si="13"/>
        <v>3.4321063313772584E-3</v>
      </c>
      <c r="AF46" s="1">
        <f t="shared" si="14"/>
        <v>6.7381544765236076E-3</v>
      </c>
      <c r="AG46" s="1">
        <f t="shared" si="15"/>
        <v>3.0652732453184421E-3</v>
      </c>
      <c r="AH46" s="1">
        <f t="shared" si="16"/>
        <v>5.8013000877749597E-3</v>
      </c>
      <c r="AI46" s="1">
        <f t="shared" si="17"/>
        <v>2.4762544605321469E-3</v>
      </c>
      <c r="AJ46">
        <f t="shared" si="18"/>
        <v>6.1318361533053542E-6</v>
      </c>
    </row>
    <row r="47" spans="1:36" x14ac:dyDescent="0.25">
      <c r="A47" t="s">
        <v>236</v>
      </c>
      <c r="B47" s="3" t="s">
        <v>237</v>
      </c>
      <c r="C47" t="str">
        <f>IF(ISERROR(VLOOKUP(A47,[1]ISO3_Country!$B$3:$G$248,6,FALSE)),VLOOKUP(B47,[1]ISO3_Country!$B$3:$G$248,6,FALSE),VLOOKUP(A47,[1]ISO3_Country!$B$3:$G$248,6,FALSE))</f>
        <v>COD</v>
      </c>
      <c r="D47" t="s">
        <v>39</v>
      </c>
      <c r="E47" s="1">
        <v>0.65272001868525298</v>
      </c>
      <c r="F47" s="1">
        <v>1.8389833061907599</v>
      </c>
      <c r="G47" s="1">
        <v>0.841521608799911</v>
      </c>
      <c r="H47" s="1">
        <v>1.14080918947821</v>
      </c>
      <c r="I47" s="1">
        <v>0.58839748480933296</v>
      </c>
      <c r="J47" s="1">
        <v>0.79466626423270403</v>
      </c>
      <c r="K47" s="1">
        <v>1.3878502049819801</v>
      </c>
      <c r="L47" s="1">
        <v>0.84579964566725496</v>
      </c>
      <c r="M47" s="1">
        <v>0.48576736037816698</v>
      </c>
      <c r="N47">
        <f t="shared" si="3"/>
        <v>0.95294612035817472</v>
      </c>
      <c r="O47">
        <f t="shared" si="4"/>
        <v>0.43297397518388525</v>
      </c>
      <c r="R47" t="s">
        <v>236</v>
      </c>
      <c r="S47" s="3" t="s">
        <v>237</v>
      </c>
      <c r="T47" t="str">
        <f>IF(ISERROR(VLOOKUP(R47,[1]ISO3_Country!$B$3:$G$248,6,FALSE)),VLOOKUP(S47,[1]ISO3_Country!$B$3:$G$248,6,FALSE),VLOOKUP(R47,[1]ISO3_Country!$B$3:$G$248,6,FALSE))</f>
        <v>COD</v>
      </c>
      <c r="U47" t="s">
        <v>39</v>
      </c>
      <c r="V47">
        <f>IFERROR(VLOOKUP(U47,'EU+'!$B$2:$D$30,3,FALSE),0)</f>
        <v>0</v>
      </c>
      <c r="W47" s="1">
        <f t="shared" si="5"/>
        <v>0.77230313136688011</v>
      </c>
      <c r="X47" s="1">
        <f t="shared" si="6"/>
        <v>2.1758985862932443</v>
      </c>
      <c r="Y47" s="1">
        <f t="shared" si="7"/>
        <v>0.99569456272867563</v>
      </c>
      <c r="Z47" s="1">
        <f t="shared" si="8"/>
        <v>1.349813831512013</v>
      </c>
      <c r="AA47" s="1">
        <f t="shared" si="9"/>
        <v>0.69619623574892964</v>
      </c>
      <c r="AB47" s="1">
        <f t="shared" si="10"/>
        <v>0.94025497409246817</v>
      </c>
      <c r="AC47" s="1">
        <f t="shared" si="11"/>
        <v>1.642114579746941</v>
      </c>
      <c r="AD47" s="1">
        <f t="shared" si="12"/>
        <v>1.0007563674445898</v>
      </c>
      <c r="AE47" s="1">
        <f t="shared" si="13"/>
        <v>0.57476351696942085</v>
      </c>
      <c r="AF47" s="1">
        <f t="shared" si="14"/>
        <v>1.1275328651003513</v>
      </c>
      <c r="AG47" s="1">
        <f t="shared" si="15"/>
        <v>0.51229799494800643</v>
      </c>
      <c r="AH47" s="1">
        <f t="shared" si="16"/>
        <v>0.97081713480046994</v>
      </c>
      <c r="AI47" s="1">
        <f t="shared" si="17"/>
        <v>0.41374683361418607</v>
      </c>
      <c r="AJ47">
        <f t="shared" si="18"/>
        <v>0.17118644232576496</v>
      </c>
    </row>
    <row r="48" spans="1:36" x14ac:dyDescent="0.25">
      <c r="A48" t="s">
        <v>238</v>
      </c>
      <c r="B48" t="s">
        <v>239</v>
      </c>
      <c r="C48" t="str">
        <f>IF(ISERROR(VLOOKUP(A48,[1]ISO3_Country!$B$3:$G$248,6,FALSE)),VLOOKUP(B48,[1]ISO3_Country!$B$3:$G$248,6,FALSE),VLOOKUP(A48,[1]ISO3_Country!$B$3:$G$248,6,FALSE))</f>
        <v>COG</v>
      </c>
      <c r="D48" t="s">
        <v>40</v>
      </c>
      <c r="E48" s="1">
        <v>1.08939827199968E-2</v>
      </c>
      <c r="F48" s="1">
        <v>3.0670019314227501E-2</v>
      </c>
      <c r="G48" s="1">
        <v>1.40384957092925E-2</v>
      </c>
      <c r="H48" s="1">
        <v>1.9026279851289699E-2</v>
      </c>
      <c r="I48" s="1">
        <v>9.8197170335479998E-3</v>
      </c>
      <c r="J48" s="1">
        <v>1.32541727117329E-2</v>
      </c>
      <c r="K48" s="1">
        <v>2.3146122362093499E-2</v>
      </c>
      <c r="L48" s="1">
        <v>1.41061726341551E-2</v>
      </c>
      <c r="M48" s="1">
        <v>8.1132829175261292E-3</v>
      </c>
      <c r="N48">
        <f t="shared" si="3"/>
        <v>1.5896471694873571E-2</v>
      </c>
      <c r="O48">
        <f t="shared" si="4"/>
        <v>7.2178572241148355E-3</v>
      </c>
      <c r="R48" t="s">
        <v>238</v>
      </c>
      <c r="S48" t="s">
        <v>239</v>
      </c>
      <c r="T48" t="str">
        <f>IF(ISERROR(VLOOKUP(R48,[1]ISO3_Country!$B$3:$G$248,6,FALSE)),VLOOKUP(S48,[1]ISO3_Country!$B$3:$G$248,6,FALSE),VLOOKUP(R48,[1]ISO3_Country!$B$3:$G$248,6,FALSE))</f>
        <v>COG</v>
      </c>
      <c r="U48" t="s">
        <v>40</v>
      </c>
      <c r="V48">
        <f>IFERROR(VLOOKUP(U48,'EU+'!$B$2:$D$30,3,FALSE),0)</f>
        <v>0</v>
      </c>
      <c r="W48" s="1">
        <f t="shared" si="5"/>
        <v>1.288984055469463E-2</v>
      </c>
      <c r="X48" s="1">
        <f t="shared" si="6"/>
        <v>3.6288992642161393E-2</v>
      </c>
      <c r="Y48" s="1">
        <f t="shared" si="7"/>
        <v>1.661045147321458E-2</v>
      </c>
      <c r="Z48" s="1">
        <f t="shared" si="8"/>
        <v>2.2512034389585971E-2</v>
      </c>
      <c r="AA48" s="1">
        <f t="shared" si="9"/>
        <v>1.1618761485853526E-2</v>
      </c>
      <c r="AB48" s="1">
        <f t="shared" si="10"/>
        <v>1.5682434728395808E-2</v>
      </c>
      <c r="AC48" s="1">
        <f t="shared" si="11"/>
        <v>2.7386662378231189E-2</v>
      </c>
      <c r="AD48" s="1">
        <f t="shared" si="12"/>
        <v>1.6690527308942656E-2</v>
      </c>
      <c r="AE48" s="1">
        <f t="shared" si="13"/>
        <v>9.5996960771817883E-3</v>
      </c>
      <c r="AF48" s="1">
        <f t="shared" si="14"/>
        <v>1.8808822337584616E-2</v>
      </c>
      <c r="AG48" s="1">
        <f t="shared" si="15"/>
        <v>8.5402218047045276E-3</v>
      </c>
      <c r="AH48" s="1">
        <f t="shared" si="16"/>
        <v>1.6195616395720994E-2</v>
      </c>
      <c r="AI48" s="1">
        <f t="shared" si="17"/>
        <v>6.8956792292865924E-3</v>
      </c>
      <c r="AJ48">
        <f t="shared" si="18"/>
        <v>4.755039203321453E-5</v>
      </c>
    </row>
    <row r="49" spans="1:36" x14ac:dyDescent="0.25">
      <c r="A49" t="s">
        <v>240</v>
      </c>
      <c r="C49" t="str">
        <f>IF(ISERROR(VLOOKUP(A49,[1]ISO3_Country!$B$3:$G$248,6,FALSE)),VLOOKUP(B49,[1]ISO3_Country!$B$3:$G$248,6,FALSE),VLOOKUP(A49,[1]ISO3_Country!$B$3:$G$248,6,FALSE))</f>
        <v>CRI</v>
      </c>
      <c r="D49" t="s">
        <v>44</v>
      </c>
      <c r="E49" s="1">
        <v>6.0854146515879797E-3</v>
      </c>
      <c r="F49" s="1">
        <v>1.7041712507728801E-2</v>
      </c>
      <c r="G49" s="1">
        <v>7.8359723696327099E-3</v>
      </c>
      <c r="H49" s="1">
        <v>1.0597277036395901E-2</v>
      </c>
      <c r="I49" s="1">
        <v>5.5144884546538203E-3</v>
      </c>
      <c r="J49" s="1">
        <v>7.4108124701623198E-3</v>
      </c>
      <c r="K49" s="1">
        <v>1.28590248928519E-2</v>
      </c>
      <c r="L49" s="1">
        <v>7.8819378167709793E-3</v>
      </c>
      <c r="M49" s="1">
        <v>4.5532783074536797E-3</v>
      </c>
      <c r="N49">
        <f t="shared" si="3"/>
        <v>8.8644353896931219E-3</v>
      </c>
      <c r="O49">
        <f t="shared" si="4"/>
        <v>3.9920949999843374E-3</v>
      </c>
      <c r="R49" t="s">
        <v>240</v>
      </c>
      <c r="T49" t="str">
        <f>IF(ISERROR(VLOOKUP(R49,[1]ISO3_Country!$B$3:$G$248,6,FALSE)),VLOOKUP(S49,[1]ISO3_Country!$B$3:$G$248,6,FALSE),VLOOKUP(R49,[1]ISO3_Country!$B$3:$G$248,6,FALSE))</f>
        <v>CRI</v>
      </c>
      <c r="U49" t="s">
        <v>44</v>
      </c>
      <c r="V49">
        <f>IFERROR(VLOOKUP(U49,'EU+'!$B$2:$D$30,3,FALSE),0)</f>
        <v>0</v>
      </c>
      <c r="W49" s="1">
        <f t="shared" si="5"/>
        <v>7.2003074159635409E-3</v>
      </c>
      <c r="X49" s="1">
        <f t="shared" si="6"/>
        <v>2.0163879698501481E-2</v>
      </c>
      <c r="Y49" s="1">
        <f t="shared" si="7"/>
        <v>9.2715801953822032E-3</v>
      </c>
      <c r="Z49" s="1">
        <f t="shared" si="8"/>
        <v>1.2538776205540936E-2</v>
      </c>
      <c r="AA49" s="1">
        <f t="shared" si="9"/>
        <v>6.524783336650364E-3</v>
      </c>
      <c r="AB49" s="1">
        <f t="shared" si="10"/>
        <v>8.7685278723448369E-3</v>
      </c>
      <c r="AC49" s="1">
        <f t="shared" si="11"/>
        <v>1.5214892920057696E-2</v>
      </c>
      <c r="AD49" s="1">
        <f t="shared" si="12"/>
        <v>9.3259668508291569E-3</v>
      </c>
      <c r="AE49" s="1">
        <f t="shared" si="13"/>
        <v>5.3874724141516721E-3</v>
      </c>
      <c r="AF49" s="1">
        <f t="shared" si="14"/>
        <v>1.0488465212157988E-2</v>
      </c>
      <c r="AG49" s="1">
        <f t="shared" si="15"/>
        <v>4.7234761933794295E-3</v>
      </c>
      <c r="AH49" s="1">
        <f t="shared" si="16"/>
        <v>9.044328678806746E-3</v>
      </c>
      <c r="AI49" s="1">
        <f t="shared" si="17"/>
        <v>3.8063090938505982E-3</v>
      </c>
      <c r="AJ49">
        <f t="shared" si="18"/>
        <v>1.4487988917929762E-5</v>
      </c>
    </row>
    <row r="50" spans="1:36" x14ac:dyDescent="0.25">
      <c r="A50" t="s">
        <v>241</v>
      </c>
      <c r="C50" t="str">
        <f>IF(ISERROR(VLOOKUP(A50,[1]ISO3_Country!$B$3:$G$248,6,FALSE)),VLOOKUP(B50,[1]ISO3_Country!$B$3:$G$248,6,FALSE),VLOOKUP(A50,[1]ISO3_Country!$B$3:$G$248,6,FALSE))</f>
        <v>HRV</v>
      </c>
      <c r="D50" t="s">
        <v>74</v>
      </c>
      <c r="E50" s="1">
        <v>3.3119556472943298E-3</v>
      </c>
      <c r="F50" s="1">
        <v>9.2802253682919902E-3</v>
      </c>
      <c r="G50" s="1">
        <v>4.2745739968955802E-3</v>
      </c>
      <c r="H50" s="1">
        <v>5.80495856874626E-3</v>
      </c>
      <c r="I50" s="1">
        <v>3.0444137435507602E-3</v>
      </c>
      <c r="J50" s="1">
        <v>4.10871126175046E-3</v>
      </c>
      <c r="K50" s="1">
        <v>7.1255596322357204E-3</v>
      </c>
      <c r="L50" s="1">
        <v>4.4201538475524497E-3</v>
      </c>
      <c r="M50" s="1">
        <v>2.4945198963018298E-3</v>
      </c>
      <c r="N50">
        <f t="shared" si="3"/>
        <v>4.8738968847354871E-3</v>
      </c>
      <c r="O50">
        <f t="shared" si="4"/>
        <v>2.1780517453794698E-3</v>
      </c>
      <c r="R50" t="s">
        <v>241</v>
      </c>
      <c r="T50" t="str">
        <f>IF(ISERROR(VLOOKUP(R50,[1]ISO3_Country!$B$3:$G$248,6,FALSE)),VLOOKUP(S50,[1]ISO3_Country!$B$3:$G$248,6,FALSE),VLOOKUP(R50,[1]ISO3_Country!$B$3:$G$248,6,FALSE))</f>
        <v>HRV</v>
      </c>
      <c r="U50" t="s">
        <v>74</v>
      </c>
      <c r="V50" t="str">
        <f>IFERROR(VLOOKUP(U50,'EU+'!$B$2:$D$30,3,FALSE),0)</f>
        <v>EU+</v>
      </c>
      <c r="W50" s="1">
        <f t="shared" si="5"/>
        <v>3.9187303041597716E-3</v>
      </c>
      <c r="X50" s="1">
        <f t="shared" si="6"/>
        <v>1.0980430975839766E-2</v>
      </c>
      <c r="Y50" s="1">
        <f t="shared" si="7"/>
        <v>5.0577074221064998E-3</v>
      </c>
      <c r="Z50" s="1">
        <f t="shared" si="8"/>
        <v>6.8684697140560195E-3</v>
      </c>
      <c r="AA50" s="1">
        <f t="shared" si="9"/>
        <v>3.6021727540340555E-3</v>
      </c>
      <c r="AB50" s="1">
        <f t="shared" si="10"/>
        <v>4.861457412818182E-3</v>
      </c>
      <c r="AC50" s="1">
        <f t="shared" si="11"/>
        <v>8.4310146145076606E-3</v>
      </c>
      <c r="AD50" s="1">
        <f t="shared" si="12"/>
        <v>5.2299585731477834E-3</v>
      </c>
      <c r="AE50" s="1">
        <f t="shared" si="13"/>
        <v>2.9515343057064636E-3</v>
      </c>
      <c r="AF50" s="1">
        <f t="shared" si="14"/>
        <v>5.7668306751529116E-3</v>
      </c>
      <c r="AG50" s="1">
        <f t="shared" si="15"/>
        <v>2.5770868597287402E-3</v>
      </c>
      <c r="AH50" s="1">
        <f t="shared" si="16"/>
        <v>5.0152275320428288E-3</v>
      </c>
      <c r="AI50" s="1">
        <f t="shared" si="17"/>
        <v>2.1209024966033921E-3</v>
      </c>
      <c r="AJ50">
        <f t="shared" si="18"/>
        <v>4.4982274000985013E-6</v>
      </c>
    </row>
    <row r="51" spans="1:36" x14ac:dyDescent="0.25">
      <c r="A51" t="s">
        <v>242</v>
      </c>
      <c r="C51" t="str">
        <f>IF(ISERROR(VLOOKUP(A51,[1]ISO3_Country!$B$3:$G$248,6,FALSE)),VLOOKUP(B51,[1]ISO3_Country!$B$3:$G$248,6,FALSE),VLOOKUP(A51,[1]ISO3_Country!$B$3:$G$248,6,FALSE))</f>
        <v>CUB</v>
      </c>
      <c r="D51" t="s">
        <v>45</v>
      </c>
      <c r="E51" s="1">
        <v>1.4353374978080299E-2</v>
      </c>
      <c r="F51" s="1">
        <v>4.0521540870766599E-2</v>
      </c>
      <c r="G51" s="1">
        <v>1.8506294969572401E-2</v>
      </c>
      <c r="H51" s="1">
        <v>2.50909532211664E-2</v>
      </c>
      <c r="I51" s="1">
        <v>1.29964158570233E-2</v>
      </c>
      <c r="J51" s="1">
        <v>1.7505656391400299E-2</v>
      </c>
      <c r="K51" s="1">
        <v>3.0597588336128301E-2</v>
      </c>
      <c r="L51" s="1">
        <v>1.8632772835368398E-2</v>
      </c>
      <c r="M51" s="1">
        <v>1.0724450124276899E-2</v>
      </c>
      <c r="N51">
        <f t="shared" si="3"/>
        <v>2.0992116398198101E-2</v>
      </c>
      <c r="O51">
        <f t="shared" si="4"/>
        <v>9.5380440459697652E-3</v>
      </c>
      <c r="R51" t="s">
        <v>242</v>
      </c>
      <c r="T51" t="str">
        <f>IF(ISERROR(VLOOKUP(R51,[1]ISO3_Country!$B$3:$G$248,6,FALSE)),VLOOKUP(S51,[1]ISO3_Country!$B$3:$G$248,6,FALSE),VLOOKUP(R51,[1]ISO3_Country!$B$3:$G$248,6,FALSE))</f>
        <v>CUB</v>
      </c>
      <c r="U51" t="s">
        <v>45</v>
      </c>
      <c r="V51">
        <f>IFERROR(VLOOKUP(U51,'EU+'!$B$2:$D$30,3,FALSE),0)</f>
        <v>0</v>
      </c>
      <c r="W51" s="1">
        <f t="shared" si="5"/>
        <v>1.6983018942153504E-2</v>
      </c>
      <c r="X51" s="1">
        <f t="shared" si="6"/>
        <v>4.7945385473759657E-2</v>
      </c>
      <c r="Y51" s="1">
        <f t="shared" si="7"/>
        <v>2.1896784449462171E-2</v>
      </c>
      <c r="Z51" s="1">
        <f t="shared" si="8"/>
        <v>2.9687800568333516E-2</v>
      </c>
      <c r="AA51" s="1">
        <f t="shared" si="9"/>
        <v>1.5377454920323622E-2</v>
      </c>
      <c r="AB51" s="1">
        <f t="shared" si="10"/>
        <v>2.0712821517169352E-2</v>
      </c>
      <c r="AC51" s="1">
        <f t="shared" si="11"/>
        <v>3.6203291775644915E-2</v>
      </c>
      <c r="AD51" s="1">
        <f t="shared" si="12"/>
        <v>2.2046433991389201E-2</v>
      </c>
      <c r="AE51" s="1">
        <f t="shared" si="13"/>
        <v>1.2689248339357091E-2</v>
      </c>
      <c r="AF51" s="1">
        <f t="shared" si="14"/>
        <v>2.4838026664177004E-2</v>
      </c>
      <c r="AG51" s="1">
        <f t="shared" si="15"/>
        <v>1.1285483933303029E-2</v>
      </c>
      <c r="AH51" s="1">
        <f t="shared" si="16"/>
        <v>2.1405850108776835E-2</v>
      </c>
      <c r="AI51" s="1">
        <f t="shared" si="17"/>
        <v>9.1128427394889938E-3</v>
      </c>
      <c r="AJ51">
        <f t="shared" si="18"/>
        <v>8.3043902794657266E-5</v>
      </c>
    </row>
    <row r="52" spans="1:36" x14ac:dyDescent="0.25">
      <c r="A52" t="s">
        <v>243</v>
      </c>
      <c r="C52" t="str">
        <f>IF(ISERROR(VLOOKUP(A52,[1]ISO3_Country!$B$3:$G$248,6,FALSE)),VLOOKUP(B52,[1]ISO3_Country!$B$3:$G$248,6,FALSE),VLOOKUP(A52,[1]ISO3_Country!$B$3:$G$248,6,FALSE))</f>
        <v>CYP</v>
      </c>
      <c r="D52" t="s">
        <v>46</v>
      </c>
      <c r="E52" s="1">
        <v>6.4266768859262799E-4</v>
      </c>
      <c r="F52" s="1">
        <v>1.7989106280935599E-3</v>
      </c>
      <c r="G52" s="1">
        <v>8.3301537956203099E-4</v>
      </c>
      <c r="H52" s="1">
        <v>1.13785431562444E-3</v>
      </c>
      <c r="I52" s="1">
        <v>6.0053581911969798E-4</v>
      </c>
      <c r="J52" s="1">
        <v>8.1939095726647597E-4</v>
      </c>
      <c r="K52" s="1">
        <v>1.4631514893394201E-3</v>
      </c>
      <c r="L52" s="1">
        <v>8.9149412873621001E-4</v>
      </c>
      <c r="M52" s="1">
        <v>4.8723167084000602E-4</v>
      </c>
      <c r="N52">
        <f t="shared" si="3"/>
        <v>9.638057863527187E-4</v>
      </c>
      <c r="O52">
        <f t="shared" si="4"/>
        <v>4.3047176185419402E-4</v>
      </c>
      <c r="R52" t="s">
        <v>243</v>
      </c>
      <c r="T52" t="str">
        <f>IF(ISERROR(VLOOKUP(R52,[1]ISO3_Country!$B$3:$G$248,6,FALSE)),VLOOKUP(S52,[1]ISO3_Country!$B$3:$G$248,6,FALSE),VLOOKUP(R52,[1]ISO3_Country!$B$3:$G$248,6,FALSE))</f>
        <v>CYP</v>
      </c>
      <c r="U52" t="s">
        <v>46</v>
      </c>
      <c r="V52" t="str">
        <f>IFERROR(VLOOKUP(U52,'EU+'!$B$2:$D$30,3,FALSE),0)</f>
        <v>EU+</v>
      </c>
      <c r="W52" s="1">
        <f t="shared" si="5"/>
        <v>7.6040914039705301E-4</v>
      </c>
      <c r="X52" s="1">
        <f t="shared" si="6"/>
        <v>2.1284842985576508E-3</v>
      </c>
      <c r="Y52" s="1">
        <f t="shared" si="7"/>
        <v>9.8562992967242023E-4</v>
      </c>
      <c r="Z52" s="1">
        <f t="shared" si="8"/>
        <v>1.3463176030147511E-3</v>
      </c>
      <c r="AA52" s="1">
        <f t="shared" si="9"/>
        <v>7.1055840226613796E-4</v>
      </c>
      <c r="AB52" s="1">
        <f t="shared" si="10"/>
        <v>9.6950941291070619E-4</v>
      </c>
      <c r="AC52" s="1">
        <f t="shared" si="11"/>
        <v>1.7312116137590721E-3</v>
      </c>
      <c r="AD52" s="1">
        <f t="shared" si="12"/>
        <v>1.0548224162099213E-3</v>
      </c>
      <c r="AE52" s="1">
        <f t="shared" si="13"/>
        <v>5.7649609988797367E-4</v>
      </c>
      <c r="AF52" s="1">
        <f t="shared" si="14"/>
        <v>1.140382101852854E-3</v>
      </c>
      <c r="AG52" s="1">
        <f t="shared" si="15"/>
        <v>5.0933735771527538E-4</v>
      </c>
      <c r="AH52" s="1">
        <f t="shared" si="16"/>
        <v>1.0085195890067622E-3</v>
      </c>
      <c r="AI52" s="1">
        <f t="shared" si="17"/>
        <v>4.4759766315322107E-4</v>
      </c>
      <c r="AJ52">
        <f t="shared" si="18"/>
        <v>2.0034366806022436E-7</v>
      </c>
    </row>
    <row r="53" spans="1:36" x14ac:dyDescent="0.25">
      <c r="A53" t="s">
        <v>244</v>
      </c>
      <c r="C53" t="str">
        <f>IF(ISERROR(VLOOKUP(A53,[1]ISO3_Country!$B$3:$G$248,6,FALSE)),VLOOKUP(B53,[1]ISO3_Country!$B$3:$G$248,6,FALSE),VLOOKUP(A53,[1]ISO3_Country!$B$3:$G$248,6,FALSE))</f>
        <v>CZE</v>
      </c>
      <c r="D53" t="s">
        <v>47</v>
      </c>
      <c r="E53" s="1">
        <v>6.5577415448143201E-3</v>
      </c>
      <c r="F53" s="1">
        <v>1.8382518458481E-2</v>
      </c>
      <c r="G53" s="1">
        <v>8.4840985796718806E-3</v>
      </c>
      <c r="H53" s="1">
        <v>1.1557806036734401E-2</v>
      </c>
      <c r="I53" s="1">
        <v>6.0872307231630103E-3</v>
      </c>
      <c r="J53" s="1">
        <v>8.2668048108162501E-3</v>
      </c>
      <c r="K53" s="1">
        <v>1.45863863222914E-2</v>
      </c>
      <c r="L53" s="1">
        <v>8.9567478947462607E-3</v>
      </c>
      <c r="M53" s="1">
        <v>4.95939494628681E-3</v>
      </c>
      <c r="N53">
        <f t="shared" si="3"/>
        <v>9.7598588130005919E-3</v>
      </c>
      <c r="O53">
        <f t="shared" si="4"/>
        <v>4.3612814684100528E-3</v>
      </c>
      <c r="R53" t="s">
        <v>244</v>
      </c>
      <c r="T53" t="str">
        <f>IF(ISERROR(VLOOKUP(R53,[1]ISO3_Country!$B$3:$G$248,6,FALSE)),VLOOKUP(S53,[1]ISO3_Country!$B$3:$G$248,6,FALSE),VLOOKUP(R53,[1]ISO3_Country!$B$3:$G$248,6,FALSE))</f>
        <v>CZE</v>
      </c>
      <c r="U53" t="s">
        <v>47</v>
      </c>
      <c r="V53" t="str">
        <f>IFERROR(VLOOKUP(U53,'EU+'!$B$2:$D$30,3,FALSE),0)</f>
        <v>EU+</v>
      </c>
      <c r="W53" s="1">
        <f t="shared" si="5"/>
        <v>7.7591680732515666E-3</v>
      </c>
      <c r="X53" s="1">
        <f t="shared" si="6"/>
        <v>2.1750331170308723E-2</v>
      </c>
      <c r="Y53" s="1">
        <f t="shared" si="7"/>
        <v>1.0038447898539887E-2</v>
      </c>
      <c r="Z53" s="1">
        <f t="shared" si="8"/>
        <v>1.3675281190058401E-2</v>
      </c>
      <c r="AA53" s="1">
        <f t="shared" si="9"/>
        <v>7.2024562052208519E-3</v>
      </c>
      <c r="AB53" s="1">
        <f t="shared" si="10"/>
        <v>9.7813443115352464E-3</v>
      </c>
      <c r="AC53" s="1">
        <f t="shared" si="11"/>
        <v>1.7258719680029927E-2</v>
      </c>
      <c r="AD53" s="1">
        <f t="shared" si="12"/>
        <v>1.059769004773215E-2</v>
      </c>
      <c r="AE53" s="1">
        <f t="shared" si="13"/>
        <v>5.8679926110084832E-3</v>
      </c>
      <c r="AF53" s="1">
        <f t="shared" si="14"/>
        <v>1.1547936798631692E-2</v>
      </c>
      <c r="AG53" s="1">
        <f t="shared" si="15"/>
        <v>5.1603003407340231E-3</v>
      </c>
      <c r="AH53" s="1">
        <f t="shared" si="16"/>
        <v>1.0141640571105332E-2</v>
      </c>
      <c r="AI53" s="1">
        <f t="shared" si="17"/>
        <v>4.4128641828743848E-3</v>
      </c>
      <c r="AJ53">
        <f t="shared" si="18"/>
        <v>1.9473370296495613E-5</v>
      </c>
    </row>
    <row r="54" spans="1:36" x14ac:dyDescent="0.25">
      <c r="A54" t="s">
        <v>245</v>
      </c>
      <c r="C54" t="str">
        <f>IF(ISERROR(VLOOKUP(A54,[1]ISO3_Country!$B$3:$G$248,6,FALSE)),VLOOKUP(B54,[1]ISO3_Country!$B$3:$G$248,6,FALSE),VLOOKUP(A54,[1]ISO3_Country!$B$3:$G$248,6,FALSE))</f>
        <v>DNK</v>
      </c>
      <c r="D54" t="s">
        <v>50</v>
      </c>
      <c r="E54" s="1">
        <v>1.88882731417487E-3</v>
      </c>
      <c r="F54" s="1">
        <v>5.7894334390906103E-3</v>
      </c>
      <c r="G54" s="1">
        <v>2.5126332298950099E-3</v>
      </c>
      <c r="H54" s="1">
        <v>3.5779384704428302E-3</v>
      </c>
      <c r="I54" s="1">
        <v>1.8141822129064101E-3</v>
      </c>
      <c r="J54" s="1">
        <v>2.5720048704017001E-3</v>
      </c>
      <c r="K54" s="1">
        <v>5.0405327325259604E-3</v>
      </c>
      <c r="L54" s="1">
        <v>2.8795242208814699E-3</v>
      </c>
      <c r="M54" s="1">
        <v>1.4273969038994399E-3</v>
      </c>
      <c r="N54">
        <f t="shared" si="3"/>
        <v>3.0558303771353666E-3</v>
      </c>
      <c r="O54">
        <f t="shared" si="4"/>
        <v>1.4916367693258103E-3</v>
      </c>
      <c r="R54" t="s">
        <v>245</v>
      </c>
      <c r="T54" t="str">
        <f>IF(ISERROR(VLOOKUP(R54,[1]ISO3_Country!$B$3:$G$248,6,FALSE)),VLOOKUP(S54,[1]ISO3_Country!$B$3:$G$248,6,FALSE),VLOOKUP(R54,[1]ISO3_Country!$B$3:$G$248,6,FALSE))</f>
        <v>DNK</v>
      </c>
      <c r="U54" t="s">
        <v>50</v>
      </c>
      <c r="V54" t="str">
        <f>IFERROR(VLOOKUP(U54,'EU+'!$B$2:$D$30,3,FALSE),0)</f>
        <v>EU+</v>
      </c>
      <c r="W54" s="1">
        <f t="shared" si="5"/>
        <v>2.234874383486568E-3</v>
      </c>
      <c r="X54" s="1">
        <f t="shared" si="6"/>
        <v>6.8501002663530269E-3</v>
      </c>
      <c r="Y54" s="1">
        <f t="shared" si="7"/>
        <v>2.9729661353624366E-3</v>
      </c>
      <c r="Z54" s="1">
        <f t="shared" si="8"/>
        <v>4.2334431386476089E-3</v>
      </c>
      <c r="AA54" s="1">
        <f t="shared" si="9"/>
        <v>2.1465537501360716E-3</v>
      </c>
      <c r="AB54" s="1">
        <f t="shared" si="10"/>
        <v>3.0432150974979404E-3</v>
      </c>
      <c r="AC54" s="1">
        <f t="shared" si="11"/>
        <v>5.9639954370147878E-3</v>
      </c>
      <c r="AD54" s="1">
        <f t="shared" si="12"/>
        <v>3.4070742569118312E-3</v>
      </c>
      <c r="AE54" s="1">
        <f t="shared" si="13"/>
        <v>1.6889065250448607E-3</v>
      </c>
      <c r="AF54" s="1">
        <f t="shared" si="14"/>
        <v>3.615680998939459E-3</v>
      </c>
      <c r="AG54" s="1">
        <f t="shared" si="15"/>
        <v>1.7649156067447071E-3</v>
      </c>
      <c r="AH54" s="1">
        <f t="shared" si="16"/>
        <v>3.2499490133210988E-3</v>
      </c>
      <c r="AI54" s="1">
        <f t="shared" si="17"/>
        <v>1.6649181662406378E-3</v>
      </c>
      <c r="AJ54">
        <f t="shared" si="18"/>
        <v>2.7719525002780881E-6</v>
      </c>
    </row>
    <row r="55" spans="1:36" x14ac:dyDescent="0.25">
      <c r="A55" t="s">
        <v>246</v>
      </c>
      <c r="C55" t="str">
        <f>IF(ISERROR(VLOOKUP(A55,[1]ISO3_Country!$B$3:$G$248,6,FALSE)),VLOOKUP(B55,[1]ISO3_Country!$B$3:$G$248,6,FALSE),VLOOKUP(A55,[1]ISO3_Country!$B$3:$G$248,6,FALSE))</f>
        <v>DJI</v>
      </c>
      <c r="D55" t="s">
        <v>49</v>
      </c>
      <c r="E55" s="1">
        <v>3.5457404282550702E-3</v>
      </c>
      <c r="F55" s="1">
        <v>9.9087256061077197E-3</v>
      </c>
      <c r="G55" s="1">
        <v>4.5642650721180802E-3</v>
      </c>
      <c r="H55" s="1">
        <v>6.1709272564859597E-3</v>
      </c>
      <c r="I55" s="1">
        <v>3.19616197167993E-3</v>
      </c>
      <c r="J55" s="1">
        <v>4.3069907295917101E-3</v>
      </c>
      <c r="K55" s="1">
        <v>7.4748538817055801E-3</v>
      </c>
      <c r="L55" s="1">
        <v>4.5787143587774299E-3</v>
      </c>
      <c r="M55" s="1">
        <v>2.6419682317837898E-3</v>
      </c>
      <c r="N55">
        <f t="shared" si="3"/>
        <v>5.1542608373894745E-3</v>
      </c>
      <c r="O55">
        <f t="shared" si="4"/>
        <v>2.322552919751082E-3</v>
      </c>
      <c r="R55" t="s">
        <v>246</v>
      </c>
      <c r="T55" t="str">
        <f>IF(ISERROR(VLOOKUP(R55,[1]ISO3_Country!$B$3:$G$248,6,FALSE)),VLOOKUP(S55,[1]ISO3_Country!$B$3:$G$248,6,FALSE),VLOOKUP(R55,[1]ISO3_Country!$B$3:$G$248,6,FALSE))</f>
        <v>DJI</v>
      </c>
      <c r="U55" t="s">
        <v>49</v>
      </c>
      <c r="V55">
        <f>IFERROR(VLOOKUP(U55,'EU+'!$B$2:$D$30,3,FALSE),0)</f>
        <v>0</v>
      </c>
      <c r="W55" s="1">
        <f t="shared" si="5"/>
        <v>4.1953461780923343E-3</v>
      </c>
      <c r="X55" s="1">
        <f t="shared" si="6"/>
        <v>1.1724077084178258E-2</v>
      </c>
      <c r="Y55" s="1">
        <f t="shared" si="7"/>
        <v>5.4004720349860365E-3</v>
      </c>
      <c r="Z55" s="1">
        <f t="shared" si="8"/>
        <v>7.301486559613944E-3</v>
      </c>
      <c r="AA55" s="1">
        <f t="shared" si="9"/>
        <v>3.7817223747115335E-3</v>
      </c>
      <c r="AB55" s="1">
        <f t="shared" si="10"/>
        <v>5.0960631388812542E-3</v>
      </c>
      <c r="AC55" s="1">
        <f t="shared" si="11"/>
        <v>8.8443021419491903E-3</v>
      </c>
      <c r="AD55" s="1">
        <f t="shared" si="12"/>
        <v>5.4175685373355599E-3</v>
      </c>
      <c r="AE55" s="1">
        <f t="shared" si="13"/>
        <v>3.1259962617483901E-3</v>
      </c>
      <c r="AF55" s="1">
        <f t="shared" si="14"/>
        <v>6.0985593679440562E-3</v>
      </c>
      <c r="AG55" s="1">
        <f t="shared" si="15"/>
        <v>2.7480617130482021E-3</v>
      </c>
      <c r="AH55" s="1">
        <f t="shared" si="16"/>
        <v>5.2531304909251859E-3</v>
      </c>
      <c r="AI55" s="1">
        <f t="shared" si="17"/>
        <v>2.2157372206953376E-3</v>
      </c>
      <c r="AJ55">
        <f t="shared" si="18"/>
        <v>4.909491431174699E-6</v>
      </c>
    </row>
    <row r="56" spans="1:36" x14ac:dyDescent="0.25">
      <c r="A56" t="s">
        <v>247</v>
      </c>
      <c r="C56" t="str">
        <f>IF(ISERROR(VLOOKUP(A56,[1]ISO3_Country!$B$3:$G$248,6,FALSE)),VLOOKUP(B56,[1]ISO3_Country!$B$3:$G$248,6,FALSE),VLOOKUP(A56,[1]ISO3_Country!$B$3:$G$248,6,FALSE))</f>
        <v>DMA</v>
      </c>
      <c r="D56" t="s">
        <v>248</v>
      </c>
      <c r="E56" s="2">
        <v>7.4099922836324403E-5</v>
      </c>
      <c r="F56" s="1">
        <v>2.0892212438929799E-4</v>
      </c>
      <c r="G56" s="2">
        <v>9.5560378149820701E-5</v>
      </c>
      <c r="H56" s="1">
        <v>1.29611898182051E-4</v>
      </c>
      <c r="I56" s="2">
        <v>6.73459315602545E-5</v>
      </c>
      <c r="J56" s="2">
        <v>9.0659024463953094E-5</v>
      </c>
      <c r="K56" s="1">
        <v>1.5773332893037899E-4</v>
      </c>
      <c r="L56" s="2">
        <v>9.6704038656426599E-5</v>
      </c>
      <c r="M56" s="2">
        <v>5.5484465119907798E-5</v>
      </c>
      <c r="N56">
        <f t="shared" si="3"/>
        <v>1.0845790136537947E-4</v>
      </c>
      <c r="O56">
        <f t="shared" si="4"/>
        <v>4.9074902650152281E-5</v>
      </c>
      <c r="R56" t="s">
        <v>247</v>
      </c>
      <c r="T56" t="str">
        <f>IF(ISERROR(VLOOKUP(R56,[1]ISO3_Country!$B$3:$G$248,6,FALSE)),VLOOKUP(S56,[1]ISO3_Country!$B$3:$G$248,6,FALSE),VLOOKUP(R56,[1]ISO3_Country!$B$3:$G$248,6,FALSE))</f>
        <v>DMA</v>
      </c>
      <c r="U56" t="s">
        <v>248</v>
      </c>
      <c r="V56">
        <f>IFERROR(VLOOKUP(U56,'EU+'!$B$2:$D$30,3,FALSE),0)</f>
        <v>0</v>
      </c>
      <c r="W56" s="1">
        <f t="shared" si="5"/>
        <v>8.7675574216045525E-5</v>
      </c>
      <c r="X56" s="1">
        <f t="shared" si="6"/>
        <v>2.4719819564087949E-4</v>
      </c>
      <c r="Y56" s="1">
        <f t="shared" si="7"/>
        <v>1.1306774293266689E-4</v>
      </c>
      <c r="Z56" s="1">
        <f t="shared" si="8"/>
        <v>1.5335775211863404E-4</v>
      </c>
      <c r="AA56" s="1">
        <f t="shared" si="9"/>
        <v>7.9684202016001764E-5</v>
      </c>
      <c r="AB56" s="1">
        <f t="shared" si="10"/>
        <v>1.0726842516828028E-4</v>
      </c>
      <c r="AC56" s="1">
        <f t="shared" si="11"/>
        <v>1.8663123600717296E-4</v>
      </c>
      <c r="AD56" s="1">
        <f t="shared" si="12"/>
        <v>1.1442093046359549E-4</v>
      </c>
      <c r="AE56" s="1">
        <f t="shared" si="13"/>
        <v>6.564962760087224E-5</v>
      </c>
      <c r="AF56" s="1">
        <f t="shared" si="14"/>
        <v>1.2832818735157209E-4</v>
      </c>
      <c r="AG56" s="1">
        <f t="shared" si="15"/>
        <v>5.8065786100109547E-5</v>
      </c>
      <c r="AH56" s="1">
        <f t="shared" si="16"/>
        <v>1.1073088425118454E-4</v>
      </c>
      <c r="AI56" s="1">
        <f t="shared" si="17"/>
        <v>4.6857989285758492E-5</v>
      </c>
      <c r="AJ56">
        <f t="shared" si="18"/>
        <v>2.1956711599042575E-9</v>
      </c>
    </row>
    <row r="57" spans="1:36" x14ac:dyDescent="0.25">
      <c r="A57" t="s">
        <v>249</v>
      </c>
      <c r="C57" t="str">
        <f>IF(ISERROR(VLOOKUP(A57,[1]ISO3_Country!$B$3:$G$248,6,FALSE)),VLOOKUP(B57,[1]ISO3_Country!$B$3:$G$248,6,FALSE),VLOOKUP(A57,[1]ISO3_Country!$B$3:$G$248,6,FALSE))</f>
        <v>DOM</v>
      </c>
      <c r="D57" t="s">
        <v>51</v>
      </c>
      <c r="E57" s="1">
        <v>1.3883232015667799E-2</v>
      </c>
      <c r="F57" s="1">
        <v>3.8983863559840098E-2</v>
      </c>
      <c r="G57" s="1">
        <v>1.7882878315282201E-2</v>
      </c>
      <c r="H57" s="1">
        <v>2.4201292966734698E-2</v>
      </c>
      <c r="I57" s="1">
        <v>1.25646583622104E-2</v>
      </c>
      <c r="J57" s="1">
        <v>1.6901933687758101E-2</v>
      </c>
      <c r="K57" s="1">
        <v>2.9422761385853199E-2</v>
      </c>
      <c r="L57" s="1">
        <v>1.7972509031528701E-2</v>
      </c>
      <c r="M57" s="1">
        <v>1.03765535876977E-2</v>
      </c>
      <c r="N57">
        <f t="shared" si="3"/>
        <v>2.0243298101396991E-2</v>
      </c>
      <c r="O57">
        <f t="shared" si="4"/>
        <v>9.1500986341393562E-3</v>
      </c>
      <c r="R57" t="s">
        <v>249</v>
      </c>
      <c r="T57" t="str">
        <f>IF(ISERROR(VLOOKUP(R57,[1]ISO3_Country!$B$3:$G$248,6,FALSE)),VLOOKUP(S57,[1]ISO3_Country!$B$3:$G$248,6,FALSE),VLOOKUP(R57,[1]ISO3_Country!$B$3:$G$248,6,FALSE))</f>
        <v>DOM</v>
      </c>
      <c r="U57" t="s">
        <v>51</v>
      </c>
      <c r="V57">
        <f>IFERROR(VLOOKUP(U57,'EU+'!$B$2:$D$30,3,FALSE),0)</f>
        <v>0</v>
      </c>
      <c r="W57" s="1">
        <f t="shared" si="5"/>
        <v>1.6426742327882288E-2</v>
      </c>
      <c r="X57" s="1">
        <f t="shared" si="6"/>
        <v>4.6125994359247219E-2</v>
      </c>
      <c r="Y57" s="1">
        <f t="shared" si="7"/>
        <v>2.1159153274575911E-2</v>
      </c>
      <c r="Z57" s="1">
        <f t="shared" si="8"/>
        <v>2.8635148005701487E-2</v>
      </c>
      <c r="AA57" s="1">
        <f t="shared" si="9"/>
        <v>1.486659627390617E-2</v>
      </c>
      <c r="AB57" s="1">
        <f t="shared" si="10"/>
        <v>1.9998492369674672E-2</v>
      </c>
      <c r="AC57" s="1">
        <f t="shared" si="11"/>
        <v>3.4813227879122714E-2</v>
      </c>
      <c r="AD57" s="1">
        <f t="shared" si="12"/>
        <v>2.1265204997891002E-2</v>
      </c>
      <c r="AE57" s="1">
        <f t="shared" si="13"/>
        <v>1.2277614596097611E-2</v>
      </c>
      <c r="AF57" s="1">
        <f t="shared" si="14"/>
        <v>2.3952019342677679E-2</v>
      </c>
      <c r="AG57" s="1">
        <f t="shared" si="15"/>
        <v>1.0826464066010568E-2</v>
      </c>
      <c r="AH57" s="1">
        <f t="shared" si="16"/>
        <v>2.0644227223338436E-2</v>
      </c>
      <c r="AI57" s="1">
        <f t="shared" si="17"/>
        <v>8.7313285461532546E-3</v>
      </c>
      <c r="AJ57">
        <f t="shared" si="18"/>
        <v>7.6236098180870707E-5</v>
      </c>
    </row>
    <row r="58" spans="1:36" x14ac:dyDescent="0.25">
      <c r="A58" t="s">
        <v>250</v>
      </c>
      <c r="C58" t="str">
        <f>IF(ISERROR(VLOOKUP(A58,[1]ISO3_Country!$B$3:$G$248,6,FALSE)),VLOOKUP(B58,[1]ISO3_Country!$B$3:$G$248,6,FALSE),VLOOKUP(A58,[1]ISO3_Country!$B$3:$G$248,6,FALSE))</f>
        <v>ECU</v>
      </c>
      <c r="D58" t="s">
        <v>53</v>
      </c>
      <c r="E58" s="1">
        <v>2.72247717484916E-2</v>
      </c>
      <c r="F58" s="1">
        <v>7.6622797870898499E-2</v>
      </c>
      <c r="G58" s="1">
        <v>3.50747297216897E-2</v>
      </c>
      <c r="H58" s="1">
        <v>4.7506538868160801E-2</v>
      </c>
      <c r="I58" s="1">
        <v>2.45696672129962E-2</v>
      </c>
      <c r="J58" s="1">
        <v>3.3115520691953303E-2</v>
      </c>
      <c r="K58" s="1">
        <v>5.7832357758051497E-2</v>
      </c>
      <c r="L58" s="1">
        <v>3.5217212064269698E-2</v>
      </c>
      <c r="M58" s="1">
        <v>2.0303155730566201E-2</v>
      </c>
      <c r="N58">
        <f t="shared" si="3"/>
        <v>3.9718527963008607E-2</v>
      </c>
      <c r="O58">
        <f t="shared" si="4"/>
        <v>1.8023089698981334E-2</v>
      </c>
      <c r="R58" t="s">
        <v>250</v>
      </c>
      <c r="T58" t="str">
        <f>IF(ISERROR(VLOOKUP(R58,[1]ISO3_Country!$B$3:$G$248,6,FALSE)),VLOOKUP(S58,[1]ISO3_Country!$B$3:$G$248,6,FALSE),VLOOKUP(R58,[1]ISO3_Country!$B$3:$G$248,6,FALSE))</f>
        <v>ECU</v>
      </c>
      <c r="U58" t="s">
        <v>53</v>
      </c>
      <c r="V58">
        <f>IFERROR(VLOOKUP(U58,'EU+'!$B$2:$D$30,3,FALSE),0)</f>
        <v>0</v>
      </c>
      <c r="W58" s="1">
        <f t="shared" si="5"/>
        <v>3.2212550358819987E-2</v>
      </c>
      <c r="X58" s="1">
        <f t="shared" si="6"/>
        <v>9.0660658530103383E-2</v>
      </c>
      <c r="Y58" s="1">
        <f t="shared" si="7"/>
        <v>4.1500678423301351E-2</v>
      </c>
      <c r="Z58" s="1">
        <f t="shared" si="8"/>
        <v>5.6210086527122352E-2</v>
      </c>
      <c r="AA58" s="1">
        <f t="shared" si="9"/>
        <v>2.9071011125811886E-2</v>
      </c>
      <c r="AB58" s="1">
        <f t="shared" si="10"/>
        <v>3.9182527875819342E-2</v>
      </c>
      <c r="AC58" s="1">
        <f t="shared" si="11"/>
        <v>6.8427671455271025E-2</v>
      </c>
      <c r="AD58" s="1">
        <f t="shared" si="12"/>
        <v>4.1669264579982546E-2</v>
      </c>
      <c r="AE58" s="1">
        <f t="shared" si="13"/>
        <v>2.4022843330176475E-2</v>
      </c>
      <c r="AF58" s="1">
        <f t="shared" si="14"/>
        <v>4.6995254689600925E-2</v>
      </c>
      <c r="AG58" s="1">
        <f t="shared" si="15"/>
        <v>2.1325052415990694E-2</v>
      </c>
      <c r="AH58" s="1">
        <f t="shared" si="16"/>
        <v>4.0474663673412251E-2</v>
      </c>
      <c r="AI58" s="1">
        <f t="shared" si="17"/>
        <v>1.7213170933405582E-2</v>
      </c>
      <c r="AJ58">
        <f t="shared" si="18"/>
        <v>2.9629325358263876E-4</v>
      </c>
    </row>
    <row r="59" spans="1:36" x14ac:dyDescent="0.25">
      <c r="A59" t="s">
        <v>251</v>
      </c>
      <c r="C59" t="str">
        <f>IF(ISERROR(VLOOKUP(A59,[1]ISO3_Country!$B$3:$G$248,6,FALSE)),VLOOKUP(B59,[1]ISO3_Country!$B$3:$G$248,6,FALSE),VLOOKUP(A59,[1]ISO3_Country!$B$3:$G$248,6,FALSE))</f>
        <v>EGY</v>
      </c>
      <c r="D59" t="s">
        <v>54</v>
      </c>
      <c r="E59" s="1">
        <v>0.22947515493738099</v>
      </c>
      <c r="F59" s="1">
        <v>0.64843135278867503</v>
      </c>
      <c r="G59" s="1">
        <v>0.29593365663805099</v>
      </c>
      <c r="H59" s="1">
        <v>0.401594807895855</v>
      </c>
      <c r="I59" s="1">
        <v>0.20683115007550301</v>
      </c>
      <c r="J59" s="1">
        <v>0.27952345613402102</v>
      </c>
      <c r="K59" s="1">
        <v>0.48947617307553098</v>
      </c>
      <c r="L59" s="1">
        <v>0.29766058023349601</v>
      </c>
      <c r="M59" s="1">
        <v>0.17078290244455799</v>
      </c>
      <c r="N59">
        <f t="shared" si="3"/>
        <v>0.33552324824700785</v>
      </c>
      <c r="O59">
        <f t="shared" si="4"/>
        <v>0.15291442288769408</v>
      </c>
      <c r="R59" t="s">
        <v>251</v>
      </c>
      <c r="T59" t="str">
        <f>IF(ISERROR(VLOOKUP(R59,[1]ISO3_Country!$B$3:$G$248,6,FALSE)),VLOOKUP(S59,[1]ISO3_Country!$B$3:$G$248,6,FALSE),VLOOKUP(R59,[1]ISO3_Country!$B$3:$G$248,6,FALSE))</f>
        <v>EGY</v>
      </c>
      <c r="U59" t="s">
        <v>54</v>
      </c>
      <c r="V59">
        <f>IFERROR(VLOOKUP(U59,'EU+'!$B$2:$D$30,3,FALSE),0)</f>
        <v>0</v>
      </c>
      <c r="W59" s="1">
        <f t="shared" si="5"/>
        <v>0.27151669269469486</v>
      </c>
      <c r="X59" s="1">
        <f t="shared" si="6"/>
        <v>0.76722875030532633</v>
      </c>
      <c r="Y59" s="1">
        <f t="shared" si="7"/>
        <v>0.35015088116766774</v>
      </c>
      <c r="Z59" s="1">
        <f t="shared" si="8"/>
        <v>0.47516993320256629</v>
      </c>
      <c r="AA59" s="1">
        <f t="shared" si="9"/>
        <v>0.24472413943925669</v>
      </c>
      <c r="AB59" s="1">
        <f t="shared" si="10"/>
        <v>0.33073421112106993</v>
      </c>
      <c r="AC59" s="1">
        <f t="shared" si="11"/>
        <v>0.57915181145684436</v>
      </c>
      <c r="AD59" s="1">
        <f t="shared" si="12"/>
        <v>0.3521941898792344</v>
      </c>
      <c r="AE59" s="1">
        <f t="shared" si="13"/>
        <v>0.20207158745878448</v>
      </c>
      <c r="AF59" s="1">
        <f t="shared" si="14"/>
        <v>0.39699357741393831</v>
      </c>
      <c r="AG59" s="1">
        <f t="shared" si="15"/>
        <v>0.18092947090117129</v>
      </c>
      <c r="AH59" s="1">
        <f t="shared" si="16"/>
        <v>0.34177518787103794</v>
      </c>
      <c r="AI59" s="1">
        <f t="shared" si="17"/>
        <v>0.14621398887015932</v>
      </c>
      <c r="AJ59">
        <f t="shared" si="18"/>
        <v>2.1378530541323073E-2</v>
      </c>
    </row>
    <row r="60" spans="1:36" x14ac:dyDescent="0.25">
      <c r="A60" t="s">
        <v>252</v>
      </c>
      <c r="C60" t="str">
        <f>IF(ISERROR(VLOOKUP(A60,[1]ISO3_Country!$B$3:$G$248,6,FALSE)),VLOOKUP(B60,[1]ISO3_Country!$B$3:$G$248,6,FALSE),VLOOKUP(A60,[1]ISO3_Country!$B$3:$G$248,6,FALSE))</f>
        <v>SLV</v>
      </c>
      <c r="D60" t="s">
        <v>144</v>
      </c>
      <c r="E60" s="1">
        <v>1.1553530391530601E-2</v>
      </c>
      <c r="F60" s="1">
        <v>3.2654206010881003E-2</v>
      </c>
      <c r="G60" s="1">
        <v>1.48958242624942E-2</v>
      </c>
      <c r="H60" s="1">
        <v>2.0206031759958901E-2</v>
      </c>
      <c r="I60" s="1">
        <v>1.04230182444868E-2</v>
      </c>
      <c r="J60" s="1">
        <v>1.4068596664656799E-2</v>
      </c>
      <c r="K60" s="1">
        <v>2.4653385514930699E-2</v>
      </c>
      <c r="L60" s="1">
        <v>1.49738847091021E-2</v>
      </c>
      <c r="M60" s="1">
        <v>8.6091393845042791E-3</v>
      </c>
      <c r="N60">
        <f t="shared" si="3"/>
        <v>1.6893068549171709E-2</v>
      </c>
      <c r="O60">
        <f t="shared" si="4"/>
        <v>7.6994909945262268E-3</v>
      </c>
      <c r="R60" t="s">
        <v>252</v>
      </c>
      <c r="T60" t="str">
        <f>IF(ISERROR(VLOOKUP(R60,[1]ISO3_Country!$B$3:$G$248,6,FALSE)),VLOOKUP(S60,[1]ISO3_Country!$B$3:$G$248,6,FALSE),VLOOKUP(R60,[1]ISO3_Country!$B$3:$G$248,6,FALSE))</f>
        <v>SLV</v>
      </c>
      <c r="U60" t="s">
        <v>144</v>
      </c>
      <c r="V60">
        <f>IFERROR(VLOOKUP(U60,'EU+'!$B$2:$D$30,3,FALSE),0)</f>
        <v>0</v>
      </c>
      <c r="W60" s="1">
        <f t="shared" si="5"/>
        <v>1.3670222215176399E-2</v>
      </c>
      <c r="X60" s="1">
        <f t="shared" si="6"/>
        <v>3.8636696949022768E-2</v>
      </c>
      <c r="Y60" s="1">
        <f t="shared" si="7"/>
        <v>1.7624848928928571E-2</v>
      </c>
      <c r="Z60" s="1">
        <f t="shared" si="8"/>
        <v>2.3907925533137107E-2</v>
      </c>
      <c r="AA60" s="1">
        <f t="shared" si="9"/>
        <v>1.2332591920078559E-2</v>
      </c>
      <c r="AB60" s="1">
        <f t="shared" si="10"/>
        <v>1.6646067145201796E-2</v>
      </c>
      <c r="AC60" s="1">
        <f t="shared" si="11"/>
        <v>2.9170067236986421E-2</v>
      </c>
      <c r="AD60" s="1">
        <f t="shared" si="12"/>
        <v>1.7717210624028118E-2</v>
      </c>
      <c r="AE60" s="1">
        <f t="shared" si="13"/>
        <v>1.0186397099355286E-2</v>
      </c>
      <c r="AF60" s="1">
        <f t="shared" si="14"/>
        <v>1.9988003072435003E-2</v>
      </c>
      <c r="AG60" s="1">
        <f t="shared" si="15"/>
        <v>9.1100944275941901E-3</v>
      </c>
      <c r="AH60" s="1">
        <f t="shared" si="16"/>
        <v>1.7210466805130036E-2</v>
      </c>
      <c r="AI60" s="1">
        <f t="shared" si="17"/>
        <v>7.3610223031447264E-3</v>
      </c>
      <c r="AJ60">
        <f t="shared" si="18"/>
        <v>5.4184649347394094E-5</v>
      </c>
    </row>
    <row r="61" spans="1:36" x14ac:dyDescent="0.25">
      <c r="A61" t="s">
        <v>253</v>
      </c>
      <c r="C61" t="str">
        <f>IF(ISERROR(VLOOKUP(A61,[1]ISO3_Country!$B$3:$G$248,6,FALSE)),VLOOKUP(B61,[1]ISO3_Country!$B$3:$G$248,6,FALSE),VLOOKUP(A61,[1]ISO3_Country!$B$3:$G$248,6,FALSE))</f>
        <v>GNQ</v>
      </c>
      <c r="D61" t="s">
        <v>69</v>
      </c>
      <c r="E61" s="1">
        <v>5.3661243010502604E-4</v>
      </c>
      <c r="F61" s="1">
        <v>1.49118760013747E-3</v>
      </c>
      <c r="G61" s="1">
        <v>6.9190040588154003E-4</v>
      </c>
      <c r="H61" s="1">
        <v>9.3758011961259395E-4</v>
      </c>
      <c r="I61" s="1">
        <v>4.9448365299233998E-4</v>
      </c>
      <c r="J61" s="1">
        <v>6.6681025762487401E-4</v>
      </c>
      <c r="K61" s="1">
        <v>1.15352864365763E-3</v>
      </c>
      <c r="L61" s="1">
        <v>7.1779307072311496E-4</v>
      </c>
      <c r="M61" s="1">
        <v>4.0501993837715301E-4</v>
      </c>
      <c r="N61">
        <f t="shared" si="3"/>
        <v>7.8832401323463807E-4</v>
      </c>
      <c r="O61">
        <f t="shared" si="4"/>
        <v>3.4916501114581303E-4</v>
      </c>
      <c r="R61" t="s">
        <v>253</v>
      </c>
      <c r="T61" t="str">
        <f>IF(ISERROR(VLOOKUP(R61,[1]ISO3_Country!$B$3:$G$248,6,FALSE)),VLOOKUP(S61,[1]ISO3_Country!$B$3:$G$248,6,FALSE),VLOOKUP(R61,[1]ISO3_Country!$B$3:$G$248,6,FALSE))</f>
        <v>GNQ</v>
      </c>
      <c r="U61" t="s">
        <v>69</v>
      </c>
      <c r="V61">
        <f>IFERROR(VLOOKUP(U61,'EU+'!$B$2:$D$30,3,FALSE),0)</f>
        <v>0</v>
      </c>
      <c r="W61" s="1">
        <f t="shared" si="5"/>
        <v>6.349237777864801E-4</v>
      </c>
      <c r="X61" s="1">
        <f t="shared" si="6"/>
        <v>1.7643841464543251E-3</v>
      </c>
      <c r="Y61" s="1">
        <f t="shared" si="7"/>
        <v>8.1866165393955836E-4</v>
      </c>
      <c r="Z61" s="1">
        <f t="shared" si="8"/>
        <v>1.1093516998952433E-3</v>
      </c>
      <c r="AA61" s="1">
        <f t="shared" si="9"/>
        <v>5.8507669855897132E-4</v>
      </c>
      <c r="AB61" s="1">
        <f t="shared" si="10"/>
        <v>7.8897480581114775E-4</v>
      </c>
      <c r="AC61" s="1">
        <f t="shared" si="11"/>
        <v>1.3648635833364326E-3</v>
      </c>
      <c r="AD61" s="1">
        <f t="shared" si="12"/>
        <v>8.4929804559927887E-4</v>
      </c>
      <c r="AE61" s="1">
        <f t="shared" si="13"/>
        <v>4.7922257280350083E-4</v>
      </c>
      <c r="AF61" s="1">
        <f t="shared" si="14"/>
        <v>9.327507760205488E-4</v>
      </c>
      <c r="AG61" s="1">
        <f t="shared" si="15"/>
        <v>4.131346117050776E-4</v>
      </c>
      <c r="AH61" s="1">
        <f t="shared" si="16"/>
        <v>8.1348714122186623E-4</v>
      </c>
      <c r="AI61" s="1">
        <f t="shared" si="17"/>
        <v>3.4271102564548063E-4</v>
      </c>
      <c r="AJ61">
        <f t="shared" si="18"/>
        <v>1.1745084709897728E-7</v>
      </c>
    </row>
    <row r="62" spans="1:36" x14ac:dyDescent="0.25">
      <c r="A62" t="s">
        <v>254</v>
      </c>
      <c r="C62" t="str">
        <f>IF(ISERROR(VLOOKUP(A62,[1]ISO3_Country!$B$3:$G$248,6,FALSE)),VLOOKUP(B62,[1]ISO3_Country!$B$3:$G$248,6,FALSE),VLOOKUP(A62,[1]ISO3_Country!$B$3:$G$248,6,FALSE))</f>
        <v>ERI</v>
      </c>
      <c r="D62" t="s">
        <v>55</v>
      </c>
      <c r="E62" s="1">
        <v>7.4561615230039693E-2</v>
      </c>
      <c r="F62" s="1">
        <v>0.21007766279404499</v>
      </c>
      <c r="G62" s="1">
        <v>9.6129364407293902E-2</v>
      </c>
      <c r="H62" s="1">
        <v>0.13031919917745299</v>
      </c>
      <c r="I62" s="1">
        <v>6.7213911411814195E-2</v>
      </c>
      <c r="J62" s="1">
        <v>9.0777224032598497E-2</v>
      </c>
      <c r="K62" s="1">
        <v>0.158542453553426</v>
      </c>
      <c r="L62" s="1">
        <v>9.6618811333028298E-2</v>
      </c>
      <c r="M62" s="1">
        <v>5.5490035218325698E-2</v>
      </c>
      <c r="N62">
        <f t="shared" si="3"/>
        <v>0.10885891968422493</v>
      </c>
      <c r="O62">
        <f t="shared" si="4"/>
        <v>4.9461968058794319E-2</v>
      </c>
      <c r="R62" t="s">
        <v>254</v>
      </c>
      <c r="T62" t="str">
        <f>IF(ISERROR(VLOOKUP(R62,[1]ISO3_Country!$B$3:$G$248,6,FALSE)),VLOOKUP(S62,[1]ISO3_Country!$B$3:$G$248,6,FALSE),VLOOKUP(R62,[1]ISO3_Country!$B$3:$G$248,6,FALSE))</f>
        <v>ERI</v>
      </c>
      <c r="U62" t="s">
        <v>55</v>
      </c>
      <c r="V62">
        <f>IFERROR(VLOOKUP(U62,'EU+'!$B$2:$D$30,3,FALSE),0)</f>
        <v>0</v>
      </c>
      <c r="W62" s="1">
        <f t="shared" si="5"/>
        <v>8.8221852055221983E-2</v>
      </c>
      <c r="X62" s="1">
        <f t="shared" si="6"/>
        <v>0.24856543718833252</v>
      </c>
      <c r="Y62" s="1">
        <f t="shared" si="7"/>
        <v>0.11374097166132822</v>
      </c>
      <c r="Z62" s="1">
        <f t="shared" si="8"/>
        <v>0.15419463586347179</v>
      </c>
      <c r="AA62" s="1">
        <f t="shared" si="9"/>
        <v>7.9527994804448277E-2</v>
      </c>
      <c r="AB62" s="1">
        <f t="shared" si="10"/>
        <v>0.10740827976807474</v>
      </c>
      <c r="AC62" s="1">
        <f t="shared" si="11"/>
        <v>0.18758859821785548</v>
      </c>
      <c r="AD62" s="1">
        <f t="shared" si="12"/>
        <v>0.11432008886711573</v>
      </c>
      <c r="AE62" s="1">
        <f t="shared" si="13"/>
        <v>6.5656218182326795E-2</v>
      </c>
      <c r="AF62" s="1">
        <f t="shared" si="14"/>
        <v>0.12880267517868618</v>
      </c>
      <c r="AG62" s="1">
        <f t="shared" si="15"/>
        <v>5.8523764741151042E-2</v>
      </c>
      <c r="AH62" s="1">
        <f t="shared" si="16"/>
        <v>0.11090023596796421</v>
      </c>
      <c r="AI62" s="1">
        <f t="shared" si="17"/>
        <v>4.7265824645120733E-2</v>
      </c>
      <c r="AJ62">
        <f t="shared" si="18"/>
        <v>2.2340581793833026E-3</v>
      </c>
    </row>
    <row r="63" spans="1:36" x14ac:dyDescent="0.25">
      <c r="A63" t="s">
        <v>255</v>
      </c>
      <c r="C63" t="str">
        <f>IF(ISERROR(VLOOKUP(A63,[1]ISO3_Country!$B$3:$G$248,6,FALSE)),VLOOKUP(B63,[1]ISO3_Country!$B$3:$G$248,6,FALSE),VLOOKUP(A63,[1]ISO3_Country!$B$3:$G$248,6,FALSE))</f>
        <v>EST</v>
      </c>
      <c r="D63" t="s">
        <v>57</v>
      </c>
      <c r="E63" s="1">
        <v>1.0088894959058099E-3</v>
      </c>
      <c r="F63" s="1">
        <v>2.8261871719200199E-3</v>
      </c>
      <c r="G63" s="1">
        <v>1.3020457763598301E-3</v>
      </c>
      <c r="H63" s="1">
        <v>1.76801691590901E-3</v>
      </c>
      <c r="I63" s="1">
        <v>9.27328261750241E-4</v>
      </c>
      <c r="J63" s="1">
        <v>1.25138204100655E-3</v>
      </c>
      <c r="K63" s="1">
        <v>2.1695894201275699E-3</v>
      </c>
      <c r="L63" s="1">
        <v>1.34611374084136E-3</v>
      </c>
      <c r="M63" s="1">
        <v>7.5987946188358095E-4</v>
      </c>
      <c r="N63">
        <f t="shared" si="3"/>
        <v>1.4843813650782189E-3</v>
      </c>
      <c r="O63">
        <f t="shared" si="4"/>
        <v>6.6317028364009506E-4</v>
      </c>
      <c r="R63" t="s">
        <v>255</v>
      </c>
      <c r="T63" t="str">
        <f>IF(ISERROR(VLOOKUP(R63,[1]ISO3_Country!$B$3:$G$248,6,FALSE)),VLOOKUP(S63,[1]ISO3_Country!$B$3:$G$248,6,FALSE),VLOOKUP(R63,[1]ISO3_Country!$B$3:$G$248,6,FALSE))</f>
        <v>EST</v>
      </c>
      <c r="U63" t="s">
        <v>57</v>
      </c>
      <c r="V63" t="str">
        <f>IFERROR(VLOOKUP(U63,'EU+'!$B$2:$D$30,3,FALSE),0)</f>
        <v>EU+</v>
      </c>
      <c r="W63" s="1">
        <f t="shared" si="5"/>
        <v>1.1937254788977627E-3</v>
      </c>
      <c r="X63" s="1">
        <f t="shared" si="6"/>
        <v>3.3439654679187059E-3</v>
      </c>
      <c r="Y63" s="1">
        <f t="shared" si="7"/>
        <v>1.5405901481177237E-3</v>
      </c>
      <c r="Z63" s="1">
        <f t="shared" si="8"/>
        <v>2.0919306308645196E-3</v>
      </c>
      <c r="AA63" s="1">
        <f t="shared" si="9"/>
        <v>1.0972216261993708E-3</v>
      </c>
      <c r="AB63" s="1">
        <f t="shared" si="10"/>
        <v>1.4806444434664484E-3</v>
      </c>
      <c r="AC63" s="1">
        <f t="shared" si="11"/>
        <v>2.567074174191913E-3</v>
      </c>
      <c r="AD63" s="1">
        <f t="shared" si="12"/>
        <v>1.5927316881161489E-3</v>
      </c>
      <c r="AE63" s="1">
        <f t="shared" si="13"/>
        <v>8.9909497345607966E-4</v>
      </c>
      <c r="AF63" s="1">
        <f t="shared" si="14"/>
        <v>1.7563309590254079E-3</v>
      </c>
      <c r="AG63" s="1">
        <f t="shared" si="15"/>
        <v>7.8466796179523857E-4</v>
      </c>
      <c r="AH63" s="1">
        <f t="shared" si="16"/>
        <v>1.5273533810859919E-3</v>
      </c>
      <c r="AI63" s="1">
        <f t="shared" si="17"/>
        <v>6.4559997847351235E-4</v>
      </c>
      <c r="AJ63">
        <f t="shared" si="18"/>
        <v>4.1679933220499959E-7</v>
      </c>
    </row>
    <row r="64" spans="1:36" x14ac:dyDescent="0.25">
      <c r="A64" t="s">
        <v>256</v>
      </c>
      <c r="C64" t="str">
        <f>IF(ISERROR(VLOOKUP(A64,[1]ISO3_Country!$B$3:$G$248,6,FALSE)),VLOOKUP(B64,[1]ISO3_Country!$B$3:$G$248,6,FALSE),VLOOKUP(A64,[1]ISO3_Country!$B$3:$G$248,6,FALSE))</f>
        <v>ETH</v>
      </c>
      <c r="D64" t="s">
        <v>58</v>
      </c>
      <c r="E64" s="1">
        <v>0.95575414231278399</v>
      </c>
      <c r="F64" s="1">
        <v>2.6939002144920901</v>
      </c>
      <c r="G64" s="1">
        <v>1.23230184173339</v>
      </c>
      <c r="H64" s="1">
        <v>1.67080828172482</v>
      </c>
      <c r="I64" s="1">
        <v>0.86156873315730298</v>
      </c>
      <c r="J64" s="1">
        <v>1.1637359619598699</v>
      </c>
      <c r="K64" s="1">
        <v>2.03309848627346</v>
      </c>
      <c r="L64" s="1">
        <v>1.2386969041715301</v>
      </c>
      <c r="M64" s="1">
        <v>0.71125399873567496</v>
      </c>
      <c r="N64">
        <f t="shared" si="3"/>
        <v>1.395679840506769</v>
      </c>
      <c r="O64">
        <f t="shared" si="4"/>
        <v>0.63440487190331785</v>
      </c>
      <c r="R64" t="s">
        <v>256</v>
      </c>
      <c r="T64" t="str">
        <f>IF(ISERROR(VLOOKUP(R64,[1]ISO3_Country!$B$3:$G$248,6,FALSE)),VLOOKUP(S64,[1]ISO3_Country!$B$3:$G$248,6,FALSE),VLOOKUP(R64,[1]ISO3_Country!$B$3:$G$248,6,FALSE))</f>
        <v>ETH</v>
      </c>
      <c r="U64" t="s">
        <v>58</v>
      </c>
      <c r="V64">
        <f>IFERROR(VLOOKUP(U64,'EU+'!$B$2:$D$30,3,FALSE),0)</f>
        <v>0</v>
      </c>
      <c r="W64" s="1">
        <f t="shared" si="5"/>
        <v>1.1308553373494175</v>
      </c>
      <c r="X64" s="1">
        <f t="shared" si="6"/>
        <v>3.1874425660068337</v>
      </c>
      <c r="Y64" s="1">
        <f t="shared" si="7"/>
        <v>1.4580686112199561</v>
      </c>
      <c r="Z64" s="1">
        <f t="shared" si="8"/>
        <v>1.9769126592576935</v>
      </c>
      <c r="AA64" s="1">
        <f t="shared" si="9"/>
        <v>1.0194144678532353</v>
      </c>
      <c r="AB64" s="1">
        <f t="shared" si="10"/>
        <v>1.3769409574968836</v>
      </c>
      <c r="AC64" s="1">
        <f t="shared" si="11"/>
        <v>2.4055770964233369</v>
      </c>
      <c r="AD64" s="1">
        <f t="shared" si="12"/>
        <v>1.4656352961765637</v>
      </c>
      <c r="AE64" s="1">
        <f t="shared" si="13"/>
        <v>0.84156096748375597</v>
      </c>
      <c r="AF64" s="1">
        <f t="shared" si="14"/>
        <v>1.6513786621408526</v>
      </c>
      <c r="AG64" s="1">
        <f t="shared" si="15"/>
        <v>0.75063251486024385</v>
      </c>
      <c r="AH64" s="1">
        <f t="shared" si="16"/>
        <v>1.421825757086755</v>
      </c>
      <c r="AI64" s="1">
        <f t="shared" si="17"/>
        <v>0.60628844009093641</v>
      </c>
      <c r="AJ64">
        <f t="shared" si="18"/>
        <v>0.36758567258790098</v>
      </c>
    </row>
    <row r="65" spans="1:36" x14ac:dyDescent="0.25">
      <c r="A65" t="s">
        <v>257</v>
      </c>
      <c r="B65" t="s">
        <v>258</v>
      </c>
      <c r="C65" t="str">
        <f>IF(ISERROR(VLOOKUP(A65,[1]ISO3_Country!$B$3:$G$248,6,FALSE)),VLOOKUP(B65,[1]ISO3_Country!$B$3:$G$248,6,FALSE),VLOOKUP(A65,[1]ISO3_Country!$B$3:$G$248,6,FALSE))</f>
        <v>FRO</v>
      </c>
      <c r="D65" t="s">
        <v>259</v>
      </c>
      <c r="E65" s="2">
        <v>1.9069108833620301E-5</v>
      </c>
      <c r="F65" s="2">
        <v>5.6847336861229198E-5</v>
      </c>
      <c r="G65" s="2">
        <v>2.5180770398248301E-5</v>
      </c>
      <c r="H65" s="2">
        <v>3.5448644767774602E-5</v>
      </c>
      <c r="I65" s="2">
        <v>1.8194467773296801E-5</v>
      </c>
      <c r="J65" s="2">
        <v>2.5534044694569399E-5</v>
      </c>
      <c r="K65" s="2">
        <v>4.8859643063933599E-5</v>
      </c>
      <c r="L65" s="2">
        <v>2.83732506299674E-5</v>
      </c>
      <c r="M65" s="2">
        <v>1.44346992202659E-5</v>
      </c>
      <c r="N65">
        <f t="shared" si="3"/>
        <v>3.0215774026989501E-5</v>
      </c>
      <c r="O65">
        <f t="shared" si="4"/>
        <v>1.4373082230493154E-5</v>
      </c>
      <c r="R65" t="s">
        <v>257</v>
      </c>
      <c r="S65" t="s">
        <v>258</v>
      </c>
      <c r="T65" t="str">
        <f>IF(ISERROR(VLOOKUP(R65,[1]ISO3_Country!$B$3:$G$248,6,FALSE)),VLOOKUP(S65,[1]ISO3_Country!$B$3:$G$248,6,FALSE),VLOOKUP(R65,[1]ISO3_Country!$B$3:$G$248,6,FALSE))</f>
        <v>FRO</v>
      </c>
      <c r="U65" t="s">
        <v>259</v>
      </c>
      <c r="V65">
        <f>IFERROR(VLOOKUP(U65,'EU+'!$B$2:$D$30,3,FALSE),0)</f>
        <v>0</v>
      </c>
      <c r="W65" s="1">
        <f t="shared" si="5"/>
        <v>2.2562709956782157E-5</v>
      </c>
      <c r="X65" s="1">
        <f t="shared" si="6"/>
        <v>6.7262187478527068E-5</v>
      </c>
      <c r="Y65" s="1">
        <f t="shared" si="7"/>
        <v>2.9794072913481757E-5</v>
      </c>
      <c r="Z65" s="1">
        <f t="shared" si="8"/>
        <v>4.1943097458553605E-5</v>
      </c>
      <c r="AA65" s="1">
        <f t="shared" si="9"/>
        <v>2.1527828215188731E-5</v>
      </c>
      <c r="AB65" s="1">
        <f t="shared" si="10"/>
        <v>3.0212069661658374E-5</v>
      </c>
      <c r="AC65" s="1">
        <f t="shared" si="11"/>
        <v>5.7811089372976392E-5</v>
      </c>
      <c r="AD65" s="1">
        <f t="shared" si="12"/>
        <v>3.357143902636704E-5</v>
      </c>
      <c r="AE65" s="1">
        <f t="shared" si="13"/>
        <v>1.7079242384208316E-5</v>
      </c>
      <c r="AF65" s="1">
        <f t="shared" si="14"/>
        <v>3.5751526274193716E-5</v>
      </c>
      <c r="AG65" s="1">
        <f t="shared" si="15"/>
        <v>1.7006336708291182E-5</v>
      </c>
      <c r="AH65" s="1">
        <f t="shared" si="16"/>
        <v>3.2040333732079771E-5</v>
      </c>
      <c r="AI65" s="1">
        <f t="shared" si="17"/>
        <v>1.5844286870968758E-5</v>
      </c>
      <c r="AJ65">
        <f t="shared" si="18"/>
        <v>2.5104142644955299E-10</v>
      </c>
    </row>
    <row r="66" spans="1:36" x14ac:dyDescent="0.25">
      <c r="A66" t="s">
        <v>260</v>
      </c>
      <c r="C66" t="str">
        <f>IF(ISERROR(VLOOKUP(A66,[1]ISO3_Country!$B$3:$G$248,6,FALSE)),VLOOKUP(B66,[1]ISO3_Country!$B$3:$G$248,6,FALSE),VLOOKUP(A66,[1]ISO3_Country!$B$3:$G$248,6,FALSE))</f>
        <v>FJI</v>
      </c>
      <c r="D66" t="s">
        <v>60</v>
      </c>
      <c r="E66" s="1">
        <v>1.4148216295121301E-3</v>
      </c>
      <c r="F66" s="1">
        <v>3.9953748819100002E-3</v>
      </c>
      <c r="G66" s="1">
        <v>1.82384712458023E-3</v>
      </c>
      <c r="H66" s="1">
        <v>2.4728750323699399E-3</v>
      </c>
      <c r="I66" s="1">
        <v>1.2774183999258301E-3</v>
      </c>
      <c r="J66" s="1">
        <v>1.7227784269206201E-3</v>
      </c>
      <c r="K66" s="1">
        <v>3.0164958607858702E-3</v>
      </c>
      <c r="L66" s="1">
        <v>1.8328295676904101E-3</v>
      </c>
      <c r="M66" s="1">
        <v>1.0550863489081901E-3</v>
      </c>
      <c r="N66">
        <f t="shared" si="3"/>
        <v>2.0679474747336913E-3</v>
      </c>
      <c r="O66">
        <f t="shared" si="4"/>
        <v>9.4141456783773875E-4</v>
      </c>
      <c r="R66" t="s">
        <v>260</v>
      </c>
      <c r="T66" t="str">
        <f>IF(ISERROR(VLOOKUP(R66,[1]ISO3_Country!$B$3:$G$248,6,FALSE)),VLOOKUP(S66,[1]ISO3_Country!$B$3:$G$248,6,FALSE),VLOOKUP(R66,[1]ISO3_Country!$B$3:$G$248,6,FALSE))</f>
        <v>FJI</v>
      </c>
      <c r="U66" t="s">
        <v>60</v>
      </c>
      <c r="V66">
        <f>IFERROR(VLOOKUP(U66,'EU+'!$B$2:$D$30,3,FALSE),0)</f>
        <v>0</v>
      </c>
      <c r="W66" s="1">
        <f t="shared" si="5"/>
        <v>1.6740273678119027E-3</v>
      </c>
      <c r="X66" s="1">
        <f t="shared" si="6"/>
        <v>4.7273569738200318E-3</v>
      </c>
      <c r="Y66" s="1">
        <f t="shared" si="7"/>
        <v>2.1579893447806336E-3</v>
      </c>
      <c r="Z66" s="1">
        <f t="shared" si="8"/>
        <v>2.9259239433549614E-3</v>
      </c>
      <c r="AA66" s="1">
        <f t="shared" si="9"/>
        <v>1.5114508550167706E-3</v>
      </c>
      <c r="AB66" s="1">
        <f t="shared" si="10"/>
        <v>2.0384041176522952E-3</v>
      </c>
      <c r="AC66" s="1">
        <f t="shared" si="11"/>
        <v>3.5691401096180201E-3</v>
      </c>
      <c r="AD66" s="1">
        <f t="shared" si="12"/>
        <v>2.1686174375964325E-3</v>
      </c>
      <c r="AE66" s="1">
        <f t="shared" si="13"/>
        <v>1.2483859354667189E-3</v>
      </c>
      <c r="AF66" s="1">
        <f t="shared" si="14"/>
        <v>2.4468106761241963E-3</v>
      </c>
      <c r="AG66" s="1">
        <f t="shared" si="15"/>
        <v>1.1138886472640528E-3</v>
      </c>
      <c r="AH66" s="1">
        <f t="shared" si="16"/>
        <v>2.1071996910700477E-3</v>
      </c>
      <c r="AI66" s="1">
        <f t="shared" si="17"/>
        <v>8.9975725898249999E-4</v>
      </c>
      <c r="AJ66">
        <f t="shared" si="18"/>
        <v>8.095631250917016E-7</v>
      </c>
    </row>
    <row r="67" spans="1:36" x14ac:dyDescent="0.25">
      <c r="A67" t="s">
        <v>261</v>
      </c>
      <c r="C67" t="str">
        <f>IF(ISERROR(VLOOKUP(A67,[1]ISO3_Country!$B$3:$G$248,6,FALSE)),VLOOKUP(B67,[1]ISO3_Country!$B$3:$G$248,6,FALSE),VLOOKUP(A67,[1]ISO3_Country!$B$3:$G$248,6,FALSE))</f>
        <v>FIN</v>
      </c>
      <c r="D67" t="s">
        <v>59</v>
      </c>
      <c r="E67" s="1">
        <v>2.0071222766368801E-3</v>
      </c>
      <c r="F67" s="1">
        <v>6.0240910603783296E-3</v>
      </c>
      <c r="G67" s="1">
        <v>2.6550671185303801E-3</v>
      </c>
      <c r="H67" s="1">
        <v>3.7477777906527298E-3</v>
      </c>
      <c r="I67" s="1">
        <v>1.9175191778147401E-3</v>
      </c>
      <c r="J67" s="1">
        <v>2.6976384652749401E-3</v>
      </c>
      <c r="K67" s="1">
        <v>5.19034751503004E-3</v>
      </c>
      <c r="L67" s="1">
        <v>3.0023764914427599E-3</v>
      </c>
      <c r="M67" s="1">
        <v>1.51841267295667E-3</v>
      </c>
      <c r="N67">
        <f t="shared" si="3"/>
        <v>3.1955947298574964E-3</v>
      </c>
      <c r="O67">
        <f t="shared" si="4"/>
        <v>1.5297337867598258E-3</v>
      </c>
      <c r="R67" t="s">
        <v>261</v>
      </c>
      <c r="T67" t="str">
        <f>IF(ISERROR(VLOOKUP(R67,[1]ISO3_Country!$B$3:$G$248,6,FALSE)),VLOOKUP(S67,[1]ISO3_Country!$B$3:$G$248,6,FALSE),VLOOKUP(R67,[1]ISO3_Country!$B$3:$G$248,6,FALSE))</f>
        <v>FIN</v>
      </c>
      <c r="U67" t="s">
        <v>59</v>
      </c>
      <c r="V67" t="str">
        <f>IFERROR(VLOOKUP(U67,'EU+'!$B$2:$D$30,3,FALSE),0)</f>
        <v>EU+</v>
      </c>
      <c r="W67" s="1">
        <f t="shared" si="5"/>
        <v>2.3748418539471182E-3</v>
      </c>
      <c r="X67" s="1">
        <f t="shared" si="6"/>
        <v>7.1277488913862328E-3</v>
      </c>
      <c r="Y67" s="1">
        <f t="shared" si="7"/>
        <v>3.1414949609796295E-3</v>
      </c>
      <c r="Z67" s="1">
        <f t="shared" si="8"/>
        <v>4.4343982726597888E-3</v>
      </c>
      <c r="AA67" s="1">
        <f t="shared" si="9"/>
        <v>2.2688228077718483E-3</v>
      </c>
      <c r="AB67" s="1">
        <f t="shared" si="10"/>
        <v>3.1918656918537244E-3</v>
      </c>
      <c r="AC67" s="1">
        <f t="shared" si="11"/>
        <v>6.1412573905948288E-3</v>
      </c>
      <c r="AD67" s="1">
        <f t="shared" si="12"/>
        <v>3.5524339678658888E-3</v>
      </c>
      <c r="AE67" s="1">
        <f t="shared" si="13"/>
        <v>1.7965970530422236E-3</v>
      </c>
      <c r="AF67" s="1">
        <f t="shared" si="14"/>
        <v>3.7810512100112533E-3</v>
      </c>
      <c r="AG67" s="1">
        <f t="shared" si="15"/>
        <v>1.8099922782390076E-3</v>
      </c>
      <c r="AH67" s="1">
        <f t="shared" si="16"/>
        <v>3.3901953822257024E-3</v>
      </c>
      <c r="AI67" s="1">
        <f t="shared" si="17"/>
        <v>1.6904903345005544E-3</v>
      </c>
      <c r="AJ67">
        <f t="shared" si="18"/>
        <v>2.8577575710397965E-6</v>
      </c>
    </row>
    <row r="68" spans="1:36" x14ac:dyDescent="0.25">
      <c r="A68" t="s">
        <v>262</v>
      </c>
      <c r="C68" t="str">
        <f>IF(ISERROR(VLOOKUP(A68,[1]ISO3_Country!$B$3:$G$248,6,FALSE)),VLOOKUP(B68,[1]ISO3_Country!$B$3:$G$248,6,FALSE),VLOOKUP(A68,[1]ISO3_Country!$B$3:$G$248,6,FALSE))</f>
        <v>FRA</v>
      </c>
      <c r="D68" t="s">
        <v>61</v>
      </c>
      <c r="E68" s="1">
        <v>2.61155778272575E-2</v>
      </c>
      <c r="F68" s="1">
        <v>7.7285897147474594E-2</v>
      </c>
      <c r="G68" s="1">
        <v>3.4420604247436301E-2</v>
      </c>
      <c r="H68" s="1">
        <v>4.8306896521170803E-2</v>
      </c>
      <c r="I68" s="1">
        <v>2.48691834403208E-2</v>
      </c>
      <c r="J68" s="1">
        <v>3.48094603598533E-2</v>
      </c>
      <c r="K68" s="1">
        <v>6.6157716497880201E-2</v>
      </c>
      <c r="L68" s="1">
        <v>3.8594788805684399E-2</v>
      </c>
      <c r="M68" s="1">
        <v>1.97732883462899E-2</v>
      </c>
      <c r="N68">
        <f t="shared" si="3"/>
        <v>4.1148157021485304E-2</v>
      </c>
      <c r="O68">
        <f t="shared" si="4"/>
        <v>1.9437364268822959E-2</v>
      </c>
      <c r="R68" t="s">
        <v>262</v>
      </c>
      <c r="T68" t="str">
        <f>IF(ISERROR(VLOOKUP(R68,[1]ISO3_Country!$B$3:$G$248,6,FALSE)),VLOOKUP(S68,[1]ISO3_Country!$B$3:$G$248,6,FALSE),VLOOKUP(R68,[1]ISO3_Country!$B$3:$G$248,6,FALSE))</f>
        <v>FRA</v>
      </c>
      <c r="U68" t="s">
        <v>61</v>
      </c>
      <c r="V68" t="str">
        <f>IFERROR(VLOOKUP(U68,'EU+'!$B$2:$D$30,3,FALSE),0)</f>
        <v>EU+</v>
      </c>
      <c r="W68" s="1">
        <f t="shared" si="5"/>
        <v>3.0900143945442798E-2</v>
      </c>
      <c r="X68" s="1">
        <f t="shared" si="6"/>
        <v>9.1445242475817756E-2</v>
      </c>
      <c r="Y68" s="1">
        <f t="shared" si="7"/>
        <v>4.0726712346559418E-2</v>
      </c>
      <c r="Z68" s="1">
        <f t="shared" si="8"/>
        <v>5.7157075594315543E-2</v>
      </c>
      <c r="AA68" s="1">
        <f t="shared" si="9"/>
        <v>2.94254009309904E-2</v>
      </c>
      <c r="AB68" s="1">
        <f t="shared" si="10"/>
        <v>4.1186809761490424E-2</v>
      </c>
      <c r="AC68" s="1">
        <f t="shared" si="11"/>
        <v>7.8278297206681877E-2</v>
      </c>
      <c r="AD68" s="1">
        <f t="shared" si="12"/>
        <v>4.5665638245801367E-2</v>
      </c>
      <c r="AE68" s="1">
        <f t="shared" si="13"/>
        <v>2.3395900340270882E-2</v>
      </c>
      <c r="AF68" s="1">
        <f t="shared" si="14"/>
        <v>4.868680231637449E-2</v>
      </c>
      <c r="AG68" s="1">
        <f t="shared" si="15"/>
        <v>2.2998432498773057E-2</v>
      </c>
      <c r="AH68" s="1">
        <f t="shared" si="16"/>
        <v>4.3590409297046988E-2</v>
      </c>
      <c r="AI68" s="1">
        <f t="shared" si="17"/>
        <v>2.1341269219309778E-2</v>
      </c>
      <c r="AJ68">
        <f t="shared" si="18"/>
        <v>4.5544977189105901E-4</v>
      </c>
    </row>
    <row r="69" spans="1:36" x14ac:dyDescent="0.25">
      <c r="A69" t="s">
        <v>263</v>
      </c>
      <c r="C69" t="str">
        <f>IF(ISERROR(VLOOKUP(A69,[1]ISO3_Country!$B$3:$G$248,6,FALSE)),VLOOKUP(B69,[1]ISO3_Country!$B$3:$G$248,6,FALSE),VLOOKUP(A69,[1]ISO3_Country!$B$3:$G$248,6,FALSE))</f>
        <v>GAB</v>
      </c>
      <c r="D69" t="s">
        <v>62</v>
      </c>
      <c r="E69" s="1">
        <v>1.8198948860287101E-3</v>
      </c>
      <c r="F69" s="1">
        <v>5.0891392552693598E-3</v>
      </c>
      <c r="G69" s="1">
        <v>2.3434669482278901E-3</v>
      </c>
      <c r="H69" s="1">
        <v>3.1693581649694098E-3</v>
      </c>
      <c r="I69" s="1">
        <v>1.6527009014211699E-3</v>
      </c>
      <c r="J69" s="1">
        <v>2.21997117614581E-3</v>
      </c>
      <c r="K69" s="1">
        <v>3.83925262790506E-3</v>
      </c>
      <c r="L69" s="1">
        <v>2.3639180357692201E-3</v>
      </c>
      <c r="M69" s="1">
        <v>1.36347352039478E-3</v>
      </c>
      <c r="N69">
        <f t="shared" si="3"/>
        <v>2.6512417240146012E-3</v>
      </c>
      <c r="O69">
        <f t="shared" si="4"/>
        <v>1.1902206577255861E-3</v>
      </c>
      <c r="R69" t="s">
        <v>263</v>
      </c>
      <c r="T69" t="str">
        <f>IF(ISERROR(VLOOKUP(R69,[1]ISO3_Country!$B$3:$G$248,6,FALSE)),VLOOKUP(S69,[1]ISO3_Country!$B$3:$G$248,6,FALSE),VLOOKUP(R69,[1]ISO3_Country!$B$3:$G$248,6,FALSE))</f>
        <v>GAB</v>
      </c>
      <c r="U69" t="s">
        <v>62</v>
      </c>
      <c r="V69">
        <f>IFERROR(VLOOKUP(U69,'EU+'!$B$2:$D$30,3,FALSE),0)</f>
        <v>0</v>
      </c>
      <c r="W69" s="1">
        <f t="shared" si="5"/>
        <v>2.1533130270304963E-3</v>
      </c>
      <c r="X69" s="1">
        <f t="shared" si="6"/>
        <v>6.0215070325610621E-3</v>
      </c>
      <c r="Y69" s="1">
        <f t="shared" si="7"/>
        <v>2.7728073455089153E-3</v>
      </c>
      <c r="Z69" s="1">
        <f t="shared" si="8"/>
        <v>3.7500079132847431E-3</v>
      </c>
      <c r="AA69" s="1">
        <f t="shared" si="9"/>
        <v>1.9554878735777198E-3</v>
      </c>
      <c r="AB69" s="1">
        <f t="shared" si="10"/>
        <v>2.6266862388180661E-3</v>
      </c>
      <c r="AC69" s="1">
        <f t="shared" si="11"/>
        <v>4.5426319735252076E-3</v>
      </c>
      <c r="AD69" s="1">
        <f t="shared" si="12"/>
        <v>2.7970052228466461E-3</v>
      </c>
      <c r="AE69" s="1">
        <f t="shared" si="13"/>
        <v>1.6132719070846896E-3</v>
      </c>
      <c r="AF69" s="1">
        <f t="shared" si="14"/>
        <v>3.1369687260263943E-3</v>
      </c>
      <c r="AG69" s="1">
        <f t="shared" si="15"/>
        <v>1.4082778445045196E-3</v>
      </c>
      <c r="AH69" s="1">
        <f t="shared" si="16"/>
        <v>2.7070166431704657E-3</v>
      </c>
      <c r="AI69" s="1">
        <f t="shared" si="17"/>
        <v>1.1341414813207649E-3</v>
      </c>
      <c r="AJ69">
        <f t="shared" si="18"/>
        <v>1.2862768996524589E-6</v>
      </c>
    </row>
    <row r="70" spans="1:36" x14ac:dyDescent="0.25">
      <c r="A70" t="s">
        <v>264</v>
      </c>
      <c r="C70" t="str">
        <f>IF(ISERROR(VLOOKUP(A70,[1]ISO3_Country!$B$3:$G$248,6,FALSE)),VLOOKUP(B70,[1]ISO3_Country!$B$3:$G$248,6,FALSE),VLOOKUP(A70,[1]ISO3_Country!$B$3:$G$248,6,FALSE))</f>
        <v>GMB</v>
      </c>
      <c r="D70" t="s">
        <v>67</v>
      </c>
      <c r="E70" s="1">
        <v>1.1726644900331901E-2</v>
      </c>
      <c r="F70" s="1">
        <v>3.3006366164613103E-2</v>
      </c>
      <c r="G70" s="1">
        <v>1.51159865851838E-2</v>
      </c>
      <c r="H70" s="1">
        <v>2.0485252330461001E-2</v>
      </c>
      <c r="I70" s="1">
        <v>1.0571054114653901E-2</v>
      </c>
      <c r="J70" s="1">
        <v>1.4272997110144301E-2</v>
      </c>
      <c r="K70" s="1">
        <v>2.49078092569784E-2</v>
      </c>
      <c r="L70" s="1">
        <v>1.5189157710158101E-2</v>
      </c>
      <c r="M70" s="1">
        <v>8.7282908627234392E-3</v>
      </c>
      <c r="N70">
        <f t="shared" si="3"/>
        <v>1.7111506559471995E-2</v>
      </c>
      <c r="O70">
        <f t="shared" si="4"/>
        <v>7.7669031617735003E-3</v>
      </c>
      <c r="R70" t="s">
        <v>264</v>
      </c>
      <c r="T70" t="str">
        <f>IF(ISERROR(VLOOKUP(R70,[1]ISO3_Country!$B$3:$G$248,6,FALSE)),VLOOKUP(S70,[1]ISO3_Country!$B$3:$G$248,6,FALSE),VLOOKUP(R70,[1]ISO3_Country!$B$3:$G$248,6,FALSE))</f>
        <v>GMB</v>
      </c>
      <c r="U70" t="s">
        <v>67</v>
      </c>
      <c r="V70">
        <f>IFERROR(VLOOKUP(U70,'EU+'!$B$2:$D$30,3,FALSE),0)</f>
        <v>0</v>
      </c>
      <c r="W70" s="1">
        <f t="shared" si="5"/>
        <v>1.3875052576441529E-2</v>
      </c>
      <c r="X70" s="1">
        <f t="shared" si="6"/>
        <v>3.9053375435485878E-2</v>
      </c>
      <c r="Y70" s="1">
        <f t="shared" si="7"/>
        <v>1.7885346609947568E-2</v>
      </c>
      <c r="Z70" s="1">
        <f t="shared" si="8"/>
        <v>2.4238301367748676E-2</v>
      </c>
      <c r="AA70" s="1">
        <f t="shared" si="9"/>
        <v>1.2507749051485315E-2</v>
      </c>
      <c r="AB70" s="1">
        <f t="shared" si="10"/>
        <v>1.6887915257077928E-2</v>
      </c>
      <c r="AC70" s="1">
        <f t="shared" si="11"/>
        <v>2.9471103281619011E-2</v>
      </c>
      <c r="AD70" s="1">
        <f t="shared" si="12"/>
        <v>1.7971923223695549E-2</v>
      </c>
      <c r="AE70" s="1">
        <f t="shared" si="13"/>
        <v>1.0327378005565279E-2</v>
      </c>
      <c r="AF70" s="1">
        <f t="shared" si="14"/>
        <v>2.024646053434075E-2</v>
      </c>
      <c r="AG70" s="1">
        <f t="shared" si="15"/>
        <v>9.1898570001626937E-3</v>
      </c>
      <c r="AH70" s="1">
        <f t="shared" si="16"/>
        <v>1.7433213763888615E-2</v>
      </c>
      <c r="AI70" s="1">
        <f t="shared" si="17"/>
        <v>7.4204354124622557E-3</v>
      </c>
      <c r="AJ70">
        <f t="shared" si="18"/>
        <v>5.5062861710523889E-5</v>
      </c>
    </row>
    <row r="71" spans="1:36" x14ac:dyDescent="0.25">
      <c r="A71" t="s">
        <v>265</v>
      </c>
      <c r="C71" t="str">
        <f>IF(ISERROR(VLOOKUP(A71,[1]ISO3_Country!$B$3:$G$248,6,FALSE)),VLOOKUP(B71,[1]ISO3_Country!$B$3:$G$248,6,FALSE),VLOOKUP(A71,[1]ISO3_Country!$B$3:$G$248,6,FALSE))</f>
        <v>GEO</v>
      </c>
      <c r="D71" t="s">
        <v>64</v>
      </c>
      <c r="E71" s="1">
        <v>1.0649505789582899E-2</v>
      </c>
      <c r="F71" s="1">
        <v>3.0310546367821899E-2</v>
      </c>
      <c r="G71" s="1">
        <v>1.3749346386210301E-2</v>
      </c>
      <c r="H71" s="1">
        <v>1.87030263397387E-2</v>
      </c>
      <c r="I71" s="1">
        <v>9.5997829178477694E-3</v>
      </c>
      <c r="J71" s="1">
        <v>1.29962095604514E-2</v>
      </c>
      <c r="K71" s="1">
        <v>2.2895798422894399E-2</v>
      </c>
      <c r="L71" s="1">
        <v>1.3855390302366301E-2</v>
      </c>
      <c r="M71" s="1">
        <v>7.9211938978567195E-3</v>
      </c>
      <c r="N71">
        <f t="shared" ref="N71:N134" si="19">AVERAGE(E71:M71)</f>
        <v>1.5631199998307824E-2</v>
      </c>
      <c r="O71">
        <f t="shared" ref="O71:O134" si="20">_xlfn.STDEV.S(E71:M71)</f>
        <v>7.1760994639884423E-3</v>
      </c>
      <c r="R71" t="s">
        <v>265</v>
      </c>
      <c r="T71" t="str">
        <f>IF(ISERROR(VLOOKUP(R71,[1]ISO3_Country!$B$3:$G$248,6,FALSE)),VLOOKUP(S71,[1]ISO3_Country!$B$3:$G$248,6,FALSE),VLOOKUP(R71,[1]ISO3_Country!$B$3:$G$248,6,FALSE))</f>
        <v>GEO</v>
      </c>
      <c r="U71" t="s">
        <v>64</v>
      </c>
      <c r="V71">
        <f>IFERROR(VLOOKUP(U71,'EU+'!$B$2:$D$30,3,FALSE),0)</f>
        <v>0</v>
      </c>
      <c r="W71" s="1">
        <f t="shared" ref="W71:W134" si="21">E71*$Q$3</f>
        <v>1.2600573650814569E-2</v>
      </c>
      <c r="X71" s="1">
        <f t="shared" ref="X71:X134" si="22">F71*$Q$3</f>
        <v>3.586366160557096E-2</v>
      </c>
      <c r="Y71" s="1">
        <f t="shared" ref="Y71:Y134" si="23">G71*$Q$3</f>
        <v>1.6268327865455769E-2</v>
      </c>
      <c r="Z71" s="1">
        <f t="shared" ref="Z71:Z134" si="24">H71*$Q$3</f>
        <v>2.2129558454959307E-2</v>
      </c>
      <c r="AA71" s="1">
        <f t="shared" ref="AA71:AA134" si="25">I71*$Q$3</f>
        <v>1.135853382102439E-2</v>
      </c>
      <c r="AB71" s="1">
        <f t="shared" ref="AB71:AB134" si="26">J71*$Q$3</f>
        <v>1.5377210828701015E-2</v>
      </c>
      <c r="AC71" s="1">
        <f t="shared" ref="AC71:AC134" si="27">K71*$Q$3</f>
        <v>2.7090477250511395E-2</v>
      </c>
      <c r="AD71" s="1">
        <f t="shared" ref="AD71:AD134" si="28">L71*$Q$3</f>
        <v>1.639379980773609E-2</v>
      </c>
      <c r="AE71" s="1">
        <f t="shared" ref="AE71:AE134" si="29">M71*$Q$3</f>
        <v>9.3724149349690873E-3</v>
      </c>
      <c r="AF71" s="1">
        <f t="shared" ref="AF71:AF134" si="30">N71*$Q$3</f>
        <v>1.8494950913304734E-2</v>
      </c>
      <c r="AG71" s="1">
        <f t="shared" ref="AG71:AG134" si="31">O71*$Q$3</f>
        <v>8.4908137155065896E-3</v>
      </c>
      <c r="AH71" s="1">
        <f t="shared" ref="AH71:AH134" si="32">AVERAGE(AA71:AE71)</f>
        <v>1.5918487328588395E-2</v>
      </c>
      <c r="AI71" s="1">
        <f t="shared" ref="AI71:AI134" si="33">_xlfn.STDEV.S(AA71:AE71)</f>
        <v>6.8734362001724334E-3</v>
      </c>
      <c r="AJ71">
        <f t="shared" ref="AJ71:AJ134" si="34">AI71^2</f>
        <v>4.7244125197840861E-5</v>
      </c>
    </row>
    <row r="72" spans="1:36" x14ac:dyDescent="0.25">
      <c r="A72" t="s">
        <v>266</v>
      </c>
      <c r="C72" t="str">
        <f>IF(ISERROR(VLOOKUP(A72,[1]ISO3_Country!$B$3:$G$248,6,FALSE)),VLOOKUP(B72,[1]ISO3_Country!$B$3:$G$248,6,FALSE),VLOOKUP(A72,[1]ISO3_Country!$B$3:$G$248,6,FALSE))</f>
        <v>DEU</v>
      </c>
      <c r="D72" t="s">
        <v>48</v>
      </c>
      <c r="E72" s="1">
        <v>3.11680607161356E-2</v>
      </c>
      <c r="F72" s="1">
        <v>9.3112776403224295E-2</v>
      </c>
      <c r="G72" s="1">
        <v>4.1176767217728602E-2</v>
      </c>
      <c r="H72" s="1">
        <v>5.8009191185527997E-2</v>
      </c>
      <c r="I72" s="1">
        <v>2.9738170532169102E-2</v>
      </c>
      <c r="J72" s="1">
        <v>4.1763175006248397E-2</v>
      </c>
      <c r="K72" s="1">
        <v>8.0021041075413302E-2</v>
      </c>
      <c r="L72" s="1">
        <v>4.6418070622548102E-2</v>
      </c>
      <c r="M72" s="1">
        <v>2.3584086562628202E-2</v>
      </c>
      <c r="N72">
        <f t="shared" si="19"/>
        <v>4.9443482146847066E-2</v>
      </c>
      <c r="O72">
        <f t="shared" si="20"/>
        <v>2.3565979782524248E-2</v>
      </c>
      <c r="R72" t="s">
        <v>266</v>
      </c>
      <c r="T72" t="str">
        <f>IF(ISERROR(VLOOKUP(R72,[1]ISO3_Country!$B$3:$G$248,6,FALSE)),VLOOKUP(S72,[1]ISO3_Country!$B$3:$G$248,6,FALSE),VLOOKUP(R72,[1]ISO3_Country!$B$3:$G$248,6,FALSE))</f>
        <v>DEU</v>
      </c>
      <c r="U72" t="s">
        <v>48</v>
      </c>
      <c r="V72" t="str">
        <f>IFERROR(VLOOKUP(U72,'EU+'!$B$2:$D$30,3,FALSE),0)</f>
        <v>EU+</v>
      </c>
      <c r="W72" s="1">
        <f t="shared" si="21"/>
        <v>3.6878278895429273E-2</v>
      </c>
      <c r="X72" s="1">
        <f t="shared" si="22"/>
        <v>0.11017172252709855</v>
      </c>
      <c r="Y72" s="1">
        <f t="shared" si="23"/>
        <v>4.8720654111194917E-2</v>
      </c>
      <c r="Z72" s="1">
        <f t="shared" si="24"/>
        <v>6.8636902068490949E-2</v>
      </c>
      <c r="AA72" s="1">
        <f t="shared" si="25"/>
        <v>3.5186422303053799E-2</v>
      </c>
      <c r="AB72" s="1">
        <f t="shared" si="26"/>
        <v>4.9414496123646123E-2</v>
      </c>
      <c r="AC72" s="1">
        <f t="shared" si="27"/>
        <v>9.4681484907206653E-2</v>
      </c>
      <c r="AD72" s="1">
        <f t="shared" si="28"/>
        <v>5.4922202885720722E-2</v>
      </c>
      <c r="AE72" s="1">
        <f t="shared" si="29"/>
        <v>2.7904864844551815E-2</v>
      </c>
      <c r="AF72" s="1">
        <f t="shared" si="30"/>
        <v>5.8501892074043646E-2</v>
      </c>
      <c r="AG72" s="1">
        <f t="shared" si="31"/>
        <v>2.7883440769032541E-2</v>
      </c>
      <c r="AH72" s="1">
        <f t="shared" si="32"/>
        <v>5.2421894212835815E-2</v>
      </c>
      <c r="AI72" s="1">
        <f t="shared" si="33"/>
        <v>2.5977467223444371E-2</v>
      </c>
      <c r="AJ72">
        <f t="shared" si="34"/>
        <v>6.7482880334512657E-4</v>
      </c>
    </row>
    <row r="73" spans="1:36" x14ac:dyDescent="0.25">
      <c r="A73" t="s">
        <v>267</v>
      </c>
      <c r="C73" t="str">
        <f>IF(ISERROR(VLOOKUP(A73,[1]ISO3_Country!$B$3:$G$248,6,FALSE)),VLOOKUP(B73,[1]ISO3_Country!$B$3:$G$248,6,FALSE),VLOOKUP(A73,[1]ISO3_Country!$B$3:$G$248,6,FALSE))</f>
        <v>GHA</v>
      </c>
      <c r="D73" t="s">
        <v>65</v>
      </c>
      <c r="E73" s="1">
        <v>0.137863309701416</v>
      </c>
      <c r="F73" s="1">
        <v>0.388829819792956</v>
      </c>
      <c r="G73" s="1">
        <v>0.17777318811145401</v>
      </c>
      <c r="H73" s="1">
        <v>0.24108426946909201</v>
      </c>
      <c r="I73" s="1">
        <v>0.12427681734913799</v>
      </c>
      <c r="J73" s="1">
        <v>0.16789229064528699</v>
      </c>
      <c r="K73" s="1">
        <v>0.29346426014494198</v>
      </c>
      <c r="L73" s="1">
        <v>0.17872425127925801</v>
      </c>
      <c r="M73" s="1">
        <v>0.102588485109225</v>
      </c>
      <c r="N73">
        <f t="shared" si="19"/>
        <v>0.20138852128919646</v>
      </c>
      <c r="O73">
        <f t="shared" si="20"/>
        <v>9.1599945140999464E-2</v>
      </c>
      <c r="R73" t="s">
        <v>267</v>
      </c>
      <c r="T73" t="str">
        <f>IF(ISERROR(VLOOKUP(R73,[1]ISO3_Country!$B$3:$G$248,6,FALSE)),VLOOKUP(S73,[1]ISO3_Country!$B$3:$G$248,6,FALSE),VLOOKUP(R73,[1]ISO3_Country!$B$3:$G$248,6,FALSE))</f>
        <v>GHA</v>
      </c>
      <c r="U73" t="s">
        <v>65</v>
      </c>
      <c r="V73">
        <f>IFERROR(VLOOKUP(U73,'EU+'!$B$2:$D$30,3,FALSE),0)</f>
        <v>0</v>
      </c>
      <c r="W73" s="1">
        <f t="shared" si="21"/>
        <v>0.16312088297440033</v>
      </c>
      <c r="X73" s="1">
        <f t="shared" si="22"/>
        <v>0.46006630530467019</v>
      </c>
      <c r="Y73" s="1">
        <f t="shared" si="23"/>
        <v>0.21034254492162902</v>
      </c>
      <c r="Z73" s="1">
        <f t="shared" si="24"/>
        <v>0.28525268247373753</v>
      </c>
      <c r="AA73" s="1">
        <f t="shared" si="25"/>
        <v>0.14704524520080811</v>
      </c>
      <c r="AB73" s="1">
        <f t="shared" si="26"/>
        <v>0.19865139429749654</v>
      </c>
      <c r="AC73" s="1">
        <f t="shared" si="27"/>
        <v>0.34722907305757494</v>
      </c>
      <c r="AD73" s="1">
        <f t="shared" si="28"/>
        <v>0.21146784986340517</v>
      </c>
      <c r="AE73" s="1">
        <f t="shared" si="29"/>
        <v>0.12138345082724374</v>
      </c>
      <c r="AF73" s="1">
        <f t="shared" si="30"/>
        <v>0.2382843809912184</v>
      </c>
      <c r="AG73" s="1">
        <f t="shared" si="31"/>
        <v>0.10838172944032401</v>
      </c>
      <c r="AH73" s="1">
        <f t="shared" si="32"/>
        <v>0.20515540264930571</v>
      </c>
      <c r="AI73" s="1">
        <f t="shared" si="33"/>
        <v>8.7552280450762354E-2</v>
      </c>
      <c r="AJ73">
        <f t="shared" si="34"/>
        <v>7.6654018121289436E-3</v>
      </c>
    </row>
    <row r="74" spans="1:36" x14ac:dyDescent="0.25">
      <c r="A74" t="s">
        <v>268</v>
      </c>
      <c r="C74" t="str">
        <f>IF(ISERROR(VLOOKUP(A74,[1]ISO3_Country!$B$3:$G$248,6,FALSE)),VLOOKUP(B74,[1]ISO3_Country!$B$3:$G$248,6,FALSE),VLOOKUP(A74,[1]ISO3_Country!$B$3:$G$248,6,FALSE))</f>
        <v>GRC</v>
      </c>
      <c r="D74" t="s">
        <v>70</v>
      </c>
      <c r="E74" s="1">
        <v>5.6879786363782702E-3</v>
      </c>
      <c r="F74" s="1">
        <v>1.6119435386337401E-2</v>
      </c>
      <c r="G74" s="1">
        <v>7.40740491584857E-3</v>
      </c>
      <c r="H74" s="1">
        <v>1.02009305236166E-2</v>
      </c>
      <c r="I74" s="1">
        <v>5.3534365528968E-3</v>
      </c>
      <c r="J74" s="1">
        <v>7.3650975628212299E-3</v>
      </c>
      <c r="K74" s="1">
        <v>1.3429099502245899E-2</v>
      </c>
      <c r="L74" s="1">
        <v>8.0627039941207502E-3</v>
      </c>
      <c r="M74" s="1">
        <v>4.3159505541734899E-3</v>
      </c>
      <c r="N74">
        <f t="shared" si="19"/>
        <v>8.6602264031598892E-3</v>
      </c>
      <c r="O74">
        <f t="shared" si="20"/>
        <v>3.9211210203711575E-3</v>
      </c>
      <c r="R74" t="s">
        <v>268</v>
      </c>
      <c r="T74" t="str">
        <f>IF(ISERROR(VLOOKUP(R74,[1]ISO3_Country!$B$3:$G$248,6,FALSE)),VLOOKUP(S74,[1]ISO3_Country!$B$3:$G$248,6,FALSE),VLOOKUP(R74,[1]ISO3_Country!$B$3:$G$248,6,FALSE))</f>
        <v>GRC</v>
      </c>
      <c r="U74" t="s">
        <v>70</v>
      </c>
      <c r="V74" t="str">
        <f>IFERROR(VLOOKUP(U74,'EU+'!$B$2:$D$30,3,FALSE),0)</f>
        <v>EU+</v>
      </c>
      <c r="W74" s="1">
        <f t="shared" si="21"/>
        <v>6.7300581968838319E-3</v>
      </c>
      <c r="X74" s="1">
        <f t="shared" si="22"/>
        <v>1.9072634618760673E-2</v>
      </c>
      <c r="Y74" s="1">
        <f t="shared" si="23"/>
        <v>8.764496028994739E-3</v>
      </c>
      <c r="Z74" s="1">
        <f t="shared" si="24"/>
        <v>1.2069816093757693E-2</v>
      </c>
      <c r="AA74" s="1">
        <f t="shared" si="25"/>
        <v>6.3342255408437133E-3</v>
      </c>
      <c r="AB74" s="1">
        <f t="shared" si="26"/>
        <v>8.7144376574303534E-3</v>
      </c>
      <c r="AC74" s="1">
        <f t="shared" si="27"/>
        <v>1.5889409394724056E-2</v>
      </c>
      <c r="AD74" s="1">
        <f t="shared" si="28"/>
        <v>9.5398507226516459E-3</v>
      </c>
      <c r="AE74" s="1">
        <f t="shared" si="29"/>
        <v>5.1066644692877349E-3</v>
      </c>
      <c r="AF74" s="1">
        <f t="shared" si="30"/>
        <v>1.0246843635926048E-2</v>
      </c>
      <c r="AG74" s="1">
        <f t="shared" si="31"/>
        <v>4.639499258197885E-3</v>
      </c>
      <c r="AH74" s="1">
        <f t="shared" si="32"/>
        <v>9.1169175569875017E-3</v>
      </c>
      <c r="AI74" s="1">
        <f t="shared" si="33"/>
        <v>4.1842864657098437E-3</v>
      </c>
      <c r="AJ74">
        <f t="shared" si="34"/>
        <v>1.7508253227122575E-5</v>
      </c>
    </row>
    <row r="75" spans="1:36" x14ac:dyDescent="0.25">
      <c r="A75" t="s">
        <v>269</v>
      </c>
      <c r="C75" t="str">
        <f>IF(ISERROR(VLOOKUP(A75,[1]ISO3_Country!$B$3:$G$248,6,FALSE)),VLOOKUP(B75,[1]ISO3_Country!$B$3:$G$248,6,FALSE),VLOOKUP(A75,[1]ISO3_Country!$B$3:$G$248,6,FALSE))</f>
        <v>GRL</v>
      </c>
      <c r="D75" t="s">
        <v>270</v>
      </c>
      <c r="E75" s="2">
        <v>2.3987458294305201E-5</v>
      </c>
      <c r="F75" s="2">
        <v>7.0324572462605802E-5</v>
      </c>
      <c r="G75" s="2">
        <v>3.1540876986895098E-5</v>
      </c>
      <c r="H75" s="2">
        <v>4.4099338406839801E-5</v>
      </c>
      <c r="I75" s="2">
        <v>2.2800506580897E-5</v>
      </c>
      <c r="J75" s="2">
        <v>3.1807484794288402E-5</v>
      </c>
      <c r="K75" s="2">
        <v>5.9973425782535799E-5</v>
      </c>
      <c r="L75" s="2">
        <v>3.5183819415846298E-5</v>
      </c>
      <c r="M75" s="2">
        <v>1.8174876614628102E-5</v>
      </c>
      <c r="N75">
        <f t="shared" si="19"/>
        <v>3.7543595482093502E-5</v>
      </c>
      <c r="O75">
        <f t="shared" si="20"/>
        <v>1.757642753450872E-5</v>
      </c>
      <c r="R75" t="s">
        <v>269</v>
      </c>
      <c r="T75" t="str">
        <f>IF(ISERROR(VLOOKUP(R75,[1]ISO3_Country!$B$3:$G$248,6,FALSE)),VLOOKUP(S75,[1]ISO3_Country!$B$3:$G$248,6,FALSE),VLOOKUP(R75,[1]ISO3_Country!$B$3:$G$248,6,FALSE))</f>
        <v>GRL</v>
      </c>
      <c r="U75" t="s">
        <v>270</v>
      </c>
      <c r="V75">
        <f>IFERROR(VLOOKUP(U75,'EU+'!$B$2:$D$30,3,FALSE),0)</f>
        <v>0</v>
      </c>
      <c r="W75" s="1">
        <f t="shared" si="21"/>
        <v>2.8382137247053763E-5</v>
      </c>
      <c r="X75" s="1">
        <f t="shared" si="22"/>
        <v>8.320855186011565E-5</v>
      </c>
      <c r="Y75" s="1">
        <f t="shared" si="23"/>
        <v>3.7319397851627436E-5</v>
      </c>
      <c r="Z75" s="1">
        <f t="shared" si="24"/>
        <v>5.2178661857823573E-5</v>
      </c>
      <c r="AA75" s="1">
        <f t="shared" si="25"/>
        <v>2.6977727241531209E-5</v>
      </c>
      <c r="AB75" s="1">
        <f t="shared" si="26"/>
        <v>3.7634850172074795E-5</v>
      </c>
      <c r="AC75" s="1">
        <f t="shared" si="27"/>
        <v>7.0960998904166195E-5</v>
      </c>
      <c r="AD75" s="1">
        <f t="shared" si="28"/>
        <v>4.1629754152534689E-5</v>
      </c>
      <c r="AE75" s="1">
        <f t="shared" si="29"/>
        <v>2.1504647812023808E-5</v>
      </c>
      <c r="AF75" s="1">
        <f t="shared" si="30"/>
        <v>4.4421858566550124E-5</v>
      </c>
      <c r="AG75" s="1">
        <f t="shared" si="31"/>
        <v>2.0796558454705204E-5</v>
      </c>
      <c r="AH75" s="1">
        <f t="shared" si="32"/>
        <v>3.9741595656466139E-5</v>
      </c>
      <c r="AI75" s="1">
        <f t="shared" si="33"/>
        <v>1.922340540707777E-5</v>
      </c>
      <c r="AJ75">
        <f t="shared" si="34"/>
        <v>3.6953931544486683E-10</v>
      </c>
    </row>
    <row r="76" spans="1:36" x14ac:dyDescent="0.25">
      <c r="A76" t="s">
        <v>271</v>
      </c>
      <c r="C76" t="str">
        <f>IF(ISERROR(VLOOKUP(A76,[1]ISO3_Country!$B$3:$G$248,6,FALSE)),VLOOKUP(B76,[1]ISO3_Country!$B$3:$G$248,6,FALSE),VLOOKUP(A76,[1]ISO3_Country!$B$3:$G$248,6,FALSE))</f>
        <v>GRD</v>
      </c>
      <c r="D76" t="s">
        <v>272</v>
      </c>
      <c r="E76" s="1">
        <v>1.0887780544840199E-4</v>
      </c>
      <c r="F76" s="1">
        <v>3.0702991447657102E-4</v>
      </c>
      <c r="G76" s="1">
        <v>1.4041421034870601E-4</v>
      </c>
      <c r="H76" s="1">
        <v>1.9045875731487499E-4</v>
      </c>
      <c r="I76" s="2">
        <v>9.89528637956684E-5</v>
      </c>
      <c r="J76" s="1">
        <v>1.3321301372288001E-4</v>
      </c>
      <c r="K76" s="1">
        <v>2.3180714339181901E-4</v>
      </c>
      <c r="L76" s="1">
        <v>1.4209749137641299E-4</v>
      </c>
      <c r="M76" s="2">
        <v>8.1523529119527E-5</v>
      </c>
      <c r="N76">
        <f t="shared" si="19"/>
        <v>1.5937496988831793E-4</v>
      </c>
      <c r="O76">
        <f t="shared" si="20"/>
        <v>7.2127244530024195E-5</v>
      </c>
      <c r="R76" t="s">
        <v>271</v>
      </c>
      <c r="T76" t="str">
        <f>IF(ISERROR(VLOOKUP(R76,[1]ISO3_Country!$B$3:$G$248,6,FALSE)),VLOOKUP(S76,[1]ISO3_Country!$B$3:$G$248,6,FALSE),VLOOKUP(R76,[1]ISO3_Country!$B$3:$G$248,6,FALSE))</f>
        <v>GRD</v>
      </c>
      <c r="U76" t="s">
        <v>272</v>
      </c>
      <c r="V76">
        <f>IFERROR(VLOOKUP(U76,'EU+'!$B$2:$D$30,3,FALSE),0)</f>
        <v>0</v>
      </c>
      <c r="W76" s="1">
        <f t="shared" si="21"/>
        <v>1.2882502095389557E-4</v>
      </c>
      <c r="X76" s="1">
        <f t="shared" si="22"/>
        <v>3.6328005513172791E-4</v>
      </c>
      <c r="Y76" s="1">
        <f t="shared" si="23"/>
        <v>1.6613912739974539E-4</v>
      </c>
      <c r="Z76" s="1">
        <f t="shared" si="24"/>
        <v>2.2535220379298887E-4</v>
      </c>
      <c r="AA76" s="1">
        <f t="shared" si="25"/>
        <v>1.1708175692396868E-4</v>
      </c>
      <c r="AB76" s="1">
        <f t="shared" si="26"/>
        <v>1.5761861853758985E-4</v>
      </c>
      <c r="AC76" s="1">
        <f t="shared" si="27"/>
        <v>2.7427591860184806E-4</v>
      </c>
      <c r="AD76" s="1">
        <f t="shared" si="28"/>
        <v>1.6813079790387226E-4</v>
      </c>
      <c r="AE76" s="1">
        <f t="shared" si="29"/>
        <v>9.6459239822166377E-5</v>
      </c>
      <c r="AF76" s="1">
        <f t="shared" si="30"/>
        <v>1.8857363767420032E-4</v>
      </c>
      <c r="AG76" s="1">
        <f t="shared" si="31"/>
        <v>8.5341486721373771E-5</v>
      </c>
      <c r="AH76" s="1">
        <f t="shared" si="32"/>
        <v>1.6271326635788905E-4</v>
      </c>
      <c r="AI76" s="1">
        <f t="shared" si="33"/>
        <v>6.8871912173224404E-5</v>
      </c>
      <c r="AJ76">
        <f t="shared" si="34"/>
        <v>4.7433402863963357E-9</v>
      </c>
    </row>
    <row r="77" spans="1:36" x14ac:dyDescent="0.25">
      <c r="A77" t="s">
        <v>273</v>
      </c>
      <c r="C77" t="str">
        <f>IF(ISERROR(VLOOKUP(A77,[1]ISO3_Country!$B$3:$G$248,6,FALSE)),VLOOKUP(B77,[1]ISO3_Country!$B$3:$G$248,6,FALSE),VLOOKUP(A77,[1]ISO3_Country!$B$3:$G$248,6,FALSE))</f>
        <v>GTM</v>
      </c>
      <c r="D77" t="s">
        <v>71</v>
      </c>
      <c r="E77" s="1">
        <v>3.3243459660755502E-2</v>
      </c>
      <c r="F77" s="1">
        <v>9.3689434584761394E-2</v>
      </c>
      <c r="G77" s="1">
        <v>4.2843250949079197E-2</v>
      </c>
      <c r="H77" s="1">
        <v>5.8078826017133503E-2</v>
      </c>
      <c r="I77" s="1">
        <v>2.99708642410146E-2</v>
      </c>
      <c r="J77" s="1">
        <v>4.04513998975592E-2</v>
      </c>
      <c r="K77" s="1">
        <v>7.0712779563275305E-2</v>
      </c>
      <c r="L77" s="1">
        <v>4.3054458701231701E-2</v>
      </c>
      <c r="M77" s="1">
        <v>2.47623570884348E-2</v>
      </c>
      <c r="N77">
        <f t="shared" si="19"/>
        <v>4.8534092300360578E-2</v>
      </c>
      <c r="O77">
        <f t="shared" si="20"/>
        <v>2.2060245071408122E-2</v>
      </c>
      <c r="R77" t="s">
        <v>273</v>
      </c>
      <c r="T77" t="str">
        <f>IF(ISERROR(VLOOKUP(R77,[1]ISO3_Country!$B$3:$G$248,6,FALSE)),VLOOKUP(S77,[1]ISO3_Country!$B$3:$G$248,6,FALSE),VLOOKUP(R77,[1]ISO3_Country!$B$3:$G$248,6,FALSE))</f>
        <v>GTM</v>
      </c>
      <c r="U77" t="s">
        <v>71</v>
      </c>
      <c r="V77">
        <f>IFERROR(VLOOKUP(U77,'EU+'!$B$2:$D$30,3,FALSE),0)</f>
        <v>0</v>
      </c>
      <c r="W77" s="1">
        <f t="shared" si="21"/>
        <v>3.9333906205579798E-2</v>
      </c>
      <c r="X77" s="1">
        <f t="shared" si="22"/>
        <v>0.11085402873279221</v>
      </c>
      <c r="Y77" s="1">
        <f t="shared" si="23"/>
        <v>5.0692449930612928E-2</v>
      </c>
      <c r="Z77" s="1">
        <f t="shared" si="24"/>
        <v>6.8719294513891138E-2</v>
      </c>
      <c r="AA77" s="1">
        <f t="shared" si="25"/>
        <v>3.5461747212427244E-2</v>
      </c>
      <c r="AB77" s="1">
        <f t="shared" si="26"/>
        <v>4.786239415788994E-2</v>
      </c>
      <c r="AC77" s="1">
        <f t="shared" si="27"/>
        <v>8.3667881359569055E-2</v>
      </c>
      <c r="AD77" s="1">
        <f t="shared" si="28"/>
        <v>5.0942352497849792E-2</v>
      </c>
      <c r="AE77" s="1">
        <f t="shared" si="29"/>
        <v>2.929900320499413E-2</v>
      </c>
      <c r="AF77" s="1">
        <f t="shared" si="30"/>
        <v>5.7425895312845136E-2</v>
      </c>
      <c r="AG77" s="1">
        <f t="shared" si="31"/>
        <v>2.6101844373773917E-2</v>
      </c>
      <c r="AH77" s="1">
        <f t="shared" si="32"/>
        <v>4.9446675686546024E-2</v>
      </c>
      <c r="AI77" s="1">
        <f t="shared" si="33"/>
        <v>2.1079283939755649E-2</v>
      </c>
      <c r="AJ77">
        <f t="shared" si="34"/>
        <v>4.4433621141284045E-4</v>
      </c>
    </row>
    <row r="78" spans="1:36" x14ac:dyDescent="0.25">
      <c r="A78" t="s">
        <v>274</v>
      </c>
      <c r="C78" t="str">
        <f>IF(ISERROR(VLOOKUP(A78,[1]ISO3_Country!$B$3:$G$248,6,FALSE)),VLOOKUP(B78,[1]ISO3_Country!$B$3:$G$248,6,FALSE),VLOOKUP(A78,[1]ISO3_Country!$B$3:$G$248,6,FALSE))</f>
        <v>GIN</v>
      </c>
      <c r="D78" t="s">
        <v>66</v>
      </c>
      <c r="E78" s="1">
        <v>9.8440728043319395E-2</v>
      </c>
      <c r="F78" s="1">
        <v>0.278042870309677</v>
      </c>
      <c r="G78" s="1">
        <v>0.12697088065385501</v>
      </c>
      <c r="H78" s="1">
        <v>0.17227246171743499</v>
      </c>
      <c r="I78" s="1">
        <v>8.87399819440471E-2</v>
      </c>
      <c r="J78" s="1">
        <v>0.119930768840059</v>
      </c>
      <c r="K78" s="1">
        <v>0.20987066394398399</v>
      </c>
      <c r="L78" s="1">
        <v>0.12769638404269901</v>
      </c>
      <c r="M78" s="1">
        <v>7.3239205591590695E-2</v>
      </c>
      <c r="N78">
        <f t="shared" si="19"/>
        <v>0.14391154945407403</v>
      </c>
      <c r="O78">
        <f t="shared" si="20"/>
        <v>6.555267986421838E-2</v>
      </c>
      <c r="R78" t="s">
        <v>274</v>
      </c>
      <c r="T78" t="str">
        <f>IF(ISERROR(VLOOKUP(R78,[1]ISO3_Country!$B$3:$G$248,6,FALSE)),VLOOKUP(S78,[1]ISO3_Country!$B$3:$G$248,6,FALSE),VLOOKUP(R78,[1]ISO3_Country!$B$3:$G$248,6,FALSE))</f>
        <v>GIN</v>
      </c>
      <c r="U78" t="s">
        <v>66</v>
      </c>
      <c r="V78">
        <f>IFERROR(VLOOKUP(U78,'EU+'!$B$2:$D$30,3,FALSE),0)</f>
        <v>0</v>
      </c>
      <c r="W78" s="1">
        <f t="shared" si="21"/>
        <v>0.11647579413149795</v>
      </c>
      <c r="X78" s="1">
        <f t="shared" si="22"/>
        <v>0.32898237107378364</v>
      </c>
      <c r="Y78" s="1">
        <f t="shared" si="23"/>
        <v>0.15023288073636973</v>
      </c>
      <c r="Z78" s="1">
        <f t="shared" si="24"/>
        <v>0.20383404495643664</v>
      </c>
      <c r="AA78" s="1">
        <f t="shared" si="25"/>
        <v>0.10499779993093136</v>
      </c>
      <c r="AB78" s="1">
        <f t="shared" si="26"/>
        <v>0.14190296860969812</v>
      </c>
      <c r="AC78" s="1">
        <f t="shared" si="27"/>
        <v>0.24832051462503582</v>
      </c>
      <c r="AD78" s="1">
        <f t="shared" si="28"/>
        <v>0.15109130168713222</v>
      </c>
      <c r="AE78" s="1">
        <f t="shared" si="29"/>
        <v>8.6657167235563659E-2</v>
      </c>
      <c r="AF78" s="1">
        <f t="shared" si="30"/>
        <v>0.17027720477627215</v>
      </c>
      <c r="AG78" s="1">
        <f t="shared" si="31"/>
        <v>7.7562413407514963E-2</v>
      </c>
      <c r="AH78" s="1">
        <f t="shared" si="32"/>
        <v>0.14659395041767223</v>
      </c>
      <c r="AI78" s="1">
        <f t="shared" si="33"/>
        <v>6.2676117975137155E-2</v>
      </c>
      <c r="AJ78">
        <f t="shared" si="34"/>
        <v>3.928295764433311E-3</v>
      </c>
    </row>
    <row r="79" spans="1:36" x14ac:dyDescent="0.25">
      <c r="A79" t="s">
        <v>275</v>
      </c>
      <c r="C79" t="str">
        <f>IF(ISERROR(VLOOKUP(A79,[1]ISO3_Country!$B$3:$G$248,6,FALSE)),VLOOKUP(B79,[1]ISO3_Country!$B$3:$G$248,6,FALSE),VLOOKUP(A79,[1]ISO3_Country!$B$3:$G$248,6,FALSE))</f>
        <v>GNB</v>
      </c>
      <c r="D79" t="s">
        <v>68</v>
      </c>
      <c r="E79" s="1">
        <v>1.14069993448584E-2</v>
      </c>
      <c r="F79" s="1">
        <v>3.2259236935738997E-2</v>
      </c>
      <c r="G79" s="1">
        <v>1.47162092920696E-2</v>
      </c>
      <c r="H79" s="1">
        <v>1.99751833476829E-2</v>
      </c>
      <c r="I79" s="1">
        <v>1.02829464294908E-2</v>
      </c>
      <c r="J79" s="1">
        <v>1.3902019855144601E-2</v>
      </c>
      <c r="K79" s="1">
        <v>2.4352043854122499E-2</v>
      </c>
      <c r="L79" s="1">
        <v>1.48050533730228E-2</v>
      </c>
      <c r="M79" s="1">
        <v>8.4854630359018305E-3</v>
      </c>
      <c r="N79">
        <f t="shared" si="19"/>
        <v>1.6687239496448049E-2</v>
      </c>
      <c r="O79">
        <f t="shared" si="20"/>
        <v>7.6108227284766763E-3</v>
      </c>
      <c r="R79" t="s">
        <v>275</v>
      </c>
      <c r="T79" t="str">
        <f>IF(ISERROR(VLOOKUP(R79,[1]ISO3_Country!$B$3:$G$248,6,FALSE)),VLOOKUP(S79,[1]ISO3_Country!$B$3:$G$248,6,FALSE),VLOOKUP(R79,[1]ISO3_Country!$B$3:$G$248,6,FALSE))</f>
        <v>GNB</v>
      </c>
      <c r="U79" t="s">
        <v>68</v>
      </c>
      <c r="V79">
        <f>IFERROR(VLOOKUP(U79,'EU+'!$B$2:$D$30,3,FALSE),0)</f>
        <v>0</v>
      </c>
      <c r="W79" s="1">
        <f t="shared" si="21"/>
        <v>1.3496845602007167E-2</v>
      </c>
      <c r="X79" s="1">
        <f t="shared" si="22"/>
        <v>3.8169366631592525E-2</v>
      </c>
      <c r="Y79" s="1">
        <f t="shared" si="23"/>
        <v>1.7412327173615013E-2</v>
      </c>
      <c r="Z79" s="1">
        <f t="shared" si="24"/>
        <v>2.3634783992249577E-2</v>
      </c>
      <c r="AA79" s="1">
        <f t="shared" si="25"/>
        <v>1.2166857917380815E-2</v>
      </c>
      <c r="AB79" s="1">
        <f t="shared" si="26"/>
        <v>1.6448972237865407E-2</v>
      </c>
      <c r="AC79" s="1">
        <f t="shared" si="27"/>
        <v>2.8813517565471455E-2</v>
      </c>
      <c r="AD79" s="1">
        <f t="shared" si="28"/>
        <v>1.7517448144259942E-2</v>
      </c>
      <c r="AE79" s="1">
        <f t="shared" si="29"/>
        <v>1.0040062333196152E-2</v>
      </c>
      <c r="AF79" s="1">
        <f t="shared" si="30"/>
        <v>1.9744464621959786E-2</v>
      </c>
      <c r="AG79" s="1">
        <f t="shared" si="31"/>
        <v>9.0051814824375926E-3</v>
      </c>
      <c r="AH79" s="1">
        <f t="shared" si="32"/>
        <v>1.6997371639634752E-2</v>
      </c>
      <c r="AI79" s="1">
        <f t="shared" si="33"/>
        <v>7.2789171863253859E-3</v>
      </c>
      <c r="AJ79">
        <f t="shared" si="34"/>
        <v>5.2982635405383069E-5</v>
      </c>
    </row>
    <row r="80" spans="1:36" x14ac:dyDescent="0.25">
      <c r="A80" t="s">
        <v>276</v>
      </c>
      <c r="C80" t="str">
        <f>IF(ISERROR(VLOOKUP(A80,[1]ISO3_Country!$B$3:$G$248,6,FALSE)),VLOOKUP(B80,[1]ISO3_Country!$B$3:$G$248,6,FALSE),VLOOKUP(A80,[1]ISO3_Country!$B$3:$G$248,6,FALSE))</f>
        <v>GUY</v>
      </c>
      <c r="D80" t="s">
        <v>72</v>
      </c>
      <c r="E80" s="1">
        <v>2.60587173566634E-3</v>
      </c>
      <c r="F80" s="1">
        <v>7.4114178697052696E-3</v>
      </c>
      <c r="G80" s="1">
        <v>3.3647045339372799E-3</v>
      </c>
      <c r="H80" s="1">
        <v>4.5760324465689596E-3</v>
      </c>
      <c r="I80" s="1">
        <v>2.3489000771857601E-3</v>
      </c>
      <c r="J80" s="1">
        <v>3.1805065110635301E-3</v>
      </c>
      <c r="K80" s="1">
        <v>5.5976749398361503E-3</v>
      </c>
      <c r="L80" s="1">
        <v>3.3902306484958999E-3</v>
      </c>
      <c r="M80" s="1">
        <v>1.9375656171155701E-3</v>
      </c>
      <c r="N80">
        <f t="shared" si="19"/>
        <v>3.8236560421749726E-3</v>
      </c>
      <c r="O80">
        <f t="shared" si="20"/>
        <v>1.7540176908083928E-3</v>
      </c>
      <c r="R80" t="s">
        <v>276</v>
      </c>
      <c r="T80" t="str">
        <f>IF(ISERROR(VLOOKUP(R80,[1]ISO3_Country!$B$3:$G$248,6,FALSE)),VLOOKUP(S80,[1]ISO3_Country!$B$3:$G$248,6,FALSE),VLOOKUP(R80,[1]ISO3_Country!$B$3:$G$248,6,FALSE))</f>
        <v>GUY</v>
      </c>
      <c r="U80" t="s">
        <v>72</v>
      </c>
      <c r="V80">
        <f>IFERROR(VLOOKUP(U80,'EU+'!$B$2:$D$30,3,FALSE),0)</f>
        <v>0</v>
      </c>
      <c r="W80" s="1">
        <f t="shared" si="21"/>
        <v>3.0832866218034848E-3</v>
      </c>
      <c r="X80" s="1">
        <f t="shared" si="22"/>
        <v>8.7692441855409444E-3</v>
      </c>
      <c r="Y80" s="1">
        <f t="shared" si="23"/>
        <v>3.9811431751676568E-3</v>
      </c>
      <c r="Z80" s="1">
        <f t="shared" si="24"/>
        <v>5.4143952790665327E-3</v>
      </c>
      <c r="AA80" s="1">
        <f t="shared" si="25"/>
        <v>2.7792358636900107E-3</v>
      </c>
      <c r="AB80" s="1">
        <f t="shared" si="26"/>
        <v>3.7631987184562981E-3</v>
      </c>
      <c r="AC80" s="1">
        <f t="shared" si="27"/>
        <v>6.6232101983285524E-3</v>
      </c>
      <c r="AD80" s="1">
        <f t="shared" si="28"/>
        <v>4.0113458618340784E-3</v>
      </c>
      <c r="AE80" s="1">
        <f t="shared" si="29"/>
        <v>2.2925419023324409E-3</v>
      </c>
      <c r="AF80" s="1">
        <f t="shared" si="30"/>
        <v>4.5241779784688883E-3</v>
      </c>
      <c r="AG80" s="1">
        <f t="shared" si="31"/>
        <v>2.0753666446645959E-3</v>
      </c>
      <c r="AH80" s="1">
        <f t="shared" si="32"/>
        <v>3.8939065089282758E-3</v>
      </c>
      <c r="AI80" s="1">
        <f t="shared" si="33"/>
        <v>1.6797942141590354E-3</v>
      </c>
      <c r="AJ80">
        <f t="shared" si="34"/>
        <v>2.8217086019221713E-6</v>
      </c>
    </row>
    <row r="81" spans="1:38" x14ac:dyDescent="0.25">
      <c r="A81" t="s">
        <v>277</v>
      </c>
      <c r="C81" t="str">
        <f>IF(ISERROR(VLOOKUP(A81,[1]ISO3_Country!$B$3:$G$248,6,FALSE)),VLOOKUP(B81,[1]ISO3_Country!$B$3:$G$248,6,FALSE),VLOOKUP(A81,[1]ISO3_Country!$B$3:$G$248,6,FALSE))</f>
        <v>HTI</v>
      </c>
      <c r="D81" t="s">
        <v>75</v>
      </c>
      <c r="E81" s="1">
        <v>6.8268794364196805E-2</v>
      </c>
      <c r="F81" s="1">
        <v>0.19314287317734399</v>
      </c>
      <c r="G81" s="1">
        <v>8.80799350391991E-2</v>
      </c>
      <c r="H81" s="1">
        <v>0.11957217706758599</v>
      </c>
      <c r="I81" s="1">
        <v>6.1541644040572802E-2</v>
      </c>
      <c r="J81" s="1">
        <v>8.3210252258842002E-2</v>
      </c>
      <c r="K81" s="1">
        <v>0.145805428927992</v>
      </c>
      <c r="L81" s="1">
        <v>8.8620835773661893E-2</v>
      </c>
      <c r="M81" s="1">
        <v>5.07815757187981E-2</v>
      </c>
      <c r="N81">
        <f t="shared" si="19"/>
        <v>9.9891501818688055E-2</v>
      </c>
      <c r="O81">
        <f t="shared" si="20"/>
        <v>4.557758921714488E-2</v>
      </c>
      <c r="R81" t="s">
        <v>277</v>
      </c>
      <c r="T81" t="str">
        <f>IF(ISERROR(VLOOKUP(R81,[1]ISO3_Country!$B$3:$G$248,6,FALSE)),VLOOKUP(S81,[1]ISO3_Country!$B$3:$G$248,6,FALSE),VLOOKUP(R81,[1]ISO3_Country!$B$3:$G$248,6,FALSE))</f>
        <v>HTI</v>
      </c>
      <c r="U81" t="s">
        <v>75</v>
      </c>
      <c r="V81">
        <f>IFERROR(VLOOKUP(U81,'EU+'!$B$2:$D$30,3,FALSE),0)</f>
        <v>0</v>
      </c>
      <c r="W81" s="1">
        <f t="shared" si="21"/>
        <v>8.0776140079648548E-2</v>
      </c>
      <c r="X81" s="1">
        <f t="shared" si="22"/>
        <v>0.22852806944165058</v>
      </c>
      <c r="Y81" s="1">
        <f t="shared" si="23"/>
        <v>0.10421682757391693</v>
      </c>
      <c r="Z81" s="1">
        <f t="shared" si="24"/>
        <v>0.14147868018459184</v>
      </c>
      <c r="AA81" s="1">
        <f t="shared" si="25"/>
        <v>7.2816526292139139E-2</v>
      </c>
      <c r="AB81" s="1">
        <f t="shared" si="26"/>
        <v>9.8454983058088336E-2</v>
      </c>
      <c r="AC81" s="1">
        <f t="shared" si="27"/>
        <v>0.17251805691236022</v>
      </c>
      <c r="AD81" s="1">
        <f t="shared" si="28"/>
        <v>0.10485682530498958</v>
      </c>
      <c r="AE81" s="1">
        <f t="shared" si="29"/>
        <v>6.008513423928509E-2</v>
      </c>
      <c r="AF81" s="1">
        <f t="shared" si="30"/>
        <v>0.11819236034296333</v>
      </c>
      <c r="AG81" s="1">
        <f t="shared" si="31"/>
        <v>5.3927739099308883E-2</v>
      </c>
      <c r="AH81" s="1">
        <f t="shared" si="32"/>
        <v>0.10174630516137248</v>
      </c>
      <c r="AI81" s="1">
        <f t="shared" si="33"/>
        <v>4.3593962456620498E-2</v>
      </c>
      <c r="AJ81">
        <f t="shared" si="34"/>
        <v>1.9004335626692376E-3</v>
      </c>
    </row>
    <row r="82" spans="1:38" x14ac:dyDescent="0.25">
      <c r="A82" t="s">
        <v>278</v>
      </c>
      <c r="C82" t="str">
        <f>IF(ISERROR(VLOOKUP(A82,[1]ISO3_Country!$B$3:$G$248,6,FALSE)),VLOOKUP(B82,[1]ISO3_Country!$B$3:$G$248,6,FALSE),VLOOKUP(A82,[1]ISO3_Country!$B$3:$G$248,6,FALSE))</f>
        <v>HND</v>
      </c>
      <c r="D82" t="s">
        <v>73</v>
      </c>
      <c r="E82" s="1">
        <v>2.34785691111184E-2</v>
      </c>
      <c r="F82" s="1">
        <v>6.6160061618578694E-2</v>
      </c>
      <c r="G82" s="1">
        <v>3.0263906855109799E-2</v>
      </c>
      <c r="H82" s="1">
        <v>4.1031350350243599E-2</v>
      </c>
      <c r="I82" s="1">
        <v>2.11616647510991E-2</v>
      </c>
      <c r="J82" s="1">
        <v>2.8578026736293598E-2</v>
      </c>
      <c r="K82" s="1">
        <v>4.9931687790982698E-2</v>
      </c>
      <c r="L82" s="1">
        <v>3.04193400292498E-2</v>
      </c>
      <c r="M82" s="1">
        <v>1.7478902632953701E-2</v>
      </c>
      <c r="N82">
        <f t="shared" si="19"/>
        <v>3.4278167763958818E-2</v>
      </c>
      <c r="O82">
        <f t="shared" si="20"/>
        <v>1.5578346595490037E-2</v>
      </c>
      <c r="R82" t="s">
        <v>278</v>
      </c>
      <c r="T82" t="str">
        <f>IF(ISERROR(VLOOKUP(R82,[1]ISO3_Country!$B$3:$G$248,6,FALSE)),VLOOKUP(S82,[1]ISO3_Country!$B$3:$G$248,6,FALSE),VLOOKUP(R82,[1]ISO3_Country!$B$3:$G$248,6,FALSE))</f>
        <v>HND</v>
      </c>
      <c r="U82" t="s">
        <v>73</v>
      </c>
      <c r="V82">
        <f>IFERROR(VLOOKUP(U82,'EU+'!$B$2:$D$30,3,FALSE),0)</f>
        <v>0</v>
      </c>
      <c r="W82" s="1">
        <f t="shared" si="21"/>
        <v>2.7780015819116655E-2</v>
      </c>
      <c r="X82" s="1">
        <f t="shared" si="22"/>
        <v>7.8281071970756885E-2</v>
      </c>
      <c r="Y82" s="1">
        <f t="shared" si="23"/>
        <v>3.5808477390774647E-2</v>
      </c>
      <c r="Z82" s="1">
        <f t="shared" si="24"/>
        <v>4.8548595803042452E-2</v>
      </c>
      <c r="AA82" s="1">
        <f t="shared" si="25"/>
        <v>2.5038637523527221E-2</v>
      </c>
      <c r="AB82" s="1">
        <f t="shared" si="26"/>
        <v>3.3813731622913096E-2</v>
      </c>
      <c r="AC82" s="1">
        <f t="shared" si="27"/>
        <v>5.9079540586305296E-2</v>
      </c>
      <c r="AD82" s="1">
        <f t="shared" si="28"/>
        <v>3.599238706670034E-2</v>
      </c>
      <c r="AE82" s="1">
        <f t="shared" si="29"/>
        <v>2.0681166273216884E-2</v>
      </c>
      <c r="AF82" s="1">
        <f t="shared" si="30"/>
        <v>4.0558180450705937E-2</v>
      </c>
      <c r="AG82" s="1">
        <f t="shared" si="31"/>
        <v>1.8432414377989346E-2</v>
      </c>
      <c r="AH82" s="1">
        <f t="shared" si="32"/>
        <v>3.4921092614532571E-2</v>
      </c>
      <c r="AI82" s="1">
        <f t="shared" si="33"/>
        <v>1.4886595895349004E-2</v>
      </c>
      <c r="AJ82">
        <f t="shared" si="34"/>
        <v>2.2161073735142182E-4</v>
      </c>
    </row>
    <row r="83" spans="1:38" x14ac:dyDescent="0.25">
      <c r="A83" t="s">
        <v>279</v>
      </c>
      <c r="B83" t="s">
        <v>280</v>
      </c>
      <c r="C83" t="str">
        <f>IF(ISERROR(VLOOKUP(A83,[1]ISO3_Country!$B$3:$G$248,6,FALSE)),VLOOKUP(B83,[1]ISO3_Country!$B$3:$G$248,6,FALSE),VLOOKUP(A83,[1]ISO3_Country!$B$3:$G$248,6,FALSE))</f>
        <v>HKG</v>
      </c>
      <c r="D83" t="s">
        <v>36</v>
      </c>
      <c r="E83" s="1">
        <v>3.0736550517946699E-3</v>
      </c>
      <c r="F83" s="1">
        <v>8.9690448878310194E-3</v>
      </c>
      <c r="G83" s="1">
        <v>4.03735956174098E-3</v>
      </c>
      <c r="H83" s="1">
        <v>5.6346483337959699E-3</v>
      </c>
      <c r="I83" s="1">
        <v>2.9195663292517601E-3</v>
      </c>
      <c r="J83" s="1">
        <v>4.0667607082973496E-3</v>
      </c>
      <c r="K83" s="1">
        <v>7.6372302919355496E-3</v>
      </c>
      <c r="L83" s="1">
        <v>4.4933613951828096E-3</v>
      </c>
      <c r="M83" s="1">
        <v>2.3296539530359402E-3</v>
      </c>
      <c r="N83">
        <f t="shared" si="19"/>
        <v>4.7956978347628949E-3</v>
      </c>
      <c r="O83">
        <f t="shared" si="20"/>
        <v>2.2349350399581223E-3</v>
      </c>
      <c r="R83" t="s">
        <v>279</v>
      </c>
      <c r="S83" t="s">
        <v>280</v>
      </c>
      <c r="T83" t="str">
        <f>IF(ISERROR(VLOOKUP(R83,[1]ISO3_Country!$B$3:$G$248,6,FALSE)),VLOOKUP(S83,[1]ISO3_Country!$B$3:$G$248,6,FALSE),VLOOKUP(R83,[1]ISO3_Country!$B$3:$G$248,6,FALSE))</f>
        <v>HKG</v>
      </c>
      <c r="U83" t="s">
        <v>36</v>
      </c>
      <c r="V83">
        <f>IFERROR(VLOOKUP(U83,'EU+'!$B$2:$D$30,3,FALSE),0)</f>
        <v>0</v>
      </c>
      <c r="W83" s="1">
        <f t="shared" si="21"/>
        <v>3.6367712852197914E-3</v>
      </c>
      <c r="X83" s="1">
        <f t="shared" si="22"/>
        <v>1.0612239940479251E-2</v>
      </c>
      <c r="Y83" s="1">
        <f t="shared" si="23"/>
        <v>4.7770335560829956E-3</v>
      </c>
      <c r="Z83" s="1">
        <f t="shared" si="24"/>
        <v>6.6669573902561827E-3</v>
      </c>
      <c r="AA83" s="1">
        <f t="shared" si="25"/>
        <v>3.4544523743214937E-3</v>
      </c>
      <c r="AB83" s="1">
        <f t="shared" si="26"/>
        <v>4.811821209136747E-3</v>
      </c>
      <c r="AC83" s="1">
        <f t="shared" si="27"/>
        <v>9.0364271059319313E-3</v>
      </c>
      <c r="AD83" s="1">
        <f t="shared" si="28"/>
        <v>5.3165782824505558E-3</v>
      </c>
      <c r="AE83" s="1">
        <f t="shared" si="29"/>
        <v>2.7564637079079322E-3</v>
      </c>
      <c r="AF83" s="1">
        <f t="shared" si="30"/>
        <v>5.6743049835318764E-3</v>
      </c>
      <c r="AG83" s="1">
        <f t="shared" si="31"/>
        <v>2.6443915926432394E-3</v>
      </c>
      <c r="AH83" s="1">
        <f t="shared" si="32"/>
        <v>5.0751485359497323E-3</v>
      </c>
      <c r="AI83" s="1">
        <f t="shared" si="33"/>
        <v>2.440405339930739E-3</v>
      </c>
      <c r="AJ83">
        <f t="shared" si="34"/>
        <v>5.9555782231624657E-6</v>
      </c>
    </row>
    <row r="84" spans="1:38" x14ac:dyDescent="0.25">
      <c r="A84" t="s">
        <v>281</v>
      </c>
      <c r="C84" t="str">
        <f>IF(ISERROR(VLOOKUP(A84,[1]ISO3_Country!$B$3:$G$248,6,FALSE)),VLOOKUP(B84,[1]ISO3_Country!$B$3:$G$248,6,FALSE),VLOOKUP(A84,[1]ISO3_Country!$B$3:$G$248,6,FALSE))</f>
        <v>HUN</v>
      </c>
      <c r="D84" t="s">
        <v>76</v>
      </c>
      <c r="E84" s="1">
        <v>7.2235843598494002E-3</v>
      </c>
      <c r="F84" s="1">
        <v>2.0248675294062699E-2</v>
      </c>
      <c r="G84" s="1">
        <v>9.3264579384024007E-3</v>
      </c>
      <c r="H84" s="1">
        <v>1.2671943315994E-2</v>
      </c>
      <c r="I84" s="1">
        <v>6.6502273000861199E-3</v>
      </c>
      <c r="J84" s="1">
        <v>8.9835919795973607E-3</v>
      </c>
      <c r="K84" s="1">
        <v>1.5617256138213499E-2</v>
      </c>
      <c r="L84" s="1">
        <v>9.6762181081414093E-3</v>
      </c>
      <c r="M84" s="1">
        <v>5.4441696205665699E-3</v>
      </c>
      <c r="N84">
        <f t="shared" si="19"/>
        <v>1.0649124894990383E-2</v>
      </c>
      <c r="O84">
        <f t="shared" si="20"/>
        <v>4.7593664889083722E-3</v>
      </c>
      <c r="R84" t="s">
        <v>281</v>
      </c>
      <c r="T84" t="str">
        <f>IF(ISERROR(VLOOKUP(R84,[1]ISO3_Country!$B$3:$G$248,6,FALSE)),VLOOKUP(S84,[1]ISO3_Country!$B$3:$G$248,6,FALSE),VLOOKUP(R84,[1]ISO3_Country!$B$3:$G$248,6,FALSE))</f>
        <v>HUN</v>
      </c>
      <c r="U84" t="s">
        <v>76</v>
      </c>
      <c r="V84" t="str">
        <f>IFERROR(VLOOKUP(U84,'EU+'!$B$2:$D$30,3,FALSE),0)</f>
        <v>EU+</v>
      </c>
      <c r="W84" s="1">
        <f t="shared" si="21"/>
        <v>8.5469981938682566E-3</v>
      </c>
      <c r="X84" s="1">
        <f t="shared" si="22"/>
        <v>2.3958381676626089E-2</v>
      </c>
      <c r="Y84" s="1">
        <f t="shared" si="23"/>
        <v>1.1035133693153889E-2</v>
      </c>
      <c r="Z84" s="1">
        <f t="shared" si="24"/>
        <v>1.4993536621043859E-2</v>
      </c>
      <c r="AA84" s="1">
        <f t="shared" si="25"/>
        <v>7.8685978997598983E-3</v>
      </c>
      <c r="AB84" s="1">
        <f t="shared" si="26"/>
        <v>1.0629452166551397E-2</v>
      </c>
      <c r="AC84" s="1">
        <f t="shared" si="27"/>
        <v>1.8478452435387847E-2</v>
      </c>
      <c r="AD84" s="1">
        <f t="shared" si="28"/>
        <v>1.1448972500887932E-2</v>
      </c>
      <c r="AE84" s="1">
        <f t="shared" si="29"/>
        <v>6.4415815744782142E-3</v>
      </c>
      <c r="AF84" s="1">
        <f t="shared" si="30"/>
        <v>1.2600122973528596E-2</v>
      </c>
      <c r="AG84" s="1">
        <f t="shared" si="31"/>
        <v>5.6313174676491263E-3</v>
      </c>
      <c r="AH84" s="1">
        <f t="shared" si="32"/>
        <v>1.0973411315413057E-2</v>
      </c>
      <c r="AI84" s="1">
        <f t="shared" si="33"/>
        <v>4.6595991162483551E-3</v>
      </c>
      <c r="AJ84">
        <f t="shared" si="34"/>
        <v>2.1711863924142453E-5</v>
      </c>
    </row>
    <row r="85" spans="1:38" x14ac:dyDescent="0.25">
      <c r="A85" t="s">
        <v>282</v>
      </c>
      <c r="C85" t="str">
        <f>IF(ISERROR(VLOOKUP(A85,[1]ISO3_Country!$B$3:$G$248,6,FALSE)),VLOOKUP(B85,[1]ISO3_Country!$B$3:$G$248,6,FALSE),VLOOKUP(A85,[1]ISO3_Country!$B$3:$G$248,6,FALSE))</f>
        <v>ISL</v>
      </c>
      <c r="D85" t="s">
        <v>82</v>
      </c>
      <c r="E85" s="1">
        <v>1.0703836619867401E-4</v>
      </c>
      <c r="F85" s="1">
        <v>3.3010378816066498E-4</v>
      </c>
      <c r="G85" s="1">
        <v>1.4266394294316399E-4</v>
      </c>
      <c r="H85" s="1">
        <v>2.03715734352063E-4</v>
      </c>
      <c r="I85" s="1">
        <v>1.0305444438935599E-4</v>
      </c>
      <c r="J85" s="1">
        <v>1.46471200248396E-4</v>
      </c>
      <c r="K85" s="1">
        <v>2.8870092532740701E-4</v>
      </c>
      <c r="L85" s="1">
        <v>1.6432876477233101E-4</v>
      </c>
      <c r="M85" s="2">
        <v>8.0884840957704196E-5</v>
      </c>
      <c r="N85">
        <f t="shared" si="19"/>
        <v>1.7410688970552891E-4</v>
      </c>
      <c r="O85">
        <f t="shared" si="20"/>
        <v>8.5460881528227013E-5</v>
      </c>
      <c r="R85" t="s">
        <v>282</v>
      </c>
      <c r="T85" t="str">
        <f>IF(ISERROR(VLOOKUP(R85,[1]ISO3_Country!$B$3:$G$248,6,FALSE)),VLOOKUP(S85,[1]ISO3_Country!$B$3:$G$248,6,FALSE),VLOOKUP(R85,[1]ISO3_Country!$B$3:$G$248,6,FALSE))</f>
        <v>ISL</v>
      </c>
      <c r="U85" t="s">
        <v>82</v>
      </c>
      <c r="V85" t="str">
        <f>IFERROR(VLOOKUP(U85,'EU+'!$B$2:$D$30,3,FALSE),0)</f>
        <v>EU+</v>
      </c>
      <c r="W85" s="1">
        <f t="shared" si="21"/>
        <v>1.2664858289185247E-4</v>
      </c>
      <c r="X85" s="1">
        <f t="shared" si="22"/>
        <v>3.9058123234226265E-4</v>
      </c>
      <c r="Y85" s="1">
        <f t="shared" si="23"/>
        <v>1.6880102756781096E-4</v>
      </c>
      <c r="Z85" s="1">
        <f t="shared" si="24"/>
        <v>2.4103795661990833E-4</v>
      </c>
      <c r="AA85" s="1">
        <f t="shared" si="25"/>
        <v>1.2193477727783963E-4</v>
      </c>
      <c r="AB85" s="1">
        <f t="shared" si="26"/>
        <v>1.733058024400031E-4</v>
      </c>
      <c r="AC85" s="1">
        <f t="shared" si="27"/>
        <v>3.4159306023428041E-4</v>
      </c>
      <c r="AD85" s="1">
        <f t="shared" si="28"/>
        <v>1.9443500425029943E-4</v>
      </c>
      <c r="AE85" s="1">
        <f t="shared" si="29"/>
        <v>9.5703539287140255E-5</v>
      </c>
      <c r="AF85" s="1">
        <f t="shared" si="30"/>
        <v>2.0600455365682191E-4</v>
      </c>
      <c r="AG85" s="1">
        <f t="shared" si="31"/>
        <v>1.0111794417852879E-4</v>
      </c>
      <c r="AH85" s="1">
        <f t="shared" si="32"/>
        <v>1.8539443669791255E-4</v>
      </c>
      <c r="AI85" s="1">
        <f t="shared" si="33"/>
        <v>9.5782908687573373E-5</v>
      </c>
      <c r="AJ85">
        <f t="shared" si="34"/>
        <v>9.1743655966520186E-9</v>
      </c>
    </row>
    <row r="86" spans="1:38" x14ac:dyDescent="0.25">
      <c r="A86" t="s">
        <v>283</v>
      </c>
      <c r="C86" t="str">
        <f>IF(ISERROR(VLOOKUP(A86,[1]ISO3_Country!$B$3:$G$248,6,FALSE)),VLOOKUP(B86,[1]ISO3_Country!$B$3:$G$248,6,FALSE),VLOOKUP(A86,[1]ISO3_Country!$B$3:$G$248,6,FALSE))</f>
        <v>IND</v>
      </c>
      <c r="D86" t="s">
        <v>78</v>
      </c>
      <c r="E86" s="1">
        <v>4.6770364522508396</v>
      </c>
      <c r="F86" s="1">
        <v>13.2211012167751</v>
      </c>
      <c r="G86" s="1">
        <v>6.0329282423475696</v>
      </c>
      <c r="H86" s="1">
        <v>8.1879272557704201</v>
      </c>
      <c r="I86" s="1">
        <v>4.2157769478484504</v>
      </c>
      <c r="J86" s="1">
        <v>5.6989420105881399</v>
      </c>
      <c r="K86" s="1">
        <v>9.9801703866039606</v>
      </c>
      <c r="L86" s="1">
        <v>6.0688212624175604</v>
      </c>
      <c r="M86" s="1">
        <v>3.4797255054376799</v>
      </c>
      <c r="N86">
        <f t="shared" si="19"/>
        <v>6.8402699200044133</v>
      </c>
      <c r="O86">
        <f t="shared" si="20"/>
        <v>3.118503796783243</v>
      </c>
      <c r="R86" t="s">
        <v>283</v>
      </c>
      <c r="T86" t="str">
        <f>IF(ISERROR(VLOOKUP(R86,[1]ISO3_Country!$B$3:$G$248,6,FALSE)),VLOOKUP(S86,[1]ISO3_Country!$B$3:$G$248,6,FALSE),VLOOKUP(R86,[1]ISO3_Country!$B$3:$G$248,6,FALSE))</f>
        <v>IND</v>
      </c>
      <c r="U86" t="s">
        <v>78</v>
      </c>
      <c r="V86">
        <f>IFERROR(VLOOKUP(U86,'EU+'!$B$2:$D$30,3,FALSE),0)</f>
        <v>0</v>
      </c>
      <c r="W86" s="1">
        <f t="shared" si="21"/>
        <v>5.5339039621705659</v>
      </c>
      <c r="X86" s="1">
        <f t="shared" si="22"/>
        <v>15.643304292092751</v>
      </c>
      <c r="Y86" s="1">
        <f t="shared" si="23"/>
        <v>7.1382051101506736</v>
      </c>
      <c r="Z86" s="1">
        <f t="shared" si="24"/>
        <v>9.6880158077164698</v>
      </c>
      <c r="AA86" s="1">
        <f t="shared" si="25"/>
        <v>4.9881383208160317</v>
      </c>
      <c r="AB86" s="1">
        <f t="shared" si="26"/>
        <v>6.7430301419601975</v>
      </c>
      <c r="AC86" s="1">
        <f t="shared" si="27"/>
        <v>11.808611074430628</v>
      </c>
      <c r="AD86" s="1">
        <f t="shared" si="28"/>
        <v>7.180673995738255</v>
      </c>
      <c r="AE86" s="1">
        <f t="shared" si="29"/>
        <v>4.1172368354196403</v>
      </c>
      <c r="AF86" s="1">
        <f t="shared" si="30"/>
        <v>8.0934577267216898</v>
      </c>
      <c r="AG86" s="1">
        <f t="shared" si="31"/>
        <v>3.6898366504621767</v>
      </c>
      <c r="AH86" s="1">
        <f t="shared" si="32"/>
        <v>6.9675380736729497</v>
      </c>
      <c r="AI86" s="1">
        <f t="shared" si="33"/>
        <v>2.9821996521753849</v>
      </c>
      <c r="AJ86">
        <f t="shared" si="34"/>
        <v>8.8935147654349862</v>
      </c>
      <c r="AL86">
        <f>AH86/AH4</f>
        <v>0.23889270155409717</v>
      </c>
    </row>
    <row r="87" spans="1:38" x14ac:dyDescent="0.25">
      <c r="A87" t="s">
        <v>284</v>
      </c>
      <c r="C87" t="str">
        <f>IF(ISERROR(VLOOKUP(A87,[1]ISO3_Country!$B$3:$G$248,6,FALSE)),VLOOKUP(B87,[1]ISO3_Country!$B$3:$G$248,6,FALSE),VLOOKUP(A87,[1]ISO3_Country!$B$3:$G$248,6,FALSE))</f>
        <v>IDN</v>
      </c>
      <c r="D87" t="s">
        <v>77</v>
      </c>
      <c r="E87" s="1">
        <v>0.696226357760801</v>
      </c>
      <c r="F87" s="1">
        <v>1.96849282337765</v>
      </c>
      <c r="G87" s="1">
        <v>0.89794649673425297</v>
      </c>
      <c r="H87" s="1">
        <v>1.21879064158845</v>
      </c>
      <c r="I87" s="1">
        <v>0.62752668966347003</v>
      </c>
      <c r="J87" s="1">
        <v>0.84820052091811704</v>
      </c>
      <c r="K87" s="1">
        <v>1.48601015943714</v>
      </c>
      <c r="L87" s="1">
        <v>0.903320223442029</v>
      </c>
      <c r="M87" s="1">
        <v>0.51812549893150905</v>
      </c>
      <c r="N87">
        <f t="shared" si="19"/>
        <v>1.0182932679837131</v>
      </c>
      <c r="O87">
        <f t="shared" si="20"/>
        <v>0.46436308288357014</v>
      </c>
      <c r="R87" t="s">
        <v>284</v>
      </c>
      <c r="T87" t="str">
        <f>IF(ISERROR(VLOOKUP(R87,[1]ISO3_Country!$B$3:$G$248,6,FALSE)),VLOOKUP(S87,[1]ISO3_Country!$B$3:$G$248,6,FALSE),VLOOKUP(R87,[1]ISO3_Country!$B$3:$G$248,6,FALSE))</f>
        <v>IDN</v>
      </c>
      <c r="U87" t="s">
        <v>77</v>
      </c>
      <c r="V87">
        <f>IFERROR(VLOOKUP(U87,'EU+'!$B$2:$D$30,3,FALSE),0)</f>
        <v>0</v>
      </c>
      <c r="W87" s="1">
        <f t="shared" si="21"/>
        <v>0.8237801520503184</v>
      </c>
      <c r="X87" s="1">
        <f t="shared" si="22"/>
        <v>2.3291352004646853</v>
      </c>
      <c r="Y87" s="1">
        <f t="shared" si="23"/>
        <v>1.0624569055268835</v>
      </c>
      <c r="Z87" s="1">
        <f t="shared" si="24"/>
        <v>1.4420820597403796</v>
      </c>
      <c r="AA87" s="1">
        <f t="shared" si="25"/>
        <v>0.74249419899757685</v>
      </c>
      <c r="AB87" s="1">
        <f t="shared" si="26"/>
        <v>1.0035971007164097</v>
      </c>
      <c r="AC87" s="1">
        <f t="shared" si="27"/>
        <v>1.7582581605019019</v>
      </c>
      <c r="AD87" s="1">
        <f t="shared" si="28"/>
        <v>1.0688151385283544</v>
      </c>
      <c r="AE87" s="1">
        <f t="shared" si="29"/>
        <v>0.61304990472306498</v>
      </c>
      <c r="AF87" s="1">
        <f t="shared" si="30"/>
        <v>1.2048520912499527</v>
      </c>
      <c r="AG87" s="1">
        <f t="shared" si="31"/>
        <v>0.54943781826169669</v>
      </c>
      <c r="AH87" s="1">
        <f t="shared" si="32"/>
        <v>1.0372429006934616</v>
      </c>
      <c r="AI87" s="1">
        <f t="shared" si="33"/>
        <v>0.44407441547458659</v>
      </c>
      <c r="AJ87">
        <f t="shared" si="34"/>
        <v>0.19720208647909576</v>
      </c>
    </row>
    <row r="88" spans="1:38" x14ac:dyDescent="0.25">
      <c r="A88" t="s">
        <v>285</v>
      </c>
      <c r="C88" t="str">
        <f>IF(ISERROR(VLOOKUP(A88,[1]ISO3_Country!$B$3:$G$248,6,FALSE)),VLOOKUP(B88,[1]ISO3_Country!$B$3:$G$248,6,FALSE),VLOOKUP(A88,[1]ISO3_Country!$B$3:$G$248,6,FALSE))</f>
        <v>IRN</v>
      </c>
      <c r="D88" t="s">
        <v>80</v>
      </c>
      <c r="E88" s="1">
        <v>0.134807617554242</v>
      </c>
      <c r="F88" s="1">
        <v>0.37939523234045203</v>
      </c>
      <c r="G88" s="1">
        <v>0.17367691325220699</v>
      </c>
      <c r="H88" s="1">
        <v>0.23523060670252599</v>
      </c>
      <c r="I88" s="1">
        <v>0.121662596535796</v>
      </c>
      <c r="J88" s="1">
        <v>0.16397568889343</v>
      </c>
      <c r="K88" s="1">
        <v>0.286354692473414</v>
      </c>
      <c r="L88" s="1">
        <v>0.174380245116487</v>
      </c>
      <c r="M88" s="1">
        <v>0.100536142038884</v>
      </c>
      <c r="N88">
        <f t="shared" si="19"/>
        <v>0.19666885943415979</v>
      </c>
      <c r="O88">
        <f t="shared" si="20"/>
        <v>8.9238438850621479E-2</v>
      </c>
      <c r="R88" t="s">
        <v>285</v>
      </c>
      <c r="T88" t="str">
        <f>IF(ISERROR(VLOOKUP(R88,[1]ISO3_Country!$B$3:$G$248,6,FALSE)),VLOOKUP(S88,[1]ISO3_Country!$B$3:$G$248,6,FALSE),VLOOKUP(R88,[1]ISO3_Country!$B$3:$G$248,6,FALSE))</f>
        <v>IRN</v>
      </c>
      <c r="U88" t="s">
        <v>80</v>
      </c>
      <c r="V88">
        <f>IFERROR(VLOOKUP(U88,'EU+'!$B$2:$D$30,3,FALSE),0)</f>
        <v>0</v>
      </c>
      <c r="W88" s="1">
        <f t="shared" si="21"/>
        <v>0.15950536553016881</v>
      </c>
      <c r="X88" s="1">
        <f t="shared" si="22"/>
        <v>0.4489032319743928</v>
      </c>
      <c r="Y88" s="1">
        <f t="shared" si="23"/>
        <v>0.20549580235180845</v>
      </c>
      <c r="Z88" s="1">
        <f t="shared" si="24"/>
        <v>0.27832658559426582</v>
      </c>
      <c r="AA88" s="1">
        <f t="shared" si="25"/>
        <v>0.14395207988883374</v>
      </c>
      <c r="AB88" s="1">
        <f t="shared" si="26"/>
        <v>0.194017242271075</v>
      </c>
      <c r="AC88" s="1">
        <f t="shared" si="27"/>
        <v>0.33881698024870788</v>
      </c>
      <c r="AD88" s="1">
        <f t="shared" si="28"/>
        <v>0.20632798979148231</v>
      </c>
      <c r="AE88" s="1">
        <f t="shared" si="29"/>
        <v>0.11895510339727501</v>
      </c>
      <c r="AF88" s="1">
        <f t="shared" si="30"/>
        <v>0.23270004233866776</v>
      </c>
      <c r="AG88" s="1">
        <f t="shared" si="31"/>
        <v>0.10558757781237929</v>
      </c>
      <c r="AH88" s="1">
        <f t="shared" si="32"/>
        <v>0.20041387911947481</v>
      </c>
      <c r="AI88" s="1">
        <f t="shared" si="33"/>
        <v>8.5227312207884126E-2</v>
      </c>
      <c r="AJ88">
        <f t="shared" si="34"/>
        <v>7.2636947461801544E-3</v>
      </c>
    </row>
    <row r="89" spans="1:38" x14ac:dyDescent="0.25">
      <c r="A89" t="s">
        <v>286</v>
      </c>
      <c r="C89" t="str">
        <f>IF(ISERROR(VLOOKUP(A89,[1]ISO3_Country!$B$3:$G$248,6,FALSE)),VLOOKUP(B89,[1]ISO3_Country!$B$3:$G$248,6,FALSE),VLOOKUP(A89,[1]ISO3_Country!$B$3:$G$248,6,FALSE))</f>
        <v>IRQ</v>
      </c>
      <c r="D89" t="s">
        <v>81</v>
      </c>
      <c r="E89" s="1">
        <v>7.5428704296649093E-2</v>
      </c>
      <c r="F89" s="1">
        <v>0.21222897275063801</v>
      </c>
      <c r="G89" s="1">
        <v>9.7184495078534494E-2</v>
      </c>
      <c r="H89" s="1">
        <v>0.131676789977442</v>
      </c>
      <c r="I89" s="1">
        <v>6.79990252459787E-2</v>
      </c>
      <c r="J89" s="1">
        <v>9.1745353288524401E-2</v>
      </c>
      <c r="K89" s="1">
        <v>0.16016231721367599</v>
      </c>
      <c r="L89" s="1">
        <v>9.7628407963692404E-2</v>
      </c>
      <c r="M89" s="1">
        <v>5.6191556049670403E-2</v>
      </c>
      <c r="N89">
        <f t="shared" si="19"/>
        <v>0.11002729131831174</v>
      </c>
      <c r="O89">
        <f t="shared" si="20"/>
        <v>4.9927482472076068E-2</v>
      </c>
      <c r="R89" t="s">
        <v>286</v>
      </c>
      <c r="T89" t="str">
        <f>IF(ISERROR(VLOOKUP(R89,[1]ISO3_Country!$B$3:$G$248,6,FALSE)),VLOOKUP(S89,[1]ISO3_Country!$B$3:$G$248,6,FALSE),VLOOKUP(R89,[1]ISO3_Country!$B$3:$G$248,6,FALSE))</f>
        <v>IRQ</v>
      </c>
      <c r="U89" t="s">
        <v>81</v>
      </c>
      <c r="V89">
        <f>IFERROR(VLOOKUP(U89,'EU+'!$B$2:$D$30,3,FALSE),0)</f>
        <v>0</v>
      </c>
      <c r="W89" s="1">
        <f t="shared" si="21"/>
        <v>8.924779822225587E-2</v>
      </c>
      <c r="X89" s="1">
        <f t="shared" si="22"/>
        <v>0.25111088296669876</v>
      </c>
      <c r="Y89" s="1">
        <f t="shared" si="23"/>
        <v>0.11498941003930493</v>
      </c>
      <c r="Z89" s="1">
        <f t="shared" si="24"/>
        <v>0.15580094729246438</v>
      </c>
      <c r="AA89" s="1">
        <f t="shared" si="25"/>
        <v>8.045694727296003E-2</v>
      </c>
      <c r="AB89" s="1">
        <f t="shared" si="26"/>
        <v>0.10855377743095553</v>
      </c>
      <c r="AC89" s="1">
        <f t="shared" si="27"/>
        <v>0.18950523282593504</v>
      </c>
      <c r="AD89" s="1">
        <f t="shared" si="28"/>
        <v>0.11551465103306535</v>
      </c>
      <c r="AE89" s="1">
        <f t="shared" si="29"/>
        <v>6.6486262794498971E-2</v>
      </c>
      <c r="AF89" s="1">
        <f t="shared" si="30"/>
        <v>0.130185101097571</v>
      </c>
      <c r="AG89" s="1">
        <f t="shared" si="31"/>
        <v>5.907456482201584E-2</v>
      </c>
      <c r="AH89" s="1">
        <f t="shared" si="32"/>
        <v>0.11210337427148298</v>
      </c>
      <c r="AI89" s="1">
        <f t="shared" si="33"/>
        <v>4.7690935605820897E-2</v>
      </c>
      <c r="AJ89">
        <f t="shared" si="34"/>
        <v>2.2744253389585553E-3</v>
      </c>
    </row>
    <row r="90" spans="1:38" x14ac:dyDescent="0.25">
      <c r="A90" t="s">
        <v>287</v>
      </c>
      <c r="C90" t="str">
        <f>IF(ISERROR(VLOOKUP(A90,[1]ISO3_Country!$B$3:$G$248,6,FALSE)),VLOOKUP(B90,[1]ISO3_Country!$B$3:$G$248,6,FALSE),VLOOKUP(A90,[1]ISO3_Country!$B$3:$G$248,6,FALSE))</f>
        <v>IRL</v>
      </c>
      <c r="D90" t="s">
        <v>79</v>
      </c>
      <c r="E90" s="1">
        <v>1.57926183044297E-3</v>
      </c>
      <c r="F90" s="1">
        <v>4.8129182246498198E-3</v>
      </c>
      <c r="G90" s="1">
        <v>2.0980074781521501E-3</v>
      </c>
      <c r="H90" s="1">
        <v>2.9807715052843401E-3</v>
      </c>
      <c r="I90" s="1">
        <v>1.5153886803379801E-3</v>
      </c>
      <c r="J90" s="1">
        <v>2.1442905856895399E-3</v>
      </c>
      <c r="K90" s="1">
        <v>4.1823493589480702E-3</v>
      </c>
      <c r="L90" s="1">
        <v>2.3973270068901398E-3</v>
      </c>
      <c r="M90" s="1">
        <v>1.1939665033349901E-3</v>
      </c>
      <c r="N90">
        <f t="shared" si="19"/>
        <v>2.544920130414444E-3</v>
      </c>
      <c r="O90">
        <f t="shared" si="20"/>
        <v>1.2356416145760693E-3</v>
      </c>
      <c r="R90" t="s">
        <v>287</v>
      </c>
      <c r="T90" t="str">
        <f>IF(ISERROR(VLOOKUP(R90,[1]ISO3_Country!$B$3:$G$248,6,FALSE)),VLOOKUP(S90,[1]ISO3_Country!$B$3:$G$248,6,FALSE),VLOOKUP(R90,[1]ISO3_Country!$B$3:$G$248,6,FALSE))</f>
        <v>IRL</v>
      </c>
      <c r="U90" t="s">
        <v>79</v>
      </c>
      <c r="V90" t="str">
        <f>IFERROR(VLOOKUP(U90,'EU+'!$B$2:$D$30,3,FALSE),0)</f>
        <v>EU+</v>
      </c>
      <c r="W90" s="1">
        <f t="shared" si="21"/>
        <v>1.8685942241453315E-3</v>
      </c>
      <c r="X90" s="1">
        <f t="shared" si="22"/>
        <v>5.694680275620847E-3</v>
      </c>
      <c r="Y90" s="1">
        <f t="shared" si="23"/>
        <v>2.4823778934676089E-3</v>
      </c>
      <c r="Z90" s="1">
        <f t="shared" si="24"/>
        <v>3.5268707891895324E-3</v>
      </c>
      <c r="AA90" s="1">
        <f t="shared" si="25"/>
        <v>1.7930190427134631E-3</v>
      </c>
      <c r="AB90" s="1">
        <f t="shared" si="26"/>
        <v>2.5371404070373862E-3</v>
      </c>
      <c r="AC90" s="1">
        <f t="shared" si="27"/>
        <v>4.948586551538587E-3</v>
      </c>
      <c r="AD90" s="1">
        <f t="shared" si="28"/>
        <v>2.836534963430371E-3</v>
      </c>
      <c r="AE90" s="1">
        <f t="shared" si="29"/>
        <v>1.4127099566061012E-3</v>
      </c>
      <c r="AF90" s="1">
        <f t="shared" si="30"/>
        <v>3.0111682337499138E-3</v>
      </c>
      <c r="AG90" s="1">
        <f t="shared" si="31"/>
        <v>1.4620202550344828E-3</v>
      </c>
      <c r="AH90" s="1">
        <f t="shared" si="32"/>
        <v>2.7055981842651817E-3</v>
      </c>
      <c r="AI90" s="1">
        <f t="shared" si="33"/>
        <v>1.3766698893875402E-3</v>
      </c>
      <c r="AJ90">
        <f t="shared" si="34"/>
        <v>1.8952199843463024E-6</v>
      </c>
    </row>
    <row r="91" spans="1:38" x14ac:dyDescent="0.25">
      <c r="A91" t="s">
        <v>288</v>
      </c>
      <c r="C91" t="str">
        <f>IF(ISERROR(VLOOKUP(A91,[1]ISO3_Country!$B$3:$G$248,6,FALSE)),VLOOKUP(B91,[1]ISO3_Country!$B$3:$G$248,6,FALSE),VLOOKUP(A91,[1]ISO3_Country!$B$3:$G$248,6,FALSE))</f>
        <v>IMN</v>
      </c>
      <c r="D91" t="s">
        <v>289</v>
      </c>
      <c r="E91" s="2">
        <v>3.0733066484927703E-5</v>
      </c>
      <c r="F91" s="2">
        <v>9.2754144852882795E-5</v>
      </c>
      <c r="G91" s="2">
        <v>4.0721185358454197E-5</v>
      </c>
      <c r="H91" s="2">
        <v>5.7625660819503797E-5</v>
      </c>
      <c r="I91" s="2">
        <v>2.9424667824024401E-5</v>
      </c>
      <c r="J91" s="2">
        <v>4.1486772547893003E-5</v>
      </c>
      <c r="K91" s="2">
        <v>8.0264994992164496E-5</v>
      </c>
      <c r="L91" s="2">
        <v>4.62665446862078E-5</v>
      </c>
      <c r="M91" s="2">
        <v>2.32514698003592E-5</v>
      </c>
      <c r="N91">
        <f t="shared" si="19"/>
        <v>4.9169834151824155E-5</v>
      </c>
      <c r="O91">
        <f t="shared" si="20"/>
        <v>2.3660061203805161E-5</v>
      </c>
      <c r="R91" t="s">
        <v>288</v>
      </c>
      <c r="T91" t="str">
        <f>IF(ISERROR(VLOOKUP(R91,[1]ISO3_Country!$B$3:$G$248,6,FALSE)),VLOOKUP(S91,[1]ISO3_Country!$B$3:$G$248,6,FALSE),VLOOKUP(R91,[1]ISO3_Country!$B$3:$G$248,6,FALSE))</f>
        <v>IMN</v>
      </c>
      <c r="U91" t="s">
        <v>289</v>
      </c>
      <c r="V91">
        <f>IFERROR(VLOOKUP(U91,'EU+'!$B$2:$D$30,3,FALSE),0)</f>
        <v>0</v>
      </c>
      <c r="W91" s="1">
        <f t="shared" si="21"/>
        <v>3.6363590518680738E-5</v>
      </c>
      <c r="X91" s="1">
        <f t="shared" si="22"/>
        <v>1.0974738703652542E-4</v>
      </c>
      <c r="Y91" s="1">
        <f t="shared" si="23"/>
        <v>4.8181606301354064E-5</v>
      </c>
      <c r="Z91" s="1">
        <f t="shared" si="24"/>
        <v>6.8183106115899509E-5</v>
      </c>
      <c r="AA91" s="1">
        <f t="shared" si="25"/>
        <v>3.4815483590801888E-5</v>
      </c>
      <c r="AB91" s="1">
        <f t="shared" si="26"/>
        <v>4.9087454700073193E-5</v>
      </c>
      <c r="AC91" s="1">
        <f t="shared" si="27"/>
        <v>9.4970132977470636E-5</v>
      </c>
      <c r="AD91" s="1">
        <f t="shared" si="28"/>
        <v>5.4742916282324319E-5</v>
      </c>
      <c r="AE91" s="1">
        <f t="shared" si="29"/>
        <v>2.7511310242744307E-5</v>
      </c>
      <c r="AF91" s="1">
        <f t="shared" si="30"/>
        <v>5.8178109751763786E-5</v>
      </c>
      <c r="AG91" s="1">
        <f t="shared" si="31"/>
        <v>2.7994758599309986E-5</v>
      </c>
      <c r="AH91" s="1">
        <f t="shared" si="32"/>
        <v>5.2225459558682865E-5</v>
      </c>
      <c r="AI91" s="1">
        <f t="shared" si="33"/>
        <v>2.6254467277682415E-5</v>
      </c>
      <c r="AJ91">
        <f t="shared" si="34"/>
        <v>6.8929705203489665E-10</v>
      </c>
    </row>
    <row r="92" spans="1:38" x14ac:dyDescent="0.25">
      <c r="A92" t="s">
        <v>290</v>
      </c>
      <c r="C92" t="str">
        <f>IF(ISERROR(VLOOKUP(A92,[1]ISO3_Country!$B$3:$G$248,6,FALSE)),VLOOKUP(B92,[1]ISO3_Country!$B$3:$G$248,6,FALSE),VLOOKUP(A92,[1]ISO3_Country!$B$3:$G$248,6,FALSE))</f>
        <v>ISR</v>
      </c>
      <c r="D92" t="s">
        <v>83</v>
      </c>
      <c r="E92" s="1">
        <v>4.1378344528813296E-3</v>
      </c>
      <c r="F92" s="1">
        <v>1.1631035330413901E-2</v>
      </c>
      <c r="G92" s="1">
        <v>5.3808373556486801E-3</v>
      </c>
      <c r="H92" s="1">
        <v>7.3907392857889397E-3</v>
      </c>
      <c r="I92" s="1">
        <v>3.8950755296187599E-3</v>
      </c>
      <c r="J92" s="1">
        <v>5.3474737195348997E-3</v>
      </c>
      <c r="K92" s="1">
        <v>9.6952329476571297E-3</v>
      </c>
      <c r="L92" s="1">
        <v>5.8468580076118104E-3</v>
      </c>
      <c r="M92" s="1">
        <v>3.1433334159860298E-3</v>
      </c>
      <c r="N92">
        <f t="shared" si="19"/>
        <v>6.2742688939046087E-3</v>
      </c>
      <c r="O92">
        <f t="shared" si="20"/>
        <v>2.8176223858774573E-3</v>
      </c>
      <c r="R92" t="s">
        <v>290</v>
      </c>
      <c r="T92" t="str">
        <f>IF(ISERROR(VLOOKUP(R92,[1]ISO3_Country!$B$3:$G$248,6,FALSE)),VLOOKUP(S92,[1]ISO3_Country!$B$3:$G$248,6,FALSE),VLOOKUP(R92,[1]ISO3_Country!$B$3:$G$248,6,FALSE))</f>
        <v>ISR</v>
      </c>
      <c r="U92" t="s">
        <v>83</v>
      </c>
      <c r="V92">
        <f>IFERROR(VLOOKUP(U92,'EU+'!$B$2:$D$30,3,FALSE),0)</f>
        <v>0</v>
      </c>
      <c r="W92" s="1">
        <f t="shared" si="21"/>
        <v>4.8959161869662022E-3</v>
      </c>
      <c r="X92" s="1">
        <f t="shared" si="22"/>
        <v>1.3761926629446608E-2</v>
      </c>
      <c r="Y92" s="1">
        <f t="shared" si="23"/>
        <v>6.3666463723816647E-3</v>
      </c>
      <c r="Z92" s="1">
        <f t="shared" si="24"/>
        <v>8.7447771328175092E-3</v>
      </c>
      <c r="AA92" s="1">
        <f t="shared" si="25"/>
        <v>4.6086820417953903E-3</v>
      </c>
      <c r="AB92" s="1">
        <f t="shared" si="26"/>
        <v>6.3271702725121387E-3</v>
      </c>
      <c r="AC92" s="1">
        <f t="shared" si="27"/>
        <v>1.1471470998988251E-2</v>
      </c>
      <c r="AD92" s="1">
        <f t="shared" si="28"/>
        <v>6.9180454385811526E-3</v>
      </c>
      <c r="AE92" s="1">
        <f t="shared" si="29"/>
        <v>3.7192152386960491E-3</v>
      </c>
      <c r="AF92" s="1">
        <f t="shared" si="30"/>
        <v>7.4237611457983292E-3</v>
      </c>
      <c r="AG92" s="1">
        <f t="shared" si="31"/>
        <v>3.333831550020061E-3</v>
      </c>
      <c r="AH92" s="1">
        <f t="shared" si="32"/>
        <v>6.6089167981145964E-3</v>
      </c>
      <c r="AI92" s="1">
        <f t="shared" si="33"/>
        <v>3.0071036380699104E-3</v>
      </c>
      <c r="AJ92">
        <f t="shared" si="34"/>
        <v>9.0426722900932913E-6</v>
      </c>
    </row>
    <row r="93" spans="1:38" x14ac:dyDescent="0.25">
      <c r="A93" t="s">
        <v>291</v>
      </c>
      <c r="C93" t="str">
        <f>IF(ISERROR(VLOOKUP(A93,[1]ISO3_Country!$B$3:$G$248,6,FALSE)),VLOOKUP(B93,[1]ISO3_Country!$B$3:$G$248,6,FALSE),VLOOKUP(A93,[1]ISO3_Country!$B$3:$G$248,6,FALSE))</f>
        <v>ITA</v>
      </c>
      <c r="D93" t="s">
        <v>84</v>
      </c>
      <c r="E93" s="1">
        <v>2.5753815371283999E-2</v>
      </c>
      <c r="F93" s="1">
        <v>7.51732924626584E-2</v>
      </c>
      <c r="G93" s="1">
        <v>3.3816834130411297E-2</v>
      </c>
      <c r="H93" s="1">
        <v>4.71871135192573E-2</v>
      </c>
      <c r="I93" s="1">
        <v>2.4436599057649101E-2</v>
      </c>
      <c r="J93" s="1">
        <v>3.4027034051848898E-2</v>
      </c>
      <c r="K93" s="1">
        <v>6.3880401649865901E-2</v>
      </c>
      <c r="L93" s="1">
        <v>3.7580514485623599E-2</v>
      </c>
      <c r="M93" s="1">
        <v>1.9513556417817299E-2</v>
      </c>
      <c r="N93">
        <f t="shared" si="19"/>
        <v>4.0152129016268426E-2</v>
      </c>
      <c r="O93">
        <f t="shared" si="20"/>
        <v>1.8720008566303046E-2</v>
      </c>
      <c r="R93" t="s">
        <v>291</v>
      </c>
      <c r="T93" t="str">
        <f>IF(ISERROR(VLOOKUP(R93,[1]ISO3_Country!$B$3:$G$248,6,FALSE)),VLOOKUP(S93,[1]ISO3_Country!$B$3:$G$248,6,FALSE),VLOOKUP(R93,[1]ISO3_Country!$B$3:$G$248,6,FALSE))</f>
        <v>ITA</v>
      </c>
      <c r="U93" t="s">
        <v>84</v>
      </c>
      <c r="V93" t="str">
        <f>IFERROR(VLOOKUP(U93,'EU+'!$B$2:$D$30,3,FALSE),0)</f>
        <v>EU+</v>
      </c>
      <c r="W93" s="1">
        <f t="shared" si="21"/>
        <v>3.0472103944276491E-2</v>
      </c>
      <c r="X93" s="1">
        <f t="shared" si="22"/>
        <v>8.8945593059962094E-2</v>
      </c>
      <c r="Y93" s="1">
        <f t="shared" si="23"/>
        <v>4.0012327099201155E-2</v>
      </c>
      <c r="Z93" s="1">
        <f t="shared" si="24"/>
        <v>5.5832140102722749E-2</v>
      </c>
      <c r="AA93" s="1">
        <f t="shared" si="25"/>
        <v>2.8913563904770952E-2</v>
      </c>
      <c r="AB93" s="1">
        <f t="shared" si="26"/>
        <v>4.0261037193716598E-2</v>
      </c>
      <c r="AC93" s="1">
        <f t="shared" si="27"/>
        <v>7.558376151315073E-2</v>
      </c>
      <c r="AD93" s="1">
        <f t="shared" si="28"/>
        <v>4.4465541403320895E-2</v>
      </c>
      <c r="AE93" s="1">
        <f t="shared" si="29"/>
        <v>2.3088583610382022E-2</v>
      </c>
      <c r="AF93" s="1">
        <f t="shared" si="30"/>
        <v>4.7508294647944857E-2</v>
      </c>
      <c r="AG93" s="1">
        <f t="shared" si="31"/>
        <v>2.2149651950451668E-2</v>
      </c>
      <c r="AH93" s="1">
        <f t="shared" si="32"/>
        <v>4.2462497525068241E-2</v>
      </c>
      <c r="AI93" s="1">
        <f t="shared" si="33"/>
        <v>2.0400973525532211E-2</v>
      </c>
      <c r="AJ93">
        <f t="shared" si="34"/>
        <v>4.1619972078946616E-4</v>
      </c>
    </row>
    <row r="94" spans="1:38" x14ac:dyDescent="0.25">
      <c r="A94" t="s">
        <v>292</v>
      </c>
      <c r="C94" t="str">
        <f>IF(ISERROR(VLOOKUP(A94,[1]ISO3_Country!$B$3:$G$248,6,FALSE)),VLOOKUP(B94,[1]ISO3_Country!$B$3:$G$248,6,FALSE),VLOOKUP(A94,[1]ISO3_Country!$B$3:$G$248,6,FALSE))</f>
        <v>JAM</v>
      </c>
      <c r="D94" t="s">
        <v>85</v>
      </c>
      <c r="E94" s="1">
        <v>3.7130214962123498E-3</v>
      </c>
      <c r="F94" s="1">
        <v>1.04755420302704E-2</v>
      </c>
      <c r="G94" s="1">
        <v>4.78523460131388E-3</v>
      </c>
      <c r="H94" s="1">
        <v>6.48530548298187E-3</v>
      </c>
      <c r="I94" s="1">
        <v>3.3574818930434398E-3</v>
      </c>
      <c r="J94" s="1">
        <v>4.5220733351522598E-3</v>
      </c>
      <c r="K94" s="1">
        <v>7.9077862643289198E-3</v>
      </c>
      <c r="L94" s="1">
        <v>4.8109210216505296E-3</v>
      </c>
      <c r="M94" s="1">
        <v>2.7728178552785701E-3</v>
      </c>
      <c r="N94">
        <f t="shared" si="19"/>
        <v>5.4255759978035795E-3</v>
      </c>
      <c r="O94">
        <f t="shared" si="20"/>
        <v>2.4657070013753587E-3</v>
      </c>
      <c r="R94" t="s">
        <v>292</v>
      </c>
      <c r="T94" t="str">
        <f>IF(ISERROR(VLOOKUP(R94,[1]ISO3_Country!$B$3:$G$248,6,FALSE)),VLOOKUP(S94,[1]ISO3_Country!$B$3:$G$248,6,FALSE),VLOOKUP(R94,[1]ISO3_Country!$B$3:$G$248,6,FALSE))</f>
        <v>JAM</v>
      </c>
      <c r="U94" t="s">
        <v>85</v>
      </c>
      <c r="V94">
        <f>IFERROR(VLOOKUP(U94,'EU+'!$B$2:$D$30,3,FALSE),0)</f>
        <v>0</v>
      </c>
      <c r="W94" s="1">
        <f t="shared" si="21"/>
        <v>4.3932743692056209E-3</v>
      </c>
      <c r="X94" s="1">
        <f t="shared" si="22"/>
        <v>1.2394738450092492E-2</v>
      </c>
      <c r="Y94" s="1">
        <f t="shared" si="23"/>
        <v>5.6619248086857395E-3</v>
      </c>
      <c r="Z94" s="1">
        <f t="shared" si="24"/>
        <v>7.6734611916244814E-3</v>
      </c>
      <c r="AA94" s="1">
        <f t="shared" si="25"/>
        <v>3.9725972932897159E-3</v>
      </c>
      <c r="AB94" s="1">
        <f t="shared" si="26"/>
        <v>5.3505504611967951E-3</v>
      </c>
      <c r="AC94" s="1">
        <f t="shared" si="27"/>
        <v>9.3565509242733592E-3</v>
      </c>
      <c r="AD94" s="1">
        <f t="shared" si="28"/>
        <v>5.6923171703288818E-3</v>
      </c>
      <c r="AE94" s="1">
        <f t="shared" si="29"/>
        <v>3.2808184995690537E-3</v>
      </c>
      <c r="AF94" s="1">
        <f t="shared" si="30"/>
        <v>6.4195814631406818E-3</v>
      </c>
      <c r="AG94" s="1">
        <f t="shared" si="31"/>
        <v>2.9174426763118569E-3</v>
      </c>
      <c r="AH94" s="1">
        <f t="shared" si="32"/>
        <v>5.5305668697315609E-3</v>
      </c>
      <c r="AI94" s="1">
        <f t="shared" si="33"/>
        <v>2.3550668771215619E-3</v>
      </c>
      <c r="AJ94">
        <f t="shared" si="34"/>
        <v>5.546339995715106E-6</v>
      </c>
    </row>
    <row r="95" spans="1:38" x14ac:dyDescent="0.25">
      <c r="A95" t="s">
        <v>293</v>
      </c>
      <c r="C95" t="str">
        <f>IF(ISERROR(VLOOKUP(A95,[1]ISO3_Country!$B$3:$G$248,6,FALSE)),VLOOKUP(B95,[1]ISO3_Country!$B$3:$G$248,6,FALSE),VLOOKUP(A95,[1]ISO3_Country!$B$3:$G$248,6,FALSE))</f>
        <v>JPN</v>
      </c>
      <c r="D95" t="s">
        <v>87</v>
      </c>
      <c r="E95" s="1">
        <v>4.9287325830475799E-2</v>
      </c>
      <c r="F95" s="1">
        <v>0.14703906798835401</v>
      </c>
      <c r="G95" s="1">
        <v>6.50997318580607E-2</v>
      </c>
      <c r="H95" s="1">
        <v>9.1667787632083497E-2</v>
      </c>
      <c r="I95" s="1">
        <v>4.7027407355876599E-2</v>
      </c>
      <c r="J95" s="1">
        <v>6.6019308635902996E-2</v>
      </c>
      <c r="K95" s="1">
        <v>0.12636603260476201</v>
      </c>
      <c r="L95" s="1">
        <v>7.3361435913428405E-2</v>
      </c>
      <c r="M95" s="1">
        <v>3.7300911652298901E-2</v>
      </c>
      <c r="N95">
        <f t="shared" si="19"/>
        <v>7.8129889941249198E-2</v>
      </c>
      <c r="O95">
        <f t="shared" si="20"/>
        <v>3.7188586455874861E-2</v>
      </c>
      <c r="R95" t="s">
        <v>293</v>
      </c>
      <c r="T95" t="str">
        <f>IF(ISERROR(VLOOKUP(R95,[1]ISO3_Country!$B$3:$G$248,6,FALSE)),VLOOKUP(S95,[1]ISO3_Country!$B$3:$G$248,6,FALSE),VLOOKUP(R95,[1]ISO3_Country!$B$3:$G$248,6,FALSE))</f>
        <v>JPN</v>
      </c>
      <c r="U95" t="s">
        <v>87</v>
      </c>
      <c r="V95">
        <f>IFERROR(VLOOKUP(U95,'EU+'!$B$2:$D$30,3,FALSE),0)</f>
        <v>0</v>
      </c>
      <c r="W95" s="1">
        <f t="shared" si="21"/>
        <v>5.8317126770906218E-2</v>
      </c>
      <c r="X95" s="1">
        <f t="shared" si="22"/>
        <v>0.17397770773050603</v>
      </c>
      <c r="Y95" s="1">
        <f t="shared" si="23"/>
        <v>7.7026481992071974E-2</v>
      </c>
      <c r="Z95" s="1">
        <f t="shared" si="24"/>
        <v>0.10846200117522417</v>
      </c>
      <c r="AA95" s="1">
        <f t="shared" si="25"/>
        <v>5.564317459447015E-2</v>
      </c>
      <c r="AB95" s="1">
        <f t="shared" si="26"/>
        <v>7.8114532005445825E-2</v>
      </c>
      <c r="AC95" s="1">
        <f t="shared" si="27"/>
        <v>0.149517220071853</v>
      </c>
      <c r="AD95" s="1">
        <f t="shared" si="28"/>
        <v>8.6801791052209254E-2</v>
      </c>
      <c r="AE95" s="1">
        <f t="shared" si="29"/>
        <v>4.4134713272523447E-2</v>
      </c>
      <c r="AF95" s="1">
        <f t="shared" si="30"/>
        <v>9.2443860962801105E-2</v>
      </c>
      <c r="AG95" s="1">
        <f t="shared" si="31"/>
        <v>4.4001809273187836E-2</v>
      </c>
      <c r="AH95" s="1">
        <f t="shared" si="32"/>
        <v>8.2842286199300341E-2</v>
      </c>
      <c r="AI95" s="1">
        <f t="shared" si="33"/>
        <v>4.0992816502653066E-2</v>
      </c>
      <c r="AJ95">
        <f t="shared" si="34"/>
        <v>1.6804110048201856E-3</v>
      </c>
    </row>
    <row r="96" spans="1:38" x14ac:dyDescent="0.25">
      <c r="A96" t="s">
        <v>294</v>
      </c>
      <c r="C96" t="str">
        <f>IF(ISERROR(VLOOKUP(A96,[1]ISO3_Country!$B$3:$G$248,6,FALSE)),VLOOKUP(B96,[1]ISO3_Country!$B$3:$G$248,6,FALSE),VLOOKUP(A96,[1]ISO3_Country!$B$3:$G$248,6,FALSE))</f>
        <v>JOR</v>
      </c>
      <c r="D96" t="s">
        <v>86</v>
      </c>
      <c r="E96" s="1">
        <v>1.3042494162016E-2</v>
      </c>
      <c r="F96" s="1">
        <v>3.6487655626504897E-2</v>
      </c>
      <c r="G96" s="1">
        <v>1.67856724284988E-2</v>
      </c>
      <c r="H96" s="1">
        <v>2.2693517557830299E-2</v>
      </c>
      <c r="I96" s="1">
        <v>1.17641210374542E-2</v>
      </c>
      <c r="J96" s="1">
        <v>1.58376252551512E-2</v>
      </c>
      <c r="K96" s="1">
        <v>2.7528618658142E-2</v>
      </c>
      <c r="L96" s="1">
        <v>1.68327187966185E-2</v>
      </c>
      <c r="M96" s="1">
        <v>9.7289732723709506E-3</v>
      </c>
      <c r="N96">
        <f t="shared" si="19"/>
        <v>1.8966821866065204E-2</v>
      </c>
      <c r="O96">
        <f t="shared" si="20"/>
        <v>8.5556291817875073E-3</v>
      </c>
      <c r="R96" t="s">
        <v>294</v>
      </c>
      <c r="T96" t="str">
        <f>IF(ISERROR(VLOOKUP(R96,[1]ISO3_Country!$B$3:$G$248,6,FALSE)),VLOOKUP(S96,[1]ISO3_Country!$B$3:$G$248,6,FALSE),VLOOKUP(R96,[1]ISO3_Country!$B$3:$G$248,6,FALSE))</f>
        <v>JOR</v>
      </c>
      <c r="U96" t="s">
        <v>86</v>
      </c>
      <c r="V96">
        <f>IFERROR(VLOOKUP(U96,'EU+'!$B$2:$D$30,3,FALSE),0)</f>
        <v>0</v>
      </c>
      <c r="W96" s="1">
        <f t="shared" si="21"/>
        <v>1.5431975110014784E-2</v>
      </c>
      <c r="X96" s="1">
        <f t="shared" si="22"/>
        <v>4.3172462755695709E-2</v>
      </c>
      <c r="Y96" s="1">
        <f t="shared" si="23"/>
        <v>1.9860931191815482E-2</v>
      </c>
      <c r="Z96" s="1">
        <f t="shared" si="24"/>
        <v>2.6851137041796369E-2</v>
      </c>
      <c r="AA96" s="1">
        <f t="shared" si="25"/>
        <v>1.391939461778015E-2</v>
      </c>
      <c r="AB96" s="1">
        <f t="shared" si="26"/>
        <v>1.8739194796883595E-2</v>
      </c>
      <c r="AC96" s="1">
        <f t="shared" si="27"/>
        <v>3.257206425920843E-2</v>
      </c>
      <c r="AD96" s="1">
        <f t="shared" si="28"/>
        <v>1.9916596800925297E-2</v>
      </c>
      <c r="AE96" s="1">
        <f t="shared" si="29"/>
        <v>1.1511392799582488E-2</v>
      </c>
      <c r="AF96" s="1">
        <f t="shared" si="30"/>
        <v>2.24416832637447E-2</v>
      </c>
      <c r="AG96" s="1">
        <f t="shared" si="31"/>
        <v>1.0123083433564124E-2</v>
      </c>
      <c r="AH96" s="1">
        <f t="shared" si="32"/>
        <v>1.9331728654875993E-2</v>
      </c>
      <c r="AI96" s="1">
        <f t="shared" si="33"/>
        <v>8.1616583280479729E-3</v>
      </c>
      <c r="AJ96">
        <f t="shared" si="34"/>
        <v>6.6612666663794839E-5</v>
      </c>
    </row>
    <row r="97" spans="1:36" x14ac:dyDescent="0.25">
      <c r="A97" t="s">
        <v>295</v>
      </c>
      <c r="C97" t="str">
        <f>IF(ISERROR(VLOOKUP(A97,[1]ISO3_Country!$B$3:$G$248,6,FALSE)),VLOOKUP(B97,[1]ISO3_Country!$B$3:$G$248,6,FALSE),VLOOKUP(A97,[1]ISO3_Country!$B$3:$G$248,6,FALSE))</f>
        <v>KAZ</v>
      </c>
      <c r="D97" t="s">
        <v>88</v>
      </c>
      <c r="E97" s="1">
        <v>2.1366620176615399E-2</v>
      </c>
      <c r="F97" s="1">
        <v>6.0330831185216198E-2</v>
      </c>
      <c r="G97" s="1">
        <v>2.7548302184321399E-2</v>
      </c>
      <c r="H97" s="1">
        <v>3.73503050645708E-2</v>
      </c>
      <c r="I97" s="1">
        <v>1.9338467609475999E-2</v>
      </c>
      <c r="J97" s="1">
        <v>2.60521007233308E-2</v>
      </c>
      <c r="K97" s="1">
        <v>4.5555909296416099E-2</v>
      </c>
      <c r="L97" s="1">
        <v>2.7725352351343699E-2</v>
      </c>
      <c r="M97" s="1">
        <v>1.59600905191443E-2</v>
      </c>
      <c r="N97">
        <f t="shared" si="19"/>
        <v>3.1247553234492749E-2</v>
      </c>
      <c r="O97">
        <f t="shared" si="20"/>
        <v>1.4204129894303292E-2</v>
      </c>
      <c r="R97" t="s">
        <v>295</v>
      </c>
      <c r="T97" t="str">
        <f>IF(ISERROR(VLOOKUP(R97,[1]ISO3_Country!$B$3:$G$248,6,FALSE)),VLOOKUP(S97,[1]ISO3_Country!$B$3:$G$248,6,FALSE),VLOOKUP(R97,[1]ISO3_Country!$B$3:$G$248,6,FALSE))</f>
        <v>KAZ</v>
      </c>
      <c r="U97" t="s">
        <v>88</v>
      </c>
      <c r="V97">
        <f>IFERROR(VLOOKUP(U97,'EU+'!$B$2:$D$30,3,FALSE),0)</f>
        <v>0</v>
      </c>
      <c r="W97" s="1">
        <f t="shared" si="21"/>
        <v>2.5281142291859134E-2</v>
      </c>
      <c r="X97" s="1">
        <f t="shared" si="22"/>
        <v>7.1383883607799931E-2</v>
      </c>
      <c r="Y97" s="1">
        <f t="shared" si="23"/>
        <v>3.2595353952292017E-2</v>
      </c>
      <c r="Z97" s="1">
        <f t="shared" si="24"/>
        <v>4.4193155921552846E-2</v>
      </c>
      <c r="AA97" s="1">
        <f t="shared" si="25"/>
        <v>2.2881417243366571E-2</v>
      </c>
      <c r="AB97" s="1">
        <f t="shared" si="26"/>
        <v>3.0825037368764734E-2</v>
      </c>
      <c r="AC97" s="1">
        <f t="shared" si="27"/>
        <v>5.3902087257497212E-2</v>
      </c>
      <c r="AD97" s="1">
        <f t="shared" si="28"/>
        <v>3.2804841013338151E-2</v>
      </c>
      <c r="AE97" s="1">
        <f t="shared" si="29"/>
        <v>1.8884096598817065E-2</v>
      </c>
      <c r="AF97" s="1">
        <f t="shared" si="30"/>
        <v>3.6972335028365298E-2</v>
      </c>
      <c r="AG97" s="1">
        <f t="shared" si="31"/>
        <v>1.6806431060301396E-2</v>
      </c>
      <c r="AH97" s="1">
        <f t="shared" si="32"/>
        <v>3.1859495896356747E-2</v>
      </c>
      <c r="AI97" s="1">
        <f t="shared" si="33"/>
        <v>1.357208991809665E-2</v>
      </c>
      <c r="AJ97">
        <f t="shared" si="34"/>
        <v>1.8420162474490072E-4</v>
      </c>
    </row>
    <row r="98" spans="1:36" x14ac:dyDescent="0.25">
      <c r="A98" t="s">
        <v>296</v>
      </c>
      <c r="C98" t="str">
        <f>IF(ISERROR(VLOOKUP(A98,[1]ISO3_Country!$B$3:$G$248,6,FALSE)),VLOOKUP(B98,[1]ISO3_Country!$B$3:$G$248,6,FALSE),VLOOKUP(A98,[1]ISO3_Country!$B$3:$G$248,6,FALSE))</f>
        <v>KEN</v>
      </c>
      <c r="D98" t="s">
        <v>89</v>
      </c>
      <c r="E98" s="1">
        <v>0.250494125299843</v>
      </c>
      <c r="F98" s="1">
        <v>0.70433206389070402</v>
      </c>
      <c r="G98" s="1">
        <v>0.32283477650652098</v>
      </c>
      <c r="H98" s="1">
        <v>0.43735790700879001</v>
      </c>
      <c r="I98" s="1">
        <v>0.22580942302247001</v>
      </c>
      <c r="J98" s="1">
        <v>0.30480169027856102</v>
      </c>
      <c r="K98" s="1">
        <v>0.53148227097167899</v>
      </c>
      <c r="L98" s="1">
        <v>0.32431700472327801</v>
      </c>
      <c r="M98" s="1">
        <v>0.18647145626519501</v>
      </c>
      <c r="N98">
        <f t="shared" si="19"/>
        <v>0.36532230199633786</v>
      </c>
      <c r="O98">
        <f t="shared" si="20"/>
        <v>0.16564730211741624</v>
      </c>
      <c r="R98" t="s">
        <v>296</v>
      </c>
      <c r="T98" t="str">
        <f>IF(ISERROR(VLOOKUP(R98,[1]ISO3_Country!$B$3:$G$248,6,FALSE)),VLOOKUP(S98,[1]ISO3_Country!$B$3:$G$248,6,FALSE),VLOOKUP(R98,[1]ISO3_Country!$B$3:$G$248,6,FALSE))</f>
        <v>KEN</v>
      </c>
      <c r="U98" t="s">
        <v>89</v>
      </c>
      <c r="V98">
        <f>IFERROR(VLOOKUP(U98,'EU+'!$B$2:$D$30,3,FALSE),0)</f>
        <v>0</v>
      </c>
      <c r="W98" s="1">
        <f t="shared" si="21"/>
        <v>0.29638649316708504</v>
      </c>
      <c r="X98" s="1">
        <f t="shared" si="22"/>
        <v>0.83337088321660491</v>
      </c>
      <c r="Y98" s="1">
        <f t="shared" si="23"/>
        <v>0.38198048423935388</v>
      </c>
      <c r="Z98" s="1">
        <f t="shared" si="24"/>
        <v>0.5174850953572947</v>
      </c>
      <c r="AA98" s="1">
        <f t="shared" si="25"/>
        <v>0.26717937170622608</v>
      </c>
      <c r="AB98" s="1">
        <f t="shared" si="26"/>
        <v>0.36064360385668226</v>
      </c>
      <c r="AC98" s="1">
        <f t="shared" si="27"/>
        <v>0.62885373573219328</v>
      </c>
      <c r="AD98" s="1">
        <f t="shared" si="28"/>
        <v>0.3837342675774344</v>
      </c>
      <c r="AE98" s="1">
        <f t="shared" si="29"/>
        <v>0.22063439983690214</v>
      </c>
      <c r="AF98" s="1">
        <f t="shared" si="30"/>
        <v>0.43225203718775296</v>
      </c>
      <c r="AG98" s="1">
        <f t="shared" si="31"/>
        <v>0.19599510734394232</v>
      </c>
      <c r="AH98" s="1">
        <f t="shared" si="32"/>
        <v>0.37220907574188766</v>
      </c>
      <c r="AI98" s="1">
        <f t="shared" si="33"/>
        <v>0.15822388630816239</v>
      </c>
      <c r="AJ98">
        <f t="shared" si="34"/>
        <v>2.5034798198458299E-2</v>
      </c>
    </row>
    <row r="99" spans="1:36" x14ac:dyDescent="0.25">
      <c r="A99" t="s">
        <v>297</v>
      </c>
      <c r="C99" t="str">
        <f>IF(ISERROR(VLOOKUP(A99,[1]ISO3_Country!$B$3:$G$248,6,FALSE)),VLOOKUP(B99,[1]ISO3_Country!$B$3:$G$248,6,FALSE),VLOOKUP(A99,[1]ISO3_Country!$B$3:$G$248,6,FALSE))</f>
        <v>KIR</v>
      </c>
      <c r="D99" t="s">
        <v>298</v>
      </c>
      <c r="E99" s="2">
        <v>3.4997924320832798E-4</v>
      </c>
      <c r="F99" s="2">
        <v>9.9057027229986893E-4</v>
      </c>
      <c r="G99" s="2">
        <v>4.5152446226134701E-4</v>
      </c>
      <c r="H99" s="2">
        <v>6.1307570020559504E-4</v>
      </c>
      <c r="I99" s="2">
        <v>3.1545730485750198E-4</v>
      </c>
      <c r="J99" s="2">
        <v>4.2658231994754199E-4</v>
      </c>
      <c r="K99" s="2">
        <v>7.4782573552196997E-4</v>
      </c>
      <c r="L99" s="2">
        <v>4.5436064770346601E-4</v>
      </c>
      <c r="M99" s="2">
        <v>2.6035790913210398E-4</v>
      </c>
      <c r="N99">
        <f t="shared" si="19"/>
        <v>5.1219262168196921E-4</v>
      </c>
      <c r="O99">
        <f t="shared" si="20"/>
        <v>2.3381042280894089E-4</v>
      </c>
      <c r="R99" t="s">
        <v>297</v>
      </c>
      <c r="T99" t="str">
        <f>IF(ISERROR(VLOOKUP(R99,[1]ISO3_Country!$B$3:$G$248,6,FALSE)),VLOOKUP(S99,[1]ISO3_Country!$B$3:$G$248,6,FALSE),VLOOKUP(R99,[1]ISO3_Country!$B$3:$G$248,6,FALSE))</f>
        <v>KIR</v>
      </c>
      <c r="U99" t="s">
        <v>298</v>
      </c>
      <c r="V99">
        <f>IFERROR(VLOOKUP(U99,'EU+'!$B$2:$D$30,3,FALSE),0)</f>
        <v>0</v>
      </c>
      <c r="W99" s="1">
        <f t="shared" si="21"/>
        <v>4.1409801707573905E-4</v>
      </c>
      <c r="X99" s="1">
        <f t="shared" si="22"/>
        <v>1.1720500386629496E-3</v>
      </c>
      <c r="Y99" s="1">
        <f t="shared" si="23"/>
        <v>5.3424706782486113E-4</v>
      </c>
      <c r="Z99" s="1">
        <f t="shared" si="24"/>
        <v>7.2539568188430238E-4</v>
      </c>
      <c r="AA99" s="1">
        <f t="shared" si="25"/>
        <v>3.7325140547203757E-4</v>
      </c>
      <c r="AB99" s="1">
        <f t="shared" si="26"/>
        <v>5.0473534141764836E-4</v>
      </c>
      <c r="AC99" s="1">
        <f t="shared" si="27"/>
        <v>8.8483291568671222E-4</v>
      </c>
      <c r="AD99" s="1">
        <f t="shared" si="28"/>
        <v>5.3760286331968547E-4</v>
      </c>
      <c r="AE99" s="1">
        <f t="shared" si="29"/>
        <v>3.0805739481359109E-4</v>
      </c>
      <c r="AF99" s="1">
        <f t="shared" si="30"/>
        <v>6.0603008068416966E-4</v>
      </c>
      <c r="AG99" s="1">
        <f t="shared" si="31"/>
        <v>2.7664621355612631E-4</v>
      </c>
      <c r="AH99" s="1">
        <f t="shared" si="32"/>
        <v>5.2169598414193491E-4</v>
      </c>
      <c r="AI99" s="1">
        <f t="shared" si="33"/>
        <v>2.2365507094924139E-4</v>
      </c>
      <c r="AJ99">
        <f t="shared" si="34"/>
        <v>5.00215907613102E-8</v>
      </c>
    </row>
    <row r="100" spans="1:36" x14ac:dyDescent="0.25">
      <c r="A100" t="s">
        <v>299</v>
      </c>
      <c r="C100" t="s">
        <v>300</v>
      </c>
      <c r="D100" t="s">
        <v>300</v>
      </c>
      <c r="E100" s="1">
        <v>3.4470097054747199E-3</v>
      </c>
      <c r="F100" s="1">
        <v>9.7622697508842199E-3</v>
      </c>
      <c r="G100" s="1">
        <v>4.4458437453291097E-3</v>
      </c>
      <c r="H100" s="1">
        <v>6.0355334916986801E-3</v>
      </c>
      <c r="I100" s="1">
        <v>3.1088792672016598E-3</v>
      </c>
      <c r="J100" s="1">
        <v>4.1996949382134196E-3</v>
      </c>
      <c r="K100" s="1">
        <v>7.3713887443185404E-3</v>
      </c>
      <c r="L100" s="1">
        <v>4.47219633079867E-3</v>
      </c>
      <c r="M100" s="1">
        <v>2.5672571575568598E-3</v>
      </c>
      <c r="N100">
        <f t="shared" si="19"/>
        <v>5.0455636812750983E-3</v>
      </c>
      <c r="O100">
        <f t="shared" si="20"/>
        <v>2.3045837803694976E-3</v>
      </c>
      <c r="R100" t="s">
        <v>299</v>
      </c>
      <c r="T100" t="s">
        <v>300</v>
      </c>
      <c r="U100" t="s">
        <v>300</v>
      </c>
      <c r="V100">
        <f>IFERROR(VLOOKUP(U100,'EU+'!$B$2:$D$30,3,FALSE),0)</f>
        <v>0</v>
      </c>
      <c r="W100" s="1">
        <f t="shared" si="21"/>
        <v>4.0785272600530696E-3</v>
      </c>
      <c r="X100" s="1">
        <f t="shared" si="22"/>
        <v>1.155078943808468E-2</v>
      </c>
      <c r="Y100" s="1">
        <f t="shared" si="23"/>
        <v>5.2603550493235457E-3</v>
      </c>
      <c r="Z100" s="1">
        <f t="shared" si="24"/>
        <v>7.1412876603624892E-3</v>
      </c>
      <c r="AA100" s="1">
        <f t="shared" si="25"/>
        <v>3.6784488362064383E-3</v>
      </c>
      <c r="AB100" s="1">
        <f t="shared" si="26"/>
        <v>4.9691099686217412E-3</v>
      </c>
      <c r="AC100" s="1">
        <f t="shared" si="27"/>
        <v>8.7218814296930111E-3</v>
      </c>
      <c r="AD100" s="1">
        <f t="shared" si="28"/>
        <v>5.2915356224561873E-3</v>
      </c>
      <c r="AE100" s="1">
        <f t="shared" si="29"/>
        <v>3.0375975687077453E-3</v>
      </c>
      <c r="AF100" s="1">
        <f t="shared" si="30"/>
        <v>5.9699480926121012E-3</v>
      </c>
      <c r="AG100" s="1">
        <f t="shared" si="31"/>
        <v>2.7268004950449323E-3</v>
      </c>
      <c r="AH100" s="1">
        <f t="shared" si="32"/>
        <v>5.1397146851370245E-3</v>
      </c>
      <c r="AI100" s="1">
        <f t="shared" si="33"/>
        <v>2.2044425828621813E-3</v>
      </c>
      <c r="AJ100">
        <f t="shared" si="34"/>
        <v>4.8595671011360852E-6</v>
      </c>
    </row>
    <row r="101" spans="1:36" x14ac:dyDescent="0.25">
      <c r="A101" t="s">
        <v>301</v>
      </c>
      <c r="C101" t="str">
        <f>IF(ISERROR(VLOOKUP(A101,[1]ISO3_Country!$B$3:$G$248,6,FALSE)),VLOOKUP(B101,[1]ISO3_Country!$B$3:$G$248,6,FALSE),VLOOKUP(A101,[1]ISO3_Country!$B$3:$G$248,6,FALSE))</f>
        <v>KWT</v>
      </c>
      <c r="D101" t="s">
        <v>93</v>
      </c>
      <c r="E101" s="1">
        <v>1.59761184154858E-3</v>
      </c>
      <c r="F101" s="1">
        <v>4.5322029221739396E-3</v>
      </c>
      <c r="G101" s="1">
        <v>2.0849393147702902E-3</v>
      </c>
      <c r="H101" s="1">
        <v>2.8784996606291899E-3</v>
      </c>
      <c r="I101" s="1">
        <v>1.51186799009201E-3</v>
      </c>
      <c r="J101" s="1">
        <v>2.0862832184422001E-3</v>
      </c>
      <c r="K101" s="1">
        <v>3.8278193841746202E-3</v>
      </c>
      <c r="L101" s="1">
        <v>2.29067289098752E-3</v>
      </c>
      <c r="M101" s="1">
        <v>1.2141647277318099E-3</v>
      </c>
      <c r="N101">
        <f t="shared" si="19"/>
        <v>2.4471179945055733E-3</v>
      </c>
      <c r="O101">
        <f t="shared" si="20"/>
        <v>1.1091879270266349E-3</v>
      </c>
      <c r="R101" t="s">
        <v>301</v>
      </c>
      <c r="T101" t="str">
        <f>IF(ISERROR(VLOOKUP(R101,[1]ISO3_Country!$B$3:$G$248,6,FALSE)),VLOOKUP(S101,[1]ISO3_Country!$B$3:$G$248,6,FALSE),VLOOKUP(R101,[1]ISO3_Country!$B$3:$G$248,6,FALSE))</f>
        <v>KWT</v>
      </c>
      <c r="U101" t="s">
        <v>93</v>
      </c>
      <c r="V101">
        <f>IFERROR(VLOOKUP(U101,'EU+'!$B$2:$D$30,3,FALSE),0)</f>
        <v>0</v>
      </c>
      <c r="W101" s="1">
        <f t="shared" si="21"/>
        <v>1.8903060923764075E-3</v>
      </c>
      <c r="X101" s="1">
        <f t="shared" si="22"/>
        <v>5.3625358631338377E-3</v>
      </c>
      <c r="Y101" s="1">
        <f t="shared" si="23"/>
        <v>2.4669155463477011E-3</v>
      </c>
      <c r="Z101" s="1">
        <f t="shared" si="24"/>
        <v>3.4058619896786251E-3</v>
      </c>
      <c r="AA101" s="1">
        <f t="shared" si="25"/>
        <v>1.7888533360954674E-3</v>
      </c>
      <c r="AB101" s="1">
        <f t="shared" si="26"/>
        <v>2.4685056630659868E-3</v>
      </c>
      <c r="AC101" s="1">
        <f t="shared" si="27"/>
        <v>4.5291040753729717E-3</v>
      </c>
      <c r="AD101" s="1">
        <f t="shared" si="28"/>
        <v>2.7103410283176215E-3</v>
      </c>
      <c r="AE101" s="1">
        <f t="shared" si="29"/>
        <v>1.4366086444096951E-3</v>
      </c>
      <c r="AF101" s="1">
        <f t="shared" si="30"/>
        <v>2.895448026533146E-3</v>
      </c>
      <c r="AG101" s="1">
        <f t="shared" si="31"/>
        <v>1.3123993209867865E-3</v>
      </c>
      <c r="AH101" s="1">
        <f t="shared" si="32"/>
        <v>2.5866825494523481E-3</v>
      </c>
      <c r="AI101" s="1">
        <f t="shared" si="33"/>
        <v>1.2001520758821325E-3</v>
      </c>
      <c r="AJ101">
        <f t="shared" si="34"/>
        <v>1.440365005244192E-6</v>
      </c>
    </row>
    <row r="102" spans="1:36" x14ac:dyDescent="0.25">
      <c r="A102" t="s">
        <v>302</v>
      </c>
      <c r="C102" t="str">
        <f>IF(ISERROR(VLOOKUP(A102,[1]ISO3_Country!$B$3:$G$248,6,FALSE)),VLOOKUP(B102,[1]ISO3_Country!$B$3:$G$248,6,FALSE),VLOOKUP(A102,[1]ISO3_Country!$B$3:$G$248,6,FALSE))</f>
        <v>KGZ</v>
      </c>
      <c r="D102" t="s">
        <v>90</v>
      </c>
      <c r="E102" s="1">
        <v>3.1587715174671398E-2</v>
      </c>
      <c r="F102" s="1">
        <v>8.9382651863895102E-2</v>
      </c>
      <c r="G102" s="1">
        <v>4.0755455612917803E-2</v>
      </c>
      <c r="H102" s="1">
        <v>5.533063164799E-2</v>
      </c>
      <c r="I102" s="1">
        <v>2.84750431718441E-2</v>
      </c>
      <c r="J102" s="1">
        <v>3.8502935884403101E-2</v>
      </c>
      <c r="K102" s="1">
        <v>6.7476817665630795E-2</v>
      </c>
      <c r="L102" s="1">
        <v>4.1007680900623199E-2</v>
      </c>
      <c r="M102" s="1">
        <v>2.3496108927055701E-2</v>
      </c>
      <c r="N102">
        <f t="shared" si="19"/>
        <v>4.622389342767013E-2</v>
      </c>
      <c r="O102">
        <f t="shared" si="20"/>
        <v>2.1094476047190881E-2</v>
      </c>
      <c r="R102" t="s">
        <v>302</v>
      </c>
      <c r="T102" t="str">
        <f>IF(ISERROR(VLOOKUP(R102,[1]ISO3_Country!$B$3:$G$248,6,FALSE)),VLOOKUP(S102,[1]ISO3_Country!$B$3:$G$248,6,FALSE),VLOOKUP(R102,[1]ISO3_Country!$B$3:$G$248,6,FALSE))</f>
        <v>KGZ</v>
      </c>
      <c r="U102" t="s">
        <v>90</v>
      </c>
      <c r="V102">
        <f>IFERROR(VLOOKUP(U102,'EU+'!$B$2:$D$30,3,FALSE),0)</f>
        <v>0</v>
      </c>
      <c r="W102" s="1">
        <f t="shared" si="21"/>
        <v>3.7374817140222338E-2</v>
      </c>
      <c r="X102" s="1">
        <f t="shared" si="22"/>
        <v>0.10575821171136621</v>
      </c>
      <c r="Y102" s="1">
        <f t="shared" si="23"/>
        <v>4.8222155118729536E-2</v>
      </c>
      <c r="Z102" s="1">
        <f t="shared" si="24"/>
        <v>6.5467610704392706E-2</v>
      </c>
      <c r="AA102" s="1">
        <f t="shared" si="25"/>
        <v>3.3691880711301907E-2</v>
      </c>
      <c r="AB102" s="1">
        <f t="shared" si="26"/>
        <v>4.5556957193129459E-2</v>
      </c>
      <c r="AC102" s="1">
        <f t="shared" si="27"/>
        <v>7.9839067419453222E-2</v>
      </c>
      <c r="AD102" s="1">
        <f t="shared" si="28"/>
        <v>4.852058993599951E-2</v>
      </c>
      <c r="AE102" s="1">
        <f t="shared" si="29"/>
        <v>2.7800769058460014E-2</v>
      </c>
      <c r="AF102" s="1">
        <f t="shared" si="30"/>
        <v>5.4692450999228315E-2</v>
      </c>
      <c r="AG102" s="1">
        <f t="shared" si="31"/>
        <v>2.4959139354426601E-2</v>
      </c>
      <c r="AH102" s="1">
        <f t="shared" si="32"/>
        <v>4.7081852863668824E-2</v>
      </c>
      <c r="AI102" s="1">
        <f t="shared" si="33"/>
        <v>2.0177226788930074E-2</v>
      </c>
      <c r="AJ102">
        <f t="shared" si="34"/>
        <v>4.071204808919174E-4</v>
      </c>
    </row>
    <row r="103" spans="1:36" x14ac:dyDescent="0.25">
      <c r="A103" t="s">
        <v>303</v>
      </c>
      <c r="C103" t="str">
        <f>IF(ISERROR(VLOOKUP(A103,[1]ISO3_Country!$B$3:$G$248,6,FALSE)),VLOOKUP(B103,[1]ISO3_Country!$B$3:$G$248,6,FALSE),VLOOKUP(A103,[1]ISO3_Country!$B$3:$G$248,6,FALSE))</f>
        <v>LAO</v>
      </c>
      <c r="D103" t="s">
        <v>94</v>
      </c>
      <c r="E103" s="1">
        <v>3.4950975846634598E-2</v>
      </c>
      <c r="F103" s="1">
        <v>9.8737624324746004E-2</v>
      </c>
      <c r="G103" s="1">
        <v>4.5081801049587401E-2</v>
      </c>
      <c r="H103" s="1">
        <v>6.1170633442209202E-2</v>
      </c>
      <c r="I103" s="1">
        <v>3.1506563224747902E-2</v>
      </c>
      <c r="J103" s="1">
        <v>4.2583048910443601E-2</v>
      </c>
      <c r="K103" s="1">
        <v>7.4529680096069195E-2</v>
      </c>
      <c r="L103" s="1">
        <v>4.5341769530146701E-2</v>
      </c>
      <c r="M103" s="1">
        <v>2.6003033582104599E-2</v>
      </c>
      <c r="N103">
        <f t="shared" si="19"/>
        <v>5.1100570000743237E-2</v>
      </c>
      <c r="O103">
        <f t="shared" si="20"/>
        <v>2.3281367758033342E-2</v>
      </c>
      <c r="R103" t="s">
        <v>303</v>
      </c>
      <c r="T103" t="str">
        <f>IF(ISERROR(VLOOKUP(R103,[1]ISO3_Country!$B$3:$G$248,6,FALSE)),VLOOKUP(S103,[1]ISO3_Country!$B$3:$G$248,6,FALSE),VLOOKUP(R103,[1]ISO3_Country!$B$3:$G$248,6,FALSE))</f>
        <v>LAO</v>
      </c>
      <c r="U103" t="s">
        <v>94</v>
      </c>
      <c r="V103">
        <f>IFERROR(VLOOKUP(U103,'EU+'!$B$2:$D$30,3,FALSE),0)</f>
        <v>0</v>
      </c>
      <c r="W103" s="1">
        <f t="shared" si="21"/>
        <v>4.1354251927272698E-2</v>
      </c>
      <c r="X103" s="1">
        <f t="shared" si="22"/>
        <v>0.11682708399740217</v>
      </c>
      <c r="Y103" s="1">
        <f t="shared" si="23"/>
        <v>5.3341118889512734E-2</v>
      </c>
      <c r="Z103" s="1">
        <f t="shared" si="24"/>
        <v>7.2377543820812976E-2</v>
      </c>
      <c r="AA103" s="1">
        <f t="shared" si="25"/>
        <v>3.7278797555640439E-2</v>
      </c>
      <c r="AB103" s="1">
        <f t="shared" si="26"/>
        <v>5.0384576962918308E-2</v>
      </c>
      <c r="AC103" s="1">
        <f t="shared" si="27"/>
        <v>8.8184066169604877E-2</v>
      </c>
      <c r="AD103" s="1">
        <f t="shared" si="28"/>
        <v>5.3648715509572051E-2</v>
      </c>
      <c r="AE103" s="1">
        <f t="shared" si="29"/>
        <v>3.0766980766038583E-2</v>
      </c>
      <c r="AF103" s="1">
        <f t="shared" si="30"/>
        <v>6.0462570622086084E-2</v>
      </c>
      <c r="AG103" s="1">
        <f t="shared" si="31"/>
        <v>2.754668572637008E-2</v>
      </c>
      <c r="AH103" s="1">
        <f t="shared" si="32"/>
        <v>5.2052627392754847E-2</v>
      </c>
      <c r="AI103" s="1">
        <f t="shared" si="33"/>
        <v>2.2260702807704872E-2</v>
      </c>
      <c r="AJ103">
        <f t="shared" si="34"/>
        <v>4.9553888949295955E-4</v>
      </c>
    </row>
    <row r="104" spans="1:36" x14ac:dyDescent="0.25">
      <c r="A104" t="s">
        <v>304</v>
      </c>
      <c r="C104" t="str">
        <f>IF(ISERROR(VLOOKUP(A104,[1]ISO3_Country!$B$3:$G$248,6,FALSE)),VLOOKUP(B104,[1]ISO3_Country!$B$3:$G$248,6,FALSE),VLOOKUP(A104,[1]ISO3_Country!$B$3:$G$248,6,FALSE))</f>
        <v>LVA</v>
      </c>
      <c r="D104" t="s">
        <v>102</v>
      </c>
      <c r="E104" s="1">
        <v>2.1765338444873499E-3</v>
      </c>
      <c r="F104" s="1">
        <v>6.13389850955202E-3</v>
      </c>
      <c r="G104" s="1">
        <v>2.8072792067585402E-3</v>
      </c>
      <c r="H104" s="1">
        <v>3.80875689299428E-3</v>
      </c>
      <c r="I104" s="1">
        <v>1.9813320463216298E-3</v>
      </c>
      <c r="J104" s="1">
        <v>2.6674664165903801E-3</v>
      </c>
      <c r="K104" s="1">
        <v>4.6324526099762097E-3</v>
      </c>
      <c r="L104" s="1">
        <v>2.8487694266932399E-3</v>
      </c>
      <c r="M104" s="1">
        <v>1.63108957783891E-3</v>
      </c>
      <c r="N104">
        <f t="shared" si="19"/>
        <v>3.1875087256902847E-3</v>
      </c>
      <c r="O104">
        <f t="shared" si="20"/>
        <v>1.4397986244454113E-3</v>
      </c>
      <c r="R104" t="s">
        <v>304</v>
      </c>
      <c r="T104" t="str">
        <f>IF(ISERROR(VLOOKUP(R104,[1]ISO3_Country!$B$3:$G$248,6,FALSE)),VLOOKUP(S104,[1]ISO3_Country!$B$3:$G$248,6,FALSE),VLOOKUP(R104,[1]ISO3_Country!$B$3:$G$248,6,FALSE))</f>
        <v>LVA</v>
      </c>
      <c r="U104" t="s">
        <v>102</v>
      </c>
      <c r="V104" t="str">
        <f>IFERROR(VLOOKUP(U104,'EU+'!$B$2:$D$30,3,FALSE),0)</f>
        <v>EU+</v>
      </c>
      <c r="W104" s="1">
        <f t="shared" si="21"/>
        <v>2.5752908682185514E-3</v>
      </c>
      <c r="X104" s="1">
        <f t="shared" si="22"/>
        <v>7.2576738736398324E-3</v>
      </c>
      <c r="Y104" s="1">
        <f t="shared" si="23"/>
        <v>3.3215934243411237E-3</v>
      </c>
      <c r="Z104" s="1">
        <f t="shared" si="24"/>
        <v>4.5065491954722698E-3</v>
      </c>
      <c r="AA104" s="1">
        <f t="shared" si="25"/>
        <v>2.3443266635730579E-3</v>
      </c>
      <c r="AB104" s="1">
        <f t="shared" si="26"/>
        <v>3.1561659017265947E-3</v>
      </c>
      <c r="AC104" s="1">
        <f t="shared" si="27"/>
        <v>5.4811520317695041E-3</v>
      </c>
      <c r="AD104" s="1">
        <f t="shared" si="28"/>
        <v>3.370684958014646E-3</v>
      </c>
      <c r="AE104" s="1">
        <f t="shared" si="29"/>
        <v>1.9299171964148206E-3</v>
      </c>
      <c r="AF104" s="1">
        <f t="shared" si="30"/>
        <v>3.7714837903522671E-3</v>
      </c>
      <c r="AG104" s="1">
        <f t="shared" si="31"/>
        <v>1.7035803320950612E-3</v>
      </c>
      <c r="AH104" s="1">
        <f t="shared" si="32"/>
        <v>3.2564493502997248E-3</v>
      </c>
      <c r="AI104" s="1">
        <f t="shared" si="33"/>
        <v>1.3751421668320824E-3</v>
      </c>
      <c r="AJ104">
        <f t="shared" si="34"/>
        <v>1.8910159789996347E-6</v>
      </c>
    </row>
    <row r="105" spans="1:36" x14ac:dyDescent="0.25">
      <c r="A105" t="s">
        <v>305</v>
      </c>
      <c r="C105" t="str">
        <f>IF(ISERROR(VLOOKUP(A105,[1]ISO3_Country!$B$3:$G$248,6,FALSE)),VLOOKUP(B105,[1]ISO3_Country!$B$3:$G$248,6,FALSE),VLOOKUP(A105,[1]ISO3_Country!$B$3:$G$248,6,FALSE))</f>
        <v>LBN</v>
      </c>
      <c r="D105" t="s">
        <v>95</v>
      </c>
      <c r="E105" s="1">
        <v>4.5018531138424E-3</v>
      </c>
      <c r="F105" s="1">
        <v>1.2598944179668401E-2</v>
      </c>
      <c r="G105" s="1">
        <v>5.7996459453771099E-3</v>
      </c>
      <c r="H105" s="1">
        <v>7.8508491451670208E-3</v>
      </c>
      <c r="I105" s="1">
        <v>4.0980928831696696E-3</v>
      </c>
      <c r="J105" s="1">
        <v>5.5073698995226602E-3</v>
      </c>
      <c r="K105" s="1">
        <v>9.50971570641484E-3</v>
      </c>
      <c r="L105" s="1">
        <v>5.8760828524783999E-3</v>
      </c>
      <c r="M105" s="1">
        <v>3.3763177797531199E-3</v>
      </c>
      <c r="N105">
        <f t="shared" si="19"/>
        <v>6.5687635005992912E-3</v>
      </c>
      <c r="O105">
        <f t="shared" si="20"/>
        <v>2.9458014337531624E-3</v>
      </c>
      <c r="R105" t="s">
        <v>305</v>
      </c>
      <c r="T105" t="str">
        <f>IF(ISERROR(VLOOKUP(R105,[1]ISO3_Country!$B$3:$G$248,6,FALSE)),VLOOKUP(S105,[1]ISO3_Country!$B$3:$G$248,6,FALSE),VLOOKUP(R105,[1]ISO3_Country!$B$3:$G$248,6,FALSE))</f>
        <v>LBN</v>
      </c>
      <c r="U105" t="s">
        <v>95</v>
      </c>
      <c r="V105">
        <f>IFERROR(VLOOKUP(U105,'EU+'!$B$2:$D$30,3,FALSE),0)</f>
        <v>0</v>
      </c>
      <c r="W105" s="1">
        <f t="shared" si="21"/>
        <v>5.3266257464837539E-3</v>
      </c>
      <c r="X105" s="1">
        <f t="shared" si="22"/>
        <v>1.4907163505531182E-2</v>
      </c>
      <c r="Y105" s="1">
        <f t="shared" si="23"/>
        <v>6.8621837789746469E-3</v>
      </c>
      <c r="Z105" s="1">
        <f t="shared" si="24"/>
        <v>9.2891825057157106E-3</v>
      </c>
      <c r="AA105" s="1">
        <f t="shared" si="25"/>
        <v>4.8488936691099653E-3</v>
      </c>
      <c r="AB105" s="1">
        <f t="shared" si="26"/>
        <v>6.5163606098130955E-3</v>
      </c>
      <c r="AC105" s="1">
        <f t="shared" si="27"/>
        <v>1.1251965633391283E-2</v>
      </c>
      <c r="AD105" s="1">
        <f t="shared" si="28"/>
        <v>6.9526244901776408E-3</v>
      </c>
      <c r="AE105" s="1">
        <f t="shared" si="29"/>
        <v>3.9948840531124951E-3</v>
      </c>
      <c r="AF105" s="1">
        <f t="shared" si="30"/>
        <v>7.7722093324788634E-3</v>
      </c>
      <c r="AG105" s="1">
        <f t="shared" si="31"/>
        <v>3.4854939431077279E-3</v>
      </c>
      <c r="AH105" s="1">
        <f t="shared" si="32"/>
        <v>6.7129456911208963E-3</v>
      </c>
      <c r="AI105" s="1">
        <f t="shared" si="33"/>
        <v>2.808974130621989E-3</v>
      </c>
      <c r="AJ105">
        <f t="shared" si="34"/>
        <v>7.8903356665035586E-6</v>
      </c>
    </row>
    <row r="106" spans="1:36" x14ac:dyDescent="0.25">
      <c r="A106" t="s">
        <v>306</v>
      </c>
      <c r="C106" t="str">
        <f>IF(ISERROR(VLOOKUP(A106,[1]ISO3_Country!$B$3:$G$248,6,FALSE)),VLOOKUP(B106,[1]ISO3_Country!$B$3:$G$248,6,FALSE),VLOOKUP(A106,[1]ISO3_Country!$B$3:$G$248,6,FALSE))</f>
        <v>LSO</v>
      </c>
      <c r="D106" t="s">
        <v>99</v>
      </c>
      <c r="E106" s="1">
        <v>8.5825596250659504E-3</v>
      </c>
      <c r="F106" s="1">
        <v>2.4298092364252798E-2</v>
      </c>
      <c r="G106" s="1">
        <v>1.1074031646262901E-2</v>
      </c>
      <c r="H106" s="1">
        <v>1.5037181368115901E-2</v>
      </c>
      <c r="I106" s="1">
        <v>7.7364915963817902E-3</v>
      </c>
      <c r="J106" s="1">
        <v>1.0462582714083599E-2</v>
      </c>
      <c r="K106" s="1">
        <v>1.8343958190828201E-2</v>
      </c>
      <c r="L106" s="1">
        <v>1.11441701257304E-2</v>
      </c>
      <c r="M106" s="1">
        <v>6.3840014081222802E-3</v>
      </c>
      <c r="N106">
        <f t="shared" si="19"/>
        <v>1.2562563226538204E-2</v>
      </c>
      <c r="O106">
        <f t="shared" si="20"/>
        <v>5.7360092008686275E-3</v>
      </c>
      <c r="R106" t="s">
        <v>306</v>
      </c>
      <c r="T106" t="str">
        <f>IF(ISERROR(VLOOKUP(R106,[1]ISO3_Country!$B$3:$G$248,6,FALSE)),VLOOKUP(S106,[1]ISO3_Country!$B$3:$G$248,6,FALSE),VLOOKUP(R106,[1]ISO3_Country!$B$3:$G$248,6,FALSE))</f>
        <v>LSO</v>
      </c>
      <c r="U106" t="s">
        <v>99</v>
      </c>
      <c r="V106">
        <f>IFERROR(VLOOKUP(U106,'EU+'!$B$2:$D$30,3,FALSE),0)</f>
        <v>0</v>
      </c>
      <c r="W106" s="1">
        <f t="shared" si="21"/>
        <v>1.0154947732310366E-2</v>
      </c>
      <c r="X106" s="1">
        <f t="shared" si="22"/>
        <v>2.8749681765472237E-2</v>
      </c>
      <c r="Y106" s="1">
        <f t="shared" si="23"/>
        <v>1.310287576975459E-2</v>
      </c>
      <c r="Z106" s="1">
        <f t="shared" si="24"/>
        <v>1.7792103696956822E-2</v>
      </c>
      <c r="AA106" s="1">
        <f t="shared" si="25"/>
        <v>9.1538738121043663E-3</v>
      </c>
      <c r="AB106" s="1">
        <f t="shared" si="26"/>
        <v>1.2379404891775098E-2</v>
      </c>
      <c r="AC106" s="1">
        <f t="shared" si="27"/>
        <v>2.1704706377745155E-2</v>
      </c>
      <c r="AD106" s="1">
        <f t="shared" si="28"/>
        <v>1.3185864135012899E-2</v>
      </c>
      <c r="AE106" s="1">
        <f t="shared" si="29"/>
        <v>7.5535974644603031E-3</v>
      </c>
      <c r="AF106" s="1">
        <f t="shared" si="30"/>
        <v>1.486411729395465E-2</v>
      </c>
      <c r="AG106" s="1">
        <f t="shared" si="31"/>
        <v>6.7868883143849604E-3</v>
      </c>
      <c r="AH106" s="1">
        <f t="shared" si="32"/>
        <v>1.2795489336219563E-2</v>
      </c>
      <c r="AI106" s="1">
        <f t="shared" si="33"/>
        <v>5.4872229101373413E-3</v>
      </c>
      <c r="AJ106">
        <f t="shared" si="34"/>
        <v>3.0109615265536113E-5</v>
      </c>
    </row>
    <row r="107" spans="1:36" x14ac:dyDescent="0.25">
      <c r="A107" t="s">
        <v>307</v>
      </c>
      <c r="C107" t="str">
        <f>IF(ISERROR(VLOOKUP(A107,[1]ISO3_Country!$B$3:$G$248,6,FALSE)),VLOOKUP(B107,[1]ISO3_Country!$B$3:$G$248,6,FALSE),VLOOKUP(A107,[1]ISO3_Country!$B$3:$G$248,6,FALSE))</f>
        <v>LBR</v>
      </c>
      <c r="D107" t="s">
        <v>96</v>
      </c>
      <c r="E107" s="1">
        <v>4.2044996468587399E-2</v>
      </c>
      <c r="F107" s="1">
        <v>0.118599819247679</v>
      </c>
      <c r="G107" s="1">
        <v>5.4218079678278103E-2</v>
      </c>
      <c r="H107" s="1">
        <v>7.3530190574924797E-2</v>
      </c>
      <c r="I107" s="1">
        <v>3.7901646017205498E-2</v>
      </c>
      <c r="J107" s="1">
        <v>5.12052136698226E-2</v>
      </c>
      <c r="K107" s="1">
        <v>8.9512475861618895E-2</v>
      </c>
      <c r="L107" s="1">
        <v>5.4509915707895699E-2</v>
      </c>
      <c r="M107" s="1">
        <v>3.1286123931862801E-2</v>
      </c>
      <c r="N107">
        <f t="shared" si="19"/>
        <v>6.1423162350874971E-2</v>
      </c>
      <c r="O107">
        <f t="shared" si="20"/>
        <v>2.7941654744300333E-2</v>
      </c>
      <c r="R107" t="s">
        <v>307</v>
      </c>
      <c r="T107" t="str">
        <f>IF(ISERROR(VLOOKUP(R107,[1]ISO3_Country!$B$3:$G$248,6,FALSE)),VLOOKUP(S107,[1]ISO3_Country!$B$3:$G$248,6,FALSE),VLOOKUP(R107,[1]ISO3_Country!$B$3:$G$248,6,FALSE))</f>
        <v>LBR</v>
      </c>
      <c r="U107" t="s">
        <v>96</v>
      </c>
      <c r="V107">
        <f>IFERROR(VLOOKUP(U107,'EU+'!$B$2:$D$30,3,FALSE),0)</f>
        <v>0</v>
      </c>
      <c r="W107" s="1">
        <f t="shared" si="21"/>
        <v>4.9747949352626615E-2</v>
      </c>
      <c r="X107" s="1">
        <f t="shared" si="22"/>
        <v>0.14032817925367835</v>
      </c>
      <c r="Y107" s="1">
        <f t="shared" si="23"/>
        <v>6.4151231023334976E-2</v>
      </c>
      <c r="Z107" s="1">
        <f t="shared" si="24"/>
        <v>8.7001462810046476E-2</v>
      </c>
      <c r="AA107" s="1">
        <f t="shared" si="25"/>
        <v>4.4845506595626319E-2</v>
      </c>
      <c r="AB107" s="1">
        <f t="shared" si="26"/>
        <v>6.0586385781716851E-2</v>
      </c>
      <c r="AC107" s="1">
        <f t="shared" si="27"/>
        <v>0.10591182042122409</v>
      </c>
      <c r="AD107" s="1">
        <f t="shared" si="28"/>
        <v>6.4496533562045724E-2</v>
      </c>
      <c r="AE107" s="1">
        <f t="shared" si="29"/>
        <v>3.7017972161447102E-2</v>
      </c>
      <c r="AF107" s="1">
        <f t="shared" si="30"/>
        <v>7.2676337884638495E-2</v>
      </c>
      <c r="AG107" s="1">
        <f t="shared" si="31"/>
        <v>3.3060771597080686E-2</v>
      </c>
      <c r="AH107" s="1">
        <f t="shared" si="32"/>
        <v>6.2571643704412011E-2</v>
      </c>
      <c r="AI107" s="1">
        <f t="shared" si="33"/>
        <v>2.6707786476762481E-2</v>
      </c>
      <c r="AJ107">
        <f t="shared" si="34"/>
        <v>7.1330585848833686E-4</v>
      </c>
    </row>
    <row r="108" spans="1:36" x14ac:dyDescent="0.25">
      <c r="A108" t="s">
        <v>308</v>
      </c>
      <c r="C108" t="str">
        <f>IF(ISERROR(VLOOKUP(A108,[1]ISO3_Country!$B$3:$G$248,6,FALSE)),VLOOKUP(B108,[1]ISO3_Country!$B$3:$G$248,6,FALSE),VLOOKUP(A108,[1]ISO3_Country!$B$3:$G$248,6,FALSE))</f>
        <v>LBY</v>
      </c>
      <c r="D108" t="s">
        <v>97</v>
      </c>
      <c r="E108" s="1">
        <v>5.7031932362838003E-3</v>
      </c>
      <c r="F108" s="1">
        <v>1.5809604008714201E-2</v>
      </c>
      <c r="G108" s="1">
        <v>7.3406224535408201E-3</v>
      </c>
      <c r="H108" s="1">
        <v>9.9201911891674006E-3</v>
      </c>
      <c r="I108" s="1">
        <v>5.2179384021132499E-3</v>
      </c>
      <c r="J108" s="1">
        <v>7.0063098300783199E-3</v>
      </c>
      <c r="K108" s="1">
        <v>1.19977896030569E-2</v>
      </c>
      <c r="L108" s="1">
        <v>7.4975382699941102E-3</v>
      </c>
      <c r="M108" s="1">
        <v>4.2921745971397198E-3</v>
      </c>
      <c r="N108">
        <f t="shared" si="19"/>
        <v>8.309484621120947E-3</v>
      </c>
      <c r="O108">
        <f t="shared" si="20"/>
        <v>3.6782327289215278E-3</v>
      </c>
      <c r="R108" t="s">
        <v>308</v>
      </c>
      <c r="T108" t="str">
        <f>IF(ISERROR(VLOOKUP(R108,[1]ISO3_Country!$B$3:$G$248,6,FALSE)),VLOOKUP(S108,[1]ISO3_Country!$B$3:$G$248,6,FALSE),VLOOKUP(R108,[1]ISO3_Country!$B$3:$G$248,6,FALSE))</f>
        <v>LBY</v>
      </c>
      <c r="U108" t="s">
        <v>97</v>
      </c>
      <c r="V108">
        <f>IFERROR(VLOOKUP(U108,'EU+'!$B$2:$D$30,3,FALSE),0)</f>
        <v>0</v>
      </c>
      <c r="W108" s="1">
        <f t="shared" si="21"/>
        <v>6.7480602235003946E-3</v>
      </c>
      <c r="X108" s="1">
        <f t="shared" si="22"/>
        <v>1.8706039851809766E-2</v>
      </c>
      <c r="Y108" s="1">
        <f t="shared" si="23"/>
        <v>8.6854785279465042E-3</v>
      </c>
      <c r="Z108" s="1">
        <f t="shared" si="24"/>
        <v>1.1737643246462931E-2</v>
      </c>
      <c r="AA108" s="1">
        <f t="shared" si="25"/>
        <v>6.1739031313129914E-3</v>
      </c>
      <c r="AB108" s="1">
        <f t="shared" si="26"/>
        <v>8.2899173706900923E-3</v>
      </c>
      <c r="AC108" s="1">
        <f t="shared" si="27"/>
        <v>1.4195872984845512E-2</v>
      </c>
      <c r="AD108" s="1">
        <f t="shared" si="28"/>
        <v>8.8711424771723418E-3</v>
      </c>
      <c r="AE108" s="1">
        <f t="shared" si="29"/>
        <v>5.0785325818891967E-3</v>
      </c>
      <c r="AF108" s="1">
        <f t="shared" si="30"/>
        <v>9.8318433772921921E-3</v>
      </c>
      <c r="AG108" s="1">
        <f t="shared" si="31"/>
        <v>4.3521120436357487E-3</v>
      </c>
      <c r="AH108" s="1">
        <f t="shared" si="32"/>
        <v>8.5218737091820266E-3</v>
      </c>
      <c r="AI108" s="1">
        <f t="shared" si="33"/>
        <v>3.5263162134490569E-3</v>
      </c>
      <c r="AJ108">
        <f t="shared" si="34"/>
        <v>1.2434906037233695E-5</v>
      </c>
    </row>
    <row r="109" spans="1:36" x14ac:dyDescent="0.25">
      <c r="A109" t="s">
        <v>309</v>
      </c>
      <c r="C109" t="str">
        <f>IF(ISERROR(VLOOKUP(A109,[1]ISO3_Country!$B$3:$G$248,6,FALSE)),VLOOKUP(B109,[1]ISO3_Country!$B$3:$G$248,6,FALSE),VLOOKUP(A109,[1]ISO3_Country!$B$3:$G$248,6,FALSE))</f>
        <v>LIE</v>
      </c>
      <c r="D109" t="s">
        <v>310</v>
      </c>
      <c r="E109" s="2">
        <v>8.4350446305894206E-6</v>
      </c>
      <c r="F109" s="2">
        <v>2.83972472434735E-5</v>
      </c>
      <c r="G109" s="2">
        <v>1.1514474798638901E-5</v>
      </c>
      <c r="H109" s="2">
        <v>1.7067947938228199E-5</v>
      </c>
      <c r="I109" s="2">
        <v>8.3267810294722397E-6</v>
      </c>
      <c r="J109" s="2">
        <v>1.22166068151258E-5</v>
      </c>
      <c r="K109" s="2">
        <v>2.5969248967641901E-5</v>
      </c>
      <c r="L109" s="2">
        <v>1.40667478766073E-5</v>
      </c>
      <c r="M109" s="2">
        <v>6.3550633456330604E-6</v>
      </c>
      <c r="N109">
        <f t="shared" si="19"/>
        <v>1.4705462516156704E-5</v>
      </c>
      <c r="O109">
        <f t="shared" si="20"/>
        <v>7.7977467706488839E-6</v>
      </c>
      <c r="R109" t="s">
        <v>309</v>
      </c>
      <c r="T109" t="str">
        <f>IF(ISERROR(VLOOKUP(R109,[1]ISO3_Country!$B$3:$G$248,6,FALSE)),VLOOKUP(S109,[1]ISO3_Country!$B$3:$G$248,6,FALSE),VLOOKUP(R109,[1]ISO3_Country!$B$3:$G$248,6,FALSE))</f>
        <v>LIE</v>
      </c>
      <c r="U109" t="s">
        <v>310</v>
      </c>
      <c r="V109">
        <f>IFERROR(VLOOKUP(U109,'EU+'!$B$2:$D$30,3,FALSE),0)</f>
        <v>0</v>
      </c>
      <c r="W109" s="1">
        <f t="shared" si="21"/>
        <v>9.9804069048553278E-6</v>
      </c>
      <c r="X109" s="1">
        <f t="shared" si="22"/>
        <v>3.3599831996128088E-5</v>
      </c>
      <c r="Y109" s="1">
        <f t="shared" si="23"/>
        <v>1.3624011350143631E-5</v>
      </c>
      <c r="Z109" s="1">
        <f t="shared" si="24"/>
        <v>2.0194921653010943E-5</v>
      </c>
      <c r="AA109" s="1">
        <f t="shared" si="25"/>
        <v>9.8523086149878435E-6</v>
      </c>
      <c r="AB109" s="1">
        <f t="shared" si="26"/>
        <v>1.4454779121075528E-5</v>
      </c>
      <c r="AC109" s="1">
        <f t="shared" si="27"/>
        <v>3.0727006561487416E-5</v>
      </c>
      <c r="AD109" s="1">
        <f t="shared" si="28"/>
        <v>1.6643879645571037E-5</v>
      </c>
      <c r="AE109" s="1">
        <f t="shared" si="29"/>
        <v>7.5193577358839814E-6</v>
      </c>
      <c r="AF109" s="1">
        <f t="shared" si="30"/>
        <v>1.7399611509238202E-5</v>
      </c>
      <c r="AG109" s="1">
        <f t="shared" si="31"/>
        <v>9.2263513852515633E-6</v>
      </c>
      <c r="AH109" s="1">
        <f t="shared" si="32"/>
        <v>1.5839466335801164E-5</v>
      </c>
      <c r="AI109" s="1">
        <f t="shared" si="33"/>
        <v>9.0729482269449807E-6</v>
      </c>
      <c r="AJ109">
        <f t="shared" si="34"/>
        <v>8.2318389528824062E-11</v>
      </c>
    </row>
    <row r="110" spans="1:36" x14ac:dyDescent="0.25">
      <c r="A110" t="s">
        <v>311</v>
      </c>
      <c r="C110" t="str">
        <f>IF(ISERROR(VLOOKUP(A110,[1]ISO3_Country!$B$3:$G$248,6,FALSE)),VLOOKUP(B110,[1]ISO3_Country!$B$3:$G$248,6,FALSE),VLOOKUP(A110,[1]ISO3_Country!$B$3:$G$248,6,FALSE))</f>
        <v>LTU</v>
      </c>
      <c r="D110" t="s">
        <v>100</v>
      </c>
      <c r="E110" s="1">
        <v>2.8697407168088401E-3</v>
      </c>
      <c r="F110" s="1">
        <v>8.0556063139451198E-3</v>
      </c>
      <c r="G110" s="1">
        <v>3.7009109258721098E-3</v>
      </c>
      <c r="H110" s="1">
        <v>5.0201735523927203E-3</v>
      </c>
      <c r="I110" s="1">
        <v>2.6222774419784999E-3</v>
      </c>
      <c r="J110" s="1">
        <v>3.5307372733027402E-3</v>
      </c>
      <c r="K110" s="1">
        <v>6.1012777326869203E-3</v>
      </c>
      <c r="L110" s="1">
        <v>3.7808496888534801E-3</v>
      </c>
      <c r="M110" s="1">
        <v>2.15526612773449E-3</v>
      </c>
      <c r="N110">
        <f t="shared" si="19"/>
        <v>4.2040933081749915E-3</v>
      </c>
      <c r="O110">
        <f t="shared" si="20"/>
        <v>1.8863163589398627E-3</v>
      </c>
      <c r="R110" t="s">
        <v>311</v>
      </c>
      <c r="T110" t="str">
        <f>IF(ISERROR(VLOOKUP(R110,[1]ISO3_Country!$B$3:$G$248,6,FALSE)),VLOOKUP(S110,[1]ISO3_Country!$B$3:$G$248,6,FALSE),VLOOKUP(R110,[1]ISO3_Country!$B$3:$G$248,6,FALSE))</f>
        <v>LTU</v>
      </c>
      <c r="U110" t="s">
        <v>100</v>
      </c>
      <c r="V110" t="str">
        <f>IFERROR(VLOOKUP(U110,'EU+'!$B$2:$D$30,3,FALSE),0)</f>
        <v>EU+</v>
      </c>
      <c r="W110" s="1">
        <f t="shared" si="21"/>
        <v>3.3954983428679322E-3</v>
      </c>
      <c r="X110" s="1">
        <f t="shared" si="22"/>
        <v>9.5314526952154401E-3</v>
      </c>
      <c r="Y110" s="1">
        <f t="shared" si="23"/>
        <v>4.3789450532222603E-3</v>
      </c>
      <c r="Z110" s="1">
        <f t="shared" si="24"/>
        <v>5.9399063051989217E-3</v>
      </c>
      <c r="AA110" s="1">
        <f t="shared" si="25"/>
        <v>3.1026979742891764E-3</v>
      </c>
      <c r="AB110" s="1">
        <f t="shared" si="26"/>
        <v>4.177594334701034E-3</v>
      </c>
      <c r="AC110" s="1">
        <f t="shared" si="27"/>
        <v>7.2190767303022003E-3</v>
      </c>
      <c r="AD110" s="1">
        <f t="shared" si="28"/>
        <v>4.4735291860828726E-3</v>
      </c>
      <c r="AE110" s="1">
        <f t="shared" si="29"/>
        <v>2.5501267491857969E-3</v>
      </c>
      <c r="AF110" s="1">
        <f t="shared" si="30"/>
        <v>4.9743141523406267E-3</v>
      </c>
      <c r="AG110" s="1">
        <f t="shared" si="31"/>
        <v>2.23190340276711E-3</v>
      </c>
      <c r="AH110" s="1">
        <f t="shared" si="32"/>
        <v>4.304604994912216E-3</v>
      </c>
      <c r="AI110" s="1">
        <f t="shared" si="33"/>
        <v>1.807040881351834E-3</v>
      </c>
      <c r="AJ110">
        <f t="shared" si="34"/>
        <v>3.2653967468768129E-6</v>
      </c>
    </row>
    <row r="111" spans="1:36" x14ac:dyDescent="0.25">
      <c r="A111" t="s">
        <v>312</v>
      </c>
      <c r="C111" t="str">
        <f>IF(ISERROR(VLOOKUP(A111,[1]ISO3_Country!$B$3:$G$248,6,FALSE)),VLOOKUP(B111,[1]ISO3_Country!$B$3:$G$248,6,FALSE),VLOOKUP(A111,[1]ISO3_Country!$B$3:$G$248,6,FALSE))</f>
        <v>LUX</v>
      </c>
      <c r="D111" t="s">
        <v>101</v>
      </c>
      <c r="E111" s="1">
        <v>1.3684682293941999E-4</v>
      </c>
      <c r="F111" s="1">
        <v>4.4384957012216401E-4</v>
      </c>
      <c r="G111" s="1">
        <v>1.84876692585476E-4</v>
      </c>
      <c r="H111" s="1">
        <v>2.69656754600938E-4</v>
      </c>
      <c r="I111" s="1">
        <v>1.33541088286199E-4</v>
      </c>
      <c r="J111" s="1">
        <v>1.93290958386481E-4</v>
      </c>
      <c r="K111" s="1">
        <v>3.9789730425229499E-4</v>
      </c>
      <c r="L111" s="1">
        <v>2.2002513469590501E-4</v>
      </c>
      <c r="M111" s="1">
        <v>1.03189608694625E-4</v>
      </c>
      <c r="N111">
        <f t="shared" si="19"/>
        <v>2.3146377050705587E-4</v>
      </c>
      <c r="O111">
        <f t="shared" si="20"/>
        <v>1.188593674893683E-4</v>
      </c>
      <c r="R111" t="s">
        <v>312</v>
      </c>
      <c r="T111" t="str">
        <f>IF(ISERROR(VLOOKUP(R111,[1]ISO3_Country!$B$3:$G$248,6,FALSE)),VLOOKUP(S111,[1]ISO3_Country!$B$3:$G$248,6,FALSE),VLOOKUP(R111,[1]ISO3_Country!$B$3:$G$248,6,FALSE))</f>
        <v>LUX</v>
      </c>
      <c r="U111" t="s">
        <v>101</v>
      </c>
      <c r="V111" t="str">
        <f>IFERROR(VLOOKUP(U111,'EU+'!$B$2:$D$30,3,FALSE),0)</f>
        <v>EU+</v>
      </c>
      <c r="W111" s="1">
        <f t="shared" si="21"/>
        <v>1.6191816835433434E-4</v>
      </c>
      <c r="X111" s="1">
        <f t="shared" si="22"/>
        <v>5.2516607894400333E-4</v>
      </c>
      <c r="Y111" s="1">
        <f t="shared" si="23"/>
        <v>2.1874746371057036E-4</v>
      </c>
      <c r="Z111" s="1">
        <f t="shared" si="24"/>
        <v>3.190598572294715E-4</v>
      </c>
      <c r="AA111" s="1">
        <f t="shared" si="25"/>
        <v>1.5800679877616048E-4</v>
      </c>
      <c r="AB111" s="1">
        <f t="shared" si="26"/>
        <v>2.2870328495128977E-4</v>
      </c>
      <c r="AC111" s="1">
        <f t="shared" si="27"/>
        <v>4.7079501967085976E-4</v>
      </c>
      <c r="AD111" s="1">
        <f t="shared" si="28"/>
        <v>2.6033535917489116E-4</v>
      </c>
      <c r="AE111" s="1">
        <f t="shared" si="29"/>
        <v>1.2209470467889979E-4</v>
      </c>
      <c r="AF111" s="1">
        <f t="shared" si="30"/>
        <v>2.7386963727672005E-4</v>
      </c>
      <c r="AG111" s="1">
        <f t="shared" si="31"/>
        <v>1.4063527864401293E-4</v>
      </c>
      <c r="AH111" s="1">
        <f t="shared" si="32"/>
        <v>2.4798703345042019E-4</v>
      </c>
      <c r="AI111" s="1">
        <f t="shared" si="33"/>
        <v>1.3611857322159819E-4</v>
      </c>
      <c r="AJ111">
        <f t="shared" si="34"/>
        <v>1.8528265975883587E-8</v>
      </c>
    </row>
    <row r="112" spans="1:36" x14ac:dyDescent="0.25">
      <c r="A112" t="s">
        <v>313</v>
      </c>
      <c r="C112" t="s">
        <v>314</v>
      </c>
      <c r="D112" t="s">
        <v>36</v>
      </c>
      <c r="E112" s="1">
        <v>2.1770262033341101E-4</v>
      </c>
      <c r="F112" s="1">
        <v>6.4673993519051998E-4</v>
      </c>
      <c r="G112" s="1">
        <v>2.8738106043008099E-4</v>
      </c>
      <c r="H112" s="1">
        <v>4.0412236252727603E-4</v>
      </c>
      <c r="I112" s="1">
        <v>2.07824026347496E-4</v>
      </c>
      <c r="J112" s="1">
        <v>2.91464691838333E-4</v>
      </c>
      <c r="K112" s="1">
        <v>5.5626945261581004E-4</v>
      </c>
      <c r="L112" s="1">
        <v>3.2372540510773102E-4</v>
      </c>
      <c r="M112" s="1">
        <v>1.64872236411966E-4</v>
      </c>
      <c r="N112">
        <f t="shared" si="19"/>
        <v>3.4445575453362489E-4</v>
      </c>
      <c r="O112">
        <f t="shared" si="20"/>
        <v>1.6327929279982828E-4</v>
      </c>
      <c r="R112" t="s">
        <v>313</v>
      </c>
      <c r="T112" t="s">
        <v>314</v>
      </c>
      <c r="U112" t="s">
        <v>36</v>
      </c>
      <c r="V112">
        <f>IFERROR(VLOOKUP(U112,'EU+'!$B$2:$D$30,3,FALSE),0)</f>
        <v>0</v>
      </c>
      <c r="W112" s="1">
        <f t="shared" si="21"/>
        <v>2.5758734308307338E-4</v>
      </c>
      <c r="X112" s="1">
        <f t="shared" si="22"/>
        <v>7.6522745255114461E-4</v>
      </c>
      <c r="Y112" s="1">
        <f t="shared" si="23"/>
        <v>3.4003138637105291E-4</v>
      </c>
      <c r="Z112" s="1">
        <f t="shared" si="24"/>
        <v>4.7816055445006414E-4</v>
      </c>
      <c r="AA112" s="1">
        <f t="shared" si="25"/>
        <v>2.4589891795373308E-4</v>
      </c>
      <c r="AB112" s="1">
        <f t="shared" si="26"/>
        <v>3.4486316911657642E-4</v>
      </c>
      <c r="AC112" s="1">
        <f t="shared" si="27"/>
        <v>6.581821115342431E-4</v>
      </c>
      <c r="AD112" s="1">
        <f t="shared" si="28"/>
        <v>3.830342825570229E-4</v>
      </c>
      <c r="AE112" s="1">
        <f t="shared" si="29"/>
        <v>1.9507804389529859E-4</v>
      </c>
      <c r="AF112" s="1">
        <f t="shared" si="30"/>
        <v>4.0756258461246769E-4</v>
      </c>
      <c r="AG112" s="1">
        <f t="shared" si="31"/>
        <v>1.9319326128632814E-4</v>
      </c>
      <c r="AH112" s="1">
        <f t="shared" si="32"/>
        <v>3.6541130501137483E-4</v>
      </c>
      <c r="AI112" s="1">
        <f t="shared" si="33"/>
        <v>1.8010009083911456E-4</v>
      </c>
      <c r="AJ112">
        <f t="shared" si="34"/>
        <v>3.2436042720257321E-8</v>
      </c>
    </row>
    <row r="113" spans="1:36" x14ac:dyDescent="0.25">
      <c r="A113" t="s">
        <v>315</v>
      </c>
      <c r="C113" t="str">
        <f>IF(ISERROR(VLOOKUP(A113,[1]ISO3_Country!$B$3:$G$248,6,FALSE)),VLOOKUP(B113,[1]ISO3_Country!$B$3:$G$248,6,FALSE),VLOOKUP(A113,[1]ISO3_Country!$B$3:$G$248,6,FALSE))</f>
        <v>MKD</v>
      </c>
      <c r="D113" t="s">
        <v>107</v>
      </c>
      <c r="E113" s="1">
        <v>3.4093647905739902E-3</v>
      </c>
      <c r="F113" s="1">
        <v>9.6622123015735108E-3</v>
      </c>
      <c r="G113" s="1">
        <v>4.3976476049941704E-3</v>
      </c>
      <c r="H113" s="1">
        <v>5.9698376129225803E-3</v>
      </c>
      <c r="I113" s="1">
        <v>3.0778275560076301E-3</v>
      </c>
      <c r="J113" s="1">
        <v>4.1552914485177301E-3</v>
      </c>
      <c r="K113" s="1">
        <v>7.2971705391112604E-3</v>
      </c>
      <c r="L113" s="1">
        <v>4.4233812302894504E-3</v>
      </c>
      <c r="M113" s="1">
        <v>2.5411669245569402E-3</v>
      </c>
      <c r="N113">
        <f t="shared" si="19"/>
        <v>4.992655556505252E-3</v>
      </c>
      <c r="O113">
        <f t="shared" si="20"/>
        <v>2.281252207549407E-3</v>
      </c>
      <c r="R113" t="s">
        <v>315</v>
      </c>
      <c r="T113" t="str">
        <f>IF(ISERROR(VLOOKUP(R113,[1]ISO3_Country!$B$3:$G$248,6,FALSE)),VLOOKUP(S113,[1]ISO3_Country!$B$3:$G$248,6,FALSE),VLOOKUP(R113,[1]ISO3_Country!$B$3:$G$248,6,FALSE))</f>
        <v>MKD</v>
      </c>
      <c r="U113" t="s">
        <v>107</v>
      </c>
      <c r="V113">
        <f>IFERROR(VLOOKUP(U113,'EU+'!$B$2:$D$30,3,FALSE),0)</f>
        <v>0</v>
      </c>
      <c r="W113" s="1">
        <f t="shared" si="21"/>
        <v>4.0339855196044857E-3</v>
      </c>
      <c r="X113" s="1">
        <f t="shared" si="22"/>
        <v>1.1432400727447469E-2</v>
      </c>
      <c r="Y113" s="1">
        <f t="shared" si="23"/>
        <v>5.203329021264155E-3</v>
      </c>
      <c r="Z113" s="1">
        <f t="shared" si="24"/>
        <v>7.06355581294822E-3</v>
      </c>
      <c r="AA113" s="1">
        <f t="shared" si="25"/>
        <v>3.6417082229221178E-3</v>
      </c>
      <c r="AB113" s="1">
        <f t="shared" si="26"/>
        <v>4.9165714327198198E-3</v>
      </c>
      <c r="AC113" s="1">
        <f t="shared" si="27"/>
        <v>8.634065902904867E-3</v>
      </c>
      <c r="AD113" s="1">
        <f t="shared" si="28"/>
        <v>5.2337772361618663E-3</v>
      </c>
      <c r="AE113" s="1">
        <f t="shared" si="29"/>
        <v>3.0067274129485949E-3</v>
      </c>
      <c r="AF113" s="1">
        <f t="shared" si="30"/>
        <v>5.9073468098801785E-3</v>
      </c>
      <c r="AG113" s="1">
        <f t="shared" si="31"/>
        <v>2.6991944063195317E-3</v>
      </c>
      <c r="AH113" s="1">
        <f t="shared" si="32"/>
        <v>5.0865700415314531E-3</v>
      </c>
      <c r="AI113" s="1">
        <f t="shared" si="33"/>
        <v>2.1822389538130259E-3</v>
      </c>
      <c r="AJ113">
        <f t="shared" si="34"/>
        <v>4.7621668515389696E-6</v>
      </c>
    </row>
    <row r="114" spans="1:36" x14ac:dyDescent="0.25">
      <c r="A114" t="s">
        <v>316</v>
      </c>
      <c r="C114" t="str">
        <f>IF(ISERROR(VLOOKUP(A114,[1]ISO3_Country!$B$3:$G$248,6,FALSE)),VLOOKUP(B114,[1]ISO3_Country!$B$3:$G$248,6,FALSE),VLOOKUP(A114,[1]ISO3_Country!$B$3:$G$248,6,FALSE))</f>
        <v>MDG</v>
      </c>
      <c r="D114" t="s">
        <v>105</v>
      </c>
      <c r="E114" s="1">
        <v>0.20977300442840999</v>
      </c>
      <c r="F114" s="1">
        <v>0.59090838114789102</v>
      </c>
      <c r="G114" s="1">
        <v>0.27044175344544602</v>
      </c>
      <c r="H114" s="1">
        <v>0.366601797276771</v>
      </c>
      <c r="I114" s="1">
        <v>0.189100885621171</v>
      </c>
      <c r="J114" s="1">
        <v>0.25537919576623203</v>
      </c>
      <c r="K114" s="1">
        <v>0.44594343084728499</v>
      </c>
      <c r="L114" s="1">
        <v>0.271804177235694</v>
      </c>
      <c r="M114" s="1">
        <v>0.15612088132049301</v>
      </c>
      <c r="N114">
        <f t="shared" si="19"/>
        <v>0.30623038967659927</v>
      </c>
      <c r="O114">
        <f t="shared" si="20"/>
        <v>0.1391105884060585</v>
      </c>
      <c r="R114" t="s">
        <v>316</v>
      </c>
      <c r="T114" t="str">
        <f>IF(ISERROR(VLOOKUP(R114,[1]ISO3_Country!$B$3:$G$248,6,FALSE)),VLOOKUP(S114,[1]ISO3_Country!$B$3:$G$248,6,FALSE),VLOOKUP(R114,[1]ISO3_Country!$B$3:$G$248,6,FALSE))</f>
        <v>MDG</v>
      </c>
      <c r="U114" t="s">
        <v>105</v>
      </c>
      <c r="V114">
        <f>IFERROR(VLOOKUP(U114,'EU+'!$B$2:$D$30,3,FALSE),0)</f>
        <v>0</v>
      </c>
      <c r="W114" s="1">
        <f t="shared" si="21"/>
        <v>0.24820496316724922</v>
      </c>
      <c r="X114" s="1">
        <f t="shared" si="22"/>
        <v>0.69916714678167535</v>
      </c>
      <c r="Y114" s="1">
        <f t="shared" si="23"/>
        <v>0.31998867364137512</v>
      </c>
      <c r="Z114" s="1">
        <f t="shared" si="24"/>
        <v>0.43376594542307573</v>
      </c>
      <c r="AA114" s="1">
        <f t="shared" si="25"/>
        <v>0.22374556000848481</v>
      </c>
      <c r="AB114" s="1">
        <f t="shared" si="26"/>
        <v>0.3021665445063092</v>
      </c>
      <c r="AC114" s="1">
        <f t="shared" si="27"/>
        <v>0.52764355036875643</v>
      </c>
      <c r="AD114" s="1">
        <f t="shared" si="28"/>
        <v>0.32160070350002212</v>
      </c>
      <c r="AE114" s="1">
        <f t="shared" si="29"/>
        <v>0.18472337612448031</v>
      </c>
      <c r="AF114" s="1">
        <f t="shared" si="30"/>
        <v>0.36233405150238096</v>
      </c>
      <c r="AG114" s="1">
        <f t="shared" si="31"/>
        <v>0.1645966723200725</v>
      </c>
      <c r="AH114" s="1">
        <f t="shared" si="32"/>
        <v>0.31197594690161051</v>
      </c>
      <c r="AI114" s="1">
        <f t="shared" si="33"/>
        <v>0.13292779378378036</v>
      </c>
      <c r="AJ114">
        <f t="shared" si="34"/>
        <v>1.7669798360223237E-2</v>
      </c>
    </row>
    <row r="115" spans="1:36" x14ac:dyDescent="0.25">
      <c r="A115" t="s">
        <v>317</v>
      </c>
      <c r="C115" t="str">
        <f>IF(ISERROR(VLOOKUP(A115,[1]ISO3_Country!$B$3:$G$248,6,FALSE)),VLOOKUP(B115,[1]ISO3_Country!$B$3:$G$248,6,FALSE),VLOOKUP(A115,[1]ISO3_Country!$B$3:$G$248,6,FALSE))</f>
        <v>MWI</v>
      </c>
      <c r="D115" t="s">
        <v>115</v>
      </c>
      <c r="E115" s="1">
        <v>0.174125212465608</v>
      </c>
      <c r="F115" s="1">
        <v>0.49035594647340103</v>
      </c>
      <c r="G115" s="1">
        <v>0.22447316894879599</v>
      </c>
      <c r="H115" s="1">
        <v>0.30425999096901601</v>
      </c>
      <c r="I115" s="1">
        <v>0.15696607314658101</v>
      </c>
      <c r="J115" s="1">
        <v>0.21196523024066399</v>
      </c>
      <c r="K115" s="1">
        <v>0.37005251760515701</v>
      </c>
      <c r="L115" s="1">
        <v>0.22558855075409801</v>
      </c>
      <c r="M115" s="1">
        <v>0.12959496864470699</v>
      </c>
      <c r="N115">
        <f t="shared" si="19"/>
        <v>0.25415351769422534</v>
      </c>
      <c r="O115">
        <f t="shared" si="20"/>
        <v>0.11542114050216577</v>
      </c>
      <c r="R115" t="s">
        <v>317</v>
      </c>
      <c r="T115" t="str">
        <f>IF(ISERROR(VLOOKUP(R115,[1]ISO3_Country!$B$3:$G$248,6,FALSE)),VLOOKUP(S115,[1]ISO3_Country!$B$3:$G$248,6,FALSE),VLOOKUP(R115,[1]ISO3_Country!$B$3:$G$248,6,FALSE))</f>
        <v>MWI</v>
      </c>
      <c r="U115" t="s">
        <v>115</v>
      </c>
      <c r="V115">
        <f>IFERROR(VLOOKUP(U115,'EU+'!$B$2:$D$30,3,FALSE),0)</f>
        <v>0</v>
      </c>
      <c r="W115" s="1">
        <f t="shared" si="21"/>
        <v>0.20602623328143779</v>
      </c>
      <c r="X115" s="1">
        <f t="shared" si="22"/>
        <v>0.58019276581800661</v>
      </c>
      <c r="Y115" s="1">
        <f t="shared" si="23"/>
        <v>0.26559830604888823</v>
      </c>
      <c r="Z115" s="1">
        <f t="shared" si="24"/>
        <v>0.3600026612456933</v>
      </c>
      <c r="AA115" s="1">
        <f t="shared" si="25"/>
        <v>0.18572341331532402</v>
      </c>
      <c r="AB115" s="1">
        <f t="shared" si="26"/>
        <v>0.25079882088725197</v>
      </c>
      <c r="AC115" s="1">
        <f t="shared" si="27"/>
        <v>0.43784886311947468</v>
      </c>
      <c r="AD115" s="1">
        <f t="shared" si="28"/>
        <v>0.26691803401224912</v>
      </c>
      <c r="AE115" s="1">
        <f t="shared" si="29"/>
        <v>0.15333772096541509</v>
      </c>
      <c r="AF115" s="1">
        <f t="shared" si="30"/>
        <v>0.30071631318819342</v>
      </c>
      <c r="AG115" s="1">
        <f t="shared" si="31"/>
        <v>0.13656714316087701</v>
      </c>
      <c r="AH115" s="1">
        <f t="shared" si="32"/>
        <v>0.25892537045994296</v>
      </c>
      <c r="AI115" s="1">
        <f t="shared" si="33"/>
        <v>0.11028465210500188</v>
      </c>
      <c r="AJ115">
        <f t="shared" si="34"/>
        <v>1.2162704489921296E-2</v>
      </c>
    </row>
    <row r="116" spans="1:36" x14ac:dyDescent="0.25">
      <c r="A116" t="s">
        <v>318</v>
      </c>
      <c r="C116" t="str">
        <f>IF(ISERROR(VLOOKUP(A116,[1]ISO3_Country!$B$3:$G$248,6,FALSE)),VLOOKUP(B116,[1]ISO3_Country!$B$3:$G$248,6,FALSE),VLOOKUP(A116,[1]ISO3_Country!$B$3:$G$248,6,FALSE))</f>
        <v>MYS</v>
      </c>
      <c r="D116" t="s">
        <v>116</v>
      </c>
      <c r="E116" s="1">
        <v>3.2957375701167302E-2</v>
      </c>
      <c r="F116" s="1">
        <v>9.2073939658151693E-2</v>
      </c>
      <c r="G116" s="1">
        <v>4.2433394325525897E-2</v>
      </c>
      <c r="H116" s="1">
        <v>5.73738364606379E-2</v>
      </c>
      <c r="I116" s="1">
        <v>2.9937447783370399E-2</v>
      </c>
      <c r="J116" s="1">
        <v>4.0202934961294998E-2</v>
      </c>
      <c r="K116" s="1">
        <v>6.9457006591777407E-2</v>
      </c>
      <c r="L116" s="1">
        <v>4.2812053268501397E-2</v>
      </c>
      <c r="M116" s="1">
        <v>2.4697874321975299E-2</v>
      </c>
      <c r="N116">
        <f t="shared" si="19"/>
        <v>4.799398478582248E-2</v>
      </c>
      <c r="O116">
        <f t="shared" si="20"/>
        <v>2.1520354568251354E-2</v>
      </c>
      <c r="R116" t="s">
        <v>318</v>
      </c>
      <c r="T116" t="str">
        <f>IF(ISERROR(VLOOKUP(R116,[1]ISO3_Country!$B$3:$G$248,6,FALSE)),VLOOKUP(S116,[1]ISO3_Country!$B$3:$G$248,6,FALSE),VLOOKUP(R116,[1]ISO3_Country!$B$3:$G$248,6,FALSE))</f>
        <v>MYS</v>
      </c>
      <c r="U116" t="s">
        <v>116</v>
      </c>
      <c r="V116">
        <f>IFERROR(VLOOKUP(U116,'EU+'!$B$2:$D$30,3,FALSE),0)</f>
        <v>0</v>
      </c>
      <c r="W116" s="1">
        <f t="shared" si="21"/>
        <v>3.8995409558473984E-2</v>
      </c>
      <c r="X116" s="1">
        <f t="shared" si="22"/>
        <v>0.10894256324251803</v>
      </c>
      <c r="Y116" s="1">
        <f t="shared" si="23"/>
        <v>5.0207504556301824E-2</v>
      </c>
      <c r="Z116" s="1">
        <f t="shared" si="24"/>
        <v>6.7885145680584028E-2</v>
      </c>
      <c r="AA116" s="1">
        <f t="shared" si="25"/>
        <v>3.5422208613734053E-2</v>
      </c>
      <c r="AB116" s="1">
        <f t="shared" si="26"/>
        <v>4.7568408616128509E-2</v>
      </c>
      <c r="AC116" s="1">
        <f t="shared" si="27"/>
        <v>8.2182041534819658E-2</v>
      </c>
      <c r="AD116" s="1">
        <f t="shared" si="28"/>
        <v>5.0655536605279119E-2</v>
      </c>
      <c r="AE116" s="1">
        <f t="shared" si="29"/>
        <v>2.9222706721003671E-2</v>
      </c>
      <c r="AF116" s="1">
        <f t="shared" si="30"/>
        <v>5.6786836125426988E-2</v>
      </c>
      <c r="AG116" s="1">
        <f t="shared" si="31"/>
        <v>2.5463041955819773E-2</v>
      </c>
      <c r="AH116" s="1">
        <f t="shared" si="32"/>
        <v>4.9010180418193001E-2</v>
      </c>
      <c r="AI116" s="1">
        <f t="shared" si="33"/>
        <v>2.0502044812213915E-2</v>
      </c>
      <c r="AJ116">
        <f t="shared" si="34"/>
        <v>4.2033384148202751E-4</v>
      </c>
    </row>
    <row r="117" spans="1:36" x14ac:dyDescent="0.25">
      <c r="A117" t="s">
        <v>319</v>
      </c>
      <c r="C117" t="str">
        <f>IF(ISERROR(VLOOKUP(A117,[1]ISO3_Country!$B$3:$G$248,6,FALSE)),VLOOKUP(B117,[1]ISO3_Country!$B$3:$G$248,6,FALSE),VLOOKUP(A117,[1]ISO3_Country!$B$3:$G$248,6,FALSE))</f>
        <v>MDV</v>
      </c>
      <c r="D117" t="s">
        <v>320</v>
      </c>
      <c r="E117" s="1">
        <v>4.6712471009301702E-4</v>
      </c>
      <c r="F117" s="1">
        <v>1.30997500709167E-3</v>
      </c>
      <c r="G117" s="1">
        <v>6.0154796863805E-4</v>
      </c>
      <c r="H117" s="1">
        <v>8.1371543954313205E-4</v>
      </c>
      <c r="I117" s="1">
        <v>4.2263964299478197E-4</v>
      </c>
      <c r="J117" s="1">
        <v>5.6838541270150798E-4</v>
      </c>
      <c r="K117" s="1">
        <v>9.885998208240519E-4</v>
      </c>
      <c r="L117" s="1">
        <v>6.0421217217570395E-4</v>
      </c>
      <c r="M117" s="1">
        <v>3.4913008003424498E-4</v>
      </c>
      <c r="N117">
        <f t="shared" si="19"/>
        <v>6.805922504551289E-4</v>
      </c>
      <c r="O117">
        <f t="shared" si="20"/>
        <v>3.0727847699959393E-4</v>
      </c>
      <c r="R117" t="s">
        <v>319</v>
      </c>
      <c r="T117" t="str">
        <f>IF(ISERROR(VLOOKUP(R117,[1]ISO3_Country!$B$3:$G$248,6,FALSE)),VLOOKUP(S117,[1]ISO3_Country!$B$3:$G$248,6,FALSE),VLOOKUP(R117,[1]ISO3_Country!$B$3:$G$248,6,FALSE))</f>
        <v>MDV</v>
      </c>
      <c r="U117" t="s">
        <v>320</v>
      </c>
      <c r="V117">
        <f>IFERROR(VLOOKUP(U117,'EU+'!$B$2:$D$30,3,FALSE),0)</f>
        <v>0</v>
      </c>
      <c r="W117" s="1">
        <f t="shared" si="21"/>
        <v>5.527053959067333E-4</v>
      </c>
      <c r="X117" s="1">
        <f t="shared" si="22"/>
        <v>1.549972072293828E-3</v>
      </c>
      <c r="Y117" s="1">
        <f t="shared" si="23"/>
        <v>7.11755985027594E-4</v>
      </c>
      <c r="Z117" s="1">
        <f t="shared" si="24"/>
        <v>9.6279409855786066E-4</v>
      </c>
      <c r="AA117" s="1">
        <f t="shared" si="25"/>
        <v>5.0007033702155544E-4</v>
      </c>
      <c r="AB117" s="1">
        <f t="shared" si="26"/>
        <v>6.7251780470410855E-4</v>
      </c>
      <c r="AC117" s="1">
        <f t="shared" si="27"/>
        <v>1.169718585970499E-3</v>
      </c>
      <c r="AD117" s="1">
        <f t="shared" si="28"/>
        <v>7.1490829026694199E-4</v>
      </c>
      <c r="AE117" s="1">
        <f t="shared" si="29"/>
        <v>4.1309328095671098E-4</v>
      </c>
      <c r="AF117" s="1">
        <f t="shared" si="30"/>
        <v>8.0528176118953689E-4</v>
      </c>
      <c r="AG117" s="1">
        <f t="shared" si="31"/>
        <v>3.6357415613886071E-4</v>
      </c>
      <c r="AH117" s="1">
        <f t="shared" si="32"/>
        <v>6.9406165978396319E-4</v>
      </c>
      <c r="AI117" s="1">
        <f t="shared" si="33"/>
        <v>2.9313993856660946E-4</v>
      </c>
      <c r="AJ117">
        <f t="shared" si="34"/>
        <v>8.593102358283557E-8</v>
      </c>
    </row>
    <row r="118" spans="1:36" x14ac:dyDescent="0.25">
      <c r="A118" t="s">
        <v>321</v>
      </c>
      <c r="C118" t="str">
        <f>IF(ISERROR(VLOOKUP(A118,[1]ISO3_Country!$B$3:$G$248,6,FALSE)),VLOOKUP(B118,[1]ISO3_Country!$B$3:$G$248,6,FALSE),VLOOKUP(A118,[1]ISO3_Country!$B$3:$G$248,6,FALSE))</f>
        <v>MLI</v>
      </c>
      <c r="D118" t="s">
        <v>108</v>
      </c>
      <c r="E118" s="1">
        <v>8.8419881422454105E-2</v>
      </c>
      <c r="F118" s="1">
        <v>0.25006101416535897</v>
      </c>
      <c r="G118" s="1">
        <v>0.114071361023505</v>
      </c>
      <c r="H118" s="1">
        <v>0.15483744812894901</v>
      </c>
      <c r="I118" s="1">
        <v>7.9706901539076294E-2</v>
      </c>
      <c r="J118" s="1">
        <v>0.10776059199020099</v>
      </c>
      <c r="K118" s="1">
        <v>0.188768000839559</v>
      </c>
      <c r="L118" s="1">
        <v>0.11476095291269101</v>
      </c>
      <c r="M118" s="1">
        <v>6.5773908901335304E-2</v>
      </c>
      <c r="N118">
        <f t="shared" si="19"/>
        <v>0.12935111788034778</v>
      </c>
      <c r="O118">
        <f t="shared" si="20"/>
        <v>5.8997106495297984E-2</v>
      </c>
      <c r="R118" t="s">
        <v>321</v>
      </c>
      <c r="T118" t="str">
        <f>IF(ISERROR(VLOOKUP(R118,[1]ISO3_Country!$B$3:$G$248,6,FALSE)),VLOOKUP(S118,[1]ISO3_Country!$B$3:$G$248,6,FALSE),VLOOKUP(R118,[1]ISO3_Country!$B$3:$G$248,6,FALSE))</f>
        <v>MLI</v>
      </c>
      <c r="U118" t="s">
        <v>108</v>
      </c>
      <c r="V118">
        <f>IFERROR(VLOOKUP(U118,'EU+'!$B$2:$D$30,3,FALSE),0)</f>
        <v>0</v>
      </c>
      <c r="W118" s="1">
        <f t="shared" si="21"/>
        <v>0.104619054637235</v>
      </c>
      <c r="X118" s="1">
        <f t="shared" si="22"/>
        <v>0.29587403288424341</v>
      </c>
      <c r="Y118" s="1">
        <f t="shared" si="23"/>
        <v>0.13497007414478612</v>
      </c>
      <c r="Z118" s="1">
        <f t="shared" si="24"/>
        <v>0.18320480852374063</v>
      </c>
      <c r="AA118" s="1">
        <f t="shared" si="25"/>
        <v>9.4309792695149344E-2</v>
      </c>
      <c r="AB118" s="1">
        <f t="shared" si="26"/>
        <v>0.12750312576534012</v>
      </c>
      <c r="AC118" s="1">
        <f t="shared" si="27"/>
        <v>0.22335168828421753</v>
      </c>
      <c r="AD118" s="1">
        <f t="shared" si="28"/>
        <v>0.13578600434477647</v>
      </c>
      <c r="AE118" s="1">
        <f t="shared" si="29"/>
        <v>7.7824173232897406E-2</v>
      </c>
      <c r="AF118" s="1">
        <f t="shared" si="30"/>
        <v>0.15304919494582073</v>
      </c>
      <c r="AG118" s="1">
        <f t="shared" si="31"/>
        <v>6.9805810735942983E-2</v>
      </c>
      <c r="AH118" s="1">
        <f t="shared" si="32"/>
        <v>0.13175495686447616</v>
      </c>
      <c r="AI118" s="1">
        <f t="shared" si="33"/>
        <v>5.6424636376870639E-2</v>
      </c>
      <c r="AJ118">
        <f t="shared" si="34"/>
        <v>3.1837395902620733E-3</v>
      </c>
    </row>
    <row r="119" spans="1:36" x14ac:dyDescent="0.25">
      <c r="A119" t="s">
        <v>322</v>
      </c>
      <c r="C119" t="str">
        <f>IF(ISERROR(VLOOKUP(A119,[1]ISO3_Country!$B$3:$G$248,6,FALSE)),VLOOKUP(B119,[1]ISO3_Country!$B$3:$G$248,6,FALSE),VLOOKUP(A119,[1]ISO3_Country!$B$3:$G$248,6,FALSE))</f>
        <v>MLT</v>
      </c>
      <c r="D119" t="s">
        <v>323</v>
      </c>
      <c r="E119" s="1">
        <v>2.4377434037377399E-4</v>
      </c>
      <c r="F119" s="1">
        <v>6.8364641591716702E-4</v>
      </c>
      <c r="G119" s="1">
        <v>3.1582165232942099E-4</v>
      </c>
      <c r="H119" s="1">
        <v>4.3113771133740798E-4</v>
      </c>
      <c r="I119" s="1">
        <v>2.2724788749890699E-4</v>
      </c>
      <c r="J119" s="1">
        <v>3.09624003771031E-4</v>
      </c>
      <c r="K119" s="1">
        <v>5.5108961229529405E-4</v>
      </c>
      <c r="L119" s="1">
        <v>3.3645200780641301E-4</v>
      </c>
      <c r="M119" s="1">
        <v>1.84618532216326E-4</v>
      </c>
      <c r="N119">
        <f t="shared" si="19"/>
        <v>3.6482357372730456E-4</v>
      </c>
      <c r="O119">
        <f t="shared" si="20"/>
        <v>1.631899110592917E-4</v>
      </c>
      <c r="R119" t="s">
        <v>322</v>
      </c>
      <c r="T119" t="str">
        <f>IF(ISERROR(VLOOKUP(R119,[1]ISO3_Country!$B$3:$G$248,6,FALSE)),VLOOKUP(S119,[1]ISO3_Country!$B$3:$G$248,6,FALSE),VLOOKUP(R119,[1]ISO3_Country!$B$3:$G$248,6,FALSE))</f>
        <v>MLT</v>
      </c>
      <c r="U119" t="s">
        <v>323</v>
      </c>
      <c r="V119" t="str">
        <f>IFERROR(VLOOKUP(U119,'EU+'!$B$2:$D$30,3,FALSE),0)</f>
        <v>EU+</v>
      </c>
      <c r="W119" s="1">
        <f t="shared" si="21"/>
        <v>2.8843559417218603E-4</v>
      </c>
      <c r="X119" s="1">
        <f t="shared" si="22"/>
        <v>8.0889547224867638E-4</v>
      </c>
      <c r="Y119" s="1">
        <f t="shared" si="23"/>
        <v>3.7368250408310123E-4</v>
      </c>
      <c r="Z119" s="1">
        <f t="shared" si="24"/>
        <v>5.1012531404646662E-4</v>
      </c>
      <c r="AA119" s="1">
        <f t="shared" si="25"/>
        <v>2.6888137346457573E-4</v>
      </c>
      <c r="AB119" s="1">
        <f t="shared" si="26"/>
        <v>3.6634940068235494E-4</v>
      </c>
      <c r="AC119" s="1">
        <f t="shared" si="27"/>
        <v>6.5205328633355017E-4</v>
      </c>
      <c r="AD119" s="1">
        <f t="shared" si="28"/>
        <v>3.9809249256206005E-4</v>
      </c>
      <c r="AE119" s="1">
        <f t="shared" si="29"/>
        <v>2.1844200646124165E-4</v>
      </c>
      <c r="AF119" s="1">
        <f t="shared" si="30"/>
        <v>4.3166193822824587E-4</v>
      </c>
      <c r="AG119" s="1">
        <f t="shared" si="31"/>
        <v>1.9308750415290596E-4</v>
      </c>
      <c r="AH119" s="1">
        <f t="shared" si="32"/>
        <v>3.807637119007565E-4</v>
      </c>
      <c r="AI119" s="1">
        <f t="shared" si="33"/>
        <v>1.680566020079065E-4</v>
      </c>
      <c r="AJ119">
        <f t="shared" si="34"/>
        <v>2.8243021478443884E-8</v>
      </c>
    </row>
    <row r="120" spans="1:36" x14ac:dyDescent="0.25">
      <c r="A120" t="s">
        <v>324</v>
      </c>
      <c r="B120" t="s">
        <v>325</v>
      </c>
      <c r="C120" t="str">
        <f>IF(ISERROR(VLOOKUP(A120,[1]ISO3_Country!$B$3:$G$248,6,FALSE)),VLOOKUP(B120,[1]ISO3_Country!$B$3:$G$248,6,FALSE),VLOOKUP(A120,[1]ISO3_Country!$B$3:$G$248,6,FALSE))</f>
        <v>MHL</v>
      </c>
      <c r="D120" t="s">
        <v>326</v>
      </c>
      <c r="E120" s="2">
        <v>1.0558919682881E-4</v>
      </c>
      <c r="F120" s="2">
        <v>2.97250340942107E-4</v>
      </c>
      <c r="G120" s="2">
        <v>1.36043298429238E-4</v>
      </c>
      <c r="H120" s="2">
        <v>1.84308518518312E-4</v>
      </c>
      <c r="I120" s="2">
        <v>9.5239131776621801E-5</v>
      </c>
      <c r="J120" s="2">
        <v>1.2843372820167201E-4</v>
      </c>
      <c r="K120" s="2">
        <v>2.2434672074060001E-4</v>
      </c>
      <c r="L120" s="2">
        <v>1.36629654499477E-4</v>
      </c>
      <c r="M120" s="2">
        <v>7.8702861630417995E-5</v>
      </c>
      <c r="N120">
        <f t="shared" si="19"/>
        <v>1.5406038350747287E-4</v>
      </c>
      <c r="O120">
        <f t="shared" si="20"/>
        <v>6.9939085648438356E-5</v>
      </c>
      <c r="R120" t="s">
        <v>324</v>
      </c>
      <c r="S120" t="s">
        <v>325</v>
      </c>
      <c r="T120" t="str">
        <f>IF(ISERROR(VLOOKUP(R120,[1]ISO3_Country!$B$3:$G$248,6,FALSE)),VLOOKUP(S120,[1]ISO3_Country!$B$3:$G$248,6,FALSE),VLOOKUP(R120,[1]ISO3_Country!$B$3:$G$248,6,FALSE))</f>
        <v>MHL</v>
      </c>
      <c r="U120" t="s">
        <v>326</v>
      </c>
      <c r="V120">
        <f>IFERROR(VLOOKUP(U120,'EU+'!$B$2:$D$30,3,FALSE),0)</f>
        <v>0</v>
      </c>
      <c r="W120" s="1">
        <f t="shared" si="21"/>
        <v>1.2493391502479165E-4</v>
      </c>
      <c r="X120" s="1">
        <f t="shared" si="22"/>
        <v>3.5170879172952293E-4</v>
      </c>
      <c r="Y120" s="1">
        <f t="shared" si="23"/>
        <v>1.6096743223842117E-4</v>
      </c>
      <c r="Z120" s="1">
        <f t="shared" si="24"/>
        <v>2.1807519597146212E-4</v>
      </c>
      <c r="AA120" s="1">
        <f t="shared" si="25"/>
        <v>1.1268764185891477E-4</v>
      </c>
      <c r="AB120" s="1">
        <f t="shared" si="26"/>
        <v>1.5196373272428191E-4</v>
      </c>
      <c r="AC120" s="1">
        <f t="shared" si="27"/>
        <v>2.6544869159805188E-4</v>
      </c>
      <c r="AD120" s="1">
        <f t="shared" si="28"/>
        <v>1.6166121305742181E-4</v>
      </c>
      <c r="AE120" s="1">
        <f t="shared" si="29"/>
        <v>9.3121805283585005E-5</v>
      </c>
      <c r="AF120" s="1">
        <f t="shared" si="30"/>
        <v>1.8228537994293925E-4</v>
      </c>
      <c r="AG120" s="1">
        <f t="shared" si="31"/>
        <v>8.2752441023677955E-5</v>
      </c>
      <c r="AH120" s="1">
        <f t="shared" si="32"/>
        <v>1.5697661690445105E-4</v>
      </c>
      <c r="AI120" s="1">
        <f t="shared" si="33"/>
        <v>6.6806092003227448E-5</v>
      </c>
      <c r="AJ120">
        <f t="shared" si="34"/>
        <v>4.4630539287436906E-9</v>
      </c>
    </row>
    <row r="121" spans="1:36" x14ac:dyDescent="0.25">
      <c r="A121" t="s">
        <v>327</v>
      </c>
      <c r="C121" t="str">
        <f>IF(ISERROR(VLOOKUP(A121,[1]ISO3_Country!$B$3:$G$248,6,FALSE)),VLOOKUP(B121,[1]ISO3_Country!$B$3:$G$248,6,FALSE),VLOOKUP(A121,[1]ISO3_Country!$B$3:$G$248,6,FALSE))</f>
        <v>MRT</v>
      </c>
      <c r="D121" t="s">
        <v>113</v>
      </c>
      <c r="E121" s="1">
        <v>1.7647998792211302E-2</v>
      </c>
      <c r="F121" s="1">
        <v>4.9700881371554102E-2</v>
      </c>
      <c r="G121" s="1">
        <v>2.2750538619973299E-2</v>
      </c>
      <c r="H121" s="1">
        <v>3.08377317415678E-2</v>
      </c>
      <c r="I121" s="1">
        <v>1.5908437617312102E-2</v>
      </c>
      <c r="J121" s="1">
        <v>2.1482994991160902E-2</v>
      </c>
      <c r="K121" s="1">
        <v>3.7507486805995797E-2</v>
      </c>
      <c r="L121" s="1">
        <v>2.28639835067917E-2</v>
      </c>
      <c r="M121" s="1">
        <v>1.31351979630446E-2</v>
      </c>
      <c r="N121">
        <f t="shared" si="19"/>
        <v>2.5759472378845735E-2</v>
      </c>
      <c r="O121">
        <f t="shared" si="20"/>
        <v>1.169899897885312E-2</v>
      </c>
      <c r="R121" t="s">
        <v>327</v>
      </c>
      <c r="T121" t="str">
        <f>IF(ISERROR(VLOOKUP(R121,[1]ISO3_Country!$B$3:$G$248,6,FALSE)),VLOOKUP(S121,[1]ISO3_Country!$B$3:$G$248,6,FALSE),VLOOKUP(R121,[1]ISO3_Country!$B$3:$G$248,6,FALSE))</f>
        <v>MRT</v>
      </c>
      <c r="U121" t="s">
        <v>113</v>
      </c>
      <c r="V121">
        <f>IFERROR(VLOOKUP(U121,'EU+'!$B$2:$D$30,3,FALSE),0)</f>
        <v>0</v>
      </c>
      <c r="W121" s="1">
        <f t="shared" si="21"/>
        <v>2.0881242093719228E-2</v>
      </c>
      <c r="X121" s="1">
        <f t="shared" si="22"/>
        <v>5.8806448731663963E-2</v>
      </c>
      <c r="Y121" s="1">
        <f t="shared" si="23"/>
        <v>2.6918604782307235E-2</v>
      </c>
      <c r="Z121" s="1">
        <f t="shared" si="24"/>
        <v>3.6487431220872293E-2</v>
      </c>
      <c r="AA121" s="1">
        <f t="shared" si="25"/>
        <v>1.882298050510579E-2</v>
      </c>
      <c r="AB121" s="1">
        <f t="shared" si="26"/>
        <v>2.5418837829168938E-2</v>
      </c>
      <c r="AC121" s="1">
        <f t="shared" si="27"/>
        <v>4.4379134515162913E-2</v>
      </c>
      <c r="AD121" s="1">
        <f t="shared" si="28"/>
        <v>2.70528336075605E-2</v>
      </c>
      <c r="AE121" s="1">
        <f t="shared" si="29"/>
        <v>1.5541662929867793E-2</v>
      </c>
      <c r="AF121" s="1">
        <f t="shared" si="30"/>
        <v>3.0478797357269851E-2</v>
      </c>
      <c r="AG121" s="1">
        <f t="shared" si="31"/>
        <v>1.384234171862137E-2</v>
      </c>
      <c r="AH121" s="1">
        <f t="shared" si="32"/>
        <v>2.6243089877373189E-2</v>
      </c>
      <c r="AI121" s="1">
        <f t="shared" si="33"/>
        <v>1.117843630903549E-2</v>
      </c>
      <c r="AJ121">
        <f t="shared" si="34"/>
        <v>1.2495743831516298E-4</v>
      </c>
    </row>
    <row r="122" spans="1:36" x14ac:dyDescent="0.25">
      <c r="A122" t="s">
        <v>328</v>
      </c>
      <c r="C122" t="str">
        <f>IF(ISERROR(VLOOKUP(A122,[1]ISO3_Country!$B$3:$G$248,6,FALSE)),VLOOKUP(B122,[1]ISO3_Country!$B$3:$G$248,6,FALSE),VLOOKUP(A122,[1]ISO3_Country!$B$3:$G$248,6,FALSE))</f>
        <v>MUS</v>
      </c>
      <c r="D122" t="s">
        <v>114</v>
      </c>
      <c r="E122" s="1">
        <v>1.44053432530618E-3</v>
      </c>
      <c r="F122" s="1">
        <v>4.0469826777925801E-3</v>
      </c>
      <c r="G122" s="1">
        <v>1.85640980532872E-3</v>
      </c>
      <c r="H122" s="1">
        <v>2.51437529131637E-3</v>
      </c>
      <c r="I122" s="1">
        <v>1.3080747101089599E-3</v>
      </c>
      <c r="J122" s="1">
        <v>1.7591654178323801E-3</v>
      </c>
      <c r="K122" s="1">
        <v>3.0541881144637499E-3</v>
      </c>
      <c r="L122" s="1">
        <v>1.8743143851511399E-3</v>
      </c>
      <c r="M122" s="1">
        <v>1.0786117508453999E-3</v>
      </c>
      <c r="N122">
        <f t="shared" si="19"/>
        <v>2.1036284975717197E-3</v>
      </c>
      <c r="O122">
        <f t="shared" si="20"/>
        <v>9.4898089298340758E-4</v>
      </c>
      <c r="R122" t="s">
        <v>328</v>
      </c>
      <c r="T122" t="str">
        <f>IF(ISERROR(VLOOKUP(R122,[1]ISO3_Country!$B$3:$G$248,6,FALSE)),VLOOKUP(S122,[1]ISO3_Country!$B$3:$G$248,6,FALSE),VLOOKUP(R122,[1]ISO3_Country!$B$3:$G$248,6,FALSE))</f>
        <v>MUS</v>
      </c>
      <c r="U122" t="s">
        <v>114</v>
      </c>
      <c r="V122">
        <f>IFERROR(VLOOKUP(U122,'EU+'!$B$2:$D$30,3,FALSE),0)</f>
        <v>0</v>
      </c>
      <c r="W122" s="1">
        <f t="shared" si="21"/>
        <v>1.7044508187696776E-3</v>
      </c>
      <c r="X122" s="1">
        <f t="shared" si="22"/>
        <v>4.7884196978396519E-3</v>
      </c>
      <c r="Y122" s="1">
        <f t="shared" si="23"/>
        <v>2.1965177483653955E-3</v>
      </c>
      <c r="Z122" s="1">
        <f t="shared" si="24"/>
        <v>2.9750273552610691E-3</v>
      </c>
      <c r="AA122" s="1">
        <f t="shared" si="25"/>
        <v>1.547723626914092E-3</v>
      </c>
      <c r="AB122" s="1">
        <f t="shared" si="26"/>
        <v>2.0814574731764213E-3</v>
      </c>
      <c r="AC122" s="1">
        <f t="shared" si="27"/>
        <v>3.6137378616562309E-3</v>
      </c>
      <c r="AD122" s="1">
        <f t="shared" si="28"/>
        <v>2.2177025790229808E-3</v>
      </c>
      <c r="AE122" s="1">
        <f t="shared" si="29"/>
        <v>1.2762213642304454E-3</v>
      </c>
      <c r="AF122" s="1">
        <f t="shared" si="30"/>
        <v>2.4890287250262182E-3</v>
      </c>
      <c r="AG122" s="1">
        <f t="shared" si="31"/>
        <v>1.1228411788789256E-3</v>
      </c>
      <c r="AH122" s="1">
        <f t="shared" si="32"/>
        <v>2.1473685810000339E-3</v>
      </c>
      <c r="AI122" s="1">
        <f t="shared" si="33"/>
        <v>9.0526260788109604E-4</v>
      </c>
      <c r="AJ122">
        <f t="shared" si="34"/>
        <v>8.1950038922768307E-7</v>
      </c>
    </row>
    <row r="123" spans="1:36" x14ac:dyDescent="0.25">
      <c r="A123" t="s">
        <v>329</v>
      </c>
      <c r="C123" t="str">
        <f>IF(ISERROR(VLOOKUP(A123,[1]ISO3_Country!$B$3:$G$248,6,FALSE)),VLOOKUP(B123,[1]ISO3_Country!$B$3:$G$248,6,FALSE),VLOOKUP(A123,[1]ISO3_Country!$B$3:$G$248,6,FALSE))</f>
        <v>MEX</v>
      </c>
      <c r="D123" t="s">
        <v>106</v>
      </c>
      <c r="E123" s="1">
        <v>0.115634926327459</v>
      </c>
      <c r="F123" s="1">
        <v>0.32212929694630399</v>
      </c>
      <c r="G123" s="1">
        <v>0.14890407952866</v>
      </c>
      <c r="H123" s="1">
        <v>0.20140601266560801</v>
      </c>
      <c r="I123" s="1">
        <v>0.105529785945952</v>
      </c>
      <c r="J123" s="1">
        <v>0.14174360132708599</v>
      </c>
      <c r="K123" s="1">
        <v>0.24352840650430899</v>
      </c>
      <c r="L123" s="1">
        <v>0.151459924766978</v>
      </c>
      <c r="M123" s="1">
        <v>8.6873032562887906E-2</v>
      </c>
      <c r="N123">
        <f t="shared" si="19"/>
        <v>0.16857878517502711</v>
      </c>
      <c r="O123">
        <f t="shared" si="20"/>
        <v>7.510589797646687E-2</v>
      </c>
      <c r="R123" t="s">
        <v>329</v>
      </c>
      <c r="T123" t="str">
        <f>IF(ISERROR(VLOOKUP(R123,[1]ISO3_Country!$B$3:$G$248,6,FALSE)),VLOOKUP(S123,[1]ISO3_Country!$B$3:$G$248,6,FALSE),VLOOKUP(R123,[1]ISO3_Country!$B$3:$G$248,6,FALSE))</f>
        <v>MEX</v>
      </c>
      <c r="U123" t="s">
        <v>106</v>
      </c>
      <c r="V123">
        <f>IFERROR(VLOOKUP(U123,'EU+'!$B$2:$D$30,3,FALSE),0)</f>
        <v>0</v>
      </c>
      <c r="W123" s="1">
        <f t="shared" si="21"/>
        <v>0.13682009612323348</v>
      </c>
      <c r="X123" s="1">
        <f t="shared" si="22"/>
        <v>0.38114575563003628</v>
      </c>
      <c r="Y123" s="1">
        <f t="shared" si="23"/>
        <v>0.17618440311502162</v>
      </c>
      <c r="Z123" s="1">
        <f t="shared" si="24"/>
        <v>0.23830507691655831</v>
      </c>
      <c r="AA123" s="1">
        <f t="shared" si="25"/>
        <v>0.12486361963081717</v>
      </c>
      <c r="AB123" s="1">
        <f t="shared" si="26"/>
        <v>0.16771207259220594</v>
      </c>
      <c r="AC123" s="1">
        <f t="shared" si="27"/>
        <v>0.28814460340729486</v>
      </c>
      <c r="AD123" s="1">
        <f t="shared" si="28"/>
        <v>0.17920849801687258</v>
      </c>
      <c r="AE123" s="1">
        <f t="shared" si="29"/>
        <v>0.10278881167885207</v>
      </c>
      <c r="AF123" s="1">
        <f t="shared" si="30"/>
        <v>0.19946365967898805</v>
      </c>
      <c r="AG123" s="1">
        <f t="shared" si="31"/>
        <v>8.8865851407748914E-2</v>
      </c>
      <c r="AH123" s="1">
        <f t="shared" si="32"/>
        <v>0.17254352106520851</v>
      </c>
      <c r="AI123" s="1">
        <f t="shared" si="33"/>
        <v>7.171204141067189E-2</v>
      </c>
      <c r="AJ123">
        <f t="shared" si="34"/>
        <v>5.1426168832859201E-3</v>
      </c>
    </row>
    <row r="124" spans="1:36" x14ac:dyDescent="0.25">
      <c r="A124" t="s">
        <v>330</v>
      </c>
      <c r="C124" t="str">
        <f>IF(ISERROR(VLOOKUP(A124,[1]ISO3_Country!$B$3:$G$248,6,FALSE)),VLOOKUP(B124,[1]ISO3_Country!$B$3:$G$248,6,FALSE),VLOOKUP(A124,[1]ISO3_Country!$B$3:$G$248,6,FALSE))</f>
        <v>FSM</v>
      </c>
      <c r="D124" t="s">
        <v>331</v>
      </c>
      <c r="E124" s="2">
        <v>2.23541071025681E-4</v>
      </c>
      <c r="F124" s="1">
        <v>6.3215156280908001E-4</v>
      </c>
      <c r="G124" s="1">
        <v>2.8825705293814599E-4</v>
      </c>
      <c r="H124" s="1">
        <v>3.9119181139653198E-4</v>
      </c>
      <c r="I124" s="1">
        <v>2.01553357118194E-4</v>
      </c>
      <c r="J124" s="1">
        <v>2.7225491578846799E-4</v>
      </c>
      <c r="K124" s="1">
        <v>4.7725069498745802E-4</v>
      </c>
      <c r="L124" s="1">
        <v>2.8991184328771099E-4</v>
      </c>
      <c r="M124" s="2">
        <v>1.66462945670904E-4</v>
      </c>
      <c r="N124">
        <f t="shared" si="19"/>
        <v>3.2695280611357485E-4</v>
      </c>
      <c r="O124">
        <f t="shared" si="20"/>
        <v>1.491222836308394E-4</v>
      </c>
      <c r="R124" t="s">
        <v>330</v>
      </c>
      <c r="T124" t="str">
        <f>IF(ISERROR(VLOOKUP(R124,[1]ISO3_Country!$B$3:$G$248,6,FALSE)),VLOOKUP(S124,[1]ISO3_Country!$B$3:$G$248,6,FALSE),VLOOKUP(R124,[1]ISO3_Country!$B$3:$G$248,6,FALSE))</f>
        <v>FSM</v>
      </c>
      <c r="U124" t="s">
        <v>331</v>
      </c>
      <c r="V124">
        <f>IFERROR(VLOOKUP(U124,'EU+'!$B$2:$D$30,3,FALSE),0)</f>
        <v>0</v>
      </c>
      <c r="W124" s="1">
        <f t="shared" si="21"/>
        <v>2.6449544092424829E-4</v>
      </c>
      <c r="X124" s="1">
        <f t="shared" si="22"/>
        <v>7.4796638295130898E-4</v>
      </c>
      <c r="Y124" s="1">
        <f t="shared" si="23"/>
        <v>3.410678671555633E-4</v>
      </c>
      <c r="Z124" s="1">
        <f t="shared" si="24"/>
        <v>4.6286103115876357E-4</v>
      </c>
      <c r="AA124" s="1">
        <f t="shared" si="25"/>
        <v>2.3847941595759293E-4</v>
      </c>
      <c r="AB124" s="1">
        <f t="shared" si="26"/>
        <v>3.2213402067395578E-4</v>
      </c>
      <c r="AC124" s="1">
        <f t="shared" si="27"/>
        <v>5.6468653578030826E-4</v>
      </c>
      <c r="AD124" s="1">
        <f t="shared" si="28"/>
        <v>3.4302582727956712E-4</v>
      </c>
      <c r="AE124" s="1">
        <f t="shared" si="29"/>
        <v>1.9696018280111405E-4</v>
      </c>
      <c r="AF124" s="1">
        <f t="shared" si="30"/>
        <v>3.8685296718693577E-4</v>
      </c>
      <c r="AG124" s="1">
        <f t="shared" si="31"/>
        <v>1.7644258381511674E-4</v>
      </c>
      <c r="AH124" s="1">
        <f t="shared" si="32"/>
        <v>3.3305719649850762E-4</v>
      </c>
      <c r="AI124" s="1">
        <f t="shared" si="33"/>
        <v>1.4259925832140627E-4</v>
      </c>
      <c r="AJ124">
        <f t="shared" si="34"/>
        <v>2.0334548473815154E-8</v>
      </c>
    </row>
    <row r="125" spans="1:36" x14ac:dyDescent="0.25">
      <c r="A125" t="s">
        <v>332</v>
      </c>
      <c r="C125" t="str">
        <f>IF(ISERROR(VLOOKUP(A125,[1]ISO3_Country!$B$3:$G$248,6,FALSE)),VLOOKUP(B125,[1]ISO3_Country!$B$3:$G$248,6,FALSE),VLOOKUP(A125,[1]ISO3_Country!$B$3:$G$248,6,FALSE))</f>
        <v>MDA</v>
      </c>
      <c r="D125" t="s">
        <v>104</v>
      </c>
      <c r="E125" s="1">
        <v>1.32795731531982E-2</v>
      </c>
      <c r="F125" s="1">
        <v>3.7772556381933498E-2</v>
      </c>
      <c r="G125" s="1">
        <v>1.7147838339104299E-2</v>
      </c>
      <c r="H125" s="1">
        <v>2.3321678544661498E-2</v>
      </c>
      <c r="I125" s="1">
        <v>1.1970583129045999E-2</v>
      </c>
      <c r="J125" s="1">
        <v>1.6209328280408299E-2</v>
      </c>
      <c r="K125" s="1">
        <v>2.85288085193624E-2</v>
      </c>
      <c r="L125" s="1">
        <v>1.7278235974078598E-2</v>
      </c>
      <c r="M125" s="1">
        <v>9.8730269337721707E-3</v>
      </c>
      <c r="N125">
        <f t="shared" si="19"/>
        <v>1.9486847695062773E-2</v>
      </c>
      <c r="O125">
        <f t="shared" si="20"/>
        <v>8.9398771613745584E-3</v>
      </c>
      <c r="R125" t="s">
        <v>332</v>
      </c>
      <c r="T125" t="str">
        <f>IF(ISERROR(VLOOKUP(R125,[1]ISO3_Country!$B$3:$G$248,6,FALSE)),VLOOKUP(S125,[1]ISO3_Country!$B$3:$G$248,6,FALSE),VLOOKUP(R125,[1]ISO3_Country!$B$3:$G$248,6,FALSE))</f>
        <v>MDA</v>
      </c>
      <c r="U125" t="s">
        <v>104</v>
      </c>
      <c r="V125">
        <f>IFERROR(VLOOKUP(U125,'EU+'!$B$2:$D$30,3,FALSE),0)</f>
        <v>0</v>
      </c>
      <c r="W125" s="1">
        <f t="shared" si="21"/>
        <v>1.5712488717733019E-2</v>
      </c>
      <c r="X125" s="1">
        <f t="shared" si="22"/>
        <v>4.4692766788827699E-2</v>
      </c>
      <c r="Y125" s="1">
        <f t="shared" si="23"/>
        <v>2.0289448563472562E-2</v>
      </c>
      <c r="Z125" s="1">
        <f t="shared" si="24"/>
        <v>2.7594381745872434E-2</v>
      </c>
      <c r="AA125" s="1">
        <f t="shared" si="25"/>
        <v>1.4163682084504517E-2</v>
      </c>
      <c r="AB125" s="1">
        <f t="shared" si="26"/>
        <v>1.9178996552807717E-2</v>
      </c>
      <c r="AC125" s="1">
        <f t="shared" si="27"/>
        <v>3.3755496266300589E-2</v>
      </c>
      <c r="AD125" s="1">
        <f t="shared" si="28"/>
        <v>2.0443736005148299E-2</v>
      </c>
      <c r="AE125" s="1">
        <f t="shared" si="29"/>
        <v>1.1681838152260836E-2</v>
      </c>
      <c r="AF125" s="1">
        <f t="shared" si="30"/>
        <v>2.3056981652991963E-2</v>
      </c>
      <c r="AG125" s="1">
        <f t="shared" si="31"/>
        <v>1.0577728471806125E-2</v>
      </c>
      <c r="AH125" s="1">
        <f t="shared" si="32"/>
        <v>1.9844749812204392E-2</v>
      </c>
      <c r="AI125" s="1">
        <f t="shared" si="33"/>
        <v>8.5618125427189759E-3</v>
      </c>
      <c r="AJ125">
        <f t="shared" si="34"/>
        <v>7.3304634016659975E-5</v>
      </c>
    </row>
    <row r="126" spans="1:36" x14ac:dyDescent="0.25">
      <c r="A126" t="s">
        <v>333</v>
      </c>
      <c r="C126" t="str">
        <f>IF(ISERROR(VLOOKUP(A126,[1]ISO3_Country!$B$3:$G$248,6,FALSE)),VLOOKUP(B126,[1]ISO3_Country!$B$3:$G$248,6,FALSE),VLOOKUP(A126,[1]ISO3_Country!$B$3:$G$248,6,FALSE))</f>
        <v>MCO</v>
      </c>
      <c r="D126" t="s">
        <v>334</v>
      </c>
      <c r="E126" s="2">
        <v>7.1862795856632701E-6</v>
      </c>
      <c r="F126" s="2">
        <v>2.5224415844884299E-5</v>
      </c>
      <c r="G126" s="2">
        <v>9.9210740820823405E-6</v>
      </c>
      <c r="H126" s="2">
        <v>1.4971927204314E-5</v>
      </c>
      <c r="I126" s="2">
        <v>7.1805607144339603E-6</v>
      </c>
      <c r="J126" s="2">
        <v>1.0689677040032601E-5</v>
      </c>
      <c r="K126" s="2">
        <v>2.35294368477429E-5</v>
      </c>
      <c r="L126" s="2">
        <v>1.2463026816324E-5</v>
      </c>
      <c r="M126" s="2">
        <v>5.4083974877188299E-6</v>
      </c>
      <c r="N126">
        <f t="shared" si="19"/>
        <v>1.2952755069244025E-5</v>
      </c>
      <c r="O126">
        <f t="shared" si="20"/>
        <v>7.1114094574611418E-6</v>
      </c>
      <c r="R126" t="s">
        <v>333</v>
      </c>
      <c r="T126" t="str">
        <f>IF(ISERROR(VLOOKUP(R126,[1]ISO3_Country!$B$3:$G$248,6,FALSE)),VLOOKUP(S126,[1]ISO3_Country!$B$3:$G$248,6,FALSE),VLOOKUP(R126,[1]ISO3_Country!$B$3:$G$248,6,FALSE))</f>
        <v>MCO</v>
      </c>
      <c r="U126" t="s">
        <v>334</v>
      </c>
      <c r="V126">
        <f>IFERROR(VLOOKUP(U126,'EU+'!$B$2:$D$30,3,FALSE),0)</f>
        <v>0</v>
      </c>
      <c r="W126" s="1">
        <f t="shared" si="21"/>
        <v>8.5028589104172677E-6</v>
      </c>
      <c r="X126" s="1">
        <f t="shared" si="22"/>
        <v>2.9845714527254817E-5</v>
      </c>
      <c r="Y126" s="1">
        <f t="shared" si="23"/>
        <v>1.1738687891859655E-5</v>
      </c>
      <c r="Z126" s="1">
        <f t="shared" si="24"/>
        <v>1.7714894489951886E-5</v>
      </c>
      <c r="AA126" s="1">
        <f t="shared" si="25"/>
        <v>8.4960922998770001E-6</v>
      </c>
      <c r="AB126" s="1">
        <f t="shared" si="26"/>
        <v>1.2648104570083322E-5</v>
      </c>
      <c r="AC126" s="1">
        <f t="shared" si="27"/>
        <v>2.7840202899573876E-5</v>
      </c>
      <c r="AD126" s="1">
        <f t="shared" si="28"/>
        <v>1.4746345080612261E-5</v>
      </c>
      <c r="AE126" s="1">
        <f t="shared" si="29"/>
        <v>6.3992557235419591E-6</v>
      </c>
      <c r="AF126" s="1">
        <f t="shared" si="30"/>
        <v>1.5325795154796895E-5</v>
      </c>
      <c r="AG126" s="1">
        <f t="shared" si="31"/>
        <v>8.4142720235422306E-6</v>
      </c>
      <c r="AH126" s="1">
        <f t="shared" si="32"/>
        <v>1.4026000114737683E-5</v>
      </c>
      <c r="AI126" s="1">
        <f t="shared" si="33"/>
        <v>8.3963802026812116E-6</v>
      </c>
      <c r="AJ126">
        <f t="shared" si="34"/>
        <v>7.0499200507976984E-11</v>
      </c>
    </row>
    <row r="127" spans="1:36" x14ac:dyDescent="0.25">
      <c r="A127" t="s">
        <v>335</v>
      </c>
      <c r="C127" t="str">
        <f>IF(ISERROR(VLOOKUP(A127,[1]ISO3_Country!$B$3:$G$248,6,FALSE)),VLOOKUP(B127,[1]ISO3_Country!$B$3:$G$248,6,FALSE),VLOOKUP(A127,[1]ISO3_Country!$B$3:$G$248,6,FALSE))</f>
        <v>MNG</v>
      </c>
      <c r="D127" t="s">
        <v>111</v>
      </c>
      <c r="E127" s="1">
        <v>9.1240190025257892E-3</v>
      </c>
      <c r="F127" s="1">
        <v>2.5783692159321601E-2</v>
      </c>
      <c r="G127" s="1">
        <v>1.1767602704245801E-2</v>
      </c>
      <c r="H127" s="1">
        <v>1.5969603728905799E-2</v>
      </c>
      <c r="I127" s="1">
        <v>8.2237776753098304E-3</v>
      </c>
      <c r="J127" s="1">
        <v>1.11156469527073E-2</v>
      </c>
      <c r="K127" s="1">
        <v>1.94629546904472E-2</v>
      </c>
      <c r="L127" s="1">
        <v>1.1836721106696899E-2</v>
      </c>
      <c r="M127" s="1">
        <v>6.7892628445205298E-3</v>
      </c>
      <c r="N127">
        <f t="shared" si="19"/>
        <v>1.3341475651631192E-2</v>
      </c>
      <c r="O127">
        <f t="shared" si="20"/>
        <v>6.0806378773429742E-3</v>
      </c>
      <c r="R127" t="s">
        <v>335</v>
      </c>
      <c r="T127" t="str">
        <f>IF(ISERROR(VLOOKUP(R127,[1]ISO3_Country!$B$3:$G$248,6,FALSE)),VLOOKUP(S127,[1]ISO3_Country!$B$3:$G$248,6,FALSE),VLOOKUP(R127,[1]ISO3_Country!$B$3:$G$248,6,FALSE))</f>
        <v>MNG</v>
      </c>
      <c r="U127" t="s">
        <v>111</v>
      </c>
      <c r="V127">
        <f>IFERROR(VLOOKUP(U127,'EU+'!$B$2:$D$30,3,FALSE),0)</f>
        <v>0</v>
      </c>
      <c r="W127" s="1">
        <f t="shared" si="21"/>
        <v>1.0795606453889795E-2</v>
      </c>
      <c r="X127" s="1">
        <f t="shared" si="22"/>
        <v>3.050745437983246E-2</v>
      </c>
      <c r="Y127" s="1">
        <f t="shared" si="23"/>
        <v>1.3923514151559648E-2</v>
      </c>
      <c r="Z127" s="1">
        <f t="shared" si="24"/>
        <v>1.8895352698642155E-2</v>
      </c>
      <c r="AA127" s="1">
        <f t="shared" si="25"/>
        <v>9.7304342880426484E-3</v>
      </c>
      <c r="AB127" s="1">
        <f t="shared" si="26"/>
        <v>1.3152115306707263E-2</v>
      </c>
      <c r="AC127" s="1">
        <f t="shared" si="27"/>
        <v>2.3028711274032946E-2</v>
      </c>
      <c r="AD127" s="1">
        <f t="shared" si="28"/>
        <v>1.4005295554182447E-2</v>
      </c>
      <c r="AE127" s="1">
        <f t="shared" si="29"/>
        <v>8.0331057795002495E-3</v>
      </c>
      <c r="AF127" s="1">
        <f t="shared" si="30"/>
        <v>1.5785732209598842E-2</v>
      </c>
      <c r="AG127" s="1">
        <f t="shared" si="31"/>
        <v>7.1946555015107239E-3</v>
      </c>
      <c r="AH127" s="1">
        <f t="shared" si="32"/>
        <v>1.3589932440493113E-2</v>
      </c>
      <c r="AI127" s="1">
        <f t="shared" si="33"/>
        <v>5.8143960296065814E-3</v>
      </c>
      <c r="AJ127">
        <f t="shared" si="34"/>
        <v>3.3807201189104781E-5</v>
      </c>
    </row>
    <row r="128" spans="1:36" x14ac:dyDescent="0.25">
      <c r="A128" t="s">
        <v>336</v>
      </c>
      <c r="C128" t="str">
        <f>IF(ISERROR(VLOOKUP(A128,[1]ISO3_Country!$B$3:$G$248,6,FALSE)),VLOOKUP(B128,[1]ISO3_Country!$B$3:$G$248,6,FALSE),VLOOKUP(A128,[1]ISO3_Country!$B$3:$G$248,6,FALSE))</f>
        <v>MNE</v>
      </c>
      <c r="D128" t="s">
        <v>110</v>
      </c>
      <c r="E128" s="1">
        <v>8.1902007072225602E-4</v>
      </c>
      <c r="F128" s="1">
        <v>2.3179749954369E-3</v>
      </c>
      <c r="G128" s="1">
        <v>1.05634479877173E-3</v>
      </c>
      <c r="H128" s="1">
        <v>1.43325197761749E-3</v>
      </c>
      <c r="I128" s="1">
        <v>7.4098062237797795E-4</v>
      </c>
      <c r="J128" s="1">
        <v>9.9896230393239894E-4</v>
      </c>
      <c r="K128" s="1">
        <v>1.7506840923376401E-3</v>
      </c>
      <c r="L128" s="1">
        <v>1.0633452205492601E-3</v>
      </c>
      <c r="M128" s="1">
        <v>6.1146398731621503E-4</v>
      </c>
      <c r="N128">
        <f t="shared" si="19"/>
        <v>1.1991142298957631E-3</v>
      </c>
      <c r="O128">
        <f t="shared" si="20"/>
        <v>5.4651934073024629E-4</v>
      </c>
      <c r="R128" t="s">
        <v>336</v>
      </c>
      <c r="T128" t="str">
        <f>IF(ISERROR(VLOOKUP(R128,[1]ISO3_Country!$B$3:$G$248,6,FALSE)),VLOOKUP(S128,[1]ISO3_Country!$B$3:$G$248,6,FALSE),VLOOKUP(R128,[1]ISO3_Country!$B$3:$G$248,6,FALSE))</f>
        <v>MNE</v>
      </c>
      <c r="U128" t="s">
        <v>110</v>
      </c>
      <c r="V128">
        <f>IFERROR(VLOOKUP(U128,'EU+'!$B$2:$D$30,3,FALSE),0)</f>
        <v>0</v>
      </c>
      <c r="W128" s="1">
        <f t="shared" si="21"/>
        <v>9.6907057722115612E-4</v>
      </c>
      <c r="X128" s="1">
        <f t="shared" si="22"/>
        <v>2.7426450792974481E-3</v>
      </c>
      <c r="Y128" s="1">
        <f t="shared" si="23"/>
        <v>1.2498749426098396E-3</v>
      </c>
      <c r="Z128" s="1">
        <f t="shared" si="24"/>
        <v>1.6958342913725155E-3</v>
      </c>
      <c r="AA128" s="1">
        <f t="shared" si="25"/>
        <v>8.7673372742171313E-4</v>
      </c>
      <c r="AB128" s="1">
        <f t="shared" si="26"/>
        <v>1.1819795522718436E-3</v>
      </c>
      <c r="AC128" s="1">
        <f t="shared" si="27"/>
        <v>2.0714223064123879E-3</v>
      </c>
      <c r="AD128" s="1">
        <f t="shared" si="28"/>
        <v>1.2581578931934072E-3</v>
      </c>
      <c r="AE128" s="1">
        <f t="shared" si="29"/>
        <v>7.234886913283213E-4</v>
      </c>
      <c r="AF128" s="1">
        <f t="shared" si="30"/>
        <v>1.4188007845698479E-3</v>
      </c>
      <c r="AG128" s="1">
        <f t="shared" si="31"/>
        <v>6.4664570737191056E-4</v>
      </c>
      <c r="AH128" s="1">
        <f t="shared" si="32"/>
        <v>1.2223564341255347E-3</v>
      </c>
      <c r="AI128" s="1">
        <f t="shared" si="33"/>
        <v>5.2252965770727144E-4</v>
      </c>
      <c r="AJ128">
        <f t="shared" si="34"/>
        <v>2.7303724318367827E-7</v>
      </c>
    </row>
    <row r="129" spans="1:36" x14ac:dyDescent="0.25">
      <c r="A129" t="s">
        <v>337</v>
      </c>
      <c r="C129" t="str">
        <f>IF(ISERROR(VLOOKUP(A129,[1]ISO3_Country!$B$3:$G$248,6,FALSE)),VLOOKUP(B129,[1]ISO3_Country!$B$3:$G$248,6,FALSE),VLOOKUP(A129,[1]ISO3_Country!$B$3:$G$248,6,FALSE))</f>
        <v>MAR</v>
      </c>
      <c r="D129" t="s">
        <v>103</v>
      </c>
      <c r="E129" s="1">
        <v>6.9201793515956803E-2</v>
      </c>
      <c r="F129" s="1">
        <v>0.19541680282197699</v>
      </c>
      <c r="G129" s="1">
        <v>8.9213973116979206E-2</v>
      </c>
      <c r="H129" s="1">
        <v>0.121013447355929</v>
      </c>
      <c r="I129" s="1">
        <v>6.2394877869249001E-2</v>
      </c>
      <c r="J129" s="1">
        <v>8.4249011801454707E-2</v>
      </c>
      <c r="K129" s="1">
        <v>0.14751556643052399</v>
      </c>
      <c r="L129" s="1">
        <v>8.9692711001372299E-2</v>
      </c>
      <c r="M129" s="1">
        <v>5.1540734065208003E-2</v>
      </c>
      <c r="N129">
        <f t="shared" si="19"/>
        <v>0.10113765755318332</v>
      </c>
      <c r="O129">
        <f t="shared" si="20"/>
        <v>4.6061995317563165E-2</v>
      </c>
      <c r="R129" t="s">
        <v>337</v>
      </c>
      <c r="T129" t="str">
        <f>IF(ISERROR(VLOOKUP(R129,[1]ISO3_Country!$B$3:$G$248,6,FALSE)),VLOOKUP(S129,[1]ISO3_Country!$B$3:$G$248,6,FALSE),VLOOKUP(R129,[1]ISO3_Country!$B$3:$G$248,6,FALSE))</f>
        <v>MAR</v>
      </c>
      <c r="U129" t="s">
        <v>103</v>
      </c>
      <c r="V129">
        <f>IFERROR(VLOOKUP(U129,'EU+'!$B$2:$D$30,3,FALSE),0)</f>
        <v>0</v>
      </c>
      <c r="W129" s="1">
        <f t="shared" si="21"/>
        <v>8.1880071544655972E-2</v>
      </c>
      <c r="X129" s="1">
        <f t="shared" si="22"/>
        <v>0.23121859973761946</v>
      </c>
      <c r="Y129" s="1">
        <f t="shared" si="23"/>
        <v>0.10555862977621951</v>
      </c>
      <c r="Z129" s="1">
        <f t="shared" si="24"/>
        <v>0.14318400180024476</v>
      </c>
      <c r="AA129" s="1">
        <f t="shared" si="25"/>
        <v>7.3826078839649603E-2</v>
      </c>
      <c r="AB129" s="1">
        <f t="shared" si="26"/>
        <v>9.968405099614995E-2</v>
      </c>
      <c r="AC129" s="1">
        <f t="shared" si="27"/>
        <v>0.17454150419521469</v>
      </c>
      <c r="AD129" s="1">
        <f t="shared" si="28"/>
        <v>0.10612507596545311</v>
      </c>
      <c r="AE129" s="1">
        <f t="shared" si="29"/>
        <v>6.0983375983603934E-2</v>
      </c>
      <c r="AF129" s="1">
        <f t="shared" si="30"/>
        <v>0.1196668209820901</v>
      </c>
      <c r="AG129" s="1">
        <f t="shared" si="31"/>
        <v>5.4500891963472312E-2</v>
      </c>
      <c r="AH129" s="1">
        <f t="shared" si="32"/>
        <v>0.10303201719601426</v>
      </c>
      <c r="AI129" s="1">
        <f t="shared" si="33"/>
        <v>4.4032538208128628E-2</v>
      </c>
      <c r="AJ129">
        <f t="shared" si="34"/>
        <v>1.9388644210503075E-3</v>
      </c>
    </row>
    <row r="130" spans="1:36" x14ac:dyDescent="0.25">
      <c r="A130" t="s">
        <v>338</v>
      </c>
      <c r="C130" t="str">
        <f>IF(ISERROR(VLOOKUP(A130,[1]ISO3_Country!$B$3:$G$248,6,FALSE)),VLOOKUP(B130,[1]ISO3_Country!$B$3:$G$248,6,FALSE),VLOOKUP(A130,[1]ISO3_Country!$B$3:$G$248,6,FALSE))</f>
        <v>MOZ</v>
      </c>
      <c r="D130" t="s">
        <v>112</v>
      </c>
      <c r="E130" s="1">
        <v>0.18500605242868101</v>
      </c>
      <c r="F130" s="1">
        <v>0.52244868934636701</v>
      </c>
      <c r="G130" s="1">
        <v>0.238617001122571</v>
      </c>
      <c r="H130" s="1">
        <v>0.32373267641099102</v>
      </c>
      <c r="I130" s="1">
        <v>0.166774747254996</v>
      </c>
      <c r="J130" s="1">
        <v>0.225382354606112</v>
      </c>
      <c r="K130" s="1">
        <v>0.39434633955169102</v>
      </c>
      <c r="L130" s="1">
        <v>0.23996933222865999</v>
      </c>
      <c r="M130" s="1">
        <v>0.13764620815971601</v>
      </c>
      <c r="N130">
        <f t="shared" si="19"/>
        <v>0.2704359334566428</v>
      </c>
      <c r="O130">
        <f t="shared" si="20"/>
        <v>0.12316262680569895</v>
      </c>
      <c r="R130" t="s">
        <v>338</v>
      </c>
      <c r="T130" t="str">
        <f>IF(ISERROR(VLOOKUP(R130,[1]ISO3_Country!$B$3:$G$248,6,FALSE)),VLOOKUP(S130,[1]ISO3_Country!$B$3:$G$248,6,FALSE),VLOOKUP(R130,[1]ISO3_Country!$B$3:$G$248,6,FALSE))</f>
        <v>MOZ</v>
      </c>
      <c r="U130" t="s">
        <v>112</v>
      </c>
      <c r="V130">
        <f>IFERROR(VLOOKUP(U130,'EU+'!$B$2:$D$30,3,FALSE),0)</f>
        <v>0</v>
      </c>
      <c r="W130" s="1">
        <f t="shared" si="21"/>
        <v>0.21890052322938455</v>
      </c>
      <c r="X130" s="1">
        <f t="shared" si="22"/>
        <v>0.61816513544881369</v>
      </c>
      <c r="Y130" s="1">
        <f t="shared" si="23"/>
        <v>0.28233339240235489</v>
      </c>
      <c r="Z130" s="1">
        <f t="shared" si="24"/>
        <v>0.38304288601657072</v>
      </c>
      <c r="AA130" s="1">
        <f t="shared" si="25"/>
        <v>0.19732910873086329</v>
      </c>
      <c r="AB130" s="1">
        <f t="shared" si="26"/>
        <v>0.26667406121195703</v>
      </c>
      <c r="AC130" s="1">
        <f t="shared" si="27"/>
        <v>0.46659349209526363</v>
      </c>
      <c r="AD130" s="1">
        <f t="shared" si="28"/>
        <v>0.28393348052280359</v>
      </c>
      <c r="AE130" s="1">
        <f t="shared" si="29"/>
        <v>0.16286400683198141</v>
      </c>
      <c r="AF130" s="1">
        <f t="shared" si="30"/>
        <v>0.31998178738777699</v>
      </c>
      <c r="AG130" s="1">
        <f t="shared" si="31"/>
        <v>0.1457269267472534</v>
      </c>
      <c r="AH130" s="1">
        <f t="shared" si="32"/>
        <v>0.27547882987857375</v>
      </c>
      <c r="AI130" s="1">
        <f t="shared" si="33"/>
        <v>0.11775323399833698</v>
      </c>
      <c r="AJ130">
        <f t="shared" si="34"/>
        <v>1.3865824117067105E-2</v>
      </c>
    </row>
    <row r="131" spans="1:36" x14ac:dyDescent="0.25">
      <c r="A131" t="s">
        <v>339</v>
      </c>
      <c r="C131" t="str">
        <f>IF(ISERROR(VLOOKUP(A131,[1]ISO3_Country!$B$3:$G$248,6,FALSE)),VLOOKUP(B131,[1]ISO3_Country!$B$3:$G$248,6,FALSE),VLOOKUP(A131,[1]ISO3_Country!$B$3:$G$248,6,FALSE))</f>
        <v>NAM</v>
      </c>
      <c r="D131" t="s">
        <v>117</v>
      </c>
      <c r="E131" s="1">
        <v>3.40574349099485E-3</v>
      </c>
      <c r="F131" s="1">
        <v>9.5630190255263006E-3</v>
      </c>
      <c r="G131" s="1">
        <v>4.3863138519973201E-3</v>
      </c>
      <c r="H131" s="1">
        <v>5.9355430173255799E-3</v>
      </c>
      <c r="I131" s="1">
        <v>3.0779153925875298E-3</v>
      </c>
      <c r="J131" s="1">
        <v>4.1425116265143801E-3</v>
      </c>
      <c r="K131" s="1">
        <v>7.2173900565511298E-3</v>
      </c>
      <c r="L131" s="1">
        <v>4.4032435046703301E-3</v>
      </c>
      <c r="M131" s="1">
        <v>2.5432226718066098E-3</v>
      </c>
      <c r="N131">
        <f t="shared" si="19"/>
        <v>4.9638780708860025E-3</v>
      </c>
      <c r="O131">
        <f t="shared" si="20"/>
        <v>2.2455871195558499E-3</v>
      </c>
      <c r="R131" t="s">
        <v>339</v>
      </c>
      <c r="T131" t="str">
        <f>IF(ISERROR(VLOOKUP(R131,[1]ISO3_Country!$B$3:$G$248,6,FALSE)),VLOOKUP(S131,[1]ISO3_Country!$B$3:$G$248,6,FALSE),VLOOKUP(R131,[1]ISO3_Country!$B$3:$G$248,6,FALSE))</f>
        <v>NAM</v>
      </c>
      <c r="U131" t="s">
        <v>117</v>
      </c>
      <c r="V131">
        <f>IFERROR(VLOOKUP(U131,'EU+'!$B$2:$D$30,3,FALSE),0)</f>
        <v>0</v>
      </c>
      <c r="W131" s="1">
        <f t="shared" si="21"/>
        <v>4.0297007712828074E-3</v>
      </c>
      <c r="X131" s="1">
        <f t="shared" si="22"/>
        <v>1.1315034512977586E-2</v>
      </c>
      <c r="Y131" s="1">
        <f t="shared" si="23"/>
        <v>5.1899188412803431E-3</v>
      </c>
      <c r="Z131" s="1">
        <f t="shared" si="24"/>
        <v>7.0229781949645194E-3</v>
      </c>
      <c r="AA131" s="1">
        <f t="shared" si="25"/>
        <v>3.6418121518100991E-3</v>
      </c>
      <c r="AB131" s="1">
        <f t="shared" si="26"/>
        <v>4.9014502532417044E-3</v>
      </c>
      <c r="AC131" s="1">
        <f t="shared" si="27"/>
        <v>8.5396690486039106E-3</v>
      </c>
      <c r="AD131" s="1">
        <f t="shared" si="28"/>
        <v>5.209950130957432E-3</v>
      </c>
      <c r="AE131" s="1">
        <f t="shared" si="29"/>
        <v>3.0091597882286065E-3</v>
      </c>
      <c r="AF131" s="1">
        <f t="shared" si="30"/>
        <v>5.8732970770385556E-3</v>
      </c>
      <c r="AG131" s="1">
        <f t="shared" si="31"/>
        <v>2.6569952116427989E-3</v>
      </c>
      <c r="AH131" s="1">
        <f t="shared" si="32"/>
        <v>5.0604082745683496E-3</v>
      </c>
      <c r="AI131" s="1">
        <f t="shared" si="33"/>
        <v>2.1431822872375285E-3</v>
      </c>
      <c r="AJ131">
        <f t="shared" si="34"/>
        <v>4.5932303163286841E-6</v>
      </c>
    </row>
    <row r="132" spans="1:36" x14ac:dyDescent="0.25">
      <c r="A132" t="s">
        <v>340</v>
      </c>
      <c r="C132" t="str">
        <f>IF(ISERROR(VLOOKUP(A132,[1]ISO3_Country!$B$3:$G$248,6,FALSE)),VLOOKUP(B132,[1]ISO3_Country!$B$3:$G$248,6,FALSE),VLOOKUP(A132,[1]ISO3_Country!$B$3:$G$248,6,FALSE))</f>
        <v>NPL</v>
      </c>
      <c r="D132" t="s">
        <v>124</v>
      </c>
      <c r="E132" s="1">
        <v>0.206175350812386</v>
      </c>
      <c r="F132" s="1">
        <v>0.582908873405935</v>
      </c>
      <c r="G132" s="1">
        <v>0.26597486899588302</v>
      </c>
      <c r="H132" s="1">
        <v>0.36099033187454699</v>
      </c>
      <c r="I132" s="1">
        <v>0.185858516833107</v>
      </c>
      <c r="J132" s="1">
        <v>0.251252496498716</v>
      </c>
      <c r="K132" s="1">
        <v>0.44002037620491202</v>
      </c>
      <c r="L132" s="1">
        <v>0.26756179406987102</v>
      </c>
      <c r="M132" s="1">
        <v>0.15337507526288999</v>
      </c>
      <c r="N132">
        <f t="shared" si="19"/>
        <v>0.30156863155091634</v>
      </c>
      <c r="O132">
        <f t="shared" si="20"/>
        <v>0.13750331310206929</v>
      </c>
      <c r="R132" t="s">
        <v>340</v>
      </c>
      <c r="T132" t="str">
        <f>IF(ISERROR(VLOOKUP(R132,[1]ISO3_Country!$B$3:$G$248,6,FALSE)),VLOOKUP(S132,[1]ISO3_Country!$B$3:$G$248,6,FALSE),VLOOKUP(R132,[1]ISO3_Country!$B$3:$G$248,6,FALSE))</f>
        <v>NPL</v>
      </c>
      <c r="U132" t="s">
        <v>124</v>
      </c>
      <c r="V132">
        <f>IFERROR(VLOOKUP(U132,'EU+'!$B$2:$D$30,3,FALSE),0)</f>
        <v>0</v>
      </c>
      <c r="W132" s="1">
        <f t="shared" si="21"/>
        <v>0.24394819292320907</v>
      </c>
      <c r="X132" s="1">
        <f t="shared" si="22"/>
        <v>0.68970207032982933</v>
      </c>
      <c r="Y132" s="1">
        <f t="shared" si="23"/>
        <v>0.31470342307590254</v>
      </c>
      <c r="Z132" s="1">
        <f t="shared" si="24"/>
        <v>0.42712641824812586</v>
      </c>
      <c r="AA132" s="1">
        <f t="shared" si="25"/>
        <v>0.21990916538845776</v>
      </c>
      <c r="AB132" s="1">
        <f t="shared" si="26"/>
        <v>0.29728380355264333</v>
      </c>
      <c r="AC132" s="1">
        <f t="shared" si="27"/>
        <v>0.52063534851097404</v>
      </c>
      <c r="AD132" s="1">
        <f t="shared" si="28"/>
        <v>0.31658108450622635</v>
      </c>
      <c r="AE132" s="1">
        <f t="shared" si="29"/>
        <v>0.1814745181827791</v>
      </c>
      <c r="AF132" s="1">
        <f t="shared" si="30"/>
        <v>0.35681822496868304</v>
      </c>
      <c r="AG132" s="1">
        <f t="shared" si="31"/>
        <v>0.16269493234779492</v>
      </c>
      <c r="AH132" s="1">
        <f t="shared" si="32"/>
        <v>0.30717678402821608</v>
      </c>
      <c r="AI132" s="1">
        <f t="shared" si="33"/>
        <v>0.13149863837977743</v>
      </c>
      <c r="AJ132">
        <f t="shared" si="34"/>
        <v>1.7291891895735476E-2</v>
      </c>
    </row>
    <row r="133" spans="1:36" x14ac:dyDescent="0.25">
      <c r="A133" t="s">
        <v>341</v>
      </c>
      <c r="C133" t="str">
        <f>IF(ISERROR(VLOOKUP(A133,[1]ISO3_Country!$B$3:$G$248,6,FALSE)),VLOOKUP(B133,[1]ISO3_Country!$B$3:$G$248,6,FALSE),VLOOKUP(A133,[1]ISO3_Country!$B$3:$G$248,6,FALSE))</f>
        <v>ANT</v>
      </c>
      <c r="D133" t="s">
        <v>342</v>
      </c>
      <c r="E133" s="1">
        <v>6.0960852292683103E-3</v>
      </c>
      <c r="F133" s="1">
        <v>1.8405180876649399E-2</v>
      </c>
      <c r="G133" s="1">
        <v>8.0777788015979901E-3</v>
      </c>
      <c r="H133" s="1">
        <v>1.14313766315266E-2</v>
      </c>
      <c r="I133" s="1">
        <v>5.8345769999525498E-3</v>
      </c>
      <c r="J133" s="1">
        <v>8.2272016321403105E-3</v>
      </c>
      <c r="K133" s="1">
        <v>1.5914473800106101E-2</v>
      </c>
      <c r="L133" s="1">
        <v>9.1731286104208606E-3</v>
      </c>
      <c r="M133" s="1">
        <v>4.61075667905E-3</v>
      </c>
      <c r="N133">
        <f t="shared" si="19"/>
        <v>9.7522843623013486E-3</v>
      </c>
      <c r="O133">
        <f t="shared" si="20"/>
        <v>4.6941632000630906E-3</v>
      </c>
      <c r="R133" t="s">
        <v>341</v>
      </c>
      <c r="T133" t="str">
        <f>IF(ISERROR(VLOOKUP(R133,[1]ISO3_Country!$B$3:$G$248,6,FALSE)),VLOOKUP(S133,[1]ISO3_Country!$B$3:$G$248,6,FALSE),VLOOKUP(R133,[1]ISO3_Country!$B$3:$G$248,6,FALSE))</f>
        <v>ANT</v>
      </c>
      <c r="U133" t="s">
        <v>342</v>
      </c>
      <c r="V133">
        <f>IFERROR(VLOOKUP(U133,'EU+'!$B$2:$D$30,3,FALSE),0)</f>
        <v>0</v>
      </c>
      <c r="W133" s="1">
        <f t="shared" si="21"/>
        <v>7.2129329220306177E-3</v>
      </c>
      <c r="X133" s="1">
        <f t="shared" si="22"/>
        <v>2.1777145510323993E-2</v>
      </c>
      <c r="Y133" s="1">
        <f t="shared" si="23"/>
        <v>9.5576873458379178E-3</v>
      </c>
      <c r="Z133" s="1">
        <f t="shared" si="24"/>
        <v>1.3525688987056089E-2</v>
      </c>
      <c r="AA133" s="1">
        <f t="shared" si="25"/>
        <v>6.9035144599071839E-3</v>
      </c>
      <c r="AB133" s="1">
        <f t="shared" si="26"/>
        <v>9.7344855389712957E-3</v>
      </c>
      <c r="AC133" s="1">
        <f t="shared" si="27"/>
        <v>1.8830122561025418E-2</v>
      </c>
      <c r="AD133" s="1">
        <f t="shared" si="28"/>
        <v>1.085371330349119E-2</v>
      </c>
      <c r="AE133" s="1">
        <f t="shared" si="29"/>
        <v>5.4554812465743728E-3</v>
      </c>
      <c r="AF133" s="1">
        <f t="shared" si="30"/>
        <v>1.1538974652802011E-2</v>
      </c>
      <c r="AG133" s="1">
        <f t="shared" si="31"/>
        <v>5.5541684562673988E-3</v>
      </c>
      <c r="AH133" s="1">
        <f t="shared" si="32"/>
        <v>1.0355463421993892E-2</v>
      </c>
      <c r="AI133" s="1">
        <f t="shared" si="33"/>
        <v>5.2052735508008215E-3</v>
      </c>
      <c r="AJ133">
        <f t="shared" si="34"/>
        <v>2.7094872738666592E-5</v>
      </c>
    </row>
    <row r="134" spans="1:36" x14ac:dyDescent="0.25">
      <c r="A134" t="s">
        <v>343</v>
      </c>
      <c r="C134" t="str">
        <f>IF(ISERROR(VLOOKUP(A134,[1]ISO3_Country!$B$3:$G$248,6,FALSE)),VLOOKUP(B134,[1]ISO3_Country!$B$3:$G$248,6,FALSE),VLOOKUP(A134,[1]ISO3_Country!$B$3:$G$248,6,FALSE))</f>
        <v>NZL</v>
      </c>
      <c r="D134" t="s">
        <v>125</v>
      </c>
      <c r="E134" s="1">
        <v>1.9945114080162402E-3</v>
      </c>
      <c r="F134" s="1">
        <v>5.7579825333139703E-3</v>
      </c>
      <c r="G134" s="1">
        <v>2.6120767213040101E-3</v>
      </c>
      <c r="H134" s="1">
        <v>3.6290434015179098E-3</v>
      </c>
      <c r="I134" s="1">
        <v>1.8889349157509899E-3</v>
      </c>
      <c r="J134" s="1">
        <v>2.6203473286165501E-3</v>
      </c>
      <c r="K134" s="1">
        <v>4.8733127610045097E-3</v>
      </c>
      <c r="L134" s="1">
        <v>2.8862565921987599E-3</v>
      </c>
      <c r="M134" s="1">
        <v>1.5125227293804101E-3</v>
      </c>
      <c r="N134">
        <f t="shared" si="19"/>
        <v>3.0861098212337052E-3</v>
      </c>
      <c r="O134">
        <f t="shared" si="20"/>
        <v>1.4234794338302767E-3</v>
      </c>
      <c r="R134" t="s">
        <v>343</v>
      </c>
      <c r="T134" t="str">
        <f>IF(ISERROR(VLOOKUP(R134,[1]ISO3_Country!$B$3:$G$248,6,FALSE)),VLOOKUP(S134,[1]ISO3_Country!$B$3:$G$248,6,FALSE),VLOOKUP(R134,[1]ISO3_Country!$B$3:$G$248,6,FALSE))</f>
        <v>NZL</v>
      </c>
      <c r="U134" t="s">
        <v>125</v>
      </c>
      <c r="V134">
        <f>IFERROR(VLOOKUP(U134,'EU+'!$B$2:$D$30,3,FALSE),0)</f>
        <v>0</v>
      </c>
      <c r="W134" s="1">
        <f t="shared" si="21"/>
        <v>2.3599205813552432E-3</v>
      </c>
      <c r="X134" s="1">
        <f t="shared" si="22"/>
        <v>6.812887323099732E-3</v>
      </c>
      <c r="Y134" s="1">
        <f t="shared" si="23"/>
        <v>3.0906284064904505E-3</v>
      </c>
      <c r="Z134" s="1">
        <f t="shared" si="24"/>
        <v>4.2939108693249555E-3</v>
      </c>
      <c r="AA134" s="1">
        <f t="shared" si="25"/>
        <v>2.2350016984635851E-3</v>
      </c>
      <c r="AB134" s="1">
        <f t="shared" si="26"/>
        <v>3.1004142499500187E-3</v>
      </c>
      <c r="AC134" s="1">
        <f t="shared" si="27"/>
        <v>5.7661395356541599E-3</v>
      </c>
      <c r="AD134" s="1">
        <f t="shared" si="28"/>
        <v>3.4150400482174828E-3</v>
      </c>
      <c r="AE134" s="1">
        <f t="shared" si="29"/>
        <v>1.7896280284416266E-3</v>
      </c>
      <c r="AF134" s="1">
        <f t="shared" si="30"/>
        <v>3.6515078601108055E-3</v>
      </c>
      <c r="AG134" s="1">
        <f t="shared" si="31"/>
        <v>1.6842713456190097E-3</v>
      </c>
      <c r="AH134" s="1">
        <f t="shared" si="32"/>
        <v>3.2612447121453747E-3</v>
      </c>
      <c r="AI134" s="1">
        <f t="shared" si="33"/>
        <v>1.5445750149065691E-3</v>
      </c>
      <c r="AJ134">
        <f t="shared" si="34"/>
        <v>2.3857119766736281E-6</v>
      </c>
    </row>
    <row r="135" spans="1:36" x14ac:dyDescent="0.25">
      <c r="A135" t="s">
        <v>344</v>
      </c>
      <c r="C135" t="str">
        <f>IF(ISERROR(VLOOKUP(A135,[1]ISO3_Country!$B$3:$G$248,6,FALSE)),VLOOKUP(B135,[1]ISO3_Country!$B$3:$G$248,6,FALSE),VLOOKUP(A135,[1]ISO3_Country!$B$3:$G$248,6,FALSE))</f>
        <v>NIC</v>
      </c>
      <c r="D135" t="s">
        <v>121</v>
      </c>
      <c r="E135" s="1">
        <v>2.0347403518871501E-2</v>
      </c>
      <c r="F135" s="1">
        <v>5.7424697543327699E-2</v>
      </c>
      <c r="G135" s="1">
        <v>2.6237181517612201E-2</v>
      </c>
      <c r="H135" s="1">
        <v>3.5590304954623397E-2</v>
      </c>
      <c r="I135" s="1">
        <v>1.8339852048164799E-2</v>
      </c>
      <c r="J135" s="1">
        <v>2.4780405651207201E-2</v>
      </c>
      <c r="K135" s="1">
        <v>4.33430631119388E-2</v>
      </c>
      <c r="L135" s="1">
        <v>2.6382507707024199E-2</v>
      </c>
      <c r="M135" s="1">
        <v>1.5142723528529699E-2</v>
      </c>
      <c r="N135">
        <f t="shared" ref="N135:N198" si="35">AVERAGE(E135:M135)</f>
        <v>2.9732015509033278E-2</v>
      </c>
      <c r="O135">
        <f t="shared" ref="O135:O198" si="36">_xlfn.STDEV.S(E135:M135)</f>
        <v>1.3532904754127327E-2</v>
      </c>
      <c r="R135" t="s">
        <v>344</v>
      </c>
      <c r="T135" t="str">
        <f>IF(ISERROR(VLOOKUP(R135,[1]ISO3_Country!$B$3:$G$248,6,FALSE)),VLOOKUP(S135,[1]ISO3_Country!$B$3:$G$248,6,FALSE),VLOOKUP(R135,[1]ISO3_Country!$B$3:$G$248,6,FALSE))</f>
        <v>NIC</v>
      </c>
      <c r="U135" t="s">
        <v>121</v>
      </c>
      <c r="V135">
        <f>IFERROR(VLOOKUP(U135,'EU+'!$B$2:$D$30,3,FALSE),0)</f>
        <v>0</v>
      </c>
      <c r="W135" s="1">
        <f t="shared" ref="W135:W198" si="37">E135*$Q$3</f>
        <v>2.407519763904703E-2</v>
      </c>
      <c r="X135" s="1">
        <f t="shared" ref="X135:X198" si="38">F135*$Q$3</f>
        <v>6.7945324888056727E-2</v>
      </c>
      <c r="Y135" s="1">
        <f t="shared" ref="Y135:Y198" si="39">G135*$Q$3</f>
        <v>3.1044026327104499E-2</v>
      </c>
      <c r="Z135" s="1">
        <f t="shared" ref="Z135:Z198" si="40">H135*$Q$3</f>
        <v>4.211071083452101E-2</v>
      </c>
      <c r="AA135" s="1">
        <f t="shared" ref="AA135:AA198" si="41">I135*$Q$3</f>
        <v>2.1699847959516814E-2</v>
      </c>
      <c r="AB135" s="1">
        <f t="shared" ref="AB135:AB198" si="42">J135*$Q$3</f>
        <v>2.9320358397338122E-2</v>
      </c>
      <c r="AC135" s="1">
        <f t="shared" ref="AC135:AC198" si="43">K135*$Q$3</f>
        <v>5.128383136127479E-2</v>
      </c>
      <c r="AD135" s="1">
        <f t="shared" ref="AD135:AD198" si="44">L135*$Q$3</f>
        <v>3.1215977344293423E-2</v>
      </c>
      <c r="AE135" s="1">
        <f t="shared" ref="AE135:AE198" si="45">M135*$Q$3</f>
        <v>1.7916981958149097E-2</v>
      </c>
      <c r="AF135" s="1">
        <f t="shared" ref="AF135:AF198" si="46">N135*$Q$3</f>
        <v>3.5179139634366835E-2</v>
      </c>
      <c r="AG135" s="1">
        <f t="shared" ref="AG135:AG198" si="47">O135*$Q$3</f>
        <v>1.601223253295388E-2</v>
      </c>
      <c r="AH135" s="1">
        <f t="shared" ref="AH135:AH198" si="48">AVERAGE(AA135:AE135)</f>
        <v>3.0287399404114446E-2</v>
      </c>
      <c r="AI135" s="1">
        <f t="shared" ref="AI135:AI198" si="49">_xlfn.STDEV.S(AA135:AE135)</f>
        <v>1.2936584246164961E-2</v>
      </c>
      <c r="AJ135">
        <f t="shared" ref="AJ135:AJ198" si="50">AI135^2</f>
        <v>1.6735521195812344E-4</v>
      </c>
    </row>
    <row r="136" spans="1:36" x14ac:dyDescent="0.25">
      <c r="A136" t="s">
        <v>345</v>
      </c>
      <c r="C136" t="str">
        <f>IF(ISERROR(VLOOKUP(A136,[1]ISO3_Country!$B$3:$G$248,6,FALSE)),VLOOKUP(B136,[1]ISO3_Country!$B$3:$G$248,6,FALSE),VLOOKUP(A136,[1]ISO3_Country!$B$3:$G$248,6,FALSE))</f>
        <v>NER</v>
      </c>
      <c r="D136" t="s">
        <v>119</v>
      </c>
      <c r="E136" s="1">
        <v>0.15993235585785401</v>
      </c>
      <c r="F136" s="1">
        <v>0.44982306331916599</v>
      </c>
      <c r="G136" s="1">
        <v>0.206130622424369</v>
      </c>
      <c r="H136" s="1">
        <v>0.279280567648788</v>
      </c>
      <c r="I136" s="1">
        <v>0.14417227726058801</v>
      </c>
      <c r="J136" s="1">
        <v>0.194621659227628</v>
      </c>
      <c r="K136" s="1">
        <v>0.33943788899691502</v>
      </c>
      <c r="L136" s="1">
        <v>0.20709138320392301</v>
      </c>
      <c r="M136" s="1">
        <v>0.11905059231071401</v>
      </c>
      <c r="N136">
        <f t="shared" si="35"/>
        <v>0.23328226780554942</v>
      </c>
      <c r="O136">
        <f t="shared" si="36"/>
        <v>0.10580776687194018</v>
      </c>
      <c r="R136" t="s">
        <v>345</v>
      </c>
      <c r="T136" t="str">
        <f>IF(ISERROR(VLOOKUP(R136,[1]ISO3_Country!$B$3:$G$248,6,FALSE)),VLOOKUP(S136,[1]ISO3_Country!$B$3:$G$248,6,FALSE),VLOOKUP(R136,[1]ISO3_Country!$B$3:$G$248,6,FALSE))</f>
        <v>NER</v>
      </c>
      <c r="U136" t="s">
        <v>119</v>
      </c>
      <c r="V136">
        <f>IFERROR(VLOOKUP(U136,'EU+'!$B$2:$D$30,3,FALSE),0)</f>
        <v>0</v>
      </c>
      <c r="W136" s="1">
        <f t="shared" si="37"/>
        <v>0.18923314085677431</v>
      </c>
      <c r="X136" s="1">
        <f t="shared" si="38"/>
        <v>0.53223396007094637</v>
      </c>
      <c r="Y136" s="1">
        <f t="shared" si="39"/>
        <v>0.24389526996522151</v>
      </c>
      <c r="Z136" s="1">
        <f t="shared" si="40"/>
        <v>0.33044682367722189</v>
      </c>
      <c r="AA136" s="1">
        <f t="shared" si="41"/>
        <v>0.1705856998363911</v>
      </c>
      <c r="AB136" s="1">
        <f t="shared" si="42"/>
        <v>0.23027777998301935</v>
      </c>
      <c r="AC136" s="1">
        <f t="shared" si="43"/>
        <v>0.4016254091684161</v>
      </c>
      <c r="AD136" s="1">
        <f t="shared" si="44"/>
        <v>0.24503204919261312</v>
      </c>
      <c r="AE136" s="1">
        <f t="shared" si="45"/>
        <v>0.1408615372604069</v>
      </c>
      <c r="AF136" s="1">
        <f t="shared" si="46"/>
        <v>0.27602129666789005</v>
      </c>
      <c r="AG136" s="1">
        <f t="shared" si="47"/>
        <v>0.12519252870891373</v>
      </c>
      <c r="AH136" s="1">
        <f t="shared" si="48"/>
        <v>0.23767649508816929</v>
      </c>
      <c r="AI136" s="1">
        <f t="shared" si="49"/>
        <v>0.10107225442250486</v>
      </c>
      <c r="AJ136">
        <f t="shared" si="50"/>
        <v>1.0215600614047554E-2</v>
      </c>
    </row>
    <row r="137" spans="1:36" x14ac:dyDescent="0.25">
      <c r="A137" t="s">
        <v>346</v>
      </c>
      <c r="C137" t="str">
        <f>IF(ISERROR(VLOOKUP(A137,[1]ISO3_Country!$B$3:$G$248,6,FALSE)),VLOOKUP(B137,[1]ISO3_Country!$B$3:$G$248,6,FALSE),VLOOKUP(A137,[1]ISO3_Country!$B$3:$G$248,6,FALSE))</f>
        <v>NGA</v>
      </c>
      <c r="D137" t="s">
        <v>120</v>
      </c>
      <c r="E137" s="1">
        <v>0.64829353578056603</v>
      </c>
      <c r="F137" s="1">
        <v>1.82886594266085</v>
      </c>
      <c r="G137" s="1">
        <v>0.83594580451271705</v>
      </c>
      <c r="H137" s="1">
        <v>1.13377056494807</v>
      </c>
      <c r="I137" s="1">
        <v>0.58436033335658499</v>
      </c>
      <c r="J137" s="1">
        <v>0.78950541178727696</v>
      </c>
      <c r="K137" s="1">
        <v>1.38034247536698</v>
      </c>
      <c r="L137" s="1">
        <v>0.84048192188591997</v>
      </c>
      <c r="M137" s="1">
        <v>0.48244418930576299</v>
      </c>
      <c r="N137">
        <f t="shared" si="35"/>
        <v>0.94711224217830314</v>
      </c>
      <c r="O137">
        <f t="shared" si="36"/>
        <v>0.43089807869506608</v>
      </c>
      <c r="R137" t="s">
        <v>346</v>
      </c>
      <c r="T137" t="str">
        <f>IF(ISERROR(VLOOKUP(R137,[1]ISO3_Country!$B$3:$G$248,6,FALSE)),VLOOKUP(S137,[1]ISO3_Country!$B$3:$G$248,6,FALSE),VLOOKUP(R137,[1]ISO3_Country!$B$3:$G$248,6,FALSE))</f>
        <v>NGA</v>
      </c>
      <c r="U137" t="s">
        <v>120</v>
      </c>
      <c r="V137">
        <f>IFERROR(VLOOKUP(U137,'EU+'!$B$2:$D$30,3,FALSE),0)</f>
        <v>0</v>
      </c>
      <c r="W137" s="1">
        <f t="shared" si="37"/>
        <v>0.76706568420673693</v>
      </c>
      <c r="X137" s="1">
        <f t="shared" si="38"/>
        <v>2.163927647281652</v>
      </c>
      <c r="Y137" s="1">
        <f t="shared" si="39"/>
        <v>0.98909723004756289</v>
      </c>
      <c r="Z137" s="1">
        <f t="shared" si="40"/>
        <v>1.3414856791503125</v>
      </c>
      <c r="AA137" s="1">
        <f t="shared" si="41"/>
        <v>0.69141944842893921</v>
      </c>
      <c r="AB137" s="1">
        <f t="shared" si="42"/>
        <v>0.93414861548536721</v>
      </c>
      <c r="AC137" s="1">
        <f t="shared" si="43"/>
        <v>1.6332313787953299</v>
      </c>
      <c r="AD137" s="1">
        <f t="shared" si="44"/>
        <v>0.994464397517972</v>
      </c>
      <c r="AE137" s="1">
        <f t="shared" si="45"/>
        <v>0.57083151649170449</v>
      </c>
      <c r="AF137" s="1">
        <f t="shared" si="46"/>
        <v>1.1206301774895087</v>
      </c>
      <c r="AG137" s="1">
        <f t="shared" si="47"/>
        <v>0.50984177893989646</v>
      </c>
      <c r="AH137" s="1">
        <f t="shared" si="48"/>
        <v>0.96481907134386247</v>
      </c>
      <c r="AI137" s="1">
        <f t="shared" si="49"/>
        <v>0.41187621992764317</v>
      </c>
      <c r="AJ137">
        <f t="shared" si="50"/>
        <v>0.16964202054188429</v>
      </c>
    </row>
    <row r="138" spans="1:36" x14ac:dyDescent="0.25">
      <c r="A138" t="s">
        <v>347</v>
      </c>
      <c r="C138" t="str">
        <f>IF(ISERROR(VLOOKUP(A138,[1]ISO3_Country!$B$3:$G$248,6,FALSE)),VLOOKUP(B138,[1]ISO3_Country!$B$3:$G$248,6,FALSE),VLOOKUP(A138,[1]ISO3_Country!$B$3:$G$248,6,FALSE))</f>
        <v>NOR</v>
      </c>
      <c r="D138" t="s">
        <v>123</v>
      </c>
      <c r="E138" s="1">
        <v>1.43802891604881E-3</v>
      </c>
      <c r="F138" s="1">
        <v>4.56336072323308E-3</v>
      </c>
      <c r="G138" s="1">
        <v>1.93104904066834E-3</v>
      </c>
      <c r="H138" s="1">
        <v>2.7903705870565999E-3</v>
      </c>
      <c r="I138" s="1">
        <v>1.39432662004093E-3</v>
      </c>
      <c r="J138" s="1">
        <v>2.0020873957419501E-3</v>
      </c>
      <c r="K138" s="1">
        <v>4.0440803457987597E-3</v>
      </c>
      <c r="L138" s="1">
        <v>2.2641361515877401E-3</v>
      </c>
      <c r="M138" s="1">
        <v>1.08512476577616E-3</v>
      </c>
      <c r="N138">
        <f t="shared" si="35"/>
        <v>2.390284949550263E-3</v>
      </c>
      <c r="O138">
        <f t="shared" si="36"/>
        <v>1.2040059271523384E-3</v>
      </c>
      <c r="R138" t="s">
        <v>347</v>
      </c>
      <c r="T138" t="str">
        <f>IF(ISERROR(VLOOKUP(R138,[1]ISO3_Country!$B$3:$G$248,6,FALSE)),VLOOKUP(S138,[1]ISO3_Country!$B$3:$G$248,6,FALSE),VLOOKUP(R138,[1]ISO3_Country!$B$3:$G$248,6,FALSE))</f>
        <v>NOR</v>
      </c>
      <c r="U138" t="s">
        <v>123</v>
      </c>
      <c r="V138" t="str">
        <f>IFERROR(VLOOKUP(U138,'EU+'!$B$2:$D$30,3,FALSE),0)</f>
        <v>EU+</v>
      </c>
      <c r="W138" s="1">
        <f t="shared" si="37"/>
        <v>1.701486400091789E-3</v>
      </c>
      <c r="X138" s="1">
        <f t="shared" si="38"/>
        <v>5.3994020027275796E-3</v>
      </c>
      <c r="Y138" s="1">
        <f t="shared" si="39"/>
        <v>2.2848314411057042E-3</v>
      </c>
      <c r="Z138" s="1">
        <f t="shared" si="40"/>
        <v>3.3015870210302469E-3</v>
      </c>
      <c r="AA138" s="1">
        <f t="shared" si="41"/>
        <v>1.6497775217234004E-3</v>
      </c>
      <c r="AB138" s="1">
        <f t="shared" si="42"/>
        <v>2.3688845458059555E-3</v>
      </c>
      <c r="AC138" s="1">
        <f t="shared" si="43"/>
        <v>4.78498563725789E-3</v>
      </c>
      <c r="AD138" s="1">
        <f t="shared" si="44"/>
        <v>2.6789425628990214E-3</v>
      </c>
      <c r="AE138" s="1">
        <f t="shared" si="45"/>
        <v>1.2839276114446753E-3</v>
      </c>
      <c r="AF138" s="1">
        <f t="shared" si="46"/>
        <v>2.8282027493429177E-3</v>
      </c>
      <c r="AG138" s="1">
        <f t="shared" si="47"/>
        <v>1.4245886767760064E-3</v>
      </c>
      <c r="AH138" s="1">
        <f t="shared" si="48"/>
        <v>2.5533035758261886E-3</v>
      </c>
      <c r="AI138" s="1">
        <f t="shared" si="49"/>
        <v>1.3654555124952251E-3</v>
      </c>
      <c r="AJ138">
        <f t="shared" si="50"/>
        <v>1.8644687566035979E-6</v>
      </c>
    </row>
    <row r="139" spans="1:36" x14ac:dyDescent="0.25">
      <c r="A139" t="s">
        <v>348</v>
      </c>
      <c r="C139" t="str">
        <f>IF(ISERROR(VLOOKUP(A139,[1]ISO3_Country!$B$3:$G$248,6,FALSE)),VLOOKUP(B139,[1]ISO3_Country!$B$3:$G$248,6,FALSE),VLOOKUP(A139,[1]ISO3_Country!$B$3:$G$248,6,FALSE))</f>
        <v>OMN</v>
      </c>
      <c r="D139" t="s">
        <v>126</v>
      </c>
      <c r="E139" s="1">
        <v>1.96224255811133E-3</v>
      </c>
      <c r="F139" s="1">
        <v>5.4305014518814202E-3</v>
      </c>
      <c r="G139" s="1">
        <v>2.53317959908224E-3</v>
      </c>
      <c r="H139" s="1">
        <v>3.4367585657180499E-3</v>
      </c>
      <c r="I139" s="1">
        <v>1.8223989336349699E-3</v>
      </c>
      <c r="J139" s="1">
        <v>2.46721876945549E-3</v>
      </c>
      <c r="K139" s="1">
        <v>4.3172903098714797E-3</v>
      </c>
      <c r="L139" s="1">
        <v>2.6687591514949101E-3</v>
      </c>
      <c r="M139" s="1">
        <v>1.48668887369883E-3</v>
      </c>
      <c r="N139">
        <f t="shared" si="35"/>
        <v>2.9027820236609686E-3</v>
      </c>
      <c r="O139">
        <f t="shared" si="36"/>
        <v>1.2803114889175491E-3</v>
      </c>
      <c r="R139" t="s">
        <v>348</v>
      </c>
      <c r="T139" t="str">
        <f>IF(ISERROR(VLOOKUP(R139,[1]ISO3_Country!$B$3:$G$248,6,FALSE)),VLOOKUP(S139,[1]ISO3_Country!$B$3:$G$248,6,FALSE),VLOOKUP(R139,[1]ISO3_Country!$B$3:$G$248,6,FALSE))</f>
        <v>OMN</v>
      </c>
      <c r="U139" t="s">
        <v>126</v>
      </c>
      <c r="V139">
        <f>IFERROR(VLOOKUP(U139,'EU+'!$B$2:$D$30,3,FALSE),0)</f>
        <v>0</v>
      </c>
      <c r="W139" s="1">
        <f t="shared" si="37"/>
        <v>2.3217398405877576E-3</v>
      </c>
      <c r="X139" s="1">
        <f t="shared" si="38"/>
        <v>6.4254092966662757E-3</v>
      </c>
      <c r="Y139" s="1">
        <f t="shared" si="39"/>
        <v>2.9972767506450506E-3</v>
      </c>
      <c r="Z139" s="1">
        <f t="shared" si="40"/>
        <v>4.0663980360251279E-3</v>
      </c>
      <c r="AA139" s="1">
        <f t="shared" si="41"/>
        <v>2.1562758345927669E-3</v>
      </c>
      <c r="AB139" s="1">
        <f t="shared" si="42"/>
        <v>2.9192314114337512E-3</v>
      </c>
      <c r="AC139" s="1">
        <f t="shared" si="43"/>
        <v>5.1082496780927413E-3</v>
      </c>
      <c r="AD139" s="1">
        <f t="shared" si="44"/>
        <v>3.1576954751826175E-3</v>
      </c>
      <c r="AE139" s="1">
        <f t="shared" si="45"/>
        <v>1.7590612202129589E-3</v>
      </c>
      <c r="AF139" s="1">
        <f t="shared" si="46"/>
        <v>3.4345930603821161E-3</v>
      </c>
      <c r="AG139" s="1">
        <f t="shared" si="47"/>
        <v>1.5148739792104E-3</v>
      </c>
      <c r="AH139" s="1">
        <f t="shared" si="48"/>
        <v>3.0201027239029669E-3</v>
      </c>
      <c r="AI139" s="1">
        <f t="shared" si="49"/>
        <v>1.2967157608647405E-3</v>
      </c>
      <c r="AJ139">
        <f t="shared" si="50"/>
        <v>1.6814717644750228E-6</v>
      </c>
    </row>
    <row r="140" spans="1:36" x14ac:dyDescent="0.25">
      <c r="A140" t="s">
        <v>349</v>
      </c>
      <c r="C140" t="str">
        <f>IF(ISERROR(VLOOKUP(A140,[1]ISO3_Country!$B$3:$G$248,6,FALSE)),VLOOKUP(B140,[1]ISO3_Country!$B$3:$G$248,6,FALSE),VLOOKUP(A140,[1]ISO3_Country!$B$3:$G$248,6,FALSE))</f>
        <v>PAK</v>
      </c>
      <c r="D140" t="s">
        <v>127</v>
      </c>
      <c r="E140" s="1">
        <v>0.85854303660814102</v>
      </c>
      <c r="F140" s="1">
        <v>2.42036915093618</v>
      </c>
      <c r="G140" s="1">
        <v>1.10697997612034</v>
      </c>
      <c r="H140" s="1">
        <v>1.5010003097503399</v>
      </c>
      <c r="I140" s="1">
        <v>0.77391985443432099</v>
      </c>
      <c r="J140" s="1">
        <v>1.0454090893013801</v>
      </c>
      <c r="K140" s="1">
        <v>1.82668975952866</v>
      </c>
      <c r="L140" s="1">
        <v>1.1127845975191</v>
      </c>
      <c r="M140" s="1">
        <v>0.63891752853739303</v>
      </c>
      <c r="N140">
        <f t="shared" si="35"/>
        <v>1.253845922526206</v>
      </c>
      <c r="O140">
        <f t="shared" si="36"/>
        <v>0.57004999171016291</v>
      </c>
      <c r="R140" t="s">
        <v>349</v>
      </c>
      <c r="T140" t="str">
        <f>IF(ISERROR(VLOOKUP(R140,[1]ISO3_Country!$B$3:$G$248,6,FALSE)),VLOOKUP(S140,[1]ISO3_Country!$B$3:$G$248,6,FALSE),VLOOKUP(R140,[1]ISO3_Country!$B$3:$G$248,6,FALSE))</f>
        <v>PAK</v>
      </c>
      <c r="U140" t="s">
        <v>127</v>
      </c>
      <c r="V140">
        <f>IFERROR(VLOOKUP(U140,'EU+'!$B$2:$D$30,3,FALSE),0)</f>
        <v>0</v>
      </c>
      <c r="W140" s="1">
        <f t="shared" si="37"/>
        <v>1.0158344414213962</v>
      </c>
      <c r="X140" s="1">
        <f t="shared" si="38"/>
        <v>2.8637985978995699</v>
      </c>
      <c r="Y140" s="1">
        <f t="shared" si="39"/>
        <v>1.3097868572197482</v>
      </c>
      <c r="Z140" s="1">
        <f t="shared" si="40"/>
        <v>1.7759946167084444</v>
      </c>
      <c r="AA140" s="1">
        <f t="shared" si="41"/>
        <v>0.9157076692860594</v>
      </c>
      <c r="AB140" s="1">
        <f t="shared" si="42"/>
        <v>1.2369357306569388</v>
      </c>
      <c r="AC140" s="1">
        <f t="shared" si="43"/>
        <v>2.1613527713788057</v>
      </c>
      <c r="AD140" s="1">
        <f t="shared" si="44"/>
        <v>1.3166549279917941</v>
      </c>
      <c r="AE140" s="1">
        <f t="shared" si="45"/>
        <v>0.75597192341140151</v>
      </c>
      <c r="AF140" s="1">
        <f t="shared" si="46"/>
        <v>1.4835597262193507</v>
      </c>
      <c r="AG140" s="1">
        <f t="shared" si="47"/>
        <v>0.67448734684161071</v>
      </c>
      <c r="AH140" s="1">
        <f t="shared" si="48"/>
        <v>1.277324604545</v>
      </c>
      <c r="AI140" s="1">
        <f t="shared" si="49"/>
        <v>0.54480715882392117</v>
      </c>
      <c r="AJ140">
        <f t="shared" si="50"/>
        <v>0.29681484030579325</v>
      </c>
    </row>
    <row r="141" spans="1:36" x14ac:dyDescent="0.25">
      <c r="A141" t="s">
        <v>350</v>
      </c>
      <c r="C141" t="str">
        <f>IF(ISERROR(VLOOKUP(A141,[1]ISO3_Country!$B$3:$G$248,6,FALSE)),VLOOKUP(B141,[1]ISO3_Country!$B$3:$G$248,6,FALSE),VLOOKUP(A141,[1]ISO3_Country!$B$3:$G$248,6,FALSE))</f>
        <v>PLW</v>
      </c>
      <c r="D141" t="s">
        <v>351</v>
      </c>
      <c r="E141" s="2">
        <v>1.8303307945926701E-5</v>
      </c>
      <c r="F141" s="2">
        <v>5.1082956334842199E-5</v>
      </c>
      <c r="G141" s="2">
        <v>2.3584730628290199E-5</v>
      </c>
      <c r="H141" s="2">
        <v>3.1940821744673903E-5</v>
      </c>
      <c r="I141" s="2">
        <v>1.6740313879364901E-5</v>
      </c>
      <c r="J141" s="2">
        <v>2.25149159950953E-5</v>
      </c>
      <c r="K141" s="2">
        <v>3.8743560400470899E-5</v>
      </c>
      <c r="L141" s="2">
        <v>2.4109814638779701E-5</v>
      </c>
      <c r="M141" s="2">
        <v>1.3761175697315699E-5</v>
      </c>
      <c r="N141">
        <f t="shared" si="35"/>
        <v>2.6753510807195502E-5</v>
      </c>
      <c r="O141">
        <f t="shared" si="36"/>
        <v>1.1927165419997242E-5</v>
      </c>
      <c r="R141" t="s">
        <v>350</v>
      </c>
      <c r="T141" t="str">
        <f>IF(ISERROR(VLOOKUP(R141,[1]ISO3_Country!$B$3:$G$248,6,FALSE)),VLOOKUP(S141,[1]ISO3_Country!$B$3:$G$248,6,FALSE),VLOOKUP(R141,[1]ISO3_Country!$B$3:$G$248,6,FALSE))</f>
        <v>PLW</v>
      </c>
      <c r="U141" t="s">
        <v>351</v>
      </c>
      <c r="V141">
        <f>IFERROR(VLOOKUP(U141,'EU+'!$B$2:$D$30,3,FALSE),0)</f>
        <v>0</v>
      </c>
      <c r="W141" s="1">
        <f t="shared" si="37"/>
        <v>2.1656608708714727E-5</v>
      </c>
      <c r="X141" s="1">
        <f t="shared" si="38"/>
        <v>6.0441730002921955E-5</v>
      </c>
      <c r="Y141" s="1">
        <f t="shared" si="39"/>
        <v>2.7905626907784638E-5</v>
      </c>
      <c r="Z141" s="1">
        <f t="shared" si="40"/>
        <v>3.779261543338401E-5</v>
      </c>
      <c r="AA141" s="1">
        <f t="shared" si="41"/>
        <v>1.9807262622555222E-5</v>
      </c>
      <c r="AB141" s="1">
        <f t="shared" si="42"/>
        <v>2.6639814357921751E-5</v>
      </c>
      <c r="AC141" s="1">
        <f t="shared" si="43"/>
        <v>4.584166589199413E-5</v>
      </c>
      <c r="AD141" s="1">
        <f t="shared" si="44"/>
        <v>2.8526910174610974E-5</v>
      </c>
      <c r="AE141" s="1">
        <f t="shared" si="45"/>
        <v>1.6282324393441865E-5</v>
      </c>
      <c r="AF141" s="1">
        <f t="shared" si="46"/>
        <v>3.165495094370325E-5</v>
      </c>
      <c r="AG141" s="1">
        <f t="shared" si="47"/>
        <v>1.4112309931521263E-5</v>
      </c>
      <c r="AH141" s="1">
        <f t="shared" si="48"/>
        <v>2.741959548810479E-5</v>
      </c>
      <c r="AI141" s="1">
        <f t="shared" si="49"/>
        <v>1.1436709551743213E-5</v>
      </c>
      <c r="AJ141">
        <f t="shared" si="50"/>
        <v>1.3079832537093445E-10</v>
      </c>
    </row>
    <row r="142" spans="1:36" x14ac:dyDescent="0.25">
      <c r="A142" t="s">
        <v>352</v>
      </c>
      <c r="B142" t="s">
        <v>353</v>
      </c>
      <c r="C142" t="str">
        <f>IF(ISERROR(VLOOKUP(A142,[1]ISO3_Country!$B$3:$G$248,6,FALSE)),VLOOKUP(B142,[1]ISO3_Country!$B$3:$G$248,6,FALSE),VLOOKUP(A142,[1]ISO3_Country!$B$3:$G$248,6,FALSE))</f>
        <v>PSE</v>
      </c>
      <c r="D142" t="s">
        <v>354</v>
      </c>
      <c r="E142" s="1">
        <v>1.3389050558968701E-2</v>
      </c>
      <c r="F142" s="1">
        <v>3.7698034810245598E-2</v>
      </c>
      <c r="G142" s="1">
        <v>1.72573324753077E-2</v>
      </c>
      <c r="H142" s="1">
        <v>2.3390880664251001E-2</v>
      </c>
      <c r="I142" s="1">
        <v>1.20679841257464E-2</v>
      </c>
      <c r="J142" s="1">
        <v>1.6295347981938001E-2</v>
      </c>
      <c r="K142" s="1">
        <v>2.8449284417704501E-2</v>
      </c>
      <c r="L142" s="1">
        <v>1.7342742404890799E-2</v>
      </c>
      <c r="M142" s="1">
        <v>9.9673029545241897E-3</v>
      </c>
      <c r="N142">
        <f t="shared" si="35"/>
        <v>1.9539773377064102E-2</v>
      </c>
      <c r="O142">
        <f t="shared" si="36"/>
        <v>8.8726184557834185E-3</v>
      </c>
      <c r="R142" t="s">
        <v>352</v>
      </c>
      <c r="S142" t="s">
        <v>353</v>
      </c>
      <c r="T142" t="str">
        <f>IF(ISERROR(VLOOKUP(R142,[1]ISO3_Country!$B$3:$G$248,6,FALSE)),VLOOKUP(S142,[1]ISO3_Country!$B$3:$G$248,6,FALSE),VLOOKUP(R142,[1]ISO3_Country!$B$3:$G$248,6,FALSE))</f>
        <v>PSE</v>
      </c>
      <c r="U142" t="s">
        <v>354</v>
      </c>
      <c r="V142">
        <f>IFERROR(VLOOKUP(U142,'EU+'!$B$2:$D$30,3,FALSE),0)</f>
        <v>0</v>
      </c>
      <c r="W142" s="1">
        <f t="shared" si="37"/>
        <v>1.5842023190202219E-2</v>
      </c>
      <c r="X142" s="1">
        <f t="shared" si="38"/>
        <v>4.4604592316586339E-2</v>
      </c>
      <c r="Y142" s="1">
        <f t="shared" si="39"/>
        <v>2.0419002831513138E-2</v>
      </c>
      <c r="Z142" s="1">
        <f t="shared" si="40"/>
        <v>2.7676262203229707E-2</v>
      </c>
      <c r="AA142" s="1">
        <f t="shared" si="41"/>
        <v>1.4278927660856677E-2</v>
      </c>
      <c r="AB142" s="1">
        <f t="shared" si="42"/>
        <v>1.9280775696925968E-2</v>
      </c>
      <c r="AC142" s="1">
        <f t="shared" si="43"/>
        <v>3.3661402763770602E-2</v>
      </c>
      <c r="AD142" s="1">
        <f t="shared" si="44"/>
        <v>2.0520060488975089E-2</v>
      </c>
      <c r="AE142" s="1">
        <f t="shared" si="45"/>
        <v>1.1793386234065116E-2</v>
      </c>
      <c r="AF142" s="1">
        <f t="shared" si="46"/>
        <v>2.311960370956943E-2</v>
      </c>
      <c r="AG142" s="1">
        <f t="shared" si="47"/>
        <v>1.0498147476198929E-2</v>
      </c>
      <c r="AH142" s="1">
        <f t="shared" si="48"/>
        <v>1.990691056891869E-2</v>
      </c>
      <c r="AI142" s="1">
        <f t="shared" si="49"/>
        <v>8.4772861516279538E-3</v>
      </c>
      <c r="AJ142">
        <f t="shared" si="50"/>
        <v>7.1864380496583082E-5</v>
      </c>
    </row>
    <row r="143" spans="1:36" x14ac:dyDescent="0.25">
      <c r="A143" t="s">
        <v>355</v>
      </c>
      <c r="C143" t="str">
        <f>IF(ISERROR(VLOOKUP(A143,[1]ISO3_Country!$B$3:$G$248,6,FALSE)),VLOOKUP(B143,[1]ISO3_Country!$B$3:$G$248,6,FALSE),VLOOKUP(A143,[1]ISO3_Country!$B$3:$G$248,6,FALSE))</f>
        <v>PAN</v>
      </c>
      <c r="D143" t="s">
        <v>128</v>
      </c>
      <c r="E143" s="1">
        <v>4.3448600406111098E-3</v>
      </c>
      <c r="F143" s="1">
        <v>1.21505329373964E-2</v>
      </c>
      <c r="G143" s="1">
        <v>5.5947319405883203E-3</v>
      </c>
      <c r="H143" s="1">
        <v>7.5661441770139897E-3</v>
      </c>
      <c r="I143" s="1">
        <v>3.9449130289618099E-3</v>
      </c>
      <c r="J143" s="1">
        <v>5.2989426850713504E-3</v>
      </c>
      <c r="K143" s="1">
        <v>9.1663896422053606E-3</v>
      </c>
      <c r="L143" s="1">
        <v>5.6417441320099999E-3</v>
      </c>
      <c r="M143" s="1">
        <v>3.2548060420264798E-3</v>
      </c>
      <c r="N143">
        <f t="shared" si="35"/>
        <v>6.3292294028760906E-3</v>
      </c>
      <c r="O143">
        <f t="shared" si="36"/>
        <v>2.8419929143633006E-3</v>
      </c>
      <c r="R143" t="s">
        <v>355</v>
      </c>
      <c r="T143" t="str">
        <f>IF(ISERROR(VLOOKUP(R143,[1]ISO3_Country!$B$3:$G$248,6,FALSE)),VLOOKUP(S143,[1]ISO3_Country!$B$3:$G$248,6,FALSE),VLOOKUP(R143,[1]ISO3_Country!$B$3:$G$248,6,FALSE))</f>
        <v>PAN</v>
      </c>
      <c r="U143" t="s">
        <v>128</v>
      </c>
      <c r="V143">
        <f>IFERROR(VLOOKUP(U143,'EU+'!$B$2:$D$30,3,FALSE),0)</f>
        <v>0</v>
      </c>
      <c r="W143" s="1">
        <f t="shared" si="37"/>
        <v>5.1408703864694299E-3</v>
      </c>
      <c r="X143" s="1">
        <f t="shared" si="38"/>
        <v>1.4376600022516926E-2</v>
      </c>
      <c r="Y143" s="1">
        <f t="shared" si="39"/>
        <v>6.619728019952459E-3</v>
      </c>
      <c r="Z143" s="1">
        <f t="shared" si="40"/>
        <v>8.9523174914279829E-3</v>
      </c>
      <c r="AA143" s="1">
        <f t="shared" si="41"/>
        <v>4.667650137916696E-3</v>
      </c>
      <c r="AB143" s="1">
        <f t="shared" si="42"/>
        <v>6.2697479952543208E-3</v>
      </c>
      <c r="AC143" s="1">
        <f t="shared" si="43"/>
        <v>1.0845739706687011E-2</v>
      </c>
      <c r="AD143" s="1">
        <f t="shared" si="44"/>
        <v>6.6753531909415692E-3</v>
      </c>
      <c r="AE143" s="1">
        <f t="shared" si="45"/>
        <v>3.8511104704772614E-3</v>
      </c>
      <c r="AF143" s="1">
        <f t="shared" si="46"/>
        <v>7.4887908246270719E-3</v>
      </c>
      <c r="AG143" s="1">
        <f t="shared" si="47"/>
        <v>3.3626669387378664E-3</v>
      </c>
      <c r="AH143" s="1">
        <f t="shared" si="48"/>
        <v>6.4619203002553721E-3</v>
      </c>
      <c r="AI143" s="1">
        <f t="shared" si="49"/>
        <v>2.7081400335178195E-3</v>
      </c>
      <c r="AJ143">
        <f t="shared" si="50"/>
        <v>7.3340224411418966E-6</v>
      </c>
    </row>
    <row r="144" spans="1:36" x14ac:dyDescent="0.25">
      <c r="A144" t="s">
        <v>356</v>
      </c>
      <c r="C144" t="str">
        <f>IF(ISERROR(VLOOKUP(A144,[1]ISO3_Country!$B$3:$G$248,6,FALSE)),VLOOKUP(B144,[1]ISO3_Country!$B$3:$G$248,6,FALSE),VLOOKUP(A144,[1]ISO3_Country!$B$3:$G$248,6,FALSE))</f>
        <v>PNG</v>
      </c>
      <c r="D144" t="s">
        <v>131</v>
      </c>
      <c r="E144" s="1">
        <v>2.8640066184177401E-2</v>
      </c>
      <c r="F144" s="1">
        <v>8.0794050713873702E-2</v>
      </c>
      <c r="G144" s="1">
        <v>3.6930411676952997E-2</v>
      </c>
      <c r="H144" s="1">
        <v>5.0087343138274898E-2</v>
      </c>
      <c r="I144" s="1">
        <v>2.5815920044017501E-2</v>
      </c>
      <c r="J144" s="1">
        <v>3.48787165266164E-2</v>
      </c>
      <c r="K144" s="1">
        <v>6.0979464614238497E-2</v>
      </c>
      <c r="L144" s="1">
        <v>3.7130612052168603E-2</v>
      </c>
      <c r="M144" s="1">
        <v>2.1312990383969801E-2</v>
      </c>
      <c r="N144">
        <f t="shared" si="35"/>
        <v>4.1841063926032193E-2</v>
      </c>
      <c r="O144">
        <f t="shared" si="36"/>
        <v>1.9035707257309655E-2</v>
      </c>
      <c r="R144" t="s">
        <v>356</v>
      </c>
      <c r="T144" t="str">
        <f>IF(ISERROR(VLOOKUP(R144,[1]ISO3_Country!$B$3:$G$248,6,FALSE)),VLOOKUP(S144,[1]ISO3_Country!$B$3:$G$248,6,FALSE),VLOOKUP(R144,[1]ISO3_Country!$B$3:$G$248,6,FALSE))</f>
        <v>PNG</v>
      </c>
      <c r="U144" t="s">
        <v>131</v>
      </c>
      <c r="V144">
        <f>IFERROR(VLOOKUP(U144,'EU+'!$B$2:$D$30,3,FALSE),0)</f>
        <v>0</v>
      </c>
      <c r="W144" s="1">
        <f t="shared" si="37"/>
        <v>3.3887137154377328E-2</v>
      </c>
      <c r="X144" s="1">
        <f t="shared" si="38"/>
        <v>9.5596115602251452E-2</v>
      </c>
      <c r="Y144" s="1">
        <f t="shared" si="39"/>
        <v>4.3696334974110983E-2</v>
      </c>
      <c r="Z144" s="1">
        <f t="shared" si="40"/>
        <v>5.9263713139140285E-2</v>
      </c>
      <c r="AA144" s="1">
        <f t="shared" si="41"/>
        <v>3.0545586650263062E-2</v>
      </c>
      <c r="AB144" s="1">
        <f t="shared" si="42"/>
        <v>4.1268754167861389E-2</v>
      </c>
      <c r="AC144" s="1">
        <f t="shared" si="43"/>
        <v>7.2151351456192545E-2</v>
      </c>
      <c r="AD144" s="1">
        <f t="shared" si="44"/>
        <v>4.3933213531920916E-2</v>
      </c>
      <c r="AE144" s="1">
        <f t="shared" si="45"/>
        <v>2.5217687126383774E-2</v>
      </c>
      <c r="AF144" s="1">
        <f t="shared" si="46"/>
        <v>4.9506654866944631E-2</v>
      </c>
      <c r="AG144" s="1">
        <f t="shared" si="47"/>
        <v>2.2523188965792387E-2</v>
      </c>
      <c r="AH144" s="1">
        <f t="shared" si="48"/>
        <v>4.2623318586524336E-2</v>
      </c>
      <c r="AI144" s="1">
        <f t="shared" si="49"/>
        <v>1.8195349748870656E-2</v>
      </c>
      <c r="AJ144">
        <f t="shared" si="50"/>
        <v>3.3107075248372744E-4</v>
      </c>
    </row>
    <row r="145" spans="1:36" x14ac:dyDescent="0.25">
      <c r="A145" t="s">
        <v>357</v>
      </c>
      <c r="C145" t="str">
        <f>IF(ISERROR(VLOOKUP(A145,[1]ISO3_Country!$B$3:$G$248,6,FALSE)),VLOOKUP(B145,[1]ISO3_Country!$B$3:$G$248,6,FALSE),VLOOKUP(A145,[1]ISO3_Country!$B$3:$G$248,6,FALSE))</f>
        <v>PRY</v>
      </c>
      <c r="D145" t="s">
        <v>134</v>
      </c>
      <c r="E145" s="1">
        <v>1.7999377221294698E-2</v>
      </c>
      <c r="F145" s="1">
        <v>5.07653826791747E-2</v>
      </c>
      <c r="G145" s="1">
        <v>2.3203352432205601E-2</v>
      </c>
      <c r="H145" s="1">
        <v>3.14674511843024E-2</v>
      </c>
      <c r="I145" s="1">
        <v>1.6223580228449799E-2</v>
      </c>
      <c r="J145" s="1">
        <v>2.1911699432349101E-2</v>
      </c>
      <c r="K145" s="1">
        <v>3.83159605291283E-2</v>
      </c>
      <c r="L145" s="1">
        <v>2.3326860595263701E-2</v>
      </c>
      <c r="M145" s="1">
        <v>1.34002638976878E-2</v>
      </c>
      <c r="N145">
        <f t="shared" si="35"/>
        <v>2.629043646665068E-2</v>
      </c>
      <c r="O145">
        <f t="shared" si="36"/>
        <v>1.1959116381734474E-2</v>
      </c>
      <c r="R145" t="s">
        <v>357</v>
      </c>
      <c r="T145" t="str">
        <f>IF(ISERROR(VLOOKUP(R145,[1]ISO3_Country!$B$3:$G$248,6,FALSE)),VLOOKUP(S145,[1]ISO3_Country!$B$3:$G$248,6,FALSE),VLOOKUP(R145,[1]ISO3_Country!$B$3:$G$248,6,FALSE))</f>
        <v>PRY</v>
      </c>
      <c r="U145" t="s">
        <v>134</v>
      </c>
      <c r="V145">
        <f>IFERROR(VLOOKUP(U145,'EU+'!$B$2:$D$30,3,FALSE),0)</f>
        <v>0</v>
      </c>
      <c r="W145" s="1">
        <f t="shared" si="37"/>
        <v>2.1296995637823012E-2</v>
      </c>
      <c r="X145" s="1">
        <f t="shared" si="38"/>
        <v>6.0065974515591168E-2</v>
      </c>
      <c r="Y145" s="1">
        <f t="shared" si="39"/>
        <v>2.7454377418509791E-2</v>
      </c>
      <c r="Z145" s="1">
        <f t="shared" si="40"/>
        <v>3.7232519901446458E-2</v>
      </c>
      <c r="AA145" s="1">
        <f t="shared" si="41"/>
        <v>1.9195859562651813E-2</v>
      </c>
      <c r="AB145" s="1">
        <f t="shared" si="42"/>
        <v>2.5926084080061373E-2</v>
      </c>
      <c r="AC145" s="1">
        <f t="shared" si="43"/>
        <v>4.5335726576274736E-2</v>
      </c>
      <c r="AD145" s="1">
        <f t="shared" si="44"/>
        <v>2.7600513186294688E-2</v>
      </c>
      <c r="AE145" s="1">
        <f t="shared" si="45"/>
        <v>1.585529089512612E-2</v>
      </c>
      <c r="AF145" s="1">
        <f t="shared" si="46"/>
        <v>3.1107037974864353E-2</v>
      </c>
      <c r="AG145" s="1">
        <f t="shared" si="47"/>
        <v>1.4150114544668491E-2</v>
      </c>
      <c r="AH145" s="1">
        <f t="shared" si="48"/>
        <v>2.6782694860081745E-2</v>
      </c>
      <c r="AI145" s="1">
        <f t="shared" si="49"/>
        <v>1.1430068043857581E-2</v>
      </c>
      <c r="AJ145">
        <f t="shared" si="50"/>
        <v>1.3064645548721427E-4</v>
      </c>
    </row>
    <row r="146" spans="1:36" x14ac:dyDescent="0.25">
      <c r="A146" t="s">
        <v>358</v>
      </c>
      <c r="C146" t="str">
        <f>IF(ISERROR(VLOOKUP(A146,[1]ISO3_Country!$B$3:$G$248,6,FALSE)),VLOOKUP(B146,[1]ISO3_Country!$B$3:$G$248,6,FALSE),VLOOKUP(A146,[1]ISO3_Country!$B$3:$G$248,6,FALSE))</f>
        <v>PER</v>
      </c>
      <c r="D146" t="s">
        <v>129</v>
      </c>
      <c r="E146" s="1">
        <v>4.9638404078935501E-2</v>
      </c>
      <c r="F146" s="1">
        <v>0.13980423517940599</v>
      </c>
      <c r="G146" s="1">
        <v>6.3959610152878904E-2</v>
      </c>
      <c r="H146" s="1">
        <v>8.6643611507728993E-2</v>
      </c>
      <c r="I146" s="1">
        <v>4.4815838075529003E-2</v>
      </c>
      <c r="J146" s="1">
        <v>6.0398430229376597E-2</v>
      </c>
      <c r="K146" s="1">
        <v>0.105529044498879</v>
      </c>
      <c r="L146" s="1">
        <v>6.4230931192861301E-2</v>
      </c>
      <c r="M146" s="1">
        <v>3.7027620299585902E-2</v>
      </c>
      <c r="N146">
        <f t="shared" si="35"/>
        <v>7.2449747246131235E-2</v>
      </c>
      <c r="O146">
        <f t="shared" si="36"/>
        <v>3.2893608292002996E-2</v>
      </c>
      <c r="R146" t="s">
        <v>358</v>
      </c>
      <c r="T146" t="str">
        <f>IF(ISERROR(VLOOKUP(R146,[1]ISO3_Country!$B$3:$G$248,6,FALSE)),VLOOKUP(S146,[1]ISO3_Country!$B$3:$G$248,6,FALSE),VLOOKUP(R146,[1]ISO3_Country!$B$3:$G$248,6,FALSE))</f>
        <v>PER</v>
      </c>
      <c r="U146" t="s">
        <v>129</v>
      </c>
      <c r="V146">
        <f>IFERROR(VLOOKUP(U146,'EU+'!$B$2:$D$30,3,FALSE),0)</f>
        <v>0</v>
      </c>
      <c r="W146" s="1">
        <f t="shared" si="37"/>
        <v>5.8732525139086146E-2</v>
      </c>
      <c r="X146" s="1">
        <f t="shared" si="38"/>
        <v>0.16541740028885435</v>
      </c>
      <c r="Y146" s="1">
        <f t="shared" si="39"/>
        <v>7.5677481597040672E-2</v>
      </c>
      <c r="Z146" s="1">
        <f t="shared" si="40"/>
        <v>0.10251735899741353</v>
      </c>
      <c r="AA146" s="1">
        <f t="shared" si="41"/>
        <v>5.3026429540614435E-2</v>
      </c>
      <c r="AB146" s="1">
        <f t="shared" si="42"/>
        <v>7.1463867294507807E-2</v>
      </c>
      <c r="AC146" s="1">
        <f t="shared" si="43"/>
        <v>0.12486274234518194</v>
      </c>
      <c r="AD146" s="1">
        <f t="shared" si="44"/>
        <v>7.5998510648985787E-2</v>
      </c>
      <c r="AE146" s="1">
        <f t="shared" si="45"/>
        <v>4.381135293205024E-2</v>
      </c>
      <c r="AF146" s="1">
        <f t="shared" si="46"/>
        <v>8.5723074309303871E-2</v>
      </c>
      <c r="AG146" s="1">
        <f t="shared" si="47"/>
        <v>3.8919959490501588E-2</v>
      </c>
      <c r="AH146" s="1">
        <f t="shared" si="48"/>
        <v>7.3832580552268046E-2</v>
      </c>
      <c r="AI146" s="1">
        <f t="shared" si="49"/>
        <v>3.1418742400186009E-2</v>
      </c>
      <c r="AJ146">
        <f t="shared" si="50"/>
        <v>9.8713737400924601E-4</v>
      </c>
    </row>
    <row r="147" spans="1:36" x14ac:dyDescent="0.25">
      <c r="A147" t="s">
        <v>359</v>
      </c>
      <c r="C147" t="str">
        <f>IF(ISERROR(VLOOKUP(A147,[1]ISO3_Country!$B$3:$G$248,6,FALSE)),VLOOKUP(B147,[1]ISO3_Country!$B$3:$G$248,6,FALSE),VLOOKUP(A147,[1]ISO3_Country!$B$3:$G$248,6,FALSE))</f>
        <v>PHL</v>
      </c>
      <c r="D147" t="s">
        <v>130</v>
      </c>
      <c r="E147" s="1">
        <v>0.30161566831596798</v>
      </c>
      <c r="F147" s="1">
        <v>0.85044377366552604</v>
      </c>
      <c r="G147" s="1">
        <v>0.388838710036635</v>
      </c>
      <c r="H147" s="1">
        <v>0.527292551778761</v>
      </c>
      <c r="I147" s="1">
        <v>0.271852057777492</v>
      </c>
      <c r="J147" s="1">
        <v>0.367207853161574</v>
      </c>
      <c r="K147" s="1">
        <v>0.64186208065139505</v>
      </c>
      <c r="L147" s="1">
        <v>0.39090000826500898</v>
      </c>
      <c r="M147" s="1">
        <v>0.22451002593466701</v>
      </c>
      <c r="N147">
        <f t="shared" si="35"/>
        <v>0.44050252550966967</v>
      </c>
      <c r="O147">
        <f t="shared" si="36"/>
        <v>0.20031755222245912</v>
      </c>
      <c r="R147" t="s">
        <v>359</v>
      </c>
      <c r="T147" t="str">
        <f>IF(ISERROR(VLOOKUP(R147,[1]ISO3_Country!$B$3:$G$248,6,FALSE)),VLOOKUP(S147,[1]ISO3_Country!$B$3:$G$248,6,FALSE),VLOOKUP(R147,[1]ISO3_Country!$B$3:$G$248,6,FALSE))</f>
        <v>PHL</v>
      </c>
      <c r="U147" t="s">
        <v>130</v>
      </c>
      <c r="V147">
        <f>IFERROR(VLOOKUP(U147,'EU+'!$B$2:$D$30,3,FALSE),0)</f>
        <v>0</v>
      </c>
      <c r="W147" s="1">
        <f t="shared" si="37"/>
        <v>0.35687387921537206</v>
      </c>
      <c r="X147" s="1">
        <f t="shared" si="38"/>
        <v>1.0062513338817429</v>
      </c>
      <c r="Y147" s="1">
        <f t="shared" si="39"/>
        <v>0.46007682430644026</v>
      </c>
      <c r="Z147" s="1">
        <f t="shared" si="40"/>
        <v>0.62389642913884558</v>
      </c>
      <c r="AA147" s="1">
        <f t="shared" si="41"/>
        <v>0.32165735610956919</v>
      </c>
      <c r="AB147" s="1">
        <f t="shared" si="42"/>
        <v>0.43448303520769654</v>
      </c>
      <c r="AC147" s="1">
        <f t="shared" si="43"/>
        <v>0.75945593915018228</v>
      </c>
      <c r="AD147" s="1">
        <f t="shared" si="44"/>
        <v>0.46251576754532053</v>
      </c>
      <c r="AE147" s="1">
        <f t="shared" si="45"/>
        <v>0.26564191550590821</v>
      </c>
      <c r="AF147" s="1">
        <f t="shared" si="46"/>
        <v>0.52120583111789753</v>
      </c>
      <c r="AG147" s="1">
        <f t="shared" si="47"/>
        <v>0.23701720250708927</v>
      </c>
      <c r="AH147" s="1">
        <f t="shared" si="48"/>
        <v>0.44875080270373535</v>
      </c>
      <c r="AI147" s="1">
        <f t="shared" si="49"/>
        <v>0.19144995037778603</v>
      </c>
      <c r="AJ147">
        <f t="shared" si="50"/>
        <v>3.6653083499656736E-2</v>
      </c>
    </row>
    <row r="148" spans="1:36" x14ac:dyDescent="0.25">
      <c r="A148" t="s">
        <v>360</v>
      </c>
      <c r="C148" t="str">
        <f>IF(ISERROR(VLOOKUP(A148,[1]ISO3_Country!$B$3:$G$248,6,FALSE)),VLOOKUP(B148,[1]ISO3_Country!$B$3:$G$248,6,FALSE),VLOOKUP(A148,[1]ISO3_Country!$B$3:$G$248,6,FALSE))</f>
        <v>POL</v>
      </c>
      <c r="D148" t="s">
        <v>132</v>
      </c>
      <c r="E148" s="1">
        <v>2.9842224956675201E-2</v>
      </c>
      <c r="F148" s="1">
        <v>8.3502567255283405E-2</v>
      </c>
      <c r="G148" s="1">
        <v>3.8497515337518003E-2</v>
      </c>
      <c r="H148" s="1">
        <v>5.2240319605526997E-2</v>
      </c>
      <c r="I148" s="1">
        <v>2.7399104180081901E-2</v>
      </c>
      <c r="J148" s="1">
        <v>3.6941671910975499E-2</v>
      </c>
      <c r="K148" s="1">
        <v>6.3903304962087501E-2</v>
      </c>
      <c r="L148" s="1">
        <v>3.9697674042043003E-2</v>
      </c>
      <c r="M148" s="1">
        <v>2.2468048499678799E-2</v>
      </c>
      <c r="N148">
        <f t="shared" si="35"/>
        <v>4.3832492305541149E-2</v>
      </c>
      <c r="O148">
        <f t="shared" si="36"/>
        <v>1.9565624571742428E-2</v>
      </c>
      <c r="R148" t="s">
        <v>360</v>
      </c>
      <c r="T148" t="str">
        <f>IF(ISERROR(VLOOKUP(R148,[1]ISO3_Country!$B$3:$G$248,6,FALSE)),VLOOKUP(S148,[1]ISO3_Country!$B$3:$G$248,6,FALSE),VLOOKUP(R148,[1]ISO3_Country!$B$3:$G$248,6,FALSE))</f>
        <v>POL</v>
      </c>
      <c r="U148" t="s">
        <v>132</v>
      </c>
      <c r="V148" t="str">
        <f>IFERROR(VLOOKUP(U148,'EU+'!$B$2:$D$30,3,FALSE),0)</f>
        <v>EU+</v>
      </c>
      <c r="W148" s="1">
        <f t="shared" si="37"/>
        <v>3.5309540264167522E-2</v>
      </c>
      <c r="X148" s="1">
        <f t="shared" si="38"/>
        <v>9.8800852313871118E-2</v>
      </c>
      <c r="Y148" s="1">
        <f t="shared" si="39"/>
        <v>4.5550543562149493E-2</v>
      </c>
      <c r="Z148" s="1">
        <f t="shared" si="40"/>
        <v>6.1811130745187071E-2</v>
      </c>
      <c r="AA148" s="1">
        <f t="shared" si="41"/>
        <v>3.2418821775295287E-2</v>
      </c>
      <c r="AB148" s="1">
        <f t="shared" si="42"/>
        <v>4.3709658165903102E-2</v>
      </c>
      <c r="AC148" s="1">
        <f t="shared" si="43"/>
        <v>7.5610860880783184E-2</v>
      </c>
      <c r="AD148" s="1">
        <f t="shared" si="44"/>
        <v>4.6970580176789969E-2</v>
      </c>
      <c r="AE148" s="1">
        <f t="shared" si="45"/>
        <v>2.6584360392311206E-2</v>
      </c>
      <c r="AF148" s="1">
        <f t="shared" si="46"/>
        <v>5.186292758627311E-2</v>
      </c>
      <c r="AG148" s="1">
        <f t="shared" si="47"/>
        <v>2.3150191033426696E-2</v>
      </c>
      <c r="AH148" s="1">
        <f t="shared" si="48"/>
        <v>4.5058856278216555E-2</v>
      </c>
      <c r="AI148" s="1">
        <f t="shared" si="49"/>
        <v>1.8973517593736233E-2</v>
      </c>
      <c r="AJ148">
        <f t="shared" si="50"/>
        <v>3.5999436987981838E-4</v>
      </c>
    </row>
    <row r="149" spans="1:36" x14ac:dyDescent="0.25">
      <c r="A149" t="s">
        <v>361</v>
      </c>
      <c r="C149" t="str">
        <f>IF(ISERROR(VLOOKUP(A149,[1]ISO3_Country!$B$3:$G$248,6,FALSE)),VLOOKUP(B149,[1]ISO3_Country!$B$3:$G$248,6,FALSE),VLOOKUP(A149,[1]ISO3_Country!$B$3:$G$248,6,FALSE))</f>
        <v>PRT</v>
      </c>
      <c r="D149" t="s">
        <v>133</v>
      </c>
      <c r="E149" s="1">
        <v>5.6974314516166297E-3</v>
      </c>
      <c r="F149" s="1">
        <v>1.60558991749036E-2</v>
      </c>
      <c r="G149" s="1">
        <v>7.4009065216803296E-3</v>
      </c>
      <c r="H149" s="1">
        <v>1.0147149864223499E-2</v>
      </c>
      <c r="I149" s="1">
        <v>5.3387997513334399E-3</v>
      </c>
      <c r="J149" s="1">
        <v>7.3117599284847103E-3</v>
      </c>
      <c r="K149" s="1">
        <v>1.31842433933283E-2</v>
      </c>
      <c r="L149" s="1">
        <v>7.9768122790901293E-3</v>
      </c>
      <c r="M149" s="1">
        <v>4.3199143850158103E-3</v>
      </c>
      <c r="N149">
        <f t="shared" si="35"/>
        <v>8.603657416630715E-3</v>
      </c>
      <c r="O149">
        <f t="shared" si="36"/>
        <v>3.8707958969435921E-3</v>
      </c>
      <c r="R149" t="s">
        <v>361</v>
      </c>
      <c r="T149" t="str">
        <f>IF(ISERROR(VLOOKUP(R149,[1]ISO3_Country!$B$3:$G$248,6,FALSE)),VLOOKUP(S149,[1]ISO3_Country!$B$3:$G$248,6,FALSE),VLOOKUP(R149,[1]ISO3_Country!$B$3:$G$248,6,FALSE))</f>
        <v>PRT</v>
      </c>
      <c r="U149" t="s">
        <v>133</v>
      </c>
      <c r="V149" t="str">
        <f>IFERROR(VLOOKUP(U149,'EU+'!$B$2:$D$30,3,FALSE),0)</f>
        <v>EU+</v>
      </c>
      <c r="W149" s="1">
        <f t="shared" si="37"/>
        <v>6.7412428374645245E-3</v>
      </c>
      <c r="X149" s="1">
        <f t="shared" si="38"/>
        <v>1.8997458105645064E-2</v>
      </c>
      <c r="Y149" s="1">
        <f t="shared" si="39"/>
        <v>8.756807081174359E-3</v>
      </c>
      <c r="Z149" s="1">
        <f t="shared" si="40"/>
        <v>1.2006182421636024E-2</v>
      </c>
      <c r="AA149" s="1">
        <f t="shared" si="41"/>
        <v>6.3169071694792987E-3</v>
      </c>
      <c r="AB149" s="1">
        <f t="shared" si="42"/>
        <v>8.6513281758171367E-3</v>
      </c>
      <c r="AC149" s="1">
        <f t="shared" si="43"/>
        <v>1.5599693844046945E-2</v>
      </c>
      <c r="AD149" s="1">
        <f t="shared" si="44"/>
        <v>9.4382230131013316E-3</v>
      </c>
      <c r="AE149" s="1">
        <f t="shared" si="45"/>
        <v>5.1113545031216887E-3</v>
      </c>
      <c r="AF149" s="1">
        <f t="shared" si="46"/>
        <v>1.0179910794609595E-2</v>
      </c>
      <c r="AG149" s="1">
        <f t="shared" si="47"/>
        <v>4.5799542016699418E-3</v>
      </c>
      <c r="AH149" s="1">
        <f t="shared" si="48"/>
        <v>9.0235013411132815E-3</v>
      </c>
      <c r="AI149" s="1">
        <f t="shared" si="49"/>
        <v>4.0677807112034234E-3</v>
      </c>
      <c r="AJ149">
        <f t="shared" si="50"/>
        <v>1.6546839914438629E-5</v>
      </c>
    </row>
    <row r="150" spans="1:36" x14ac:dyDescent="0.25">
      <c r="A150" t="s">
        <v>362</v>
      </c>
      <c r="C150" t="str">
        <f>IF(ISERROR(VLOOKUP(A150,[1]ISO3_Country!$B$3:$G$248,6,FALSE)),VLOOKUP(B150,[1]ISO3_Country!$B$3:$G$248,6,FALSE),VLOOKUP(A150,[1]ISO3_Country!$B$3:$G$248,6,FALSE))</f>
        <v>PRI</v>
      </c>
      <c r="D150" t="s">
        <v>363</v>
      </c>
      <c r="E150" s="1">
        <v>1.92558045856307E-3</v>
      </c>
      <c r="F150" s="1">
        <v>5.4403311566882497E-3</v>
      </c>
      <c r="G150" s="1">
        <v>2.5055077703956402E-3</v>
      </c>
      <c r="H150" s="1">
        <v>3.4450079798807498E-3</v>
      </c>
      <c r="I150" s="1">
        <v>1.81060305390231E-3</v>
      </c>
      <c r="J150" s="1">
        <v>2.4873709229199202E-3</v>
      </c>
      <c r="K150" s="1">
        <v>4.5189552302143596E-3</v>
      </c>
      <c r="L150" s="1">
        <v>2.7201639800863799E-3</v>
      </c>
      <c r="M150" s="1">
        <v>1.4612678001711199E-3</v>
      </c>
      <c r="N150">
        <f t="shared" si="35"/>
        <v>2.9238653725357556E-3</v>
      </c>
      <c r="O150">
        <f t="shared" si="36"/>
        <v>1.3195957466877347E-3</v>
      </c>
      <c r="R150" t="s">
        <v>362</v>
      </c>
      <c r="T150" t="str">
        <f>IF(ISERROR(VLOOKUP(R150,[1]ISO3_Country!$B$3:$G$248,6,FALSE)),VLOOKUP(S150,[1]ISO3_Country!$B$3:$G$248,6,FALSE),VLOOKUP(R150,[1]ISO3_Country!$B$3:$G$248,6,FALSE))</f>
        <v>PRI</v>
      </c>
      <c r="U150" t="s">
        <v>363</v>
      </c>
      <c r="V150">
        <f>IFERROR(VLOOKUP(U150,'EU+'!$B$2:$D$30,3,FALSE),0)</f>
        <v>0</v>
      </c>
      <c r="W150" s="1">
        <f t="shared" si="37"/>
        <v>2.2783609744996026E-3</v>
      </c>
      <c r="X150" s="1">
        <f t="shared" si="38"/>
        <v>6.4370398757590047E-3</v>
      </c>
      <c r="Y150" s="1">
        <f t="shared" si="39"/>
        <v>2.9645352392258734E-3</v>
      </c>
      <c r="Z150" s="1">
        <f t="shared" si="40"/>
        <v>4.0761588035937834E-3</v>
      </c>
      <c r="AA150" s="1">
        <f t="shared" si="41"/>
        <v>2.142318862853015E-3</v>
      </c>
      <c r="AB150" s="1">
        <f t="shared" si="42"/>
        <v>2.9430755877709724E-3</v>
      </c>
      <c r="AC150" s="1">
        <f t="shared" si="43"/>
        <v>5.3468610964791004E-3</v>
      </c>
      <c r="AD150" s="1">
        <f t="shared" si="44"/>
        <v>3.2185180468091725E-3</v>
      </c>
      <c r="AE150" s="1">
        <f t="shared" si="45"/>
        <v>1.7289828188676109E-3</v>
      </c>
      <c r="AF150" s="1">
        <f t="shared" si="46"/>
        <v>3.4595390339842375E-3</v>
      </c>
      <c r="AG150" s="1">
        <f t="shared" si="47"/>
        <v>1.5613554022107996E-3</v>
      </c>
      <c r="AH150" s="1">
        <f t="shared" si="48"/>
        <v>3.0759512825559747E-3</v>
      </c>
      <c r="AI150" s="1">
        <f t="shared" si="49"/>
        <v>1.4036564886750233E-3</v>
      </c>
      <c r="AJ150">
        <f t="shared" si="50"/>
        <v>1.9702515381994959E-6</v>
      </c>
    </row>
    <row r="151" spans="1:36" x14ac:dyDescent="0.25">
      <c r="A151" t="s">
        <v>364</v>
      </c>
      <c r="C151" t="str">
        <f>IF(ISERROR(VLOOKUP(A151,[1]ISO3_Country!$B$3:$G$248,6,FALSE)),VLOOKUP(B151,[1]ISO3_Country!$B$3:$G$248,6,FALSE),VLOOKUP(A151,[1]ISO3_Country!$B$3:$G$248,6,FALSE))</f>
        <v>QAT</v>
      </c>
      <c r="D151" t="s">
        <v>135</v>
      </c>
      <c r="E151" s="1">
        <v>7.4007652470043902E-4</v>
      </c>
      <c r="F151" s="1">
        <v>2.2232516263896102E-3</v>
      </c>
      <c r="G151" s="1">
        <v>9.8131669275542191E-4</v>
      </c>
      <c r="H151" s="1">
        <v>1.38825340572693E-3</v>
      </c>
      <c r="I151" s="1">
        <v>7.1229198811493502E-4</v>
      </c>
      <c r="J151" s="1">
        <v>1.00462422928637E-3</v>
      </c>
      <c r="K151" s="1">
        <v>1.94241824203044E-3</v>
      </c>
      <c r="L151" s="1">
        <v>1.1221886918285099E-3</v>
      </c>
      <c r="M151" s="1">
        <v>5.6135176961367203E-4</v>
      </c>
      <c r="N151">
        <f t="shared" si="35"/>
        <v>1.1861970189384809E-3</v>
      </c>
      <c r="O151">
        <f t="shared" si="36"/>
        <v>5.6802974522615277E-4</v>
      </c>
      <c r="R151" t="s">
        <v>364</v>
      </c>
      <c r="T151" t="str">
        <f>IF(ISERROR(VLOOKUP(R151,[1]ISO3_Country!$B$3:$G$248,6,FALSE)),VLOOKUP(S151,[1]ISO3_Country!$B$3:$G$248,6,FALSE),VLOOKUP(R151,[1]ISO3_Country!$B$3:$G$248,6,FALSE))</f>
        <v>QAT</v>
      </c>
      <c r="U151" t="s">
        <v>135</v>
      </c>
      <c r="V151">
        <f>IFERROR(VLOOKUP(U151,'EU+'!$B$2:$D$30,3,FALSE),0)</f>
        <v>0</v>
      </c>
      <c r="W151" s="1">
        <f t="shared" si="37"/>
        <v>8.7566399239377376E-4</v>
      </c>
      <c r="X151" s="1">
        <f t="shared" si="38"/>
        <v>2.630567691696872E-3</v>
      </c>
      <c r="Y151" s="1">
        <f t="shared" si="39"/>
        <v>1.161101135222047E-3</v>
      </c>
      <c r="Z151" s="1">
        <f t="shared" si="40"/>
        <v>1.6425916498366887E-3</v>
      </c>
      <c r="AA151" s="1">
        <f t="shared" si="41"/>
        <v>8.4278912415886888E-4</v>
      </c>
      <c r="AB151" s="1">
        <f t="shared" si="42"/>
        <v>1.1886787840331816E-3</v>
      </c>
      <c r="AC151" s="1">
        <f t="shared" si="43"/>
        <v>2.2982835638562468E-3</v>
      </c>
      <c r="AD151" s="1">
        <f t="shared" si="44"/>
        <v>1.3277819216106752E-3</v>
      </c>
      <c r="AE151" s="1">
        <f t="shared" si="45"/>
        <v>6.6419554642161501E-4</v>
      </c>
      <c r="AF151" s="1">
        <f t="shared" si="46"/>
        <v>1.4035170454699964E-3</v>
      </c>
      <c r="AG151" s="1">
        <f t="shared" si="47"/>
        <v>6.7209697632888044E-4</v>
      </c>
      <c r="AH151" s="1">
        <f t="shared" si="48"/>
        <v>1.2643457880161175E-3</v>
      </c>
      <c r="AI151" s="1">
        <f t="shared" si="49"/>
        <v>6.3574116119982475E-4</v>
      </c>
      <c r="AJ151">
        <f t="shared" si="50"/>
        <v>4.0416682404370157E-7</v>
      </c>
    </row>
    <row r="152" spans="1:36" x14ac:dyDescent="0.25">
      <c r="A152" t="s">
        <v>365</v>
      </c>
      <c r="C152" t="str">
        <f>IF(ISERROR(VLOOKUP(A152,[1]ISO3_Country!$B$3:$G$248,6,FALSE)),VLOOKUP(B152,[1]ISO3_Country!$B$3:$G$248,6,FALSE),VLOOKUP(A152,[1]ISO3_Country!$B$3:$G$248,6,FALSE))</f>
        <v>ROU</v>
      </c>
      <c r="D152" t="s">
        <v>136</v>
      </c>
      <c r="E152" s="1">
        <v>2.5070747683197701E-2</v>
      </c>
      <c r="F152" s="1">
        <v>7.0894557485950305E-2</v>
      </c>
      <c r="G152" s="1">
        <v>3.2337000710487299E-2</v>
      </c>
      <c r="H152" s="1">
        <v>4.3873887898659703E-2</v>
      </c>
      <c r="I152" s="1">
        <v>2.2724849556460799E-2</v>
      </c>
      <c r="J152" s="1">
        <v>3.0616848255199801E-2</v>
      </c>
      <c r="K152" s="1">
        <v>5.3540950160018697E-2</v>
      </c>
      <c r="L152" s="1">
        <v>3.2613331960966399E-2</v>
      </c>
      <c r="M152" s="1">
        <v>1.8740553480506399E-2</v>
      </c>
      <c r="N152">
        <f t="shared" si="35"/>
        <v>3.6712525243494123E-2</v>
      </c>
      <c r="O152">
        <f t="shared" si="36"/>
        <v>1.6696466811368268E-2</v>
      </c>
      <c r="R152" t="s">
        <v>365</v>
      </c>
      <c r="T152" t="str">
        <f>IF(ISERROR(VLOOKUP(R152,[1]ISO3_Country!$B$3:$G$248,6,FALSE)),VLOOKUP(S152,[1]ISO3_Country!$B$3:$G$248,6,FALSE),VLOOKUP(R152,[1]ISO3_Country!$B$3:$G$248,6,FALSE))</f>
        <v>ROU</v>
      </c>
      <c r="U152" t="s">
        <v>136</v>
      </c>
      <c r="V152" t="str">
        <f>IFERROR(VLOOKUP(U152,'EU+'!$B$2:$D$30,3,FALSE),0)</f>
        <v>EU+</v>
      </c>
      <c r="W152" s="1">
        <f t="shared" si="37"/>
        <v>2.9663893227057835E-2</v>
      </c>
      <c r="X152" s="1">
        <f t="shared" si="38"/>
        <v>8.3882962335908723E-2</v>
      </c>
      <c r="Y152" s="1">
        <f t="shared" si="39"/>
        <v>3.826137730236373E-2</v>
      </c>
      <c r="Z152" s="1">
        <f t="shared" si="40"/>
        <v>5.1911907156801135E-2</v>
      </c>
      <c r="AA152" s="1">
        <f t="shared" si="41"/>
        <v>2.6888209293238968E-2</v>
      </c>
      <c r="AB152" s="1">
        <f t="shared" si="42"/>
        <v>3.6226080253679883E-2</v>
      </c>
      <c r="AC152" s="1">
        <f t="shared" si="43"/>
        <v>6.3350046392371698E-2</v>
      </c>
      <c r="AD152" s="1">
        <f t="shared" si="44"/>
        <v>3.8588334472253204E-2</v>
      </c>
      <c r="AE152" s="1">
        <f t="shared" si="45"/>
        <v>2.2173960844186644E-2</v>
      </c>
      <c r="AF152" s="1">
        <f t="shared" si="46"/>
        <v>4.3438530141984649E-2</v>
      </c>
      <c r="AG152" s="1">
        <f t="shared" si="47"/>
        <v>1.9755382448903944E-2</v>
      </c>
      <c r="AH152" s="1">
        <f t="shared" si="48"/>
        <v>3.7445326251146084E-2</v>
      </c>
      <c r="AI152" s="1">
        <f t="shared" si="49"/>
        <v>1.5957089913631508E-2</v>
      </c>
      <c r="AJ152">
        <f t="shared" si="50"/>
        <v>2.5462871851172041E-4</v>
      </c>
    </row>
    <row r="153" spans="1:36" x14ac:dyDescent="0.25">
      <c r="A153" t="s">
        <v>366</v>
      </c>
      <c r="B153" t="s">
        <v>367</v>
      </c>
      <c r="C153" t="str">
        <f>IF(ISERROR(VLOOKUP(A153,[1]ISO3_Country!$B$3:$G$248,6,FALSE)),VLOOKUP(B153,[1]ISO3_Country!$B$3:$G$248,6,FALSE),VLOOKUP(A153,[1]ISO3_Country!$B$3:$G$248,6,FALSE))</f>
        <v>RUS</v>
      </c>
      <c r="D153" t="s">
        <v>137</v>
      </c>
      <c r="E153" s="1">
        <v>0.14785166254436899</v>
      </c>
      <c r="F153" s="1">
        <v>0.41682554405042299</v>
      </c>
      <c r="G153" s="1">
        <v>0.19067084696062001</v>
      </c>
      <c r="H153" s="1">
        <v>0.25861132306601398</v>
      </c>
      <c r="I153" s="1">
        <v>0.134384972243907</v>
      </c>
      <c r="J153" s="1">
        <v>0.180902284798693</v>
      </c>
      <c r="K153" s="1">
        <v>0.31469751587605499</v>
      </c>
      <c r="L153" s="1">
        <v>0.19297396879145701</v>
      </c>
      <c r="M153" s="1">
        <v>0.11071326148329701</v>
      </c>
      <c r="N153">
        <f t="shared" si="35"/>
        <v>0.21640348664609277</v>
      </c>
      <c r="O153">
        <f t="shared" si="36"/>
        <v>9.7903318447184612E-2</v>
      </c>
      <c r="R153" t="s">
        <v>366</v>
      </c>
      <c r="S153" t="s">
        <v>367</v>
      </c>
      <c r="T153" t="str">
        <f>IF(ISERROR(VLOOKUP(R153,[1]ISO3_Country!$B$3:$G$248,6,FALSE)),VLOOKUP(S153,[1]ISO3_Country!$B$3:$G$248,6,FALSE),VLOOKUP(R153,[1]ISO3_Country!$B$3:$G$248,6,FALSE))</f>
        <v>RUS</v>
      </c>
      <c r="U153" t="s">
        <v>137</v>
      </c>
      <c r="V153">
        <f>IFERROR(VLOOKUP(U153,'EU+'!$B$2:$D$30,3,FALSE),0)</f>
        <v>0</v>
      </c>
      <c r="W153" s="1">
        <f t="shared" si="37"/>
        <v>0.17493917559142155</v>
      </c>
      <c r="X153" s="1">
        <f t="shared" si="38"/>
        <v>0.49319105234778393</v>
      </c>
      <c r="Y153" s="1">
        <f t="shared" si="39"/>
        <v>0.2256031498232168</v>
      </c>
      <c r="Z153" s="1">
        <f t="shared" si="40"/>
        <v>0.30599082132200417</v>
      </c>
      <c r="AA153" s="1">
        <f t="shared" si="41"/>
        <v>0.15900528848750858</v>
      </c>
      <c r="AB153" s="1">
        <f t="shared" si="42"/>
        <v>0.2140449151580622</v>
      </c>
      <c r="AC153" s="1">
        <f t="shared" si="43"/>
        <v>0.37235241755570014</v>
      </c>
      <c r="AD153" s="1">
        <f t="shared" si="44"/>
        <v>0.22832822052881216</v>
      </c>
      <c r="AE153" s="1">
        <f t="shared" si="45"/>
        <v>0.13099674604682426</v>
      </c>
      <c r="AF153" s="1">
        <f t="shared" si="46"/>
        <v>0.25605019854014821</v>
      </c>
      <c r="AG153" s="1">
        <f t="shared" si="47"/>
        <v>0.1158399271409964</v>
      </c>
      <c r="AH153" s="1">
        <f t="shared" si="48"/>
        <v>0.22094551755538147</v>
      </c>
      <c r="AI153" s="1">
        <f t="shared" si="49"/>
        <v>9.3479336563255327E-2</v>
      </c>
      <c r="AJ153">
        <f t="shared" si="50"/>
        <v>8.7383863643063636E-3</v>
      </c>
    </row>
    <row r="154" spans="1:36" x14ac:dyDescent="0.25">
      <c r="A154" t="s">
        <v>368</v>
      </c>
      <c r="C154" t="str">
        <f>IF(ISERROR(VLOOKUP(A154,[1]ISO3_Country!$B$3:$G$248,6,FALSE)),VLOOKUP(B154,[1]ISO3_Country!$B$3:$G$248,6,FALSE),VLOOKUP(A154,[1]ISO3_Country!$B$3:$G$248,6,FALSE))</f>
        <v>RWA</v>
      </c>
      <c r="D154" t="s">
        <v>138</v>
      </c>
      <c r="E154" s="1">
        <v>9.073794074114E-2</v>
      </c>
      <c r="F154" s="1">
        <v>0.255725819667391</v>
      </c>
      <c r="G154" s="1">
        <v>0.116990626200836</v>
      </c>
      <c r="H154" s="1">
        <v>0.15861488996883399</v>
      </c>
      <c r="I154" s="1">
        <v>8.1796116749209599E-2</v>
      </c>
      <c r="J154" s="1">
        <v>0.110479984462744</v>
      </c>
      <c r="K154" s="1">
        <v>0.192995954884462</v>
      </c>
      <c r="L154" s="1">
        <v>0.11759441344858899</v>
      </c>
      <c r="M154" s="1">
        <v>6.7526399293863906E-2</v>
      </c>
      <c r="N154">
        <f t="shared" si="35"/>
        <v>0.13249579393522992</v>
      </c>
      <c r="O154">
        <f t="shared" si="36"/>
        <v>6.0218841464138383E-2</v>
      </c>
      <c r="R154" t="s">
        <v>368</v>
      </c>
      <c r="T154" t="str">
        <f>IF(ISERROR(VLOOKUP(R154,[1]ISO3_Country!$B$3:$G$248,6,FALSE)),VLOOKUP(S154,[1]ISO3_Country!$B$3:$G$248,6,FALSE),VLOOKUP(R154,[1]ISO3_Country!$B$3:$G$248,6,FALSE))</f>
        <v>RWA</v>
      </c>
      <c r="U154" t="s">
        <v>138</v>
      </c>
      <c r="V154">
        <f>IFERROR(VLOOKUP(U154,'EU+'!$B$2:$D$30,3,FALSE),0)</f>
        <v>0</v>
      </c>
      <c r="W154" s="1">
        <f t="shared" si="37"/>
        <v>0.10736179948842144</v>
      </c>
      <c r="X154" s="1">
        <f t="shared" si="38"/>
        <v>0.30257667245797049</v>
      </c>
      <c r="Y154" s="1">
        <f t="shared" si="39"/>
        <v>0.13842417019393793</v>
      </c>
      <c r="Z154" s="1">
        <f t="shared" si="40"/>
        <v>0.18767430551783576</v>
      </c>
      <c r="AA154" s="1">
        <f t="shared" si="41"/>
        <v>9.6781767512369277E-2</v>
      </c>
      <c r="AB154" s="1">
        <f t="shared" si="42"/>
        <v>0.1307207309587442</v>
      </c>
      <c r="AC154" s="1">
        <f t="shared" si="43"/>
        <v>0.22835423463591506</v>
      </c>
      <c r="AD154" s="1">
        <f t="shared" si="44"/>
        <v>0.13913857571049967</v>
      </c>
      <c r="AE154" s="1">
        <f t="shared" si="45"/>
        <v>7.9897732766993551E-2</v>
      </c>
      <c r="AF154" s="1">
        <f t="shared" si="46"/>
        <v>0.15676999880474302</v>
      </c>
      <c r="AG154" s="1">
        <f t="shared" si="47"/>
        <v>7.1251376545363704E-2</v>
      </c>
      <c r="AH154" s="1">
        <f t="shared" si="48"/>
        <v>0.13497860831690436</v>
      </c>
      <c r="AI154" s="1">
        <f t="shared" si="49"/>
        <v>5.7548553278019499E-2</v>
      </c>
      <c r="AJ154">
        <f t="shared" si="50"/>
        <v>3.3118359843930488E-3</v>
      </c>
    </row>
    <row r="155" spans="1:36" x14ac:dyDescent="0.25">
      <c r="A155" t="s">
        <v>369</v>
      </c>
      <c r="C155" t="str">
        <f>IF(ISERROR(VLOOKUP(A155,[1]ISO3_Country!$B$3:$G$248,6,FALSE)),VLOOKUP(B155,[1]ISO3_Country!$B$3:$G$248,6,FALSE),VLOOKUP(A155,[1]ISO3_Country!$B$3:$G$248,6,FALSE))</f>
        <v>STP</v>
      </c>
      <c r="D155" t="s">
        <v>147</v>
      </c>
      <c r="E155" s="2">
        <v>7.3388769301570105E-4</v>
      </c>
      <c r="F155" s="1">
        <v>2.0746163208181E-3</v>
      </c>
      <c r="G155" s="1">
        <v>9.4667067484509901E-4</v>
      </c>
      <c r="H155" s="1">
        <v>1.28482839018818E-3</v>
      </c>
      <c r="I155" s="2">
        <v>6.6152491409659196E-4</v>
      </c>
      <c r="J155" s="1">
        <v>8.94264225754958E-4</v>
      </c>
      <c r="K155" s="1">
        <v>1.5660584273313901E-3</v>
      </c>
      <c r="L155" s="1">
        <v>9.5230410226023897E-4</v>
      </c>
      <c r="M155" s="2">
        <v>5.4599678093856098E-4</v>
      </c>
      <c r="N155">
        <f t="shared" si="35"/>
        <v>1.0733501699165355E-3</v>
      </c>
      <c r="O155">
        <f t="shared" si="36"/>
        <v>4.8935242940281493E-4</v>
      </c>
      <c r="R155" t="s">
        <v>369</v>
      </c>
      <c r="T155" t="str">
        <f>IF(ISERROR(VLOOKUP(R155,[1]ISO3_Country!$B$3:$G$248,6,FALSE)),VLOOKUP(S155,[1]ISO3_Country!$B$3:$G$248,6,FALSE),VLOOKUP(R155,[1]ISO3_Country!$B$3:$G$248,6,FALSE))</f>
        <v>STP</v>
      </c>
      <c r="U155" t="s">
        <v>147</v>
      </c>
      <c r="V155">
        <f>IFERROR(VLOOKUP(U155,'EU+'!$B$2:$D$30,3,FALSE),0)</f>
        <v>0</v>
      </c>
      <c r="W155" s="1">
        <f t="shared" si="37"/>
        <v>8.6834132118284151E-4</v>
      </c>
      <c r="X155" s="1">
        <f t="shared" si="38"/>
        <v>2.4547013039066365E-3</v>
      </c>
      <c r="Y155" s="1">
        <f t="shared" si="39"/>
        <v>1.1201077117700875E-3</v>
      </c>
      <c r="Z155" s="1">
        <f t="shared" si="40"/>
        <v>1.5202184100467787E-3</v>
      </c>
      <c r="AA155" s="1">
        <f t="shared" si="41"/>
        <v>7.8272114843832218E-4</v>
      </c>
      <c r="AB155" s="1">
        <f t="shared" si="42"/>
        <v>1.0581000153956769E-3</v>
      </c>
      <c r="AC155" s="1">
        <f t="shared" si="43"/>
        <v>1.8529718603815973E-3</v>
      </c>
      <c r="AD155" s="1">
        <f t="shared" si="44"/>
        <v>1.1267732245604017E-3</v>
      </c>
      <c r="AE155" s="1">
        <f t="shared" si="45"/>
        <v>6.4602741077935636E-4</v>
      </c>
      <c r="AF155" s="1">
        <f t="shared" si="46"/>
        <v>1.2699958229401888E-3</v>
      </c>
      <c r="AG155" s="1">
        <f t="shared" si="47"/>
        <v>5.7900539703229837E-4</v>
      </c>
      <c r="AH155" s="1">
        <f t="shared" si="48"/>
        <v>1.0933187319110708E-3</v>
      </c>
      <c r="AI155" s="1">
        <f t="shared" si="49"/>
        <v>4.6796709859918021E-4</v>
      </c>
      <c r="AJ155">
        <f t="shared" si="50"/>
        <v>2.1899320537133486E-7</v>
      </c>
    </row>
    <row r="156" spans="1:36" x14ac:dyDescent="0.25">
      <c r="A156" t="s">
        <v>370</v>
      </c>
      <c r="B156" t="s">
        <v>371</v>
      </c>
      <c r="C156" t="str">
        <f>IF(ISERROR(VLOOKUP(A156,[1]ISO3_Country!$B$3:$G$248,6,FALSE)),VLOOKUP(B156,[1]ISO3_Country!$B$3:$G$248,6,FALSE),VLOOKUP(A156,[1]ISO3_Country!$B$3:$G$248,6,FALSE))</f>
        <v>KNA</v>
      </c>
      <c r="D156" t="s">
        <v>372</v>
      </c>
      <c r="E156" s="2">
        <v>3.8598131514843502E-5</v>
      </c>
      <c r="F156" s="1">
        <v>1.08177707200601E-4</v>
      </c>
      <c r="G156" s="2">
        <v>4.9823570011900101E-5</v>
      </c>
      <c r="H156" s="2">
        <v>6.7677860430701795E-5</v>
      </c>
      <c r="I156" s="2">
        <v>3.5502895949076702E-5</v>
      </c>
      <c r="J156" s="2">
        <v>4.7933403823573298E-5</v>
      </c>
      <c r="K156" s="2">
        <v>8.3214127861331596E-5</v>
      </c>
      <c r="L156" s="2">
        <v>5.15936012290646E-5</v>
      </c>
      <c r="M156" s="2">
        <v>2.9078337579032401E-5</v>
      </c>
      <c r="N156">
        <f t="shared" si="35"/>
        <v>5.6844403955569448E-5</v>
      </c>
      <c r="O156">
        <f t="shared" si="36"/>
        <v>2.5405324161480927E-5</v>
      </c>
      <c r="R156" t="s">
        <v>370</v>
      </c>
      <c r="S156" t="s">
        <v>371</v>
      </c>
      <c r="T156" t="str">
        <f>IF(ISERROR(VLOOKUP(R156,[1]ISO3_Country!$B$3:$G$248,6,FALSE)),VLOOKUP(S156,[1]ISO3_Country!$B$3:$G$248,6,FALSE),VLOOKUP(R156,[1]ISO3_Country!$B$3:$G$248,6,FALSE))</f>
        <v>KNA</v>
      </c>
      <c r="U156" t="s">
        <v>372</v>
      </c>
      <c r="V156">
        <f>IFERROR(VLOOKUP(U156,'EU+'!$B$2:$D$30,3,FALSE),0)</f>
        <v>0</v>
      </c>
      <c r="W156" s="1">
        <f t="shared" si="37"/>
        <v>4.5669593363887104E-5</v>
      </c>
      <c r="X156" s="1">
        <f t="shared" si="38"/>
        <v>1.2799665955304522E-4</v>
      </c>
      <c r="Y156" s="1">
        <f t="shared" si="39"/>
        <v>5.8951614834142656E-5</v>
      </c>
      <c r="Z156" s="1">
        <f t="shared" si="40"/>
        <v>8.0076942699141646E-5</v>
      </c>
      <c r="AA156" s="1">
        <f t="shared" si="41"/>
        <v>4.2007287855661934E-5</v>
      </c>
      <c r="AB156" s="1">
        <f t="shared" si="42"/>
        <v>5.6715156284902867E-5</v>
      </c>
      <c r="AC156" s="1">
        <f t="shared" si="43"/>
        <v>9.8459568699485819E-5</v>
      </c>
      <c r="AD156" s="1">
        <f t="shared" si="44"/>
        <v>6.104592880108175E-5</v>
      </c>
      <c r="AE156" s="1">
        <f t="shared" si="45"/>
        <v>3.4405703095279263E-5</v>
      </c>
      <c r="AF156" s="1">
        <f t="shared" si="46"/>
        <v>6.7258717242958696E-5</v>
      </c>
      <c r="AG156" s="1">
        <f t="shared" si="47"/>
        <v>3.0059766579280601E-5</v>
      </c>
      <c r="AH156" s="1">
        <f t="shared" si="48"/>
        <v>5.8526728947282319E-5</v>
      </c>
      <c r="AI156" s="1">
        <f t="shared" si="49"/>
        <v>2.4794029907530882E-5</v>
      </c>
      <c r="AJ156">
        <f t="shared" si="50"/>
        <v>6.1474391905553591E-10</v>
      </c>
    </row>
    <row r="157" spans="1:36" x14ac:dyDescent="0.25">
      <c r="A157" t="s">
        <v>373</v>
      </c>
      <c r="C157" t="str">
        <f>IF(ISERROR(VLOOKUP(A157,[1]ISO3_Country!$B$3:$G$248,6,FALSE)),VLOOKUP(B157,[1]ISO3_Country!$B$3:$G$248,6,FALSE),VLOOKUP(A157,[1]ISO3_Country!$B$3:$G$248,6,FALSE))</f>
        <v>LCA</v>
      </c>
      <c r="D157" t="s">
        <v>374</v>
      </c>
      <c r="E157" s="1">
        <v>2.00636290533735E-4</v>
      </c>
      <c r="F157" s="1">
        <v>5.6339296678871204E-4</v>
      </c>
      <c r="G157" s="1">
        <v>2.5853746683037702E-4</v>
      </c>
      <c r="H157" s="1">
        <v>3.50114364181505E-4</v>
      </c>
      <c r="I157" s="1">
        <v>1.8218317833961501E-4</v>
      </c>
      <c r="J157" s="1">
        <v>2.4497883939415702E-4</v>
      </c>
      <c r="K157" s="1">
        <v>4.2516493939474798E-4</v>
      </c>
      <c r="L157" s="1">
        <v>2.6099232330480701E-4</v>
      </c>
      <c r="M157" s="1">
        <v>1.5023428778837301E-4</v>
      </c>
      <c r="N157">
        <f t="shared" si="35"/>
        <v>2.9291496183955881E-4</v>
      </c>
      <c r="O157">
        <f t="shared" si="36"/>
        <v>1.3207648068679409E-4</v>
      </c>
      <c r="R157" t="s">
        <v>373</v>
      </c>
      <c r="T157" t="str">
        <f>IF(ISERROR(VLOOKUP(R157,[1]ISO3_Country!$B$3:$G$248,6,FALSE)),VLOOKUP(S157,[1]ISO3_Country!$B$3:$G$248,6,FALSE),VLOOKUP(R157,[1]ISO3_Country!$B$3:$G$248,6,FALSE))</f>
        <v>LCA</v>
      </c>
      <c r="U157" t="s">
        <v>374</v>
      </c>
      <c r="V157">
        <f>IFERROR(VLOOKUP(U157,'EU+'!$B$2:$D$30,3,FALSE),0)</f>
        <v>0</v>
      </c>
      <c r="W157" s="1">
        <f t="shared" si="37"/>
        <v>2.3739433602351E-4</v>
      </c>
      <c r="X157" s="1">
        <f t="shared" si="38"/>
        <v>6.666107059462086E-4</v>
      </c>
      <c r="Y157" s="1">
        <f t="shared" si="39"/>
        <v>3.0590343408027639E-4</v>
      </c>
      <c r="Z157" s="1">
        <f t="shared" si="40"/>
        <v>4.14257893205949E-4</v>
      </c>
      <c r="AA157" s="1">
        <f t="shared" si="41"/>
        <v>2.155604778254893E-4</v>
      </c>
      <c r="AB157" s="1">
        <f t="shared" si="42"/>
        <v>2.8986076628050272E-4</v>
      </c>
      <c r="AC157" s="1">
        <f t="shared" si="43"/>
        <v>5.0305828631297086E-4</v>
      </c>
      <c r="AD157" s="1">
        <f t="shared" si="44"/>
        <v>3.0880803833322601E-4</v>
      </c>
      <c r="AE157" s="1">
        <f t="shared" si="45"/>
        <v>1.7775831532077218E-4</v>
      </c>
      <c r="AF157" s="1">
        <f t="shared" si="46"/>
        <v>3.4657913925876724E-4</v>
      </c>
      <c r="AG157" s="1">
        <f t="shared" si="47"/>
        <v>1.562738642822522E-4</v>
      </c>
      <c r="AH157" s="1">
        <f t="shared" si="48"/>
        <v>2.9900917681459219E-4</v>
      </c>
      <c r="AI157" s="1">
        <f t="shared" si="49"/>
        <v>1.2597738583314304E-4</v>
      </c>
      <c r="AJ157">
        <f t="shared" si="50"/>
        <v>1.587030174135259E-8</v>
      </c>
    </row>
    <row r="158" spans="1:36" x14ac:dyDescent="0.25">
      <c r="A158" t="s">
        <v>375</v>
      </c>
      <c r="C158" t="str">
        <f>IF(ISERROR(VLOOKUP(A158,[1]ISO3_Country!$B$3:$G$248,6,FALSE)),VLOOKUP(B158,[1]ISO3_Country!$B$3:$G$248,6,FALSE),VLOOKUP(A158,[1]ISO3_Country!$B$3:$G$248,6,FALSE))</f>
        <v>VCT</v>
      </c>
      <c r="D158" t="s">
        <v>168</v>
      </c>
      <c r="E158" s="1">
        <v>1.2856471909769899E-4</v>
      </c>
      <c r="F158" s="1">
        <v>3.6301076139327399E-4</v>
      </c>
      <c r="G158" s="1">
        <v>1.6578847988975201E-4</v>
      </c>
      <c r="H158" s="1">
        <v>2.24831779115998E-4</v>
      </c>
      <c r="I158" s="1">
        <v>1.16549447286307E-4</v>
      </c>
      <c r="J158" s="1">
        <v>1.5696157361440199E-4</v>
      </c>
      <c r="K158" s="1">
        <v>2.7410845994858601E-4</v>
      </c>
      <c r="L158" s="1">
        <v>1.6717395760697701E-4</v>
      </c>
      <c r="M158" s="2">
        <v>9.6125976313574099E-5</v>
      </c>
      <c r="N158">
        <f t="shared" si="35"/>
        <v>1.8812390602961879E-4</v>
      </c>
      <c r="O158">
        <f t="shared" si="36"/>
        <v>8.541728832904857E-5</v>
      </c>
      <c r="R158" t="s">
        <v>375</v>
      </c>
      <c r="T158" t="str">
        <f>IF(ISERROR(VLOOKUP(R158,[1]ISO3_Country!$B$3:$G$248,6,FALSE)),VLOOKUP(S158,[1]ISO3_Country!$B$3:$G$248,6,FALSE),VLOOKUP(R158,[1]ISO3_Country!$B$3:$G$248,6,FALSE))</f>
        <v>VCT</v>
      </c>
      <c r="U158" t="s">
        <v>168</v>
      </c>
      <c r="V158">
        <f>IFERROR(VLOOKUP(U158,'EU+'!$B$2:$D$30,3,FALSE),0)</f>
        <v>0</v>
      </c>
      <c r="W158" s="1">
        <f t="shared" si="37"/>
        <v>1.5211872211680268E-4</v>
      </c>
      <c r="X158" s="1">
        <f t="shared" si="38"/>
        <v>4.2951700532888059E-4</v>
      </c>
      <c r="Y158" s="1">
        <f t="shared" si="39"/>
        <v>1.9616214992350641E-4</v>
      </c>
      <c r="Z158" s="1">
        <f t="shared" si="40"/>
        <v>2.6602261623877326E-4</v>
      </c>
      <c r="AA158" s="1">
        <f t="shared" si="41"/>
        <v>1.3790216405435286E-4</v>
      </c>
      <c r="AB158" s="1">
        <f t="shared" si="42"/>
        <v>1.8571808943572472E-4</v>
      </c>
      <c r="AC158" s="1">
        <f t="shared" si="43"/>
        <v>3.2432714776981127E-4</v>
      </c>
      <c r="AD158" s="1">
        <f t="shared" si="44"/>
        <v>1.978014573582733E-4</v>
      </c>
      <c r="AE158" s="1">
        <f t="shared" si="45"/>
        <v>1.1373696284389615E-4</v>
      </c>
      <c r="AF158" s="1">
        <f t="shared" si="46"/>
        <v>2.2258959056333571E-4</v>
      </c>
      <c r="AG158" s="1">
        <f t="shared" si="47"/>
        <v>1.0106636438433215E-4</v>
      </c>
      <c r="AH158" s="1">
        <f t="shared" si="48"/>
        <v>1.9189716429241166E-4</v>
      </c>
      <c r="AI158" s="1">
        <f t="shared" si="49"/>
        <v>8.16015001511874E-5</v>
      </c>
      <c r="AJ158">
        <f t="shared" si="50"/>
        <v>6.6588048269242368E-9</v>
      </c>
    </row>
    <row r="159" spans="1:36" x14ac:dyDescent="0.25">
      <c r="A159" t="s">
        <v>376</v>
      </c>
      <c r="C159" t="str">
        <f>IF(ISERROR(VLOOKUP(A159,[1]ISO3_Country!$B$3:$G$248,6,FALSE)),VLOOKUP(B159,[1]ISO3_Country!$B$3:$G$248,6,FALSE),VLOOKUP(A159,[1]ISO3_Country!$B$3:$G$248,6,FALSE))</f>
        <v>WSM</v>
      </c>
      <c r="D159" t="s">
        <v>172</v>
      </c>
      <c r="E159" s="1">
        <v>3.9820911232017102E-4</v>
      </c>
      <c r="F159" s="1">
        <v>1.1294624022704001E-3</v>
      </c>
      <c r="G159" s="1">
        <v>5.1376219035991204E-4</v>
      </c>
      <c r="H159" s="1">
        <v>6.9794823673466095E-4</v>
      </c>
      <c r="I159" s="1">
        <v>3.59027587997026E-4</v>
      </c>
      <c r="J159" s="1">
        <v>4.8539885171989698E-4</v>
      </c>
      <c r="K159" s="1">
        <v>8.5291775919063301E-4</v>
      </c>
      <c r="L159" s="1">
        <v>5.1714352424278196E-4</v>
      </c>
      <c r="M159" s="1">
        <v>2.9641232628699598E-4</v>
      </c>
      <c r="N159">
        <f t="shared" si="35"/>
        <v>5.833646656802754E-4</v>
      </c>
      <c r="O159">
        <f t="shared" si="36"/>
        <v>2.6687763960783241E-4</v>
      </c>
      <c r="R159" t="s">
        <v>376</v>
      </c>
      <c r="T159" t="str">
        <f>IF(ISERROR(VLOOKUP(R159,[1]ISO3_Country!$B$3:$G$248,6,FALSE)),VLOOKUP(S159,[1]ISO3_Country!$B$3:$G$248,6,FALSE),VLOOKUP(R159,[1]ISO3_Country!$B$3:$G$248,6,FALSE))</f>
        <v>WSM</v>
      </c>
      <c r="U159" t="s">
        <v>172</v>
      </c>
      <c r="V159">
        <f>IFERROR(VLOOKUP(U159,'EU+'!$B$2:$D$30,3,FALSE),0)</f>
        <v>0</v>
      </c>
      <c r="W159" s="1">
        <f t="shared" si="37"/>
        <v>4.7116395327227002E-4</v>
      </c>
      <c r="X159" s="1">
        <f t="shared" si="38"/>
        <v>1.3363882293538371E-3</v>
      </c>
      <c r="Y159" s="1">
        <f t="shared" si="39"/>
        <v>6.0788720589891683E-4</v>
      </c>
      <c r="Z159" s="1">
        <f t="shared" si="40"/>
        <v>8.2581749192848759E-4</v>
      </c>
      <c r="AA159" s="1">
        <f t="shared" si="41"/>
        <v>4.2480408524272193E-4</v>
      </c>
      <c r="AB159" s="1">
        <f t="shared" si="42"/>
        <v>5.743274948120324E-4</v>
      </c>
      <c r="AC159" s="1">
        <f t="shared" si="43"/>
        <v>1.0091785717682798E-3</v>
      </c>
      <c r="AD159" s="1">
        <f t="shared" si="44"/>
        <v>6.1188802504216517E-4</v>
      </c>
      <c r="AE159" s="1">
        <f t="shared" si="45"/>
        <v>3.5071724662021677E-4</v>
      </c>
      <c r="AF159" s="1">
        <f t="shared" si="46"/>
        <v>6.9024136710432542E-4</v>
      </c>
      <c r="AG159" s="1">
        <f t="shared" si="47"/>
        <v>3.1577158791006661E-4</v>
      </c>
      <c r="AH159" s="1">
        <f t="shared" si="48"/>
        <v>5.941830846970832E-4</v>
      </c>
      <c r="AI159" s="1">
        <f t="shared" si="49"/>
        <v>2.5538883267402148E-4</v>
      </c>
      <c r="AJ159">
        <f t="shared" si="50"/>
        <v>6.5223455854599344E-8</v>
      </c>
    </row>
    <row r="160" spans="1:36" x14ac:dyDescent="0.25">
      <c r="A160" t="s">
        <v>377</v>
      </c>
      <c r="C160" t="str">
        <f>IF(ISERROR(VLOOKUP(A160,[1]ISO3_Country!$B$3:$G$248,6,FALSE)),VLOOKUP(B160,[1]ISO3_Country!$B$3:$G$248,6,FALSE),VLOOKUP(A160,[1]ISO3_Country!$B$3:$G$248,6,FALSE))</f>
        <v>SMR</v>
      </c>
      <c r="D160" t="s">
        <v>378</v>
      </c>
      <c r="E160" s="2">
        <v>1.0588659064844399E-5</v>
      </c>
      <c r="F160" s="2">
        <v>3.2496341697252099E-5</v>
      </c>
      <c r="G160" s="2">
        <v>1.40947856267053E-5</v>
      </c>
      <c r="H160" s="2">
        <v>2.0086979009781399E-5</v>
      </c>
      <c r="I160" s="2">
        <v>1.01841762352032E-5</v>
      </c>
      <c r="J160" s="2">
        <v>1.44492833296835E-5</v>
      </c>
      <c r="K160" s="2">
        <v>2.8367434093821999E-5</v>
      </c>
      <c r="L160" s="2">
        <v>1.6191406759569499E-5</v>
      </c>
      <c r="M160" s="2">
        <v>8.0045251593551894E-6</v>
      </c>
      <c r="N160">
        <f t="shared" si="35"/>
        <v>1.7162621219579625E-5</v>
      </c>
      <c r="O160">
        <f t="shared" si="36"/>
        <v>8.3869404078337522E-6</v>
      </c>
      <c r="R160" t="s">
        <v>377</v>
      </c>
      <c r="T160" t="str">
        <f>IF(ISERROR(VLOOKUP(R160,[1]ISO3_Country!$B$3:$G$248,6,FALSE)),VLOOKUP(S160,[1]ISO3_Country!$B$3:$G$248,6,FALSE),VLOOKUP(R160,[1]ISO3_Country!$B$3:$G$248,6,FALSE))</f>
        <v>SMR</v>
      </c>
      <c r="U160" t="s">
        <v>378</v>
      </c>
      <c r="V160">
        <f>IFERROR(VLOOKUP(U160,'EU+'!$B$2:$D$30,3,FALSE),0)</f>
        <v>0</v>
      </c>
      <c r="W160" s="1">
        <f t="shared" si="37"/>
        <v>1.2528579358156569E-5</v>
      </c>
      <c r="X160" s="1">
        <f t="shared" si="38"/>
        <v>3.8449910730955999E-5</v>
      </c>
      <c r="Y160" s="1">
        <f t="shared" si="39"/>
        <v>1.6677054117898059E-5</v>
      </c>
      <c r="Z160" s="1">
        <f t="shared" si="40"/>
        <v>2.3767061442672833E-5</v>
      </c>
      <c r="AA160" s="1">
        <f t="shared" si="41"/>
        <v>1.2049992296363587E-5</v>
      </c>
      <c r="AB160" s="1">
        <f t="shared" si="42"/>
        <v>1.7096498409837951E-5</v>
      </c>
      <c r="AC160" s="1">
        <f t="shared" si="43"/>
        <v>3.3564556857979052E-5</v>
      </c>
      <c r="AD160" s="1">
        <f t="shared" si="44"/>
        <v>1.9157791677414834E-5</v>
      </c>
      <c r="AE160" s="1">
        <f t="shared" si="45"/>
        <v>9.471013097050362E-6</v>
      </c>
      <c r="AF160" s="1">
        <f t="shared" si="46"/>
        <v>2.0306939776481032E-5</v>
      </c>
      <c r="AG160" s="1">
        <f t="shared" si="47"/>
        <v>9.9234896343524193E-6</v>
      </c>
      <c r="AH160" s="1">
        <f t="shared" si="48"/>
        <v>1.8267970467729154E-5</v>
      </c>
      <c r="AI160" s="1">
        <f t="shared" si="49"/>
        <v>9.3834880945616822E-6</v>
      </c>
      <c r="AJ160">
        <f t="shared" si="50"/>
        <v>8.8049848820780831E-11</v>
      </c>
    </row>
    <row r="161" spans="1:36" x14ac:dyDescent="0.25">
      <c r="A161" t="s">
        <v>379</v>
      </c>
      <c r="C161" t="str">
        <f>IF(ISERROR(VLOOKUP(A161,[1]ISO3_Country!$B$3:$G$248,6,FALSE)),VLOOKUP(B161,[1]ISO3_Country!$B$3:$G$248,6,FALSE),VLOOKUP(A161,[1]ISO3_Country!$B$3:$G$248,6,FALSE))</f>
        <v>SAU</v>
      </c>
      <c r="D161" t="s">
        <v>139</v>
      </c>
      <c r="E161" s="1">
        <v>1.8883353384998702E-2</v>
      </c>
      <c r="F161" s="1">
        <v>5.2162573217367399E-2</v>
      </c>
      <c r="G161" s="1">
        <v>2.4383097645837699E-2</v>
      </c>
      <c r="H161" s="1">
        <v>3.3088570701961702E-2</v>
      </c>
      <c r="I161" s="1">
        <v>1.7572133091281798E-2</v>
      </c>
      <c r="J161" s="1">
        <v>2.38117147666243E-2</v>
      </c>
      <c r="K161" s="1">
        <v>4.1775067504024301E-2</v>
      </c>
      <c r="L161" s="1">
        <v>2.57840069438562E-2</v>
      </c>
      <c r="M161" s="1">
        <v>1.4320947438987101E-2</v>
      </c>
      <c r="N161">
        <f t="shared" si="35"/>
        <v>2.7975718299437687E-2</v>
      </c>
      <c r="O161">
        <f t="shared" si="36"/>
        <v>1.2318558907200424E-2</v>
      </c>
      <c r="R161" t="s">
        <v>379</v>
      </c>
      <c r="T161" t="str">
        <f>IF(ISERROR(VLOOKUP(R161,[1]ISO3_Country!$B$3:$G$248,6,FALSE)),VLOOKUP(S161,[1]ISO3_Country!$B$3:$G$248,6,FALSE),VLOOKUP(R161,[1]ISO3_Country!$B$3:$G$248,6,FALSE))</f>
        <v>SAU</v>
      </c>
      <c r="U161" t="s">
        <v>139</v>
      </c>
      <c r="V161">
        <f>IFERROR(VLOOKUP(U161,'EU+'!$B$2:$D$30,3,FALSE),0)</f>
        <v>0</v>
      </c>
      <c r="W161" s="1">
        <f t="shared" si="37"/>
        <v>2.2342922742460334E-2</v>
      </c>
      <c r="X161" s="1">
        <f t="shared" si="38"/>
        <v>6.1719140646355621E-2</v>
      </c>
      <c r="Y161" s="1">
        <f t="shared" si="39"/>
        <v>2.8850260640443742E-2</v>
      </c>
      <c r="Z161" s="1">
        <f t="shared" si="40"/>
        <v>3.9150640449258194E-2</v>
      </c>
      <c r="AA161" s="1">
        <f t="shared" si="41"/>
        <v>2.0791477237863856E-2</v>
      </c>
      <c r="AB161" s="1">
        <f t="shared" si="42"/>
        <v>2.8174196211295719E-2</v>
      </c>
      <c r="AC161" s="1">
        <f t="shared" si="43"/>
        <v>4.9428567414565937E-2</v>
      </c>
      <c r="AD161" s="1">
        <f t="shared" si="44"/>
        <v>3.0507826835211211E-2</v>
      </c>
      <c r="AE161" s="1">
        <f t="shared" si="45"/>
        <v>1.6944650439170181E-2</v>
      </c>
      <c r="AF161" s="1">
        <f t="shared" si="46"/>
        <v>3.3101075846291642E-2</v>
      </c>
      <c r="AG161" s="1">
        <f t="shared" si="47"/>
        <v>1.4575409586979171E-2</v>
      </c>
      <c r="AH161" s="1">
        <f t="shared" si="48"/>
        <v>2.9169343627621379E-2</v>
      </c>
      <c r="AI161" s="1">
        <f t="shared" si="49"/>
        <v>1.2578252789269989E-2</v>
      </c>
      <c r="AJ161">
        <f t="shared" si="50"/>
        <v>1.5821244323077827E-4</v>
      </c>
    </row>
    <row r="162" spans="1:36" x14ac:dyDescent="0.25">
      <c r="A162" t="s">
        <v>380</v>
      </c>
      <c r="C162" t="str">
        <f>IF(ISERROR(VLOOKUP(A162,[1]ISO3_Country!$B$3:$G$248,6,FALSE)),VLOOKUP(B162,[1]ISO3_Country!$B$3:$G$248,6,FALSE),VLOOKUP(A162,[1]ISO3_Country!$B$3:$G$248,6,FALSE))</f>
        <v>SEN</v>
      </c>
      <c r="D162" t="s">
        <v>141</v>
      </c>
      <c r="E162" s="1">
        <v>6.2232890626320501E-2</v>
      </c>
      <c r="F162" s="1">
        <v>0.17525282913533199</v>
      </c>
      <c r="G162" s="1">
        <v>8.0225160175759702E-2</v>
      </c>
      <c r="H162" s="1">
        <v>0.10874117674353501</v>
      </c>
      <c r="I162" s="1">
        <v>5.60983819702673E-2</v>
      </c>
      <c r="J162" s="1">
        <v>7.5755060097072793E-2</v>
      </c>
      <c r="K162" s="1">
        <v>0.13225665272190301</v>
      </c>
      <c r="L162" s="1">
        <v>8.0624202818591104E-2</v>
      </c>
      <c r="M162" s="1">
        <v>4.6319731905228298E-2</v>
      </c>
      <c r="N162">
        <f t="shared" si="35"/>
        <v>9.0834009577112185E-2</v>
      </c>
      <c r="O162">
        <f t="shared" si="36"/>
        <v>4.1251227861796705E-2</v>
      </c>
      <c r="R162" t="s">
        <v>380</v>
      </c>
      <c r="T162" t="str">
        <f>IF(ISERROR(VLOOKUP(R162,[1]ISO3_Country!$B$3:$G$248,6,FALSE)),VLOOKUP(S162,[1]ISO3_Country!$B$3:$G$248,6,FALSE),VLOOKUP(R162,[1]ISO3_Country!$B$3:$G$248,6,FALSE))</f>
        <v>SEN</v>
      </c>
      <c r="U162" t="s">
        <v>141</v>
      </c>
      <c r="V162">
        <f>IFERROR(VLOOKUP(U162,'EU+'!$B$2:$D$30,3,FALSE),0)</f>
        <v>0</v>
      </c>
      <c r="W162" s="1">
        <f t="shared" si="37"/>
        <v>7.3634414341282969E-2</v>
      </c>
      <c r="X162" s="1">
        <f t="shared" si="38"/>
        <v>0.20736043762645462</v>
      </c>
      <c r="Y162" s="1">
        <f t="shared" si="39"/>
        <v>9.4923000129440604E-2</v>
      </c>
      <c r="Z162" s="1">
        <f t="shared" si="40"/>
        <v>0.12866336086445029</v>
      </c>
      <c r="AA162" s="1">
        <f t="shared" si="41"/>
        <v>6.637601853781111E-2</v>
      </c>
      <c r="AB162" s="1">
        <f t="shared" si="42"/>
        <v>8.963394480791545E-2</v>
      </c>
      <c r="AC162" s="1">
        <f t="shared" si="43"/>
        <v>0.1564870451606013</v>
      </c>
      <c r="AD162" s="1">
        <f t="shared" si="44"/>
        <v>9.5395150322150124E-2</v>
      </c>
      <c r="AE162" s="1">
        <f t="shared" si="45"/>
        <v>5.4805847791428282E-2</v>
      </c>
      <c r="AF162" s="1">
        <f t="shared" si="46"/>
        <v>0.10747546884239274</v>
      </c>
      <c r="AG162" s="1">
        <f t="shared" si="47"/>
        <v>4.8808756493427995E-2</v>
      </c>
      <c r="AH162" s="1">
        <f t="shared" si="48"/>
        <v>9.2539601323981258E-2</v>
      </c>
      <c r="AI162" s="1">
        <f t="shared" si="49"/>
        <v>3.9415231170742221E-2</v>
      </c>
      <c r="AJ162">
        <f t="shared" si="50"/>
        <v>1.5535604482430493E-3</v>
      </c>
    </row>
    <row r="163" spans="1:36" x14ac:dyDescent="0.25">
      <c r="A163" t="s">
        <v>381</v>
      </c>
      <c r="C163" t="str">
        <f>IF(ISERROR(VLOOKUP(A163,[1]ISO3_Country!$B$3:$G$248,6,FALSE)),VLOOKUP(B163,[1]ISO3_Country!$B$3:$G$248,6,FALSE),VLOOKUP(A163,[1]ISO3_Country!$B$3:$G$248,6,FALSE))</f>
        <v>SRB</v>
      </c>
      <c r="D163" t="s">
        <v>146</v>
      </c>
      <c r="E163" s="1">
        <v>1.06995540370132E-2</v>
      </c>
      <c r="F163" s="1">
        <v>3.0349133518720799E-2</v>
      </c>
      <c r="G163" s="1">
        <v>1.38035586992997E-2</v>
      </c>
      <c r="H163" s="1">
        <v>1.8742258583449901E-2</v>
      </c>
      <c r="I163" s="1">
        <v>9.6665459460765595E-3</v>
      </c>
      <c r="J163" s="1">
        <v>1.3047676549926101E-2</v>
      </c>
      <c r="K163" s="1">
        <v>2.2924449771771101E-2</v>
      </c>
      <c r="L163" s="1">
        <v>1.38900169311535E-2</v>
      </c>
      <c r="M163" s="1">
        <v>7.9787477794155404E-3</v>
      </c>
      <c r="N163">
        <f t="shared" si="35"/>
        <v>1.5677993535202935E-2</v>
      </c>
      <c r="O163">
        <f t="shared" si="36"/>
        <v>7.1673990888087569E-3</v>
      </c>
      <c r="R163" t="s">
        <v>381</v>
      </c>
      <c r="T163" t="str">
        <f>IF(ISERROR(VLOOKUP(R163,[1]ISO3_Country!$B$3:$G$248,6,FALSE)),VLOOKUP(S163,[1]ISO3_Country!$B$3:$G$248,6,FALSE),VLOOKUP(R163,[1]ISO3_Country!$B$3:$G$248,6,FALSE))</f>
        <v>SRB</v>
      </c>
      <c r="U163" t="s">
        <v>146</v>
      </c>
      <c r="V163">
        <f>IFERROR(VLOOKUP(U163,'EU+'!$B$2:$D$30,3,FALSE),0)</f>
        <v>0</v>
      </c>
      <c r="W163" s="1">
        <f t="shared" si="37"/>
        <v>1.2659791105624216E-2</v>
      </c>
      <c r="X163" s="1">
        <f t="shared" si="38"/>
        <v>3.5909318206589227E-2</v>
      </c>
      <c r="Y163" s="1">
        <f t="shared" si="39"/>
        <v>1.6332472273408692E-2</v>
      </c>
      <c r="Z163" s="1">
        <f t="shared" si="40"/>
        <v>2.2175978334542192E-2</v>
      </c>
      <c r="AA163" s="1">
        <f t="shared" si="41"/>
        <v>1.1437528327527327E-2</v>
      </c>
      <c r="AB163" s="1">
        <f t="shared" si="42"/>
        <v>1.543810694954223E-2</v>
      </c>
      <c r="AC163" s="1">
        <f t="shared" si="43"/>
        <v>2.7124377737430632E-2</v>
      </c>
      <c r="AD163" s="1">
        <f t="shared" si="44"/>
        <v>1.6434770289834828E-2</v>
      </c>
      <c r="AE163" s="1">
        <f t="shared" si="45"/>
        <v>9.4405131113353153E-3</v>
      </c>
      <c r="AF163" s="1">
        <f t="shared" si="46"/>
        <v>1.8550317370648297E-2</v>
      </c>
      <c r="AG163" s="1">
        <f t="shared" si="47"/>
        <v>8.4805193675427087E-3</v>
      </c>
      <c r="AH163" s="1">
        <f t="shared" si="48"/>
        <v>1.5975059283134065E-2</v>
      </c>
      <c r="AI163" s="1">
        <f t="shared" si="49"/>
        <v>6.8574126836950782E-3</v>
      </c>
      <c r="AJ163">
        <f t="shared" si="50"/>
        <v>4.7024108714502131E-5</v>
      </c>
    </row>
    <row r="164" spans="1:36" x14ac:dyDescent="0.25">
      <c r="A164" t="s">
        <v>382</v>
      </c>
      <c r="C164" t="str">
        <f>IF(ISERROR(VLOOKUP(A164,[1]ISO3_Country!$B$3:$G$248,6,FALSE)),VLOOKUP(B164,[1]ISO3_Country!$B$3:$G$248,6,FALSE),VLOOKUP(A164,[1]ISO3_Country!$B$3:$G$248,6,FALSE))</f>
        <v>SYC</v>
      </c>
      <c r="D164" t="s">
        <v>383</v>
      </c>
      <c r="E164" s="2">
        <v>6.3932211279180604E-5</v>
      </c>
      <c r="F164" s="1">
        <v>1.7807294007859999E-4</v>
      </c>
      <c r="G164" s="2">
        <v>8.2525640510258195E-5</v>
      </c>
      <c r="H164" s="1">
        <v>1.12008708964937E-4</v>
      </c>
      <c r="I164" s="2">
        <v>5.9092339788035602E-5</v>
      </c>
      <c r="J164" s="2">
        <v>7.9880210979663604E-5</v>
      </c>
      <c r="K164" s="1">
        <v>1.39135151657619E-4</v>
      </c>
      <c r="L164" s="2">
        <v>8.6202474006821504E-5</v>
      </c>
      <c r="M164" s="2">
        <v>4.8305624149827497E-5</v>
      </c>
      <c r="N164">
        <f t="shared" si="35"/>
        <v>9.4350589046104783E-5</v>
      </c>
      <c r="O164">
        <f t="shared" si="36"/>
        <v>4.1879398241782104E-5</v>
      </c>
      <c r="R164" t="s">
        <v>382</v>
      </c>
      <c r="T164" t="str">
        <f>IF(ISERROR(VLOOKUP(R164,[1]ISO3_Country!$B$3:$G$248,6,FALSE)),VLOOKUP(S164,[1]ISO3_Country!$B$3:$G$248,6,FALSE),VLOOKUP(R164,[1]ISO3_Country!$B$3:$G$248,6,FALSE))</f>
        <v>SYC</v>
      </c>
      <c r="U164" t="s">
        <v>383</v>
      </c>
      <c r="V164">
        <f>IFERROR(VLOOKUP(U164,'EU+'!$B$2:$D$30,3,FALSE),0)</f>
        <v>0</v>
      </c>
      <c r="W164" s="1">
        <f t="shared" si="37"/>
        <v>7.5645063047973118E-5</v>
      </c>
      <c r="X164" s="1">
        <f t="shared" si="38"/>
        <v>2.1069721365589967E-4</v>
      </c>
      <c r="Y164" s="1">
        <f t="shared" si="39"/>
        <v>9.764494539712181E-5</v>
      </c>
      <c r="Z164" s="1">
        <f t="shared" si="40"/>
        <v>1.3252952904405351E-4</v>
      </c>
      <c r="AA164" s="1">
        <f t="shared" si="41"/>
        <v>6.991849146900795E-5</v>
      </c>
      <c r="AB164" s="1">
        <f t="shared" si="42"/>
        <v>9.4514853701138749E-5</v>
      </c>
      <c r="AC164" s="1">
        <f t="shared" si="43"/>
        <v>1.6462573574015104E-4</v>
      </c>
      <c r="AD164" s="1">
        <f t="shared" si="44"/>
        <v>1.0199540185873031E-4</v>
      </c>
      <c r="AE164" s="1">
        <f t="shared" si="45"/>
        <v>5.7155570115175071E-5</v>
      </c>
      <c r="AF164" s="1">
        <f t="shared" si="46"/>
        <v>1.116363115588057E-4</v>
      </c>
      <c r="AG164" s="1">
        <f t="shared" si="47"/>
        <v>4.9552012311553262E-5</v>
      </c>
      <c r="AH164" s="1">
        <f t="shared" si="48"/>
        <v>9.7642010576840617E-5</v>
      </c>
      <c r="AI164" s="1">
        <f t="shared" si="49"/>
        <v>4.1603172762154634E-5</v>
      </c>
      <c r="AJ164">
        <f t="shared" si="50"/>
        <v>1.7308239838776852E-9</v>
      </c>
    </row>
    <row r="165" spans="1:36" x14ac:dyDescent="0.25">
      <c r="A165" t="s">
        <v>384</v>
      </c>
      <c r="C165" t="str">
        <f>IF(ISERROR(VLOOKUP(A165,[1]ISO3_Country!$B$3:$G$248,6,FALSE)),VLOOKUP(B165,[1]ISO3_Country!$B$3:$G$248,6,FALSE),VLOOKUP(A165,[1]ISO3_Country!$B$3:$G$248,6,FALSE))</f>
        <v>SLE</v>
      </c>
      <c r="D165" t="s">
        <v>143</v>
      </c>
      <c r="E165" s="1">
        <v>4.4437621962708798E-2</v>
      </c>
      <c r="F165" s="1">
        <v>0.12568966719905</v>
      </c>
      <c r="G165" s="1">
        <v>5.7330647558019102E-2</v>
      </c>
      <c r="H165" s="1">
        <v>7.7822261790624903E-2</v>
      </c>
      <c r="I165" s="1">
        <v>4.0058734492436701E-2</v>
      </c>
      <c r="J165" s="1">
        <v>5.4159617852620003E-2</v>
      </c>
      <c r="K165" s="1">
        <v>9.48824907350026E-2</v>
      </c>
      <c r="L165" s="1">
        <v>5.7679023260036301E-2</v>
      </c>
      <c r="M165" s="1">
        <v>3.3055758308682397E-2</v>
      </c>
      <c r="N165">
        <f t="shared" si="35"/>
        <v>6.5012869239908969E-2</v>
      </c>
      <c r="O165">
        <f t="shared" si="36"/>
        <v>2.9656049360624683E-2</v>
      </c>
      <c r="R165" t="s">
        <v>384</v>
      </c>
      <c r="T165" t="str">
        <f>IF(ISERROR(VLOOKUP(R165,[1]ISO3_Country!$B$3:$G$248,6,FALSE)),VLOOKUP(S165,[1]ISO3_Country!$B$3:$G$248,6,FALSE),VLOOKUP(R165,[1]ISO3_Country!$B$3:$G$248,6,FALSE))</f>
        <v>SLE</v>
      </c>
      <c r="U165" t="s">
        <v>143</v>
      </c>
      <c r="V165">
        <f>IFERROR(VLOOKUP(U165,'EU+'!$B$2:$D$30,3,FALSE),0)</f>
        <v>0</v>
      </c>
      <c r="W165" s="1">
        <f t="shared" si="37"/>
        <v>5.2578921451536954E-2</v>
      </c>
      <c r="X165" s="1">
        <f t="shared" si="38"/>
        <v>0.14871693954448112</v>
      </c>
      <c r="Y165" s="1">
        <f t="shared" si="39"/>
        <v>6.7834044253053144E-2</v>
      </c>
      <c r="Z165" s="1">
        <f t="shared" si="40"/>
        <v>9.2079873070255225E-2</v>
      </c>
      <c r="AA165" s="1">
        <f t="shared" si="41"/>
        <v>4.7397789559786165E-2</v>
      </c>
      <c r="AB165" s="1">
        <f t="shared" si="42"/>
        <v>6.4082058560826285E-2</v>
      </c>
      <c r="AC165" s="1">
        <f t="shared" si="43"/>
        <v>0.11226566155291581</v>
      </c>
      <c r="AD165" s="1">
        <f t="shared" si="44"/>
        <v>6.8246244948386436E-2</v>
      </c>
      <c r="AE165" s="1">
        <f t="shared" si="45"/>
        <v>3.911181658396861E-2</v>
      </c>
      <c r="AF165" s="1">
        <f t="shared" si="46"/>
        <v>7.6923705502801074E-2</v>
      </c>
      <c r="AG165" s="1">
        <f t="shared" si="47"/>
        <v>3.5089255928314717E-2</v>
      </c>
      <c r="AH165" s="1">
        <f t="shared" si="48"/>
        <v>6.6220714241176676E-2</v>
      </c>
      <c r="AI165" s="1">
        <f t="shared" si="49"/>
        <v>2.8363747202441583E-2</v>
      </c>
      <c r="AJ165">
        <f t="shared" si="50"/>
        <v>8.0450215536401269E-4</v>
      </c>
    </row>
    <row r="166" spans="1:36" x14ac:dyDescent="0.25">
      <c r="A166" t="s">
        <v>385</v>
      </c>
      <c r="C166" t="str">
        <f>IF(ISERROR(VLOOKUP(A166,[1]ISO3_Country!$B$3:$G$248,6,FALSE)),VLOOKUP(B166,[1]ISO3_Country!$B$3:$G$248,6,FALSE),VLOOKUP(A166,[1]ISO3_Country!$B$3:$G$248,6,FALSE))</f>
        <v>SGP</v>
      </c>
      <c r="D166" t="s">
        <v>386</v>
      </c>
      <c r="E166" s="1">
        <v>2.1776145944260002E-3</v>
      </c>
      <c r="F166" s="1">
        <v>6.3971245642513701E-3</v>
      </c>
      <c r="G166" s="1">
        <v>2.8660253371378202E-3</v>
      </c>
      <c r="H166" s="1">
        <v>4.0115974334022902E-3</v>
      </c>
      <c r="I166" s="1">
        <v>2.0729947559953001E-3</v>
      </c>
      <c r="J166" s="1">
        <v>2.8952994157750199E-3</v>
      </c>
      <c r="K166" s="1">
        <v>5.4713404894179002E-3</v>
      </c>
      <c r="L166" s="1">
        <v>3.20574952282988E-3</v>
      </c>
      <c r="M166" s="1">
        <v>1.6501619035684E-3</v>
      </c>
      <c r="N166">
        <f t="shared" si="35"/>
        <v>3.4164342240893316E-3</v>
      </c>
      <c r="O166">
        <f t="shared" si="36"/>
        <v>1.602323117112648E-3</v>
      </c>
      <c r="R166" t="s">
        <v>385</v>
      </c>
      <c r="T166" t="str">
        <f>IF(ISERROR(VLOOKUP(R166,[1]ISO3_Country!$B$3:$G$248,6,FALSE)),VLOOKUP(S166,[1]ISO3_Country!$B$3:$G$248,6,FALSE),VLOOKUP(R166,[1]ISO3_Country!$B$3:$G$248,6,FALSE))</f>
        <v>SGP</v>
      </c>
      <c r="U166" t="s">
        <v>386</v>
      </c>
      <c r="V166">
        <f>IFERROR(VLOOKUP(U166,'EU+'!$B$2:$D$30,3,FALSE),0)</f>
        <v>0</v>
      </c>
      <c r="W166" s="1">
        <f t="shared" si="37"/>
        <v>2.5765696195023339E-3</v>
      </c>
      <c r="X166" s="1">
        <f t="shared" si="38"/>
        <v>7.5691248794035855E-3</v>
      </c>
      <c r="Y166" s="1">
        <f t="shared" si="39"/>
        <v>3.3911022782889336E-3</v>
      </c>
      <c r="Z166" s="1">
        <f t="shared" si="40"/>
        <v>4.7465516161744855E-3</v>
      </c>
      <c r="AA166" s="1">
        <f t="shared" si="41"/>
        <v>2.452782656470504E-3</v>
      </c>
      <c r="AB166" s="1">
        <f t="shared" si="42"/>
        <v>3.4257395836452625E-3</v>
      </c>
      <c r="AC166" s="1">
        <f t="shared" si="43"/>
        <v>6.4737303465322851E-3</v>
      </c>
      <c r="AD166" s="1">
        <f t="shared" si="44"/>
        <v>3.7930664358147323E-3</v>
      </c>
      <c r="AE166" s="1">
        <f t="shared" si="45"/>
        <v>1.9524837126264783E-3</v>
      </c>
      <c r="AF166" s="1">
        <f t="shared" si="46"/>
        <v>4.042350125384289E-3</v>
      </c>
      <c r="AG166" s="1">
        <f t="shared" si="47"/>
        <v>1.895880508307745E-3</v>
      </c>
      <c r="AH166" s="1">
        <f t="shared" si="48"/>
        <v>3.6195605470178529E-3</v>
      </c>
      <c r="AI166" s="1">
        <f t="shared" si="49"/>
        <v>1.7574464374046095E-3</v>
      </c>
      <c r="AJ166">
        <f t="shared" si="50"/>
        <v>3.0886179803461539E-6</v>
      </c>
    </row>
    <row r="167" spans="1:36" x14ac:dyDescent="0.25">
      <c r="A167" t="s">
        <v>387</v>
      </c>
      <c r="C167" t="str">
        <f>IF(ISERROR(VLOOKUP(A167,[1]ISO3_Country!$B$3:$G$248,6,FALSE)),VLOOKUP(B167,[1]ISO3_Country!$B$3:$G$248,6,FALSE),VLOOKUP(A167,[1]ISO3_Country!$B$3:$G$248,6,FALSE))</f>
        <v>SVK</v>
      </c>
      <c r="D167" t="s">
        <v>149</v>
      </c>
      <c r="E167" s="1">
        <v>3.4318767109066399E-3</v>
      </c>
      <c r="F167" s="1">
        <v>9.6060860792456099E-3</v>
      </c>
      <c r="G167" s="1">
        <v>4.4389016035794896E-3</v>
      </c>
      <c r="H167" s="1">
        <v>6.0441955962778999E-3</v>
      </c>
      <c r="I167" s="1">
        <v>3.18569947109638E-3</v>
      </c>
      <c r="J167" s="1">
        <v>4.3247865303452102E-3</v>
      </c>
      <c r="K167" s="1">
        <v>7.6232071134690804E-3</v>
      </c>
      <c r="L167" s="1">
        <v>4.6847435423731003E-3</v>
      </c>
      <c r="M167" s="1">
        <v>2.5958978173362202E-3</v>
      </c>
      <c r="N167">
        <f t="shared" si="35"/>
        <v>5.1039327182921812E-3</v>
      </c>
      <c r="O167">
        <f t="shared" si="36"/>
        <v>2.2773588463746428E-3</v>
      </c>
      <c r="R167" t="s">
        <v>387</v>
      </c>
      <c r="T167" t="str">
        <f>IF(ISERROR(VLOOKUP(R167,[1]ISO3_Country!$B$3:$G$248,6,FALSE)),VLOOKUP(S167,[1]ISO3_Country!$B$3:$G$248,6,FALSE),VLOOKUP(R167,[1]ISO3_Country!$B$3:$G$248,6,FALSE))</f>
        <v>SVK</v>
      </c>
      <c r="U167" t="s">
        <v>149</v>
      </c>
      <c r="V167" t="str">
        <f>IFERROR(VLOOKUP(U167,'EU+'!$B$2:$D$30,3,FALSE),0)</f>
        <v>EU+</v>
      </c>
      <c r="W167" s="1">
        <f t="shared" si="37"/>
        <v>4.0606217894725485E-3</v>
      </c>
      <c r="X167" s="1">
        <f t="shared" si="38"/>
        <v>1.1365991767993548E-2</v>
      </c>
      <c r="Y167" s="1">
        <f t="shared" si="39"/>
        <v>5.2521410560980525E-3</v>
      </c>
      <c r="Z167" s="1">
        <f t="shared" si="40"/>
        <v>7.151536726270156E-3</v>
      </c>
      <c r="AA167" s="1">
        <f t="shared" si="41"/>
        <v>3.7693430669972104E-3</v>
      </c>
      <c r="AB167" s="1">
        <f t="shared" si="42"/>
        <v>5.1171192613436731E-3</v>
      </c>
      <c r="AC167" s="1">
        <f t="shared" si="43"/>
        <v>9.0198347779331892E-3</v>
      </c>
      <c r="AD167" s="1">
        <f t="shared" si="44"/>
        <v>5.5430230479420394E-3</v>
      </c>
      <c r="AE167" s="1">
        <f t="shared" si="45"/>
        <v>3.0714854082083132E-3</v>
      </c>
      <c r="AF167" s="1">
        <f t="shared" si="46"/>
        <v>6.0390107669176371E-3</v>
      </c>
      <c r="AG167" s="1">
        <f t="shared" si="47"/>
        <v>2.694587752715021E-3</v>
      </c>
      <c r="AH167" s="1">
        <f t="shared" si="48"/>
        <v>5.3041611124848859E-3</v>
      </c>
      <c r="AI167" s="1">
        <f t="shared" si="49"/>
        <v>2.3042774192583758E-3</v>
      </c>
      <c r="AJ167">
        <f t="shared" si="50"/>
        <v>5.3096944249040411E-6</v>
      </c>
    </row>
    <row r="168" spans="1:36" x14ac:dyDescent="0.25">
      <c r="A168" t="s">
        <v>388</v>
      </c>
      <c r="C168" t="str">
        <f>IF(ISERROR(VLOOKUP(A168,[1]ISO3_Country!$B$3:$G$248,6,FALSE)),VLOOKUP(B168,[1]ISO3_Country!$B$3:$G$248,6,FALSE),VLOOKUP(A168,[1]ISO3_Country!$B$3:$G$248,6,FALSE))</f>
        <v>SVN</v>
      </c>
      <c r="D168" t="s">
        <v>150</v>
      </c>
      <c r="E168" s="1">
        <v>1.0895116930595299E-3</v>
      </c>
      <c r="F168" s="1">
        <v>3.0712042021278298E-3</v>
      </c>
      <c r="G168" s="1">
        <v>1.4157411008971701E-3</v>
      </c>
      <c r="H168" s="1">
        <v>1.9422305753039001E-3</v>
      </c>
      <c r="I168" s="1">
        <v>1.02177947033214E-3</v>
      </c>
      <c r="J168" s="1">
        <v>1.40032697266138E-3</v>
      </c>
      <c r="K168" s="1">
        <v>2.52940043884056E-3</v>
      </c>
      <c r="L168" s="1">
        <v>1.5285455336344401E-3</v>
      </c>
      <c r="M168" s="1">
        <v>8.2630041966654205E-4</v>
      </c>
      <c r="N168">
        <f t="shared" si="35"/>
        <v>1.6472267118359434E-3</v>
      </c>
      <c r="O168">
        <f t="shared" si="36"/>
        <v>7.4143022425581049E-4</v>
      </c>
      <c r="R168" t="s">
        <v>388</v>
      </c>
      <c r="T168" t="str">
        <f>IF(ISERROR(VLOOKUP(R168,[1]ISO3_Country!$B$3:$G$248,6,FALSE)),VLOOKUP(S168,[1]ISO3_Country!$B$3:$G$248,6,FALSE),VLOOKUP(R168,[1]ISO3_Country!$B$3:$G$248,6,FALSE))</f>
        <v>SVN</v>
      </c>
      <c r="U168" t="s">
        <v>150</v>
      </c>
      <c r="V168" t="str">
        <f>IFERROR(VLOOKUP(U168,'EU+'!$B$2:$D$30,3,FALSE),0)</f>
        <v>EU+</v>
      </c>
      <c r="W168" s="1">
        <f t="shared" si="37"/>
        <v>1.2891182561024718E-3</v>
      </c>
      <c r="X168" s="1">
        <f t="shared" si="38"/>
        <v>3.6338714218510796E-3</v>
      </c>
      <c r="Y168" s="1">
        <f t="shared" si="39"/>
        <v>1.6751152931237369E-3</v>
      </c>
      <c r="Z168" s="1">
        <f t="shared" si="40"/>
        <v>2.2980615152038216E-3</v>
      </c>
      <c r="AA168" s="1">
        <f t="shared" si="41"/>
        <v>1.208976991533679E-3</v>
      </c>
      <c r="AB168" s="1">
        <f t="shared" si="42"/>
        <v>1.6568771831179034E-3</v>
      </c>
      <c r="AC168" s="1">
        <f t="shared" si="43"/>
        <v>2.9928052204253011E-3</v>
      </c>
      <c r="AD168" s="1">
        <f t="shared" si="44"/>
        <v>1.8085863283932525E-3</v>
      </c>
      <c r="AE168" s="1">
        <f t="shared" si="45"/>
        <v>9.7768473968922495E-4</v>
      </c>
      <c r="AF168" s="1">
        <f t="shared" si="46"/>
        <v>1.949010772160052E-3</v>
      </c>
      <c r="AG168" s="1">
        <f t="shared" si="47"/>
        <v>8.7726569967348789E-4</v>
      </c>
      <c r="AH168" s="1">
        <f t="shared" si="48"/>
        <v>1.7289860926318721E-3</v>
      </c>
      <c r="AI168" s="1">
        <f t="shared" si="49"/>
        <v>7.8160697737090156E-4</v>
      </c>
      <c r="AJ168">
        <f t="shared" si="50"/>
        <v>6.1090946707487706E-7</v>
      </c>
    </row>
    <row r="169" spans="1:36" x14ac:dyDescent="0.25">
      <c r="A169" t="s">
        <v>389</v>
      </c>
      <c r="C169" t="str">
        <f>IF(ISERROR(VLOOKUP(A169,[1]ISO3_Country!$B$3:$G$248,6,FALSE)),VLOOKUP(B169,[1]ISO3_Country!$B$3:$G$248,6,FALSE),VLOOKUP(A169,[1]ISO3_Country!$B$3:$G$248,6,FALSE))</f>
        <v>SLB</v>
      </c>
      <c r="D169" t="s">
        <v>142</v>
      </c>
      <c r="E169" s="1">
        <v>2.19615579761622E-3</v>
      </c>
      <c r="F169" s="1">
        <v>6.1815105413299898E-3</v>
      </c>
      <c r="G169" s="1">
        <v>2.8307230498587398E-3</v>
      </c>
      <c r="H169" s="1">
        <v>3.8363340325706799E-3</v>
      </c>
      <c r="I169" s="1">
        <v>1.9795818569012802E-3</v>
      </c>
      <c r="J169" s="1">
        <v>2.6728805992464401E-3</v>
      </c>
      <c r="K169" s="1">
        <v>4.6648232252395399E-3</v>
      </c>
      <c r="L169" s="1">
        <v>2.8444923788393801E-3</v>
      </c>
      <c r="M169" s="1">
        <v>1.6347785257125899E-3</v>
      </c>
      <c r="N169">
        <f t="shared" si="35"/>
        <v>3.2045866674794291E-3</v>
      </c>
      <c r="O169">
        <f t="shared" si="36"/>
        <v>1.4546258857562739E-3</v>
      </c>
      <c r="R169" t="s">
        <v>389</v>
      </c>
      <c r="T169" t="str">
        <f>IF(ISERROR(VLOOKUP(R169,[1]ISO3_Country!$B$3:$G$248,6,FALSE)),VLOOKUP(S169,[1]ISO3_Country!$B$3:$G$248,6,FALSE),VLOOKUP(R169,[1]ISO3_Country!$B$3:$G$248,6,FALSE))</f>
        <v>SLB</v>
      </c>
      <c r="U169" t="s">
        <v>142</v>
      </c>
      <c r="V169">
        <f>IFERROR(VLOOKUP(U169,'EU+'!$B$2:$D$30,3,FALSE),0)</f>
        <v>0</v>
      </c>
      <c r="W169" s="1">
        <f t="shared" si="37"/>
        <v>2.598507707615457E-3</v>
      </c>
      <c r="X169" s="1">
        <f t="shared" si="38"/>
        <v>7.3140087801544691E-3</v>
      </c>
      <c r="Y169" s="1">
        <f t="shared" si="39"/>
        <v>3.3493323520884721E-3</v>
      </c>
      <c r="Z169" s="1">
        <f t="shared" si="40"/>
        <v>4.539178670039167E-3</v>
      </c>
      <c r="AA169" s="1">
        <f t="shared" si="41"/>
        <v>2.3422558265661832E-3</v>
      </c>
      <c r="AB169" s="1">
        <f t="shared" si="42"/>
        <v>3.1625720025039079E-3</v>
      </c>
      <c r="AC169" s="1">
        <f t="shared" si="43"/>
        <v>5.5194531820582588E-3</v>
      </c>
      <c r="AD169" s="1">
        <f t="shared" si="44"/>
        <v>3.3656243235067672E-3</v>
      </c>
      <c r="AE169" s="1">
        <f t="shared" si="45"/>
        <v>1.9342819866966182E-3</v>
      </c>
      <c r="AF169" s="1">
        <f t="shared" si="46"/>
        <v>3.7916905368032558E-3</v>
      </c>
      <c r="AG169" s="1">
        <f t="shared" si="47"/>
        <v>1.7211240568348657E-3</v>
      </c>
      <c r="AH169" s="1">
        <f t="shared" si="48"/>
        <v>3.2648374642663472E-3</v>
      </c>
      <c r="AI169" s="1">
        <f t="shared" si="49"/>
        <v>1.3897340579848089E-3</v>
      </c>
      <c r="AJ169">
        <f t="shared" si="50"/>
        <v>1.931360751922924E-6</v>
      </c>
    </row>
    <row r="170" spans="1:36" x14ac:dyDescent="0.25">
      <c r="A170" t="s">
        <v>390</v>
      </c>
      <c r="C170" t="str">
        <f>IF(ISERROR(VLOOKUP(A170,[1]ISO3_Country!$B$3:$G$248,6,FALSE)),VLOOKUP(B170,[1]ISO3_Country!$B$3:$G$248,6,FALSE),VLOOKUP(A170,[1]ISO3_Country!$B$3:$G$248,6,FALSE))</f>
        <v>ZAF</v>
      </c>
      <c r="D170" t="s">
        <v>174</v>
      </c>
      <c r="E170" s="1">
        <v>6.0565597236424101E-2</v>
      </c>
      <c r="F170" s="1">
        <v>0.16971064650172801</v>
      </c>
      <c r="G170" s="1">
        <v>7.8006681472879605E-2</v>
      </c>
      <c r="H170" s="1">
        <v>0.10554130354548601</v>
      </c>
      <c r="I170" s="1">
        <v>5.4945298841527102E-2</v>
      </c>
      <c r="J170" s="1">
        <v>7.3843806204453993E-2</v>
      </c>
      <c r="K170" s="1">
        <v>0.12805299554887301</v>
      </c>
      <c r="L170" s="1">
        <v>7.8598793453272406E-2</v>
      </c>
      <c r="M170" s="1">
        <v>4.5341198409242299E-2</v>
      </c>
      <c r="N170">
        <f t="shared" si="35"/>
        <v>8.8289591245987398E-2</v>
      </c>
      <c r="O170">
        <f t="shared" si="36"/>
        <v>3.9751564066337286E-2</v>
      </c>
      <c r="R170" t="s">
        <v>390</v>
      </c>
      <c r="T170" t="str">
        <f>IF(ISERROR(VLOOKUP(R170,[1]ISO3_Country!$B$3:$G$248,6,FALSE)),VLOOKUP(S170,[1]ISO3_Country!$B$3:$G$248,6,FALSE),VLOOKUP(R170,[1]ISO3_Country!$B$3:$G$248,6,FALSE))</f>
        <v>ZAF</v>
      </c>
      <c r="U170" t="s">
        <v>174</v>
      </c>
      <c r="V170">
        <f>IFERROR(VLOOKUP(U170,'EU+'!$B$2:$D$30,3,FALSE),0)</f>
        <v>0</v>
      </c>
      <c r="W170" s="1">
        <f t="shared" si="37"/>
        <v>7.1661660527912938E-2</v>
      </c>
      <c r="X170" s="1">
        <f t="shared" si="38"/>
        <v>0.20080288633338869</v>
      </c>
      <c r="Y170" s="1">
        <f t="shared" si="39"/>
        <v>9.2298079795977969E-2</v>
      </c>
      <c r="Z170" s="1">
        <f t="shared" si="40"/>
        <v>0.1248772473393772</v>
      </c>
      <c r="AA170" s="1">
        <f t="shared" si="41"/>
        <v>6.5011682091004816E-2</v>
      </c>
      <c r="AB170" s="1">
        <f t="shared" si="42"/>
        <v>8.7372535131711823E-2</v>
      </c>
      <c r="AC170" s="1">
        <f t="shared" si="43"/>
        <v>0.15151324704657498</v>
      </c>
      <c r="AD170" s="1">
        <f t="shared" si="44"/>
        <v>9.2998671050246992E-2</v>
      </c>
      <c r="AE170" s="1">
        <f t="shared" si="45"/>
        <v>5.3648039755113425E-2</v>
      </c>
      <c r="AF170" s="1">
        <f t="shared" si="46"/>
        <v>0.10446489434125655</v>
      </c>
      <c r="AG170" s="1">
        <f t="shared" si="47"/>
        <v>4.7034343250267854E-2</v>
      </c>
      <c r="AH170" s="1">
        <f t="shared" si="48"/>
        <v>9.0108835014930416E-2</v>
      </c>
      <c r="AI170" s="1">
        <f t="shared" si="49"/>
        <v>3.7899858120377883E-2</v>
      </c>
      <c r="AJ170">
        <f t="shared" si="50"/>
        <v>1.4363992455447734E-3</v>
      </c>
    </row>
    <row r="171" spans="1:36" x14ac:dyDescent="0.25">
      <c r="A171" t="s">
        <v>391</v>
      </c>
      <c r="C171" t="str">
        <f>IF(ISERROR(VLOOKUP(A171,[1]ISO3_Country!$B$3:$G$248,6,FALSE)),VLOOKUP(B171,[1]ISO3_Country!$B$3:$G$248,6,FALSE),VLOOKUP(A171,[1]ISO3_Country!$B$3:$G$248,6,FALSE))</f>
        <v>KOR</v>
      </c>
      <c r="D171" t="s">
        <v>92</v>
      </c>
      <c r="E171" s="1">
        <v>2.5212343886526298E-2</v>
      </c>
      <c r="F171" s="1">
        <v>7.1358174784749206E-2</v>
      </c>
      <c r="G171" s="1">
        <v>3.2837504476216701E-2</v>
      </c>
      <c r="H171" s="1">
        <v>4.5222555250033901E-2</v>
      </c>
      <c r="I171" s="1">
        <v>2.3751110048649E-2</v>
      </c>
      <c r="J171" s="1">
        <v>3.2683635230454797E-2</v>
      </c>
      <c r="K171" s="1">
        <v>5.9613898471923499E-2</v>
      </c>
      <c r="L171" s="1">
        <v>3.57897503936421E-2</v>
      </c>
      <c r="M171" s="1">
        <v>1.9139739216876998E-2</v>
      </c>
      <c r="N171">
        <f t="shared" si="35"/>
        <v>3.8400967973230282E-2</v>
      </c>
      <c r="O171">
        <f t="shared" si="36"/>
        <v>1.7366316200018512E-2</v>
      </c>
      <c r="R171" t="s">
        <v>391</v>
      </c>
      <c r="T171" t="str">
        <f>IF(ISERROR(VLOOKUP(R171,[1]ISO3_Country!$B$3:$G$248,6,FALSE)),VLOOKUP(S171,[1]ISO3_Country!$B$3:$G$248,6,FALSE),VLOOKUP(R171,[1]ISO3_Country!$B$3:$G$248,6,FALSE))</f>
        <v>KOR</v>
      </c>
      <c r="U171" t="s">
        <v>92</v>
      </c>
      <c r="V171">
        <f>IFERROR(VLOOKUP(U171,'EU+'!$B$2:$D$30,3,FALSE),0)</f>
        <v>0</v>
      </c>
      <c r="W171" s="1">
        <f t="shared" si="37"/>
        <v>2.9831430897253101E-2</v>
      </c>
      <c r="X171" s="1">
        <f t="shared" si="38"/>
        <v>8.4431517736951053E-2</v>
      </c>
      <c r="Y171" s="1">
        <f t="shared" si="39"/>
        <v>3.8853577042632648E-2</v>
      </c>
      <c r="Z171" s="1">
        <f t="shared" si="40"/>
        <v>5.3507660295699158E-2</v>
      </c>
      <c r="AA171" s="1">
        <f t="shared" si="41"/>
        <v>2.8102488262821565E-2</v>
      </c>
      <c r="AB171" s="1">
        <f t="shared" si="42"/>
        <v>3.8671517818277407E-2</v>
      </c>
      <c r="AC171" s="1">
        <f t="shared" si="43"/>
        <v>7.0535603543446179E-2</v>
      </c>
      <c r="AD171" s="1">
        <f t="shared" si="44"/>
        <v>4.2346696146265003E-2</v>
      </c>
      <c r="AE171" s="1">
        <f t="shared" si="45"/>
        <v>2.2646280346225189E-2</v>
      </c>
      <c r="AF171" s="1">
        <f t="shared" si="46"/>
        <v>4.5436308009952374E-2</v>
      </c>
      <c r="AG171" s="1">
        <f t="shared" si="47"/>
        <v>2.0547953176918082E-2</v>
      </c>
      <c r="AH171" s="1">
        <f t="shared" si="48"/>
        <v>4.0460517223407065E-2</v>
      </c>
      <c r="AI171" s="1">
        <f t="shared" si="49"/>
        <v>1.8583170627380897E-2</v>
      </c>
      <c r="AJ171">
        <f t="shared" si="50"/>
        <v>3.4533423056635213E-4</v>
      </c>
    </row>
    <row r="172" spans="1:36" x14ac:dyDescent="0.25">
      <c r="A172" t="s">
        <v>392</v>
      </c>
      <c r="C172" t="str">
        <f>IF(ISERROR(VLOOKUP(A172,[1]ISO3_Country!$B$3:$G$248,6,FALSE)),VLOOKUP(B172,[1]ISO3_Country!$B$3:$G$248,6,FALSE),VLOOKUP(A172,[1]ISO3_Country!$B$3:$G$248,6,FALSE))</f>
        <v>ESP</v>
      </c>
      <c r="D172" t="s">
        <v>56</v>
      </c>
      <c r="E172" s="1">
        <v>2.135217404959E-2</v>
      </c>
      <c r="F172" s="1">
        <v>6.1350532376105202E-2</v>
      </c>
      <c r="G172" s="1">
        <v>2.7924940427754799E-2</v>
      </c>
      <c r="H172" s="1">
        <v>3.8718034351048099E-2</v>
      </c>
      <c r="I172" s="1">
        <v>2.0192491307089701E-2</v>
      </c>
      <c r="J172" s="1">
        <v>2.7958177697538E-2</v>
      </c>
      <c r="K172" s="1">
        <v>5.1768688239472699E-2</v>
      </c>
      <c r="L172" s="1">
        <v>3.0751217067778398E-2</v>
      </c>
      <c r="M172" s="1">
        <v>1.6195543024330999E-2</v>
      </c>
      <c r="N172">
        <f t="shared" si="35"/>
        <v>3.2912422060078654E-2</v>
      </c>
      <c r="O172">
        <f t="shared" si="36"/>
        <v>1.511195867940209E-2</v>
      </c>
      <c r="R172" t="s">
        <v>392</v>
      </c>
      <c r="T172" t="str">
        <f>IF(ISERROR(VLOOKUP(R172,[1]ISO3_Country!$B$3:$G$248,6,FALSE)),VLOOKUP(S172,[1]ISO3_Country!$B$3:$G$248,6,FALSE),VLOOKUP(R172,[1]ISO3_Country!$B$3:$G$248,6,FALSE))</f>
        <v>ESP</v>
      </c>
      <c r="U172" t="s">
        <v>56</v>
      </c>
      <c r="V172" t="str">
        <f>IFERROR(VLOOKUP(U172,'EU+'!$B$2:$D$30,3,FALSE),0)</f>
        <v>EU+</v>
      </c>
      <c r="W172" s="1">
        <f t="shared" si="37"/>
        <v>2.5264049528011763E-2</v>
      </c>
      <c r="X172" s="1">
        <f t="shared" si="38"/>
        <v>7.2590401563796397E-2</v>
      </c>
      <c r="Y172" s="1">
        <f t="shared" si="39"/>
        <v>3.3040995094694915E-2</v>
      </c>
      <c r="Z172" s="1">
        <f t="shared" si="40"/>
        <v>4.5811463282396887E-2</v>
      </c>
      <c r="AA172" s="1">
        <f t="shared" si="41"/>
        <v>2.3891904369618831E-2</v>
      </c>
      <c r="AB172" s="1">
        <f t="shared" si="42"/>
        <v>3.3080321676991799E-2</v>
      </c>
      <c r="AC172" s="1">
        <f t="shared" si="43"/>
        <v>6.1253093040769403E-2</v>
      </c>
      <c r="AD172" s="1">
        <f t="shared" si="44"/>
        <v>3.6385066421932427E-2</v>
      </c>
      <c r="AE172" s="1">
        <f t="shared" si="45"/>
        <v>1.9162685736331401E-2</v>
      </c>
      <c r="AF172" s="1">
        <f t="shared" si="46"/>
        <v>3.8942220079393755E-2</v>
      </c>
      <c r="AG172" s="1">
        <f t="shared" si="47"/>
        <v>1.7880580762173613E-2</v>
      </c>
      <c r="AH172" s="1">
        <f t="shared" si="48"/>
        <v>3.4754614249128776E-2</v>
      </c>
      <c r="AI172" s="1">
        <f t="shared" si="49"/>
        <v>1.6345777045238069E-2</v>
      </c>
      <c r="AJ172">
        <f t="shared" si="50"/>
        <v>2.6718442721263176E-4</v>
      </c>
    </row>
    <row r="173" spans="1:36" x14ac:dyDescent="0.25">
      <c r="A173" t="s">
        <v>393</v>
      </c>
      <c r="C173" t="str">
        <f>IF(ISERROR(VLOOKUP(A173,[1]ISO3_Country!$B$3:$G$248,6,FALSE)),VLOOKUP(B173,[1]ISO3_Country!$B$3:$G$248,6,FALSE),VLOOKUP(A173,[1]ISO3_Country!$B$3:$G$248,6,FALSE))</f>
        <v>LKA</v>
      </c>
      <c r="D173" t="s">
        <v>98</v>
      </c>
      <c r="E173" s="1">
        <v>5.7317823380760503E-2</v>
      </c>
      <c r="F173" s="1">
        <v>0.16240478417906701</v>
      </c>
      <c r="G173" s="1">
        <v>7.3950947052881993E-2</v>
      </c>
      <c r="H173" s="1">
        <v>0.10044581902889201</v>
      </c>
      <c r="I173" s="1">
        <v>5.16628001877079E-2</v>
      </c>
      <c r="J173" s="1">
        <v>6.9869079099520906E-2</v>
      </c>
      <c r="K173" s="1">
        <v>0.122620904090138</v>
      </c>
      <c r="L173" s="1">
        <v>7.4434451856939199E-2</v>
      </c>
      <c r="M173" s="1">
        <v>4.2646281332950703E-2</v>
      </c>
      <c r="N173">
        <f t="shared" si="35"/>
        <v>8.392809891209535E-2</v>
      </c>
      <c r="O173">
        <f t="shared" si="36"/>
        <v>3.83556254688922E-2</v>
      </c>
      <c r="R173" t="s">
        <v>393</v>
      </c>
      <c r="T173" t="str">
        <f>IF(ISERROR(VLOOKUP(R173,[1]ISO3_Country!$B$3:$G$248,6,FALSE)),VLOOKUP(S173,[1]ISO3_Country!$B$3:$G$248,6,FALSE),VLOOKUP(R173,[1]ISO3_Country!$B$3:$G$248,6,FALSE))</f>
        <v>LKA</v>
      </c>
      <c r="U173" t="s">
        <v>98</v>
      </c>
      <c r="V173">
        <f>IFERROR(VLOOKUP(U173,'EU+'!$B$2:$D$30,3,FALSE),0)</f>
        <v>0</v>
      </c>
      <c r="W173" s="1">
        <f t="shared" si="37"/>
        <v>6.7818870592110489E-2</v>
      </c>
      <c r="X173" s="1">
        <f t="shared" si="38"/>
        <v>0.19215853624819973</v>
      </c>
      <c r="Y173" s="1">
        <f t="shared" si="39"/>
        <v>8.7499304972331882E-2</v>
      </c>
      <c r="Z173" s="1">
        <f t="shared" si="40"/>
        <v>0.11884823254690366</v>
      </c>
      <c r="AA173" s="1">
        <f t="shared" si="41"/>
        <v>6.1127805518384211E-2</v>
      </c>
      <c r="AB173" s="1">
        <f t="shared" si="42"/>
        <v>8.2669608759617721E-2</v>
      </c>
      <c r="AC173" s="1">
        <f t="shared" si="43"/>
        <v>0.14508595644209407</v>
      </c>
      <c r="AD173" s="1">
        <f t="shared" si="44"/>
        <v>8.8071391416005632E-2</v>
      </c>
      <c r="AE173" s="1">
        <f t="shared" si="45"/>
        <v>5.0459394030739381E-2</v>
      </c>
      <c r="AF173" s="1">
        <f t="shared" si="46"/>
        <v>9.9304344502931852E-2</v>
      </c>
      <c r="AG173" s="1">
        <f t="shared" si="47"/>
        <v>4.5382658425012642E-2</v>
      </c>
      <c r="AH173" s="1">
        <f t="shared" si="48"/>
        <v>8.5482831233368209E-2</v>
      </c>
      <c r="AI173" s="1">
        <f t="shared" si="49"/>
        <v>3.6697942143317196E-2</v>
      </c>
      <c r="AJ173">
        <f t="shared" si="50"/>
        <v>1.3467389575542563E-3</v>
      </c>
    </row>
    <row r="174" spans="1:36" x14ac:dyDescent="0.25">
      <c r="A174" t="s">
        <v>394</v>
      </c>
      <c r="C174" t="str">
        <f>IF(ISERROR(VLOOKUP(A174,[1]ISO3_Country!$B$3:$G$248,6,FALSE)),VLOOKUP(B174,[1]ISO3_Country!$B$3:$G$248,6,FALSE),VLOOKUP(A174,[1]ISO3_Country!$B$3:$G$248,6,FALSE))</f>
        <v>SDN</v>
      </c>
      <c r="D174" t="s">
        <v>140</v>
      </c>
      <c r="E174" s="1">
        <v>0.14205936392146901</v>
      </c>
      <c r="F174" s="1">
        <v>0.401191772800775</v>
      </c>
      <c r="G174" s="1">
        <v>0.18321368907462501</v>
      </c>
      <c r="H174" s="1">
        <v>0.24857851931792699</v>
      </c>
      <c r="I174" s="1">
        <v>0.128049675387502</v>
      </c>
      <c r="J174" s="1">
        <v>0.173054119880341</v>
      </c>
      <c r="K174" s="1">
        <v>0.30282440225903601</v>
      </c>
      <c r="L174" s="1">
        <v>0.18425852088145001</v>
      </c>
      <c r="M174" s="1">
        <v>0.105703637721536</v>
      </c>
      <c r="N174">
        <f t="shared" si="35"/>
        <v>0.20765930013829567</v>
      </c>
      <c r="O174">
        <f t="shared" si="36"/>
        <v>9.4580852375770616E-2</v>
      </c>
      <c r="R174" t="s">
        <v>394</v>
      </c>
      <c r="T174" t="str">
        <f>IF(ISERROR(VLOOKUP(R174,[1]ISO3_Country!$B$3:$G$248,6,FALSE)),VLOOKUP(S174,[1]ISO3_Country!$B$3:$G$248,6,FALSE),VLOOKUP(R174,[1]ISO3_Country!$B$3:$G$248,6,FALSE))</f>
        <v>SDN</v>
      </c>
      <c r="U174" t="s">
        <v>140</v>
      </c>
      <c r="V174">
        <f>IFERROR(VLOOKUP(U174,'EU+'!$B$2:$D$30,3,FALSE),0)</f>
        <v>0</v>
      </c>
      <c r="W174" s="1">
        <f t="shared" si="37"/>
        <v>0.1680856852184921</v>
      </c>
      <c r="X174" s="1">
        <f t="shared" si="38"/>
        <v>0.47469305911096421</v>
      </c>
      <c r="Y174" s="1">
        <f t="shared" si="39"/>
        <v>0.21677978571366852</v>
      </c>
      <c r="Z174" s="1">
        <f t="shared" si="40"/>
        <v>0.29411993406678533</v>
      </c>
      <c r="AA174" s="1">
        <f t="shared" si="41"/>
        <v>0.15150931860719813</v>
      </c>
      <c r="AB174" s="1">
        <f t="shared" si="42"/>
        <v>0.20475890864927504</v>
      </c>
      <c r="AC174" s="1">
        <f t="shared" si="43"/>
        <v>0.35830406211538668</v>
      </c>
      <c r="AD174" s="1">
        <f t="shared" si="44"/>
        <v>0.2180160383994495</v>
      </c>
      <c r="AE174" s="1">
        <f t="shared" si="45"/>
        <v>0.12506932233156728</v>
      </c>
      <c r="AF174" s="1">
        <f t="shared" si="46"/>
        <v>0.24570401269030964</v>
      </c>
      <c r="AG174" s="1">
        <f t="shared" si="47"/>
        <v>0.11190876082564157</v>
      </c>
      <c r="AH174" s="1">
        <f t="shared" si="48"/>
        <v>0.21153153002057529</v>
      </c>
      <c r="AI174" s="1">
        <f t="shared" si="49"/>
        <v>9.0427419304222226E-2</v>
      </c>
      <c r="AJ174">
        <f t="shared" si="50"/>
        <v>8.1771181620216224E-3</v>
      </c>
    </row>
    <row r="175" spans="1:36" x14ac:dyDescent="0.25">
      <c r="A175" t="s">
        <v>395</v>
      </c>
      <c r="C175" t="str">
        <f>IF(ISERROR(VLOOKUP(A175,[1]ISO3_Country!$B$3:$G$248,6,FALSE)),VLOOKUP(B175,[1]ISO3_Country!$B$3:$G$248,6,FALSE),VLOOKUP(A175,[1]ISO3_Country!$B$3:$G$248,6,FALSE))</f>
        <v>SUR</v>
      </c>
      <c r="D175" t="s">
        <v>148</v>
      </c>
      <c r="E175" s="1">
        <v>7.5587049982113799E-4</v>
      </c>
      <c r="F175" s="1">
        <v>2.1351801382590799E-3</v>
      </c>
      <c r="G175" s="1">
        <v>9.7452174468825301E-4</v>
      </c>
      <c r="H175" s="1">
        <v>1.32134788968534E-3</v>
      </c>
      <c r="I175" s="1">
        <v>6.8329237924931398E-4</v>
      </c>
      <c r="J175" s="1">
        <v>9.2100324691177899E-4</v>
      </c>
      <c r="K175" s="1">
        <v>1.61225463693604E-3</v>
      </c>
      <c r="L175" s="1">
        <v>9.79887727236536E-4</v>
      </c>
      <c r="M175" s="1">
        <v>5.6414108015400105E-4</v>
      </c>
      <c r="N175">
        <f t="shared" si="35"/>
        <v>1.1052777047712754E-3</v>
      </c>
      <c r="O175">
        <f t="shared" si="36"/>
        <v>5.0301263115005654E-4</v>
      </c>
      <c r="R175" t="s">
        <v>395</v>
      </c>
      <c r="T175" t="str">
        <f>IF(ISERROR(VLOOKUP(R175,[1]ISO3_Country!$B$3:$G$248,6,FALSE)),VLOOKUP(S175,[1]ISO3_Country!$B$3:$G$248,6,FALSE),VLOOKUP(R175,[1]ISO3_Country!$B$3:$G$248,6,FALSE))</f>
        <v>SUR</v>
      </c>
      <c r="U175" t="s">
        <v>148</v>
      </c>
      <c r="V175">
        <f>IFERROR(VLOOKUP(U175,'EU+'!$B$2:$D$30,3,FALSE),0)</f>
        <v>0</v>
      </c>
      <c r="W175" s="1">
        <f t="shared" si="37"/>
        <v>8.9435154003022566E-4</v>
      </c>
      <c r="X175" s="1">
        <f t="shared" si="38"/>
        <v>2.5263608585674772E-3</v>
      </c>
      <c r="Y175" s="1">
        <f t="shared" si="39"/>
        <v>1.1530613026452551E-3</v>
      </c>
      <c r="Z175" s="1">
        <f t="shared" si="40"/>
        <v>1.563428550704665E-3</v>
      </c>
      <c r="AA175" s="1">
        <f t="shared" si="41"/>
        <v>8.0847657345689073E-4</v>
      </c>
      <c r="AB175" s="1">
        <f t="shared" si="42"/>
        <v>1.0897378220783855E-3</v>
      </c>
      <c r="AC175" s="1">
        <f t="shared" si="43"/>
        <v>1.9076315556776225E-3</v>
      </c>
      <c r="AD175" s="1">
        <f t="shared" si="44"/>
        <v>1.1594103727002021E-3</v>
      </c>
      <c r="AE175" s="1">
        <f t="shared" si="45"/>
        <v>6.6749587918755321E-4</v>
      </c>
      <c r="AF175" s="1">
        <f t="shared" si="46"/>
        <v>1.3077727172275861E-3</v>
      </c>
      <c r="AG175" s="1">
        <f t="shared" si="47"/>
        <v>5.9516824830465253E-4</v>
      </c>
      <c r="AH175" s="1">
        <f t="shared" si="48"/>
        <v>1.1265504406201307E-3</v>
      </c>
      <c r="AI175" s="1">
        <f t="shared" si="49"/>
        <v>4.8073504336169838E-4</v>
      </c>
      <c r="AJ175">
        <f t="shared" si="50"/>
        <v>2.3110618191597402E-7</v>
      </c>
    </row>
    <row r="176" spans="1:36" x14ac:dyDescent="0.25">
      <c r="A176" t="s">
        <v>396</v>
      </c>
      <c r="C176" t="str">
        <f>IF(ISERROR(VLOOKUP(A176,[1]ISO3_Country!$B$3:$G$248,6,FALSE)),VLOOKUP(B176,[1]ISO3_Country!$B$3:$G$248,6,FALSE),VLOOKUP(A176,[1]ISO3_Country!$B$3:$G$248,6,FALSE))</f>
        <v>SWZ</v>
      </c>
      <c r="D176" t="s">
        <v>152</v>
      </c>
      <c r="E176" s="1">
        <v>2.6276632138349E-3</v>
      </c>
      <c r="F176" s="1">
        <v>7.4043851974065203E-3</v>
      </c>
      <c r="G176" s="1">
        <v>3.3862633472882E-3</v>
      </c>
      <c r="H176" s="1">
        <v>4.5898735425769499E-3</v>
      </c>
      <c r="I176" s="1">
        <v>2.3692915988442402E-3</v>
      </c>
      <c r="J176" s="1">
        <v>3.1971192165066399E-3</v>
      </c>
      <c r="K176" s="1">
        <v>5.5885458185896304E-3</v>
      </c>
      <c r="L176" s="1">
        <v>3.4024824343047602E-3</v>
      </c>
      <c r="M176" s="1">
        <v>1.9576451155819E-3</v>
      </c>
      <c r="N176">
        <f t="shared" si="35"/>
        <v>3.8359188316593046E-3</v>
      </c>
      <c r="O176">
        <f t="shared" si="36"/>
        <v>1.7432373837540976E-3</v>
      </c>
      <c r="R176" t="s">
        <v>396</v>
      </c>
      <c r="T176" t="str">
        <f>IF(ISERROR(VLOOKUP(R176,[1]ISO3_Country!$B$3:$G$248,6,FALSE)),VLOOKUP(S176,[1]ISO3_Country!$B$3:$G$248,6,FALSE),VLOOKUP(R176,[1]ISO3_Country!$B$3:$G$248,6,FALSE))</f>
        <v>SWZ</v>
      </c>
      <c r="U176" t="s">
        <v>152</v>
      </c>
      <c r="V176">
        <f>IFERROR(VLOOKUP(U176,'EU+'!$B$2:$D$30,3,FALSE),0)</f>
        <v>0</v>
      </c>
      <c r="W176" s="1">
        <f t="shared" si="37"/>
        <v>3.1090704591991741E-3</v>
      </c>
      <c r="X176" s="1">
        <f t="shared" si="38"/>
        <v>8.7609230759032458E-3</v>
      </c>
      <c r="Y176" s="1">
        <f t="shared" si="39"/>
        <v>4.0066517218382593E-3</v>
      </c>
      <c r="Z176" s="1">
        <f t="shared" si="40"/>
        <v>5.4307721657599305E-3</v>
      </c>
      <c r="AA176" s="1">
        <f t="shared" si="41"/>
        <v>2.8033632622366357E-3</v>
      </c>
      <c r="AB176" s="1">
        <f t="shared" si="42"/>
        <v>3.7828549938376359E-3</v>
      </c>
      <c r="AC176" s="1">
        <f t="shared" si="43"/>
        <v>6.6124085548620072E-3</v>
      </c>
      <c r="AD176" s="1">
        <f t="shared" si="44"/>
        <v>4.0258422649995249E-3</v>
      </c>
      <c r="AE176" s="1">
        <f t="shared" si="45"/>
        <v>2.3163001127410308E-3</v>
      </c>
      <c r="AF176" s="1">
        <f t="shared" si="46"/>
        <v>4.5386874012641604E-3</v>
      </c>
      <c r="AG176" s="1">
        <f t="shared" si="47"/>
        <v>2.0626113059944284E-3</v>
      </c>
      <c r="AH176" s="1">
        <f t="shared" si="48"/>
        <v>3.9081538377353665E-3</v>
      </c>
      <c r="AI176" s="1">
        <f t="shared" si="49"/>
        <v>1.6656158349680206E-3</v>
      </c>
      <c r="AJ176">
        <f t="shared" si="50"/>
        <v>2.7742761096962165E-6</v>
      </c>
    </row>
    <row r="177" spans="1:36" x14ac:dyDescent="0.25">
      <c r="A177" t="s">
        <v>397</v>
      </c>
      <c r="C177" t="str">
        <f>IF(ISERROR(VLOOKUP(A177,[1]ISO3_Country!$B$3:$G$248,6,FALSE)),VLOOKUP(B177,[1]ISO3_Country!$B$3:$G$248,6,FALSE),VLOOKUP(A177,[1]ISO3_Country!$B$3:$G$248,6,FALSE))</f>
        <v>SWE</v>
      </c>
      <c r="D177" t="s">
        <v>151</v>
      </c>
      <c r="E177" s="1">
        <v>3.32515950442442E-3</v>
      </c>
      <c r="F177" s="1">
        <v>1.01028840917852E-2</v>
      </c>
      <c r="G177" s="1">
        <v>4.41307883306953E-3</v>
      </c>
      <c r="H177" s="1">
        <v>6.2612498269597099E-3</v>
      </c>
      <c r="I177" s="1">
        <v>3.1867704542776999E-3</v>
      </c>
      <c r="J177" s="1">
        <v>4.5035665059144098E-3</v>
      </c>
      <c r="K177" s="1">
        <v>8.7587825869555099E-3</v>
      </c>
      <c r="L177" s="1">
        <v>5.0296912779185E-3</v>
      </c>
      <c r="M177" s="1">
        <v>2.5139766827607401E-3</v>
      </c>
      <c r="N177">
        <f t="shared" si="35"/>
        <v>5.343906640451747E-3</v>
      </c>
      <c r="O177">
        <f t="shared" si="36"/>
        <v>2.5874501436564407E-3</v>
      </c>
      <c r="R177" t="s">
        <v>397</v>
      </c>
      <c r="T177" t="str">
        <f>IF(ISERROR(VLOOKUP(R177,[1]ISO3_Country!$B$3:$G$248,6,FALSE)),VLOOKUP(S177,[1]ISO3_Country!$B$3:$G$248,6,FALSE),VLOOKUP(R177,[1]ISO3_Country!$B$3:$G$248,6,FALSE))</f>
        <v>SWE</v>
      </c>
      <c r="U177" t="s">
        <v>151</v>
      </c>
      <c r="V177" t="str">
        <f>IFERROR(VLOOKUP(U177,'EU+'!$B$2:$D$30,3,FALSE),0)</f>
        <v>EU+</v>
      </c>
      <c r="W177" s="1">
        <f t="shared" si="37"/>
        <v>3.9343532051215498E-3</v>
      </c>
      <c r="X177" s="1">
        <f t="shared" si="38"/>
        <v>1.1953806833806906E-2</v>
      </c>
      <c r="Y177" s="1">
        <f t="shared" si="39"/>
        <v>5.2215873639260548E-3</v>
      </c>
      <c r="Z177" s="1">
        <f t="shared" si="40"/>
        <v>7.4083568899440764E-3</v>
      </c>
      <c r="AA177" s="1">
        <f t="shared" si="41"/>
        <v>3.7706102621818177E-3</v>
      </c>
      <c r="AB177" s="1">
        <f t="shared" si="42"/>
        <v>5.3286530445971741E-3</v>
      </c>
      <c r="AC177" s="1">
        <f t="shared" si="43"/>
        <v>1.0363456038153642E-2</v>
      </c>
      <c r="AD177" s="1">
        <f t="shared" si="44"/>
        <v>5.9511677481095529E-3</v>
      </c>
      <c r="AE177" s="1">
        <f t="shared" si="45"/>
        <v>2.9745557186835322E-3</v>
      </c>
      <c r="AF177" s="1">
        <f t="shared" si="46"/>
        <v>6.3229496782804791E-3</v>
      </c>
      <c r="AG177" s="1">
        <f t="shared" si="47"/>
        <v>3.0614900585194827E-3</v>
      </c>
      <c r="AH177" s="1">
        <f t="shared" si="48"/>
        <v>5.6776885623451446E-3</v>
      </c>
      <c r="AI177" s="1">
        <f t="shared" si="49"/>
        <v>2.876495624387279E-3</v>
      </c>
      <c r="AJ177">
        <f t="shared" si="50"/>
        <v>8.2742270771191616E-6</v>
      </c>
    </row>
    <row r="178" spans="1:36" x14ac:dyDescent="0.25">
      <c r="A178" t="s">
        <v>398</v>
      </c>
      <c r="C178" t="str">
        <f>IF(ISERROR(VLOOKUP(A178,[1]ISO3_Country!$B$3:$G$248,6,FALSE)),VLOOKUP(B178,[1]ISO3_Country!$B$3:$G$248,6,FALSE),VLOOKUP(A178,[1]ISO3_Country!$B$3:$G$248,6,FALSE))</f>
        <v>CHE</v>
      </c>
      <c r="D178" t="s">
        <v>34</v>
      </c>
      <c r="E178" s="1">
        <v>2.50690702542988E-3</v>
      </c>
      <c r="F178" s="1">
        <v>7.8037797237926797E-3</v>
      </c>
      <c r="G178" s="1">
        <v>3.34915929743851E-3</v>
      </c>
      <c r="H178" s="1">
        <v>4.8006522769648901E-3</v>
      </c>
      <c r="I178" s="1">
        <v>2.4185130754868301E-3</v>
      </c>
      <c r="J178" s="1">
        <v>3.4486591857076799E-3</v>
      </c>
      <c r="K178" s="1">
        <v>6.8514823647927697E-3</v>
      </c>
      <c r="L178" s="1">
        <v>3.8787110247799801E-3</v>
      </c>
      <c r="M178" s="1">
        <v>1.8933209417319101E-3</v>
      </c>
      <c r="N178">
        <f t="shared" si="35"/>
        <v>4.1056872129027928E-3</v>
      </c>
      <c r="O178">
        <f t="shared" si="36"/>
        <v>2.0325788224727086E-3</v>
      </c>
      <c r="R178" t="s">
        <v>398</v>
      </c>
      <c r="T178" t="str">
        <f>IF(ISERROR(VLOOKUP(R178,[1]ISO3_Country!$B$3:$G$248,6,FALSE)),VLOOKUP(S178,[1]ISO3_Country!$B$3:$G$248,6,FALSE),VLOOKUP(R178,[1]ISO3_Country!$B$3:$G$248,6,FALSE))</f>
        <v>CHE</v>
      </c>
      <c r="U178" t="s">
        <v>34</v>
      </c>
      <c r="V178">
        <f>IFERROR(VLOOKUP(U178,'EU+'!$B$2:$D$30,3,FALSE),0)</f>
        <v>0</v>
      </c>
      <c r="W178" s="1">
        <f t="shared" si="37"/>
        <v>2.9661908480835592E-3</v>
      </c>
      <c r="X178" s="1">
        <f t="shared" si="38"/>
        <v>9.233489619825291E-3</v>
      </c>
      <c r="Y178" s="1">
        <f t="shared" si="39"/>
        <v>3.9627499368998596E-3</v>
      </c>
      <c r="Z178" s="1">
        <f t="shared" si="40"/>
        <v>5.6801671160193771E-3</v>
      </c>
      <c r="AA178" s="1">
        <f t="shared" si="41"/>
        <v>2.8616024757636602E-3</v>
      </c>
      <c r="AB178" s="1">
        <f t="shared" si="42"/>
        <v>4.0804789372080137E-3</v>
      </c>
      <c r="AC178" s="1">
        <f t="shared" si="43"/>
        <v>8.1067243739401541E-3</v>
      </c>
      <c r="AD178" s="1">
        <f t="shared" si="44"/>
        <v>4.589319439196324E-3</v>
      </c>
      <c r="AE178" s="1">
        <f t="shared" si="45"/>
        <v>2.2401912766936878E-3</v>
      </c>
      <c r="AF178" s="1">
        <f t="shared" si="46"/>
        <v>4.8578793359588812E-3</v>
      </c>
      <c r="AG178" s="1">
        <f t="shared" si="47"/>
        <v>2.4049622263885755E-3</v>
      </c>
      <c r="AH178" s="1">
        <f t="shared" si="48"/>
        <v>4.3756633005603684E-3</v>
      </c>
      <c r="AI178" s="1">
        <f t="shared" si="49"/>
        <v>2.2861660281536748E-3</v>
      </c>
      <c r="AJ178">
        <f t="shared" si="50"/>
        <v>5.2265551082839486E-6</v>
      </c>
    </row>
    <row r="179" spans="1:36" x14ac:dyDescent="0.25">
      <c r="A179" t="s">
        <v>399</v>
      </c>
      <c r="B179" t="s">
        <v>400</v>
      </c>
      <c r="C179" t="str">
        <f>IF(ISERROR(VLOOKUP(A179,[1]ISO3_Country!$B$3:$G$248,6,FALSE)),VLOOKUP(B179,[1]ISO3_Country!$B$3:$G$248,6,FALSE),VLOOKUP(A179,[1]ISO3_Country!$B$3:$G$248,6,FALSE))</f>
        <v>SYR</v>
      </c>
      <c r="D179" t="s">
        <v>153</v>
      </c>
      <c r="E179" s="1">
        <v>6.2486556568995801E-2</v>
      </c>
      <c r="F179" s="1">
        <v>0.17520041400963801</v>
      </c>
      <c r="G179" s="1">
        <v>8.0437897565173805E-2</v>
      </c>
      <c r="H179" s="1">
        <v>0.108860398259275</v>
      </c>
      <c r="I179" s="1">
        <v>5.6307710604534503E-2</v>
      </c>
      <c r="J179" s="1">
        <v>7.5892012427512201E-2</v>
      </c>
      <c r="K179" s="1">
        <v>0.132133676850199</v>
      </c>
      <c r="L179" s="1">
        <v>8.0728605133343401E-2</v>
      </c>
      <c r="M179" s="1">
        <v>4.6567680747205298E-2</v>
      </c>
      <c r="N179">
        <f t="shared" si="35"/>
        <v>9.0957216907319671E-2</v>
      </c>
      <c r="O179">
        <f t="shared" si="36"/>
        <v>4.1135112261103744E-2</v>
      </c>
      <c r="R179" t="s">
        <v>399</v>
      </c>
      <c r="S179" t="s">
        <v>400</v>
      </c>
      <c r="T179" t="str">
        <f>IF(ISERROR(VLOOKUP(R179,[1]ISO3_Country!$B$3:$G$248,6,FALSE)),VLOOKUP(S179,[1]ISO3_Country!$B$3:$G$248,6,FALSE),VLOOKUP(R179,[1]ISO3_Country!$B$3:$G$248,6,FALSE))</f>
        <v>SYR</v>
      </c>
      <c r="U179" t="s">
        <v>153</v>
      </c>
      <c r="V179">
        <f>IFERROR(VLOOKUP(U179,'EU+'!$B$2:$D$30,3,FALSE),0)</f>
        <v>0</v>
      </c>
      <c r="W179" s="1">
        <f t="shared" si="37"/>
        <v>7.3934553752119297E-2</v>
      </c>
      <c r="X179" s="1">
        <f t="shared" si="38"/>
        <v>0.20729841966385867</v>
      </c>
      <c r="Y179" s="1">
        <f t="shared" si="39"/>
        <v>9.5174712574746426E-2</v>
      </c>
      <c r="Z179" s="1">
        <f t="shared" si="40"/>
        <v>0.12880442463957054</v>
      </c>
      <c r="AA179" s="1">
        <f t="shared" si="41"/>
        <v>6.6623697718932215E-2</v>
      </c>
      <c r="AB179" s="1">
        <f t="shared" si="42"/>
        <v>8.9795987813520509E-2</v>
      </c>
      <c r="AC179" s="1">
        <f t="shared" si="43"/>
        <v>0.15634153920386523</v>
      </c>
      <c r="AD179" s="1">
        <f t="shared" si="44"/>
        <v>9.551867990956428E-2</v>
      </c>
      <c r="AE179" s="1">
        <f t="shared" si="45"/>
        <v>5.5099222686629659E-2</v>
      </c>
      <c r="AF179" s="1">
        <f t="shared" si="46"/>
        <v>0.1076212486625341</v>
      </c>
      <c r="AG179" s="1">
        <f t="shared" si="47"/>
        <v>4.8671367659856829E-2</v>
      </c>
      <c r="AH179" s="1">
        <f t="shared" si="48"/>
        <v>9.2675825466502382E-2</v>
      </c>
      <c r="AI179" s="1">
        <f t="shared" si="49"/>
        <v>3.9244148699620965E-2</v>
      </c>
      <c r="AJ179">
        <f t="shared" si="50"/>
        <v>1.5401032071579619E-3</v>
      </c>
    </row>
    <row r="180" spans="1:36" x14ac:dyDescent="0.25">
      <c r="A180" t="s">
        <v>401</v>
      </c>
      <c r="C180" t="str">
        <f>IF(ISERROR(VLOOKUP(A180,[1]ISO3_Country!$B$3:$G$248,6,FALSE)),VLOOKUP(B180,[1]ISO3_Country!$B$3:$G$248,6,FALSE),VLOOKUP(A180,[1]ISO3_Country!$B$3:$G$248,6,FALSE))</f>
        <v>TJK</v>
      </c>
      <c r="D180" t="s">
        <v>157</v>
      </c>
      <c r="E180" s="1">
        <v>5.6234394057849503E-2</v>
      </c>
      <c r="F180" s="1">
        <v>0.15857907923455999</v>
      </c>
      <c r="G180" s="1">
        <v>7.2511967026664598E-2</v>
      </c>
      <c r="H180" s="1">
        <v>9.8330688365576693E-2</v>
      </c>
      <c r="I180" s="1">
        <v>5.0692735630731199E-2</v>
      </c>
      <c r="J180" s="1">
        <v>6.8480572878332299E-2</v>
      </c>
      <c r="K180" s="1">
        <v>0.119684198058786</v>
      </c>
      <c r="L180" s="1">
        <v>7.2896989240759102E-2</v>
      </c>
      <c r="M180" s="1">
        <v>4.1846096603888001E-2</v>
      </c>
      <c r="N180">
        <f t="shared" si="35"/>
        <v>8.2139635677460826E-2</v>
      </c>
      <c r="O180">
        <f t="shared" si="36"/>
        <v>3.7354684701554536E-2</v>
      </c>
      <c r="R180" t="s">
        <v>401</v>
      </c>
      <c r="T180" t="str">
        <f>IF(ISERROR(VLOOKUP(R180,[1]ISO3_Country!$B$3:$G$248,6,FALSE)),VLOOKUP(S180,[1]ISO3_Country!$B$3:$G$248,6,FALSE),VLOOKUP(R180,[1]ISO3_Country!$B$3:$G$248,6,FALSE))</f>
        <v>TJK</v>
      </c>
      <c r="U180" t="s">
        <v>157</v>
      </c>
      <c r="V180">
        <f>IFERROR(VLOOKUP(U180,'EU+'!$B$2:$D$30,3,FALSE),0)</f>
        <v>0</v>
      </c>
      <c r="W180" s="1">
        <f t="shared" si="37"/>
        <v>6.6536949041145543E-2</v>
      </c>
      <c r="X180" s="1">
        <f t="shared" si="38"/>
        <v>0.18763193399340777</v>
      </c>
      <c r="Y180" s="1">
        <f t="shared" si="39"/>
        <v>8.5796693211686648E-2</v>
      </c>
      <c r="Z180" s="1">
        <f t="shared" si="40"/>
        <v>0.11634559437469184</v>
      </c>
      <c r="AA180" s="1">
        <f t="shared" si="41"/>
        <v>5.998001799305263E-2</v>
      </c>
      <c r="AB180" s="1">
        <f t="shared" si="42"/>
        <v>8.1026717976665566E-2</v>
      </c>
      <c r="AC180" s="1">
        <f t="shared" si="43"/>
        <v>0.14161122424606684</v>
      </c>
      <c r="AD180" s="1">
        <f t="shared" si="44"/>
        <v>8.6252254329897707E-2</v>
      </c>
      <c r="AE180" s="1">
        <f t="shared" si="45"/>
        <v>4.9512609568433681E-2</v>
      </c>
      <c r="AF180" s="1">
        <f t="shared" si="46"/>
        <v>9.7188221637227581E-2</v>
      </c>
      <c r="AG180" s="1">
        <f t="shared" si="47"/>
        <v>4.4198337940274439E-2</v>
      </c>
      <c r="AH180" s="1">
        <f t="shared" si="48"/>
        <v>8.3676564822823277E-2</v>
      </c>
      <c r="AI180" s="1">
        <f t="shared" si="49"/>
        <v>3.5702880827433343E-2</v>
      </c>
      <c r="AJ180">
        <f t="shared" si="50"/>
        <v>1.2746956993779073E-3</v>
      </c>
    </row>
    <row r="181" spans="1:36" x14ac:dyDescent="0.25">
      <c r="A181" t="s">
        <v>402</v>
      </c>
      <c r="C181" t="str">
        <f>IF(ISERROR(VLOOKUP(A181,[1]ISO3_Country!$B$3:$G$248,6,FALSE)),VLOOKUP(B181,[1]ISO3_Country!$B$3:$G$248,6,FALSE),VLOOKUP(A181,[1]ISO3_Country!$B$3:$G$248,6,FALSE))</f>
        <v>TZA</v>
      </c>
      <c r="D181" t="s">
        <v>162</v>
      </c>
      <c r="E181" s="1">
        <v>0.32702506018353</v>
      </c>
      <c r="F181" s="1">
        <v>0.92054610133289605</v>
      </c>
      <c r="G181" s="1">
        <v>0.42155183499696902</v>
      </c>
      <c r="H181" s="1">
        <v>0.57130677023171195</v>
      </c>
      <c r="I181" s="1">
        <v>0.294798660881672</v>
      </c>
      <c r="J181" s="1">
        <v>0.398046226304754</v>
      </c>
      <c r="K181" s="1">
        <v>0.694681706372687</v>
      </c>
      <c r="L181" s="1">
        <v>0.423602098972164</v>
      </c>
      <c r="M181" s="1">
        <v>0.24340585166682199</v>
      </c>
      <c r="N181">
        <f t="shared" si="35"/>
        <v>0.47721825677146729</v>
      </c>
      <c r="O181">
        <f t="shared" si="36"/>
        <v>0.21662968903937765</v>
      </c>
      <c r="R181" t="s">
        <v>402</v>
      </c>
      <c r="T181" t="str">
        <f>IF(ISERROR(VLOOKUP(R181,[1]ISO3_Country!$B$3:$G$248,6,FALSE)),VLOOKUP(S181,[1]ISO3_Country!$B$3:$G$248,6,FALSE),VLOOKUP(R181,[1]ISO3_Country!$B$3:$G$248,6,FALSE))</f>
        <v>TZA</v>
      </c>
      <c r="U181" t="s">
        <v>162</v>
      </c>
      <c r="V181">
        <f>IFERROR(VLOOKUP(U181,'EU+'!$B$2:$D$30,3,FALSE),0)</f>
        <v>0</v>
      </c>
      <c r="W181" s="1">
        <f t="shared" si="37"/>
        <v>0.38693845873443383</v>
      </c>
      <c r="X181" s="1">
        <f t="shared" si="38"/>
        <v>1.089196924063992</v>
      </c>
      <c r="Y181" s="1">
        <f t="shared" si="39"/>
        <v>0.49878323459021112</v>
      </c>
      <c r="Z181" s="1">
        <f t="shared" si="40"/>
        <v>0.67597437644058334</v>
      </c>
      <c r="AA181" s="1">
        <f t="shared" si="41"/>
        <v>0.34880794583299662</v>
      </c>
      <c r="AB181" s="1">
        <f t="shared" si="42"/>
        <v>0.47097122533967828</v>
      </c>
      <c r="AC181" s="1">
        <f t="shared" si="43"/>
        <v>0.82195250915633522</v>
      </c>
      <c r="AD181" s="1">
        <f t="shared" si="44"/>
        <v>0.50120912201949697</v>
      </c>
      <c r="AE181" s="1">
        <f t="shared" si="45"/>
        <v>0.28799959562134397</v>
      </c>
      <c r="AF181" s="1">
        <f t="shared" si="46"/>
        <v>0.56464815464434126</v>
      </c>
      <c r="AG181" s="1">
        <f t="shared" si="47"/>
        <v>0.25631784287716192</v>
      </c>
      <c r="AH181" s="1">
        <f t="shared" si="48"/>
        <v>0.4861880795939702</v>
      </c>
      <c r="AI181" s="1">
        <f t="shared" si="49"/>
        <v>0.20697035588450646</v>
      </c>
      <c r="AJ181">
        <f t="shared" si="50"/>
        <v>4.2836728214959256E-2</v>
      </c>
    </row>
    <row r="182" spans="1:36" x14ac:dyDescent="0.25">
      <c r="A182" t="s">
        <v>403</v>
      </c>
      <c r="C182" t="str">
        <f>IF(ISERROR(VLOOKUP(A182,[1]ISO3_Country!$B$3:$G$248,6,FALSE)),VLOOKUP(B182,[1]ISO3_Country!$B$3:$G$248,6,FALSE),VLOOKUP(A182,[1]ISO3_Country!$B$3:$G$248,6,FALSE))</f>
        <v>THA</v>
      </c>
      <c r="D182" t="s">
        <v>156</v>
      </c>
      <c r="E182" s="1">
        <v>0.118693142241046</v>
      </c>
      <c r="F182" s="1">
        <v>0.33509779746435098</v>
      </c>
      <c r="G182" s="1">
        <v>0.15299949573202601</v>
      </c>
      <c r="H182" s="1">
        <v>0.20744891975773</v>
      </c>
      <c r="I182" s="1">
        <v>0.107107391862827</v>
      </c>
      <c r="J182" s="1">
        <v>0.14449433023652</v>
      </c>
      <c r="K182" s="1">
        <v>0.25297800204170301</v>
      </c>
      <c r="L182" s="1">
        <v>0.153744684513065</v>
      </c>
      <c r="M182" s="1">
        <v>8.8477341952943905E-2</v>
      </c>
      <c r="N182">
        <f t="shared" si="35"/>
        <v>0.1734490117558013</v>
      </c>
      <c r="O182">
        <f t="shared" si="36"/>
        <v>7.8958534375715539E-2</v>
      </c>
      <c r="R182" t="s">
        <v>403</v>
      </c>
      <c r="T182" t="str">
        <f>IF(ISERROR(VLOOKUP(R182,[1]ISO3_Country!$B$3:$G$248,6,FALSE)),VLOOKUP(S182,[1]ISO3_Country!$B$3:$G$248,6,FALSE),VLOOKUP(R182,[1]ISO3_Country!$B$3:$G$248,6,FALSE))</f>
        <v>THA</v>
      </c>
      <c r="U182" t="s">
        <v>156</v>
      </c>
      <c r="V182">
        <f>IFERROR(VLOOKUP(U182,'EU+'!$B$2:$D$30,3,FALSE),0)</f>
        <v>0</v>
      </c>
      <c r="W182" s="1">
        <f t="shared" si="37"/>
        <v>0.14043859970646461</v>
      </c>
      <c r="X182" s="1">
        <f t="shared" si="38"/>
        <v>0.3964901809157732</v>
      </c>
      <c r="Y182" s="1">
        <f t="shared" si="39"/>
        <v>0.18103012971688245</v>
      </c>
      <c r="Z182" s="1">
        <f t="shared" si="40"/>
        <v>0.24545508907522534</v>
      </c>
      <c r="AA182" s="1">
        <f t="shared" si="41"/>
        <v>0.12673025456583822</v>
      </c>
      <c r="AB182" s="1">
        <f t="shared" si="42"/>
        <v>0.17096675528843513</v>
      </c>
      <c r="AC182" s="1">
        <f t="shared" si="43"/>
        <v>0.29932543441410214</v>
      </c>
      <c r="AD182" s="1">
        <f t="shared" si="44"/>
        <v>0.18191184256861193</v>
      </c>
      <c r="AE182" s="1">
        <f t="shared" si="45"/>
        <v>0.10468704235992912</v>
      </c>
      <c r="AF182" s="1">
        <f t="shared" si="46"/>
        <v>0.20522614762347355</v>
      </c>
      <c r="AG182" s="1">
        <f t="shared" si="47"/>
        <v>9.342431915805785E-2</v>
      </c>
      <c r="AH182" s="1">
        <f t="shared" si="48"/>
        <v>0.17672426583938333</v>
      </c>
      <c r="AI182" s="1">
        <f t="shared" si="49"/>
        <v>7.5465007032731263E-2</v>
      </c>
      <c r="AJ182">
        <f t="shared" si="50"/>
        <v>5.6949672864501791E-3</v>
      </c>
    </row>
    <row r="183" spans="1:36" x14ac:dyDescent="0.25">
      <c r="A183" t="s">
        <v>404</v>
      </c>
      <c r="C183" t="str">
        <f>IF(ISERROR(VLOOKUP(A183,[1]ISO3_Country!$B$3:$G$248,6,FALSE)),VLOOKUP(B183,[1]ISO3_Country!$B$3:$G$248,6,FALSE),VLOOKUP(A183,[1]ISO3_Country!$B$3:$G$248,6,FALSE))</f>
        <v>TLS</v>
      </c>
      <c r="D183" t="s">
        <v>405</v>
      </c>
      <c r="E183" s="1">
        <v>5.9897000688052702E-3</v>
      </c>
      <c r="F183" s="1">
        <v>1.6962945233249101E-2</v>
      </c>
      <c r="G183" s="1">
        <v>7.7291748013020699E-3</v>
      </c>
      <c r="H183" s="1">
        <v>1.0496273220187501E-2</v>
      </c>
      <c r="I183" s="1">
        <v>5.3994636005526503E-3</v>
      </c>
      <c r="J183" s="1">
        <v>7.3026280927666097E-3</v>
      </c>
      <c r="K183" s="1">
        <v>1.28065541871961E-2</v>
      </c>
      <c r="L183" s="1">
        <v>7.7787033925273003E-3</v>
      </c>
      <c r="M183" s="1">
        <v>4.4549717151867096E-3</v>
      </c>
      <c r="N183">
        <f t="shared" si="35"/>
        <v>8.7689349235303676E-3</v>
      </c>
      <c r="O183">
        <f t="shared" si="36"/>
        <v>4.0051115640039291E-3</v>
      </c>
      <c r="R183" t="s">
        <v>404</v>
      </c>
      <c r="T183" t="str">
        <f>IF(ISERROR(VLOOKUP(R183,[1]ISO3_Country!$B$3:$G$248,6,FALSE)),VLOOKUP(S183,[1]ISO3_Country!$B$3:$G$248,6,FALSE),VLOOKUP(R183,[1]ISO3_Country!$B$3:$G$248,6,FALSE))</f>
        <v>TLS</v>
      </c>
      <c r="U183" t="s">
        <v>405</v>
      </c>
      <c r="V183">
        <f>IFERROR(VLOOKUP(U183,'EU+'!$B$2:$D$30,3,FALSE),0)</f>
        <v>0</v>
      </c>
      <c r="W183" s="1">
        <f t="shared" si="37"/>
        <v>7.087057216974002E-3</v>
      </c>
      <c r="X183" s="1">
        <f t="shared" si="38"/>
        <v>2.0070681679460425E-2</v>
      </c>
      <c r="Y183" s="1">
        <f t="shared" si="39"/>
        <v>9.145216526300539E-3</v>
      </c>
      <c r="Z183" s="1">
        <f t="shared" si="40"/>
        <v>1.241926774662332E-2</v>
      </c>
      <c r="AA183" s="1">
        <f t="shared" si="41"/>
        <v>6.3886850824765654E-3</v>
      </c>
      <c r="AB183" s="1">
        <f t="shared" si="42"/>
        <v>8.6405233205678333E-3</v>
      </c>
      <c r="AC183" s="1">
        <f t="shared" si="43"/>
        <v>1.5152809194841747E-2</v>
      </c>
      <c r="AD183" s="1">
        <f t="shared" si="44"/>
        <v>9.2038191200626892E-3</v>
      </c>
      <c r="AE183" s="1">
        <f t="shared" si="45"/>
        <v>5.2711553304582446E-3</v>
      </c>
      <c r="AF183" s="1">
        <f t="shared" si="46"/>
        <v>1.0375468357529484E-2</v>
      </c>
      <c r="AG183" s="1">
        <f t="shared" si="47"/>
        <v>4.7388774877540332E-3</v>
      </c>
      <c r="AH183" s="1">
        <f t="shared" si="48"/>
        <v>8.9313984096814156E-3</v>
      </c>
      <c r="AI183" s="1">
        <f t="shared" si="49"/>
        <v>3.831694924637368E-3</v>
      </c>
      <c r="AJ183">
        <f t="shared" si="50"/>
        <v>1.4681885995491766E-5</v>
      </c>
    </row>
    <row r="184" spans="1:36" x14ac:dyDescent="0.25">
      <c r="A184" t="s">
        <v>406</v>
      </c>
      <c r="C184" t="str">
        <f>IF(ISERROR(VLOOKUP(A184,[1]ISO3_Country!$B$3:$G$248,6,FALSE)),VLOOKUP(B184,[1]ISO3_Country!$B$3:$G$248,6,FALSE),VLOOKUP(A184,[1]ISO3_Country!$B$3:$G$248,6,FALSE))</f>
        <v>TGO</v>
      </c>
      <c r="D184" t="s">
        <v>155</v>
      </c>
      <c r="E184" s="1">
        <v>4.8859197172171499E-2</v>
      </c>
      <c r="F184" s="1">
        <v>0.137672156049745</v>
      </c>
      <c r="G184" s="1">
        <v>6.2993147872966698E-2</v>
      </c>
      <c r="H184" s="1">
        <v>8.5399914889806999E-2</v>
      </c>
      <c r="I184" s="1">
        <v>4.4044345058240897E-2</v>
      </c>
      <c r="J184" s="1">
        <v>5.9486379705690803E-2</v>
      </c>
      <c r="K184" s="1">
        <v>0.103899655110581</v>
      </c>
      <c r="L184" s="1">
        <v>6.3315151179623302E-2</v>
      </c>
      <c r="M184" s="1">
        <v>3.6361488505252303E-2</v>
      </c>
      <c r="N184">
        <f t="shared" si="35"/>
        <v>7.1336826171564283E-2</v>
      </c>
      <c r="O184">
        <f t="shared" si="36"/>
        <v>3.2415812455403689E-2</v>
      </c>
      <c r="R184" t="s">
        <v>406</v>
      </c>
      <c r="T184" t="str">
        <f>IF(ISERROR(VLOOKUP(R184,[1]ISO3_Country!$B$3:$G$248,6,FALSE)),VLOOKUP(S184,[1]ISO3_Country!$B$3:$G$248,6,FALSE),VLOOKUP(R184,[1]ISO3_Country!$B$3:$G$248,6,FALSE))</f>
        <v>TGO</v>
      </c>
      <c r="U184" t="s">
        <v>155</v>
      </c>
      <c r="V184">
        <f>IFERROR(VLOOKUP(U184,'EU+'!$B$2:$D$30,3,FALSE),0)</f>
        <v>0</v>
      </c>
      <c r="W184" s="1">
        <f t="shared" si="37"/>
        <v>5.781056179056087E-2</v>
      </c>
      <c r="X184" s="1">
        <f t="shared" si="38"/>
        <v>0.16289470856648944</v>
      </c>
      <c r="Y184" s="1">
        <f t="shared" si="39"/>
        <v>7.4533956312451397E-2</v>
      </c>
      <c r="Z184" s="1">
        <f t="shared" si="40"/>
        <v>0.10104580800312003</v>
      </c>
      <c r="AA184" s="1">
        <f t="shared" si="41"/>
        <v>5.2113593322905903E-2</v>
      </c>
      <c r="AB184" s="1">
        <f t="shared" si="42"/>
        <v>7.0384722400459454E-2</v>
      </c>
      <c r="AC184" s="1">
        <f t="shared" si="43"/>
        <v>0.12293483682554854</v>
      </c>
      <c r="AD184" s="1">
        <f t="shared" si="44"/>
        <v>7.4914952995443124E-2</v>
      </c>
      <c r="AE184" s="1">
        <f t="shared" si="45"/>
        <v>4.3023180889000111E-2</v>
      </c>
      <c r="AF184" s="1">
        <f t="shared" si="46"/>
        <v>8.4406257900664319E-2</v>
      </c>
      <c r="AG184" s="1">
        <f t="shared" si="47"/>
        <v>3.8354627939152862E-2</v>
      </c>
      <c r="AH184" s="1">
        <f t="shared" si="48"/>
        <v>7.2674257286671415E-2</v>
      </c>
      <c r="AI184" s="1">
        <f t="shared" si="49"/>
        <v>3.097707126654211E-2</v>
      </c>
      <c r="AJ184">
        <f t="shared" si="50"/>
        <v>9.5957894425242874E-4</v>
      </c>
    </row>
    <row r="185" spans="1:36" x14ac:dyDescent="0.25">
      <c r="A185" t="s">
        <v>407</v>
      </c>
      <c r="C185" t="str">
        <f>IF(ISERROR(VLOOKUP(A185,[1]ISO3_Country!$B$3:$G$248,6,FALSE)),VLOOKUP(B185,[1]ISO3_Country!$B$3:$G$248,6,FALSE),VLOOKUP(A185,[1]ISO3_Country!$B$3:$G$248,6,FALSE))</f>
        <v>TON</v>
      </c>
      <c r="D185" t="s">
        <v>408</v>
      </c>
      <c r="E185" s="2">
        <v>2.05487009466948E-4</v>
      </c>
      <c r="F185" s="1">
        <v>5.8259975864595503E-4</v>
      </c>
      <c r="G185" s="1">
        <v>2.6508358034474302E-4</v>
      </c>
      <c r="H185" s="1">
        <v>3.6001978844452099E-4</v>
      </c>
      <c r="I185" s="1">
        <v>1.8531233306602501E-4</v>
      </c>
      <c r="J185" s="1">
        <v>2.50435218932405E-4</v>
      </c>
      <c r="K185" s="1">
        <v>4.39952953127664E-4</v>
      </c>
      <c r="L185" s="1">
        <v>2.6675171510188702E-4</v>
      </c>
      <c r="M185" s="2">
        <v>1.53007328823598E-4</v>
      </c>
      <c r="N185">
        <f t="shared" si="35"/>
        <v>3.0096107621708292E-4</v>
      </c>
      <c r="O185">
        <f t="shared" si="36"/>
        <v>1.3762158202462992E-4</v>
      </c>
      <c r="R185" t="s">
        <v>407</v>
      </c>
      <c r="T185" t="str">
        <f>IF(ISERROR(VLOOKUP(R185,[1]ISO3_Country!$B$3:$G$248,6,FALSE)),VLOOKUP(S185,[1]ISO3_Country!$B$3:$G$248,6,FALSE),VLOOKUP(R185,[1]ISO3_Country!$B$3:$G$248,6,FALSE))</f>
        <v>TON</v>
      </c>
      <c r="U185" t="s">
        <v>408</v>
      </c>
      <c r="V185">
        <f>IFERROR(VLOOKUP(U185,'EU+'!$B$2:$D$30,3,FALSE),0)</f>
        <v>0</v>
      </c>
      <c r="W185" s="1">
        <f t="shared" si="37"/>
        <v>2.4313374237578777E-4</v>
      </c>
      <c r="X185" s="1">
        <f t="shared" si="38"/>
        <v>6.8933632347014957E-4</v>
      </c>
      <c r="Y185" s="1">
        <f t="shared" si="39"/>
        <v>3.1364884378229716E-4</v>
      </c>
      <c r="Z185" s="1">
        <f t="shared" si="40"/>
        <v>4.2597806411667695E-4</v>
      </c>
      <c r="AA185" s="1">
        <f t="shared" si="41"/>
        <v>2.1926291673429692E-4</v>
      </c>
      <c r="AB185" s="1">
        <f t="shared" si="42"/>
        <v>2.9631679471946973E-4</v>
      </c>
      <c r="AC185" s="1">
        <f t="shared" si="43"/>
        <v>5.2055557302961228E-4</v>
      </c>
      <c r="AD185" s="1">
        <f t="shared" si="44"/>
        <v>3.1562259310758859E-4</v>
      </c>
      <c r="AE185" s="1">
        <f t="shared" si="45"/>
        <v>1.8103939788849686E-4</v>
      </c>
      <c r="AF185" s="1">
        <f t="shared" si="46"/>
        <v>3.5609936102493067E-4</v>
      </c>
      <c r="AG185" s="1">
        <f t="shared" si="47"/>
        <v>1.6283486900765245E-4</v>
      </c>
      <c r="AH185" s="1">
        <f t="shared" si="48"/>
        <v>3.0655945509589286E-4</v>
      </c>
      <c r="AI185" s="1">
        <f t="shared" si="49"/>
        <v>1.3167892905109542E-4</v>
      </c>
      <c r="AJ185">
        <f t="shared" si="50"/>
        <v>1.7339340356043424E-8</v>
      </c>
    </row>
    <row r="186" spans="1:36" x14ac:dyDescent="0.25">
      <c r="A186" t="s">
        <v>409</v>
      </c>
      <c r="C186" t="str">
        <f>IF(ISERROR(VLOOKUP(A186,[1]ISO3_Country!$B$3:$G$248,6,FALSE)),VLOOKUP(B186,[1]ISO3_Country!$B$3:$G$248,6,FALSE),VLOOKUP(A186,[1]ISO3_Country!$B$3:$G$248,6,FALSE))</f>
        <v>TTO</v>
      </c>
      <c r="D186" t="s">
        <v>159</v>
      </c>
      <c r="E186" s="1">
        <v>8.5053911115713101E-4</v>
      </c>
      <c r="F186" s="1">
        <v>2.3770261454601599E-3</v>
      </c>
      <c r="G186" s="1">
        <v>1.09985113338633E-3</v>
      </c>
      <c r="H186" s="1">
        <v>1.4969085650756301E-3</v>
      </c>
      <c r="I186" s="1">
        <v>7.8962626757850805E-4</v>
      </c>
      <c r="J186" s="1">
        <v>1.0715967725015701E-3</v>
      </c>
      <c r="K186" s="1">
        <v>1.8872336918124501E-3</v>
      </c>
      <c r="L186" s="1">
        <v>1.1605998470374801E-3</v>
      </c>
      <c r="M186" s="1">
        <v>6.4350663781016597E-4</v>
      </c>
      <c r="N186">
        <f t="shared" si="35"/>
        <v>1.2640986857577138E-3</v>
      </c>
      <c r="O186">
        <f t="shared" si="36"/>
        <v>5.6315423600629519E-4</v>
      </c>
      <c r="R186" t="s">
        <v>409</v>
      </c>
      <c r="T186" t="str">
        <f>IF(ISERROR(VLOOKUP(R186,[1]ISO3_Country!$B$3:$G$248,6,FALSE)),VLOOKUP(S186,[1]ISO3_Country!$B$3:$G$248,6,FALSE),VLOOKUP(R186,[1]ISO3_Country!$B$3:$G$248,6,FALSE))</f>
        <v>TTO</v>
      </c>
      <c r="U186" t="s">
        <v>159</v>
      </c>
      <c r="V186">
        <f>IFERROR(VLOOKUP(U186,'EU+'!$B$2:$D$30,3,FALSE),0)</f>
        <v>0</v>
      </c>
      <c r="W186" s="1">
        <f t="shared" si="37"/>
        <v>1.0063641379036749E-3</v>
      </c>
      <c r="X186" s="1">
        <f t="shared" si="38"/>
        <v>2.8125148347335387E-3</v>
      </c>
      <c r="Y186" s="1">
        <f t="shared" si="39"/>
        <v>1.3013519580150513E-3</v>
      </c>
      <c r="Z186" s="1">
        <f t="shared" si="40"/>
        <v>1.771153234286319E-3</v>
      </c>
      <c r="AA186" s="1">
        <f t="shared" si="41"/>
        <v>9.3429161294727992E-4</v>
      </c>
      <c r="AB186" s="1">
        <f t="shared" si="42"/>
        <v>1.2679211902104678E-3</v>
      </c>
      <c r="AC186" s="1">
        <f t="shared" si="43"/>
        <v>2.2329887977752668E-3</v>
      </c>
      <c r="AD186" s="1">
        <f t="shared" si="44"/>
        <v>1.3732302832329523E-3</v>
      </c>
      <c r="AE186" s="1">
        <f t="shared" si="45"/>
        <v>7.6140179128750284E-4</v>
      </c>
      <c r="AF186" s="1">
        <f t="shared" si="46"/>
        <v>1.4956908711546725E-3</v>
      </c>
      <c r="AG186" s="1">
        <f t="shared" si="47"/>
        <v>6.6632823792694127E-4</v>
      </c>
      <c r="AH186" s="1">
        <f t="shared" si="48"/>
        <v>1.313966735090694E-3</v>
      </c>
      <c r="AI186" s="1">
        <f t="shared" si="49"/>
        <v>5.7002524670789233E-4</v>
      </c>
      <c r="AJ186">
        <f t="shared" si="50"/>
        <v>3.2492878188439352E-7</v>
      </c>
    </row>
    <row r="187" spans="1:36" x14ac:dyDescent="0.25">
      <c r="A187" t="s">
        <v>410</v>
      </c>
      <c r="C187" t="str">
        <f>IF(ISERROR(VLOOKUP(A187,[1]ISO3_Country!$B$3:$G$248,6,FALSE)),VLOOKUP(B187,[1]ISO3_Country!$B$3:$G$248,6,FALSE),VLOOKUP(A187,[1]ISO3_Country!$B$3:$G$248,6,FALSE))</f>
        <v>TUN</v>
      </c>
      <c r="D187" t="s">
        <v>160</v>
      </c>
      <c r="E187" s="1">
        <v>1.6532065515855E-2</v>
      </c>
      <c r="F187" s="1">
        <v>4.6597597873318498E-2</v>
      </c>
      <c r="G187" s="1">
        <v>2.1305339931823201E-2</v>
      </c>
      <c r="H187" s="1">
        <v>2.8867152477355901E-2</v>
      </c>
      <c r="I187" s="1">
        <v>1.4934926018017301E-2</v>
      </c>
      <c r="J187" s="1">
        <v>2.0125077200062201E-2</v>
      </c>
      <c r="K187" s="1">
        <v>3.51772638023626E-2</v>
      </c>
      <c r="L187" s="1">
        <v>2.1403338143735798E-2</v>
      </c>
      <c r="M187" s="1">
        <v>1.23363722606367E-2</v>
      </c>
      <c r="N187">
        <f t="shared" si="35"/>
        <v>2.4142125913685246E-2</v>
      </c>
      <c r="O187">
        <f t="shared" si="36"/>
        <v>1.0966395984988666E-2</v>
      </c>
      <c r="R187" t="s">
        <v>410</v>
      </c>
      <c r="T187" t="str">
        <f>IF(ISERROR(VLOOKUP(R187,[1]ISO3_Country!$B$3:$G$248,6,FALSE)),VLOOKUP(S187,[1]ISO3_Country!$B$3:$G$248,6,FALSE),VLOOKUP(R187,[1]ISO3_Country!$B$3:$G$248,6,FALSE))</f>
        <v>TUN</v>
      </c>
      <c r="U187" t="s">
        <v>160</v>
      </c>
      <c r="V187">
        <f>IFERROR(VLOOKUP(U187,'EU+'!$B$2:$D$30,3,FALSE),0)</f>
        <v>0</v>
      </c>
      <c r="W187" s="1">
        <f t="shared" si="37"/>
        <v>1.9560861625747005E-2</v>
      </c>
      <c r="X187" s="1">
        <f t="shared" si="38"/>
        <v>5.5134620850493643E-2</v>
      </c>
      <c r="Y187" s="1">
        <f t="shared" si="39"/>
        <v>2.5208635055082067E-2</v>
      </c>
      <c r="Z187" s="1">
        <f t="shared" si="40"/>
        <v>3.4155827328252356E-2</v>
      </c>
      <c r="AA187" s="1">
        <f t="shared" si="41"/>
        <v>1.7671114413926658E-2</v>
      </c>
      <c r="AB187" s="1">
        <f t="shared" si="42"/>
        <v>2.3812139501888086E-2</v>
      </c>
      <c r="AC187" s="1">
        <f t="shared" si="43"/>
        <v>4.1621997502399019E-2</v>
      </c>
      <c r="AD187" s="1">
        <f t="shared" si="44"/>
        <v>2.5324587260869936E-2</v>
      </c>
      <c r="AE187" s="1">
        <f t="shared" si="45"/>
        <v>1.4596486477905072E-2</v>
      </c>
      <c r="AF187" s="1">
        <f t="shared" si="46"/>
        <v>2.8565141112951539E-2</v>
      </c>
      <c r="AG187" s="1">
        <f t="shared" si="47"/>
        <v>1.2975520462932108E-2</v>
      </c>
      <c r="AH187" s="1">
        <f t="shared" si="48"/>
        <v>2.4605265031397754E-2</v>
      </c>
      <c r="AI187" s="1">
        <f t="shared" si="49"/>
        <v>1.0475850197998631E-2</v>
      </c>
      <c r="AJ187">
        <f t="shared" si="50"/>
        <v>1.0974343737090796E-4</v>
      </c>
    </row>
    <row r="188" spans="1:36" x14ac:dyDescent="0.25">
      <c r="A188" t="s">
        <v>411</v>
      </c>
      <c r="C188" t="str">
        <f>IF(ISERROR(VLOOKUP(A188,[1]ISO3_Country!$B$3:$G$248,6,FALSE)),VLOOKUP(B188,[1]ISO3_Country!$B$3:$G$248,6,FALSE),VLOOKUP(A188,[1]ISO3_Country!$B$3:$G$248,6,FALSE))</f>
        <v>TUR</v>
      </c>
      <c r="D188" t="s">
        <v>161</v>
      </c>
      <c r="E188" s="1">
        <v>7.0913813889050395E-2</v>
      </c>
      <c r="F188" s="1">
        <v>0.19794710229469001</v>
      </c>
      <c r="G188" s="1">
        <v>9.1340444508707902E-2</v>
      </c>
      <c r="H188" s="1">
        <v>0.123607680570563</v>
      </c>
      <c r="I188" s="1">
        <v>6.4679112765656702E-2</v>
      </c>
      <c r="J188" s="1">
        <v>8.6904307654542198E-2</v>
      </c>
      <c r="K188" s="1">
        <v>0.149571722192024</v>
      </c>
      <c r="L188" s="1">
        <v>9.2841462087163401E-2</v>
      </c>
      <c r="M188" s="1">
        <v>5.3248310283174997E-2</v>
      </c>
      <c r="N188">
        <f t="shared" si="35"/>
        <v>0.10345043958284139</v>
      </c>
      <c r="O188">
        <f t="shared" si="36"/>
        <v>4.6203604816536417E-2</v>
      </c>
      <c r="R188" t="s">
        <v>411</v>
      </c>
      <c r="T188" t="str">
        <f>IF(ISERROR(VLOOKUP(R188,[1]ISO3_Country!$B$3:$G$248,6,FALSE)),VLOOKUP(S188,[1]ISO3_Country!$B$3:$G$248,6,FALSE),VLOOKUP(R188,[1]ISO3_Country!$B$3:$G$248,6,FALSE))</f>
        <v>TUR</v>
      </c>
      <c r="U188" t="s">
        <v>161</v>
      </c>
      <c r="V188">
        <f>IFERROR(VLOOKUP(U188,'EU+'!$B$2:$D$30,3,FALSE),0)</f>
        <v>0</v>
      </c>
      <c r="W188" s="1">
        <f t="shared" si="37"/>
        <v>8.3905746653820432E-2</v>
      </c>
      <c r="X188" s="1">
        <f t="shared" si="38"/>
        <v>0.23421246870154125</v>
      </c>
      <c r="Y188" s="1">
        <f t="shared" si="39"/>
        <v>0.10807468638177933</v>
      </c>
      <c r="Z188" s="1">
        <f t="shared" si="40"/>
        <v>0.14625351763828118</v>
      </c>
      <c r="AA188" s="1">
        <f t="shared" si="41"/>
        <v>7.6528802385384523E-2</v>
      </c>
      <c r="AB188" s="1">
        <f t="shared" si="42"/>
        <v>0.10282581659754148</v>
      </c>
      <c r="AC188" s="1">
        <f t="shared" si="43"/>
        <v>0.17697436282943141</v>
      </c>
      <c r="AD188" s="1">
        <f t="shared" si="44"/>
        <v>0.10985070143094684</v>
      </c>
      <c r="AE188" s="1">
        <f t="shared" si="45"/>
        <v>6.300379273570518E-2</v>
      </c>
      <c r="AF188" s="1">
        <f t="shared" si="46"/>
        <v>0.12240332170604795</v>
      </c>
      <c r="AG188" s="1">
        <f t="shared" si="47"/>
        <v>5.4668445365172215E-2</v>
      </c>
      <c r="AH188" s="1">
        <f t="shared" si="48"/>
        <v>0.10583669519580188</v>
      </c>
      <c r="AI188" s="1">
        <f t="shared" si="49"/>
        <v>4.4100327398118803E-2</v>
      </c>
      <c r="AJ188">
        <f t="shared" si="50"/>
        <v>1.9448388766212679E-3</v>
      </c>
    </row>
    <row r="189" spans="1:36" x14ac:dyDescent="0.25">
      <c r="A189" t="s">
        <v>412</v>
      </c>
      <c r="C189" t="str">
        <f>IF(ISERROR(VLOOKUP(A189,[1]ISO3_Country!$B$3:$G$248,6,FALSE)),VLOOKUP(B189,[1]ISO3_Country!$B$3:$G$248,6,FALSE),VLOOKUP(A189,[1]ISO3_Country!$B$3:$G$248,6,FALSE))</f>
        <v>TKM</v>
      </c>
      <c r="D189" t="s">
        <v>158</v>
      </c>
      <c r="E189" s="1">
        <v>1.0480422911622199E-2</v>
      </c>
      <c r="F189" s="1">
        <v>2.9544716337257901E-2</v>
      </c>
      <c r="G189" s="1">
        <v>1.35066745963318E-2</v>
      </c>
      <c r="H189" s="1">
        <v>1.8308446974160501E-2</v>
      </c>
      <c r="I189" s="1">
        <v>9.4514452420828201E-3</v>
      </c>
      <c r="J189" s="1">
        <v>1.27527507622614E-2</v>
      </c>
      <c r="K189" s="1">
        <v>2.23003285868968E-2</v>
      </c>
      <c r="L189" s="1">
        <v>1.3571113106748399E-2</v>
      </c>
      <c r="M189" s="1">
        <v>7.8091020983665103E-3</v>
      </c>
      <c r="N189">
        <f t="shared" si="35"/>
        <v>1.5302777846192038E-2</v>
      </c>
      <c r="O189">
        <f t="shared" si="36"/>
        <v>6.9570848745547217E-3</v>
      </c>
      <c r="R189" t="s">
        <v>412</v>
      </c>
      <c r="T189" t="str">
        <f>IF(ISERROR(VLOOKUP(R189,[1]ISO3_Country!$B$3:$G$248,6,FALSE)),VLOOKUP(S189,[1]ISO3_Country!$B$3:$G$248,6,FALSE),VLOOKUP(R189,[1]ISO3_Country!$B$3:$G$248,6,FALSE))</f>
        <v>TKM</v>
      </c>
      <c r="U189" t="s">
        <v>158</v>
      </c>
      <c r="V189">
        <f>IFERROR(VLOOKUP(U189,'EU+'!$B$2:$D$30,3,FALSE),0)</f>
        <v>0</v>
      </c>
      <c r="W189" s="1">
        <f t="shared" si="37"/>
        <v>1.2400513544840492E-2</v>
      </c>
      <c r="X189" s="1">
        <f t="shared" si="38"/>
        <v>3.4957525875444727E-2</v>
      </c>
      <c r="Y189" s="1">
        <f t="shared" si="39"/>
        <v>1.5981196817146454E-2</v>
      </c>
      <c r="Z189" s="1">
        <f t="shared" si="40"/>
        <v>2.1662689244753962E-2</v>
      </c>
      <c r="AA189" s="1">
        <f t="shared" si="41"/>
        <v>1.1183019591012398E-2</v>
      </c>
      <c r="AB189" s="1">
        <f t="shared" si="42"/>
        <v>1.5089148586363659E-2</v>
      </c>
      <c r="AC189" s="1">
        <f t="shared" si="43"/>
        <v>2.6385912956770577E-2</v>
      </c>
      <c r="AD189" s="1">
        <f t="shared" si="44"/>
        <v>1.6057440937061147E-2</v>
      </c>
      <c r="AE189" s="1">
        <f t="shared" si="45"/>
        <v>9.2397870926038284E-3</v>
      </c>
      <c r="AF189" s="1">
        <f t="shared" si="46"/>
        <v>1.8106359405110808E-2</v>
      </c>
      <c r="AG189" s="1">
        <f t="shared" si="47"/>
        <v>8.2316740409254466E-3</v>
      </c>
      <c r="AH189" s="1">
        <f t="shared" si="48"/>
        <v>1.5591061832762321E-2</v>
      </c>
      <c r="AI189" s="1">
        <f t="shared" si="49"/>
        <v>6.6477019411855104E-3</v>
      </c>
      <c r="AJ189">
        <f t="shared" si="50"/>
        <v>4.4191941098841601E-5</v>
      </c>
    </row>
    <row r="190" spans="1:36" x14ac:dyDescent="0.25">
      <c r="A190" t="s">
        <v>413</v>
      </c>
      <c r="C190" t="str">
        <f>IF(ISERROR(VLOOKUP(A190,[1]ISO3_Country!$B$3:$G$248,6,FALSE)),VLOOKUP(B190,[1]ISO3_Country!$B$3:$G$248,6,FALSE),VLOOKUP(A190,[1]ISO3_Country!$B$3:$G$248,6,FALSE))</f>
        <v>TUV</v>
      </c>
      <c r="D190" t="s">
        <v>414</v>
      </c>
      <c r="E190" s="2">
        <v>2.01511225191357E-5</v>
      </c>
      <c r="F190" s="2">
        <v>5.7171170809803603E-5</v>
      </c>
      <c r="G190" s="2">
        <v>2.59991257263905E-5</v>
      </c>
      <c r="H190" s="2">
        <v>3.5321021430611398E-5</v>
      </c>
      <c r="I190" s="2">
        <v>1.8170287993416699E-5</v>
      </c>
      <c r="J190" s="2">
        <v>2.4564302225238299E-5</v>
      </c>
      <c r="K190" s="2">
        <v>4.3174861563622803E-5</v>
      </c>
      <c r="L190" s="2">
        <v>2.6170157532240801E-5</v>
      </c>
      <c r="M190" s="2">
        <v>1.50012458637859E-5</v>
      </c>
      <c r="N190">
        <f t="shared" si="35"/>
        <v>2.9524810629360631E-5</v>
      </c>
      <c r="O190">
        <f t="shared" si="36"/>
        <v>1.3510445602521151E-5</v>
      </c>
      <c r="R190" t="s">
        <v>413</v>
      </c>
      <c r="T190" t="str">
        <f>IF(ISERROR(VLOOKUP(R190,[1]ISO3_Country!$B$3:$G$248,6,FALSE)),VLOOKUP(S190,[1]ISO3_Country!$B$3:$G$248,6,FALSE),VLOOKUP(R190,[1]ISO3_Country!$B$3:$G$248,6,FALSE))</f>
        <v>TUV</v>
      </c>
      <c r="U190" t="s">
        <v>414</v>
      </c>
      <c r="V190">
        <f>IFERROR(VLOOKUP(U190,'EU+'!$B$2:$D$30,3,FALSE),0)</f>
        <v>0</v>
      </c>
      <c r="W190" s="1">
        <f t="shared" si="37"/>
        <v>2.3842956515158843E-5</v>
      </c>
      <c r="X190" s="1">
        <f t="shared" si="38"/>
        <v>6.7645350190512947E-5</v>
      </c>
      <c r="Y190" s="1">
        <f t="shared" si="39"/>
        <v>3.0762356962388421E-5</v>
      </c>
      <c r="Z190" s="1">
        <f t="shared" si="40"/>
        <v>4.1792092586472054E-5</v>
      </c>
      <c r="AA190" s="1">
        <f t="shared" si="41"/>
        <v>2.1499218521625513E-5</v>
      </c>
      <c r="AB190" s="1">
        <f t="shared" si="42"/>
        <v>2.9064663232800241E-5</v>
      </c>
      <c r="AC190" s="1">
        <f t="shared" si="43"/>
        <v>5.1084814051024588E-5</v>
      </c>
      <c r="AD190" s="1">
        <f t="shared" si="44"/>
        <v>3.0964723054189287E-5</v>
      </c>
      <c r="AE190" s="1">
        <f t="shared" si="45"/>
        <v>1.7749584543680033E-5</v>
      </c>
      <c r="AF190" s="1">
        <f t="shared" si="46"/>
        <v>3.4933973295316879E-5</v>
      </c>
      <c r="AG190" s="1">
        <f t="shared" si="47"/>
        <v>1.5985658699431459E-5</v>
      </c>
      <c r="AH190" s="1">
        <f t="shared" si="48"/>
        <v>3.0072600680663937E-5</v>
      </c>
      <c r="AI190" s="1">
        <f t="shared" si="49"/>
        <v>1.292946769309353E-5</v>
      </c>
      <c r="AJ190">
        <f t="shared" si="50"/>
        <v>1.6717113482674934E-10</v>
      </c>
    </row>
    <row r="191" spans="1:36" x14ac:dyDescent="0.25">
      <c r="A191" t="s">
        <v>415</v>
      </c>
      <c r="C191" t="str">
        <f>IF(ISERROR(VLOOKUP(A191,[1]ISO3_Country!$B$3:$G$248,6,FALSE)),VLOOKUP(B191,[1]ISO3_Country!$B$3:$G$248,6,FALSE),VLOOKUP(A191,[1]ISO3_Country!$B$3:$G$248,6,FALSE))</f>
        <v>UGA</v>
      </c>
      <c r="D191" t="s">
        <v>163</v>
      </c>
      <c r="E191" s="1">
        <v>0.26930424571814499</v>
      </c>
      <c r="F191" s="1">
        <v>0.757279188890844</v>
      </c>
      <c r="G191" s="1">
        <v>0.34708265536217298</v>
      </c>
      <c r="H191" s="1">
        <v>0.47021897262290102</v>
      </c>
      <c r="I191" s="1">
        <v>0.24276659578731599</v>
      </c>
      <c r="J191" s="1">
        <v>0.32769733964284897</v>
      </c>
      <c r="K191" s="1">
        <v>0.57143808856744505</v>
      </c>
      <c r="L191" s="1">
        <v>0.34868235511900503</v>
      </c>
      <c r="M191" s="1">
        <v>0.200470393264571</v>
      </c>
      <c r="N191">
        <f t="shared" si="35"/>
        <v>0.39277109277502764</v>
      </c>
      <c r="O191">
        <f t="shared" si="36"/>
        <v>0.17810707296853362</v>
      </c>
      <c r="R191" t="s">
        <v>415</v>
      </c>
      <c r="T191" t="str">
        <f>IF(ISERROR(VLOOKUP(R191,[1]ISO3_Country!$B$3:$G$248,6,FALSE)),VLOOKUP(S191,[1]ISO3_Country!$B$3:$G$248,6,FALSE),VLOOKUP(R191,[1]ISO3_Country!$B$3:$G$248,6,FALSE))</f>
        <v>UGA</v>
      </c>
      <c r="U191" t="s">
        <v>163</v>
      </c>
      <c r="V191">
        <f>IFERROR(VLOOKUP(U191,'EU+'!$B$2:$D$30,3,FALSE),0)</f>
        <v>0</v>
      </c>
      <c r="W191" s="1">
        <f t="shared" si="37"/>
        <v>0.31864276612421616</v>
      </c>
      <c r="X191" s="1">
        <f t="shared" si="38"/>
        <v>0.89601831130812759</v>
      </c>
      <c r="Y191" s="1">
        <f t="shared" si="39"/>
        <v>0.41067075301178291</v>
      </c>
      <c r="Z191" s="1">
        <f t="shared" si="40"/>
        <v>0.55636655011173852</v>
      </c>
      <c r="AA191" s="1">
        <f t="shared" si="41"/>
        <v>0.28724322335857561</v>
      </c>
      <c r="AB191" s="1">
        <f t="shared" si="42"/>
        <v>0.38773390473995312</v>
      </c>
      <c r="AC191" s="1">
        <f t="shared" si="43"/>
        <v>0.67612975326217506</v>
      </c>
      <c r="AD191" s="1">
        <f t="shared" si="44"/>
        <v>0.4125635295408937</v>
      </c>
      <c r="AE191" s="1">
        <f t="shared" si="45"/>
        <v>0.2371980451533163</v>
      </c>
      <c r="AF191" s="1">
        <f t="shared" si="46"/>
        <v>0.46472964851230875</v>
      </c>
      <c r="AG191" s="1">
        <f t="shared" si="47"/>
        <v>0.21073759994255201</v>
      </c>
      <c r="AH191" s="1">
        <f t="shared" si="48"/>
        <v>0.40017369121098278</v>
      </c>
      <c r="AI191" s="1">
        <f t="shared" si="49"/>
        <v>0.1701281548872533</v>
      </c>
      <c r="AJ191">
        <f t="shared" si="50"/>
        <v>2.894358908534125E-2</v>
      </c>
    </row>
    <row r="192" spans="1:36" x14ac:dyDescent="0.25">
      <c r="A192" t="s">
        <v>416</v>
      </c>
      <c r="C192" t="str">
        <f>IF(ISERROR(VLOOKUP(A192,[1]ISO3_Country!$B$3:$G$248,6,FALSE)),VLOOKUP(B192,[1]ISO3_Country!$B$3:$G$248,6,FALSE),VLOOKUP(A192,[1]ISO3_Country!$B$3:$G$248,6,FALSE))</f>
        <v>UKR</v>
      </c>
      <c r="D192" t="s">
        <v>164</v>
      </c>
      <c r="E192" s="1">
        <v>0.10357752833899</v>
      </c>
      <c r="F192" s="1">
        <v>0.29510830265270799</v>
      </c>
      <c r="G192" s="1">
        <v>0.133744993582886</v>
      </c>
      <c r="H192" s="1">
        <v>0.18198944758400801</v>
      </c>
      <c r="I192" s="1">
        <v>9.3373944265260606E-2</v>
      </c>
      <c r="J192" s="1">
        <v>0.12643113705450901</v>
      </c>
      <c r="K192" s="1">
        <v>0.22294517340412501</v>
      </c>
      <c r="L192" s="1">
        <v>0.134810469262062</v>
      </c>
      <c r="M192" s="1">
        <v>7.7041892056045794E-2</v>
      </c>
      <c r="N192">
        <f t="shared" si="35"/>
        <v>0.15211365424451048</v>
      </c>
      <c r="O192">
        <f t="shared" si="36"/>
        <v>6.9906557923957502E-2</v>
      </c>
      <c r="R192" t="s">
        <v>416</v>
      </c>
      <c r="T192" t="str">
        <f>IF(ISERROR(VLOOKUP(R192,[1]ISO3_Country!$B$3:$G$248,6,FALSE)),VLOOKUP(S192,[1]ISO3_Country!$B$3:$G$248,6,FALSE),VLOOKUP(R192,[1]ISO3_Country!$B$3:$G$248,6,FALSE))</f>
        <v>UKR</v>
      </c>
      <c r="U192" t="s">
        <v>164</v>
      </c>
      <c r="V192">
        <f>IFERROR(VLOOKUP(U192,'EU+'!$B$2:$D$30,3,FALSE),0)</f>
        <v>0</v>
      </c>
      <c r="W192" s="1">
        <f t="shared" si="37"/>
        <v>0.12255369405793751</v>
      </c>
      <c r="X192" s="1">
        <f t="shared" si="38"/>
        <v>0.34917431625603768</v>
      </c>
      <c r="Y192" s="1">
        <f t="shared" si="39"/>
        <v>0.15824806102433062</v>
      </c>
      <c r="Z192" s="1">
        <f t="shared" si="40"/>
        <v>0.21533125416922894</v>
      </c>
      <c r="AA192" s="1">
        <f t="shared" si="41"/>
        <v>0.11048073826415118</v>
      </c>
      <c r="AB192" s="1">
        <f t="shared" si="42"/>
        <v>0.14959425213608599</v>
      </c>
      <c r="AC192" s="1">
        <f t="shared" si="43"/>
        <v>0.26379037047148551</v>
      </c>
      <c r="AD192" s="1">
        <f t="shared" si="44"/>
        <v>0.15950873969185542</v>
      </c>
      <c r="AE192" s="1">
        <f t="shared" si="45"/>
        <v>9.1156533855298497E-2</v>
      </c>
      <c r="AF192" s="1">
        <f t="shared" si="46"/>
        <v>0.17998199554737904</v>
      </c>
      <c r="AG192" s="1">
        <f t="shared" si="47"/>
        <v>8.2713953980606394E-2</v>
      </c>
      <c r="AH192" s="1">
        <f t="shared" si="48"/>
        <v>0.15490612688377534</v>
      </c>
      <c r="AI192" s="1">
        <f t="shared" si="49"/>
        <v>6.6975376678606785E-2</v>
      </c>
      <c r="AJ192">
        <f t="shared" si="50"/>
        <v>4.4857010812412654E-3</v>
      </c>
    </row>
    <row r="193" spans="1:38" x14ac:dyDescent="0.25">
      <c r="A193" t="s">
        <v>417</v>
      </c>
      <c r="C193" t="str">
        <f>IF(ISERROR(VLOOKUP(A193,[1]ISO3_Country!$B$3:$G$248,6,FALSE)),VLOOKUP(B193,[1]ISO3_Country!$B$3:$G$248,6,FALSE),VLOOKUP(A193,[1]ISO3_Country!$B$3:$G$248,6,FALSE))</f>
        <v>ARE</v>
      </c>
      <c r="D193" t="s">
        <v>11</v>
      </c>
      <c r="E193" s="1">
        <v>5.9830092079871996E-3</v>
      </c>
      <c r="F193" s="1">
        <v>1.6335366913720901E-2</v>
      </c>
      <c r="G193" s="1">
        <v>7.7357382259684998E-3</v>
      </c>
      <c r="H193" s="1">
        <v>1.0519922658945099E-2</v>
      </c>
      <c r="I193" s="1">
        <v>5.6325600390826399E-3</v>
      </c>
      <c r="J193" s="1">
        <v>7.6687385207615602E-3</v>
      </c>
      <c r="K193" s="1">
        <v>1.3616254592755801E-2</v>
      </c>
      <c r="L193" s="1">
        <v>8.3472308973613803E-3</v>
      </c>
      <c r="M193" s="1">
        <v>4.56582869862343E-3</v>
      </c>
      <c r="N193">
        <f t="shared" si="35"/>
        <v>8.9338499728007243E-3</v>
      </c>
      <c r="O193">
        <f t="shared" si="36"/>
        <v>3.8937237896149043E-3</v>
      </c>
      <c r="R193" t="s">
        <v>417</v>
      </c>
      <c r="T193" t="str">
        <f>IF(ISERROR(VLOOKUP(R193,[1]ISO3_Country!$B$3:$G$248,6,FALSE)),VLOOKUP(S193,[1]ISO3_Country!$B$3:$G$248,6,FALSE),VLOOKUP(R193,[1]ISO3_Country!$B$3:$G$248,6,FALSE))</f>
        <v>ARE</v>
      </c>
      <c r="U193" t="s">
        <v>11</v>
      </c>
      <c r="V193">
        <f>IFERROR(VLOOKUP(U193,'EU+'!$B$2:$D$30,3,FALSE),0)</f>
        <v>0</v>
      </c>
      <c r="W193" s="1">
        <f t="shared" si="37"/>
        <v>7.0791405411966225E-3</v>
      </c>
      <c r="X193" s="1">
        <f t="shared" si="38"/>
        <v>1.9328126391626805E-2</v>
      </c>
      <c r="Y193" s="1">
        <f t="shared" si="39"/>
        <v>9.1529824186851235E-3</v>
      </c>
      <c r="Z193" s="1">
        <f t="shared" si="40"/>
        <v>1.2447249936666077E-2</v>
      </c>
      <c r="AA193" s="1">
        <f t="shared" si="41"/>
        <v>6.6644865045775567E-3</v>
      </c>
      <c r="AB193" s="1">
        <f t="shared" si="42"/>
        <v>9.0737078742392473E-3</v>
      </c>
      <c r="AC193" s="1">
        <f t="shared" si="43"/>
        <v>1.6110852675632139E-2</v>
      </c>
      <c r="AD193" s="1">
        <f t="shared" si="44"/>
        <v>9.8765050492241255E-3</v>
      </c>
      <c r="AE193" s="1">
        <f t="shared" si="45"/>
        <v>5.4023221293784266E-3</v>
      </c>
      <c r="AF193" s="1">
        <f t="shared" si="46"/>
        <v>1.0570597057914015E-2</v>
      </c>
      <c r="AG193" s="1">
        <f t="shared" si="47"/>
        <v>4.6070826530714556E-3</v>
      </c>
      <c r="AH193" s="1">
        <f t="shared" si="48"/>
        <v>9.4255748466102983E-3</v>
      </c>
      <c r="AI193" s="1">
        <f t="shared" si="49"/>
        <v>4.1482001917792204E-3</v>
      </c>
      <c r="AJ193">
        <f t="shared" si="50"/>
        <v>1.720756483107716E-5</v>
      </c>
    </row>
    <row r="194" spans="1:38" x14ac:dyDescent="0.25">
      <c r="A194" t="s">
        <v>418</v>
      </c>
      <c r="C194" t="str">
        <f>IF(ISERROR(VLOOKUP(A194,[1]ISO3_Country!$B$3:$G$248,6,FALSE)),VLOOKUP(B194,[1]ISO3_Country!$B$3:$G$248,6,FALSE),VLOOKUP(A194,[1]ISO3_Country!$B$3:$G$248,6,FALSE))</f>
        <v>GBR</v>
      </c>
      <c r="D194" t="s">
        <v>63</v>
      </c>
      <c r="E194" s="1">
        <v>2.3302592931649001E-2</v>
      </c>
      <c r="F194" s="1">
        <v>6.9928949987953903E-2</v>
      </c>
      <c r="G194" s="1">
        <v>3.0823581613873E-2</v>
      </c>
      <c r="H194" s="1">
        <v>4.3506143763783499E-2</v>
      </c>
      <c r="I194" s="1">
        <v>2.2260729600330299E-2</v>
      </c>
      <c r="J194" s="1">
        <v>3.1315114251565301E-2</v>
      </c>
      <c r="K194" s="1">
        <v>6.0242457515494598E-2</v>
      </c>
      <c r="L194" s="1">
        <v>3.4850652726549199E-2</v>
      </c>
      <c r="M194" s="1">
        <v>1.7628683232398398E-2</v>
      </c>
      <c r="N194">
        <f t="shared" si="35"/>
        <v>3.7095433958177465E-2</v>
      </c>
      <c r="O194">
        <f t="shared" si="36"/>
        <v>1.775519024805489E-2</v>
      </c>
      <c r="R194" t="s">
        <v>418</v>
      </c>
      <c r="T194" t="str">
        <f>IF(ISERROR(VLOOKUP(R194,[1]ISO3_Country!$B$3:$G$248,6,FALSE)),VLOOKUP(S194,[1]ISO3_Country!$B$3:$G$248,6,FALSE),VLOOKUP(R194,[1]ISO3_Country!$B$3:$G$248,6,FALSE))</f>
        <v>GBR</v>
      </c>
      <c r="U194" t="s">
        <v>63</v>
      </c>
      <c r="V194">
        <f>IFERROR(VLOOKUP(U194,'EU+'!$B$2:$D$30,3,FALSE),0)</f>
        <v>0</v>
      </c>
      <c r="W194" s="1">
        <f t="shared" si="37"/>
        <v>2.7571799508049701E-2</v>
      </c>
      <c r="X194" s="1">
        <f t="shared" si="38"/>
        <v>8.2740448435575042E-2</v>
      </c>
      <c r="Y194" s="1">
        <f t="shared" si="39"/>
        <v>3.6470688685611999E-2</v>
      </c>
      <c r="Z194" s="1">
        <f t="shared" si="40"/>
        <v>5.1476789589120636E-2</v>
      </c>
      <c r="AA194" s="1">
        <f t="shared" si="41"/>
        <v>2.6339059144341377E-2</v>
      </c>
      <c r="AB194" s="1">
        <f t="shared" si="42"/>
        <v>3.7052273721142892E-2</v>
      </c>
      <c r="AC194" s="1">
        <f t="shared" si="43"/>
        <v>7.1279319231187341E-2</v>
      </c>
      <c r="AD194" s="1">
        <f t="shared" si="44"/>
        <v>4.1235548873019029E-2</v>
      </c>
      <c r="AE194" s="1">
        <f t="shared" si="45"/>
        <v>2.0858387781149412E-2</v>
      </c>
      <c r="AF194" s="1">
        <f t="shared" si="46"/>
        <v>4.3891590552133049E-2</v>
      </c>
      <c r="AG194" s="1">
        <f t="shared" si="47"/>
        <v>2.1008071813405974E-2</v>
      </c>
      <c r="AH194" s="1">
        <f t="shared" si="48"/>
        <v>3.9352917750168012E-2</v>
      </c>
      <c r="AI194" s="1">
        <f t="shared" si="49"/>
        <v>1.9618489550725E-2</v>
      </c>
      <c r="AJ194">
        <f t="shared" si="50"/>
        <v>3.84885132251906E-4</v>
      </c>
    </row>
    <row r="195" spans="1:38" x14ac:dyDescent="0.25">
      <c r="A195" t="s">
        <v>419</v>
      </c>
      <c r="B195" t="s">
        <v>166</v>
      </c>
      <c r="C195" t="str">
        <f>IF(ISERROR(VLOOKUP(A195,[1]ISO3_Country!$B$3:$G$248,6,FALSE)),VLOOKUP(B195,[1]ISO3_Country!$B$3:$G$248,6,FALSE),VLOOKUP(A195,[1]ISO3_Country!$B$3:$G$248,6,FALSE))</f>
        <v>USA</v>
      </c>
      <c r="D195" t="s">
        <v>166</v>
      </c>
      <c r="E195" s="1">
        <v>0.11171806695548001</v>
      </c>
      <c r="F195" s="1">
        <v>0.33897147398541899</v>
      </c>
      <c r="G195" s="1">
        <v>0.14824813595532499</v>
      </c>
      <c r="H195" s="1">
        <v>0.21024681848721899</v>
      </c>
      <c r="I195" s="1">
        <v>0.107095277700704</v>
      </c>
      <c r="J195" s="1">
        <v>0.15130479120019</v>
      </c>
      <c r="K195" s="1">
        <v>0.29400012834615802</v>
      </c>
      <c r="L195" s="1">
        <v>0.168960926035854</v>
      </c>
      <c r="M195" s="1">
        <v>8.4484390274013804E-2</v>
      </c>
      <c r="N195">
        <f t="shared" si="35"/>
        <v>0.17944777877115142</v>
      </c>
      <c r="O195">
        <f t="shared" si="36"/>
        <v>8.6771462723631398E-2</v>
      </c>
      <c r="R195" t="s">
        <v>419</v>
      </c>
      <c r="S195" t="s">
        <v>166</v>
      </c>
      <c r="T195" t="str">
        <f>IF(ISERROR(VLOOKUP(R195,[1]ISO3_Country!$B$3:$G$248,6,FALSE)),VLOOKUP(S195,[1]ISO3_Country!$B$3:$G$248,6,FALSE),VLOOKUP(R195,[1]ISO3_Country!$B$3:$G$248,6,FALSE))</f>
        <v>USA</v>
      </c>
      <c r="U195" t="s">
        <v>166</v>
      </c>
      <c r="V195">
        <f>IFERROR(VLOOKUP(U195,'EU+'!$B$2:$D$30,3,FALSE),0)</f>
        <v>0</v>
      </c>
      <c r="W195" s="1">
        <f t="shared" si="37"/>
        <v>0.13218563927878704</v>
      </c>
      <c r="X195" s="1">
        <f t="shared" si="38"/>
        <v>0.40107354349311403</v>
      </c>
      <c r="Y195" s="1">
        <f t="shared" si="39"/>
        <v>0.17540828585006168</v>
      </c>
      <c r="Z195" s="1">
        <f t="shared" si="40"/>
        <v>0.24876558344980301</v>
      </c>
      <c r="AA195" s="1">
        <f t="shared" si="41"/>
        <v>0.12671592100003104</v>
      </c>
      <c r="AB195" s="1">
        <f t="shared" si="42"/>
        <v>0.17902494283857145</v>
      </c>
      <c r="AC195" s="1">
        <f t="shared" si="43"/>
        <v>0.34786311625826105</v>
      </c>
      <c r="AD195" s="1">
        <f t="shared" si="44"/>
        <v>0.19991581155880064</v>
      </c>
      <c r="AE195" s="1">
        <f t="shared" si="45"/>
        <v>9.9962552537714286E-2</v>
      </c>
      <c r="AF195" s="1">
        <f t="shared" si="46"/>
        <v>0.21232393291834936</v>
      </c>
      <c r="AG195" s="1">
        <f t="shared" si="47"/>
        <v>0.10266863349729692</v>
      </c>
      <c r="AH195" s="1">
        <f t="shared" si="48"/>
        <v>0.19069646883867569</v>
      </c>
      <c r="AI195" s="1">
        <f t="shared" si="49"/>
        <v>9.6499650167134604E-2</v>
      </c>
      <c r="AJ195">
        <f t="shared" si="50"/>
        <v>9.3121824823793609E-3</v>
      </c>
      <c r="AL195">
        <f>AH195/AH4</f>
        <v>6.5383201549816606E-3</v>
      </c>
    </row>
    <row r="196" spans="1:38" x14ac:dyDescent="0.25">
      <c r="A196" t="s">
        <v>420</v>
      </c>
      <c r="C196" t="str">
        <f>IF(ISERROR(VLOOKUP(A196,[1]ISO3_Country!$B$3:$G$248,6,FALSE)),VLOOKUP(B196,[1]ISO3_Country!$B$3:$G$248,6,FALSE),VLOOKUP(A196,[1]ISO3_Country!$B$3:$G$248,6,FALSE))</f>
        <v>URY</v>
      </c>
      <c r="D196" t="s">
        <v>165</v>
      </c>
      <c r="E196" s="1">
        <v>3.4012041406841199E-3</v>
      </c>
      <c r="F196" s="1">
        <v>9.5693770183712702E-3</v>
      </c>
      <c r="G196" s="1">
        <v>4.3853322933848403E-3</v>
      </c>
      <c r="H196" s="1">
        <v>5.9457932664507499E-3</v>
      </c>
      <c r="I196" s="1">
        <v>3.0946148312387799E-3</v>
      </c>
      <c r="J196" s="1">
        <v>4.16418177349181E-3</v>
      </c>
      <c r="K196" s="1">
        <v>7.2247890137116903E-3</v>
      </c>
      <c r="L196" s="1">
        <v>4.4444269694795396E-3</v>
      </c>
      <c r="M196" s="1">
        <v>2.5486903746218602E-3</v>
      </c>
      <c r="N196">
        <f t="shared" si="35"/>
        <v>4.9753788534927399E-3</v>
      </c>
      <c r="O196">
        <f t="shared" si="36"/>
        <v>2.2443983379975756E-3</v>
      </c>
      <c r="R196" t="s">
        <v>420</v>
      </c>
      <c r="T196" t="str">
        <f>IF(ISERROR(VLOOKUP(R196,[1]ISO3_Country!$B$3:$G$248,6,FALSE)),VLOOKUP(S196,[1]ISO3_Country!$B$3:$G$248,6,FALSE),VLOOKUP(R196,[1]ISO3_Country!$B$3:$G$248,6,FALSE))</f>
        <v>URY</v>
      </c>
      <c r="U196" t="s">
        <v>165</v>
      </c>
      <c r="V196">
        <f>IFERROR(VLOOKUP(U196,'EU+'!$B$2:$D$30,3,FALSE),0)</f>
        <v>0</v>
      </c>
      <c r="W196" s="1">
        <f t="shared" si="37"/>
        <v>4.0243297785769157E-3</v>
      </c>
      <c r="X196" s="1">
        <f t="shared" si="38"/>
        <v>1.1322557336918651E-2</v>
      </c>
      <c r="Y196" s="1">
        <f t="shared" si="39"/>
        <v>5.1887574539039227E-3</v>
      </c>
      <c r="Z196" s="1">
        <f t="shared" si="40"/>
        <v>7.0351063651907138E-3</v>
      </c>
      <c r="AA196" s="1">
        <f t="shared" si="41"/>
        <v>3.6615710505618296E-3</v>
      </c>
      <c r="AB196" s="1">
        <f t="shared" si="42"/>
        <v>4.9270905306788206E-3</v>
      </c>
      <c r="AC196" s="1">
        <f t="shared" si="43"/>
        <v>8.5484235491866574E-3</v>
      </c>
      <c r="AD196" s="1">
        <f t="shared" si="44"/>
        <v>5.2586787097081743E-3</v>
      </c>
      <c r="AE196" s="1">
        <f t="shared" si="45"/>
        <v>3.0156292144522838E-3</v>
      </c>
      <c r="AF196" s="1">
        <f t="shared" si="46"/>
        <v>5.8869048876864409E-3</v>
      </c>
      <c r="AG196" s="1">
        <f t="shared" si="47"/>
        <v>2.6555886365513598E-3</v>
      </c>
      <c r="AH196" s="1">
        <f t="shared" si="48"/>
        <v>5.0822786109175535E-3</v>
      </c>
      <c r="AI196" s="1">
        <f t="shared" si="49"/>
        <v>2.1423591417029167E-3</v>
      </c>
      <c r="AJ196">
        <f t="shared" si="50"/>
        <v>4.5897026920380575E-6</v>
      </c>
    </row>
    <row r="197" spans="1:38" x14ac:dyDescent="0.25">
      <c r="A197" t="s">
        <v>421</v>
      </c>
      <c r="C197" t="str">
        <f>IF(ISERROR(VLOOKUP(A197,[1]ISO3_Country!$B$3:$G$248,6,FALSE)),VLOOKUP(B197,[1]ISO3_Country!$B$3:$G$248,6,FALSE),VLOOKUP(A197,[1]ISO3_Country!$B$3:$G$248,6,FALSE))</f>
        <v>UZB</v>
      </c>
      <c r="D197" t="s">
        <v>167</v>
      </c>
      <c r="E197" s="1">
        <v>0.139661613963489</v>
      </c>
      <c r="F197" s="1">
        <v>0.394164322671889</v>
      </c>
      <c r="G197" s="1">
        <v>0.18011055539061499</v>
      </c>
      <c r="H197" s="1">
        <v>0.24431005271380599</v>
      </c>
      <c r="I197" s="1">
        <v>0.12589574787645999</v>
      </c>
      <c r="J197" s="1">
        <v>0.17011123364389699</v>
      </c>
      <c r="K197" s="1">
        <v>0.29750459746661601</v>
      </c>
      <c r="L197" s="1">
        <v>0.18110522067489099</v>
      </c>
      <c r="M197" s="1">
        <v>0.10392050792285799</v>
      </c>
      <c r="N197">
        <f t="shared" si="35"/>
        <v>0.20408709470272454</v>
      </c>
      <c r="O197">
        <f t="shared" si="36"/>
        <v>9.2890623360397093E-2</v>
      </c>
      <c r="R197" t="s">
        <v>421</v>
      </c>
      <c r="T197" t="str">
        <f>IF(ISERROR(VLOOKUP(R197,[1]ISO3_Country!$B$3:$G$248,6,FALSE)),VLOOKUP(S197,[1]ISO3_Country!$B$3:$G$248,6,FALSE),VLOOKUP(R197,[1]ISO3_Country!$B$3:$G$248,6,FALSE))</f>
        <v>UZB</v>
      </c>
      <c r="U197" t="s">
        <v>167</v>
      </c>
      <c r="V197">
        <f>IFERROR(VLOOKUP(U197,'EU+'!$B$2:$D$30,3,FALSE),0)</f>
        <v>0</v>
      </c>
      <c r="W197" s="1">
        <f t="shared" si="37"/>
        <v>0.16524864981621845</v>
      </c>
      <c r="X197" s="1">
        <f t="shared" si="38"/>
        <v>0.46637812838309212</v>
      </c>
      <c r="Y197" s="1">
        <f t="shared" si="39"/>
        <v>0.21310813509379281</v>
      </c>
      <c r="Z197" s="1">
        <f t="shared" si="40"/>
        <v>0.28906945295677172</v>
      </c>
      <c r="AA197" s="1">
        <f t="shared" si="41"/>
        <v>0.14896077571913763</v>
      </c>
      <c r="AB197" s="1">
        <f t="shared" si="42"/>
        <v>0.2012768639890849</v>
      </c>
      <c r="AC197" s="1">
        <f t="shared" si="43"/>
        <v>0.35200962992113272</v>
      </c>
      <c r="AD197" s="1">
        <f t="shared" si="44"/>
        <v>0.21428503038077298</v>
      </c>
      <c r="AE197" s="1">
        <f t="shared" si="45"/>
        <v>0.12295951002655096</v>
      </c>
      <c r="AF197" s="1">
        <f t="shared" si="46"/>
        <v>0.24147735292072825</v>
      </c>
      <c r="AG197" s="1">
        <f t="shared" si="47"/>
        <v>0.10990886941135726</v>
      </c>
      <c r="AH197" s="1">
        <f t="shared" si="48"/>
        <v>0.20789836200733586</v>
      </c>
      <c r="AI197" s="1">
        <f t="shared" si="49"/>
        <v>8.8798844251956027E-2</v>
      </c>
      <c r="AJ197">
        <f t="shared" si="50"/>
        <v>7.8852347404831432E-3</v>
      </c>
    </row>
    <row r="198" spans="1:38" x14ac:dyDescent="0.25">
      <c r="A198" t="s">
        <v>422</v>
      </c>
      <c r="C198" t="str">
        <f>IF(ISERROR(VLOOKUP(A198,[1]ISO3_Country!$B$3:$G$248,6,FALSE)),VLOOKUP(B198,[1]ISO3_Country!$B$3:$G$248,6,FALSE),VLOOKUP(A198,[1]ISO3_Country!$B$3:$G$248,6,FALSE))</f>
        <v>VUT</v>
      </c>
      <c r="D198" t="s">
        <v>171</v>
      </c>
      <c r="E198" s="1">
        <v>5.7596240999979904E-4</v>
      </c>
      <c r="F198" s="1">
        <v>1.6224344051192999E-3</v>
      </c>
      <c r="G198" s="1">
        <v>7.4224526683688396E-4</v>
      </c>
      <c r="H198" s="1">
        <v>1.00608532094256E-3</v>
      </c>
      <c r="I198" s="1">
        <v>5.1921959407937295E-4</v>
      </c>
      <c r="J198" s="1">
        <v>7.0078662908643302E-4</v>
      </c>
      <c r="K198" s="1">
        <v>1.2244883972892301E-3</v>
      </c>
      <c r="L198" s="1">
        <v>7.4586392992205097E-4</v>
      </c>
      <c r="M198" s="1">
        <v>4.2899589133711701E-4</v>
      </c>
      <c r="N198">
        <f t="shared" si="35"/>
        <v>8.4067576051252745E-4</v>
      </c>
      <c r="O198">
        <f t="shared" si="36"/>
        <v>3.8192823200287125E-4</v>
      </c>
      <c r="R198" t="s">
        <v>422</v>
      </c>
      <c r="T198" t="str">
        <f>IF(ISERROR(VLOOKUP(R198,[1]ISO3_Country!$B$3:$G$248,6,FALSE)),VLOOKUP(S198,[1]ISO3_Country!$B$3:$G$248,6,FALSE),VLOOKUP(R198,[1]ISO3_Country!$B$3:$G$248,6,FALSE))</f>
        <v>VUT</v>
      </c>
      <c r="U198" t="s">
        <v>171</v>
      </c>
      <c r="V198">
        <f>IFERROR(VLOOKUP(U198,'EU+'!$B$2:$D$30,3,FALSE),0)</f>
        <v>0</v>
      </c>
      <c r="W198" s="1">
        <f t="shared" si="37"/>
        <v>6.8148296368853117E-4</v>
      </c>
      <c r="X198" s="1">
        <f t="shared" si="38"/>
        <v>1.9196763323344754E-3</v>
      </c>
      <c r="Y198" s="1">
        <f t="shared" si="39"/>
        <v>8.7823006405567474E-4</v>
      </c>
      <c r="Z198" s="1">
        <f t="shared" si="40"/>
        <v>1.1904075584371939E-3</v>
      </c>
      <c r="AA198" s="1">
        <f t="shared" si="41"/>
        <v>6.1434444615663492E-4</v>
      </c>
      <c r="AB198" s="1">
        <f t="shared" si="42"/>
        <v>8.2917589865506055E-4</v>
      </c>
      <c r="AC198" s="1">
        <f t="shared" si="43"/>
        <v>1.4488236862318417E-3</v>
      </c>
      <c r="AD198" s="1">
        <f t="shared" si="44"/>
        <v>8.8251169285827455E-4</v>
      </c>
      <c r="AE198" s="1">
        <f t="shared" si="45"/>
        <v>5.0759109685426099E-4</v>
      </c>
      <c r="AF198" s="1">
        <f t="shared" si="46"/>
        <v>9.9469374880799418E-4</v>
      </c>
      <c r="AG198" s="1">
        <f t="shared" si="47"/>
        <v>4.5190029582265346E-4</v>
      </c>
      <c r="AH198" s="1">
        <f t="shared" si="48"/>
        <v>8.564893641512146E-4</v>
      </c>
      <c r="AI198" s="1">
        <f t="shared" si="49"/>
        <v>3.6491344807258134E-4</v>
      </c>
      <c r="AJ198">
        <f t="shared" si="50"/>
        <v>1.3316182458422052E-7</v>
      </c>
    </row>
    <row r="199" spans="1:38" x14ac:dyDescent="0.25">
      <c r="A199" t="s">
        <v>423</v>
      </c>
      <c r="C199" t="str">
        <f>IF(ISERROR(VLOOKUP(A199,[1]ISO3_Country!$B$3:$G$248,6,FALSE)),VLOOKUP(B199,[1]ISO3_Country!$B$3:$G$248,6,FALSE),VLOOKUP(A199,[1]ISO3_Country!$B$3:$G$248,6,FALSE))</f>
        <v>VEN</v>
      </c>
      <c r="D199" t="s">
        <v>169</v>
      </c>
      <c r="E199" s="1">
        <v>3.54024202125615E-2</v>
      </c>
      <c r="F199" s="1">
        <v>9.8898393253817496E-2</v>
      </c>
      <c r="G199" s="1">
        <v>4.5575995400675202E-2</v>
      </c>
      <c r="H199" s="1">
        <v>6.16077743472302E-2</v>
      </c>
      <c r="I199" s="1">
        <v>3.2130838822108501E-2</v>
      </c>
      <c r="J199" s="1">
        <v>4.31472468375141E-2</v>
      </c>
      <c r="K199" s="1">
        <v>7.4603969310373996E-2</v>
      </c>
      <c r="L199" s="1">
        <v>4.5918865169264703E-2</v>
      </c>
      <c r="M199" s="1">
        <v>2.6519239934614101E-2</v>
      </c>
      <c r="N199">
        <f>AVERAGE(E199:M199)</f>
        <v>5.1533860365351083E-2</v>
      </c>
      <c r="O199">
        <f>_xlfn.STDEV.S(E199:M199)</f>
        <v>2.3121700033602751E-2</v>
      </c>
      <c r="R199" t="s">
        <v>423</v>
      </c>
      <c r="T199" t="str">
        <f>IF(ISERROR(VLOOKUP(R199,[1]ISO3_Country!$B$3:$G$248,6,FALSE)),VLOOKUP(S199,[1]ISO3_Country!$B$3:$G$248,6,FALSE),VLOOKUP(R199,[1]ISO3_Country!$B$3:$G$248,6,FALSE))</f>
        <v>VEN</v>
      </c>
      <c r="U199" t="s">
        <v>169</v>
      </c>
      <c r="V199">
        <f>IFERROR(VLOOKUP(U199,'EU+'!$B$2:$D$30,3,FALSE),0)</f>
        <v>0</v>
      </c>
      <c r="W199" s="1">
        <f t="shared" ref="W199:AG203" si="51">E199*$Q$3</f>
        <v>4.1888404224524979E-2</v>
      </c>
      <c r="X199" s="1">
        <f t="shared" si="51"/>
        <v>0.1170173069778441</v>
      </c>
      <c r="Y199" s="1">
        <f t="shared" si="51"/>
        <v>5.3925853283928439E-2</v>
      </c>
      <c r="Z199" s="1">
        <f t="shared" si="51"/>
        <v>7.2894772157820767E-2</v>
      </c>
      <c r="AA199" s="1">
        <f t="shared" si="51"/>
        <v>3.8017445038291048E-2</v>
      </c>
      <c r="AB199" s="1">
        <f t="shared" si="51"/>
        <v>5.1052140103795961E-2</v>
      </c>
      <c r="AC199" s="1">
        <f t="shared" si="51"/>
        <v>8.8271965714879969E-2</v>
      </c>
      <c r="AD199" s="1">
        <f t="shared" si="51"/>
        <v>5.4331539318295957E-2</v>
      </c>
      <c r="AE199" s="1">
        <f t="shared" si="51"/>
        <v>3.1377759922586568E-2</v>
      </c>
      <c r="AF199" s="1">
        <f t="shared" si="51"/>
        <v>6.0975242971329745E-2</v>
      </c>
      <c r="AG199" s="1">
        <f t="shared" si="51"/>
        <v>2.7357765699366234E-2</v>
      </c>
      <c r="AH199" s="1">
        <f>AVERAGE(AA199:AE199)</f>
        <v>5.2610170019569899E-2</v>
      </c>
      <c r="AI199" s="1">
        <f>_xlfn.STDEV.S(AA199:AE199)</f>
        <v>2.2027920365985526E-2</v>
      </c>
      <c r="AJ199">
        <f>AI199^2</f>
        <v>4.8522927565019993E-4</v>
      </c>
    </row>
    <row r="200" spans="1:38" x14ac:dyDescent="0.25">
      <c r="A200" t="s">
        <v>424</v>
      </c>
      <c r="C200" t="str">
        <f>IF(ISERROR(VLOOKUP(A200,[1]ISO3_Country!$B$3:$G$248,6,FALSE)),VLOOKUP(B200,[1]ISO3_Country!$B$3:$G$248,6,FALSE),VLOOKUP(A200,[1]ISO3_Country!$B$3:$G$248,6,FALSE))</f>
        <v>VNM</v>
      </c>
      <c r="D200" t="s">
        <v>170</v>
      </c>
      <c r="E200" s="1">
        <v>0.36525819105121798</v>
      </c>
      <c r="F200" s="1">
        <v>1.0335219980489401</v>
      </c>
      <c r="G200" s="1">
        <v>0.47124327058905402</v>
      </c>
      <c r="H200" s="1">
        <v>0.63977589036674698</v>
      </c>
      <c r="I200" s="1">
        <v>0.32924773891617798</v>
      </c>
      <c r="J200" s="1">
        <v>0.44519889652178302</v>
      </c>
      <c r="K200" s="1">
        <v>0.78022843745870396</v>
      </c>
      <c r="L200" s="1">
        <v>0.47416204528936501</v>
      </c>
      <c r="M200" s="1">
        <v>0.27171083753273301</v>
      </c>
      <c r="N200">
        <f>AVERAGE(E200:M200)</f>
        <v>0.5344830339749691</v>
      </c>
      <c r="O200">
        <f>_xlfn.STDEV.S(E200:M200)</f>
        <v>0.24390946685654041</v>
      </c>
      <c r="R200" t="s">
        <v>424</v>
      </c>
      <c r="T200" t="str">
        <f>IF(ISERROR(VLOOKUP(R200,[1]ISO3_Country!$B$3:$G$248,6,FALSE)),VLOOKUP(S200,[1]ISO3_Country!$B$3:$G$248,6,FALSE),VLOOKUP(R200,[1]ISO3_Country!$B$3:$G$248,6,FALSE))</f>
        <v>VNM</v>
      </c>
      <c r="U200" t="s">
        <v>170</v>
      </c>
      <c r="V200">
        <f>IFERROR(VLOOKUP(U200,'EU+'!$B$2:$D$30,3,FALSE),0)</f>
        <v>0</v>
      </c>
      <c r="W200" s="1">
        <f t="shared" si="51"/>
        <v>0.43217618064550883</v>
      </c>
      <c r="X200" s="1">
        <f t="shared" si="51"/>
        <v>1.2228708367754932</v>
      </c>
      <c r="Y200" s="1">
        <f t="shared" si="51"/>
        <v>0.55757850700606837</v>
      </c>
      <c r="Z200" s="1">
        <f t="shared" si="51"/>
        <v>0.75698754344706565</v>
      </c>
      <c r="AA200" s="1">
        <f t="shared" si="51"/>
        <v>0.38956834857403799</v>
      </c>
      <c r="AB200" s="1">
        <f t="shared" si="51"/>
        <v>0.52676261187363649</v>
      </c>
      <c r="AC200" s="1">
        <f t="shared" si="51"/>
        <v>0.92317203116365687</v>
      </c>
      <c r="AD200" s="1">
        <f t="shared" si="51"/>
        <v>0.56103202271919927</v>
      </c>
      <c r="AE200" s="1">
        <f t="shared" si="51"/>
        <v>0.32149026327632124</v>
      </c>
      <c r="AF200" s="1">
        <f t="shared" si="51"/>
        <v>0.63240426060899868</v>
      </c>
      <c r="AG200" s="1">
        <f t="shared" si="51"/>
        <v>0.2885954768213827</v>
      </c>
      <c r="AH200" s="1">
        <f>AVERAGE(AA200:AE200)</f>
        <v>0.54440505552137031</v>
      </c>
      <c r="AI200" s="1">
        <f>_xlfn.STDEV.S(AA200:AE200)</f>
        <v>0.23330106306723805</v>
      </c>
      <c r="AJ200">
        <f>AI200^2</f>
        <v>5.4429386028303384E-2</v>
      </c>
    </row>
    <row r="201" spans="1:38" x14ac:dyDescent="0.25">
      <c r="A201" t="s">
        <v>425</v>
      </c>
      <c r="C201" t="str">
        <f>IF(ISERROR(VLOOKUP(A201,[1]ISO3_Country!$B$3:$G$248,6,FALSE)),VLOOKUP(B201,[1]ISO3_Country!$B$3:$G$248,6,FALSE),VLOOKUP(A201,[1]ISO3_Country!$B$3:$G$248,6,FALSE))</f>
        <v>YEM</v>
      </c>
      <c r="D201" t="s">
        <v>173</v>
      </c>
      <c r="E201" s="1">
        <v>0.103190238814392</v>
      </c>
      <c r="F201" s="1">
        <v>0.29046563593646602</v>
      </c>
      <c r="G201" s="1">
        <v>0.13301152410489001</v>
      </c>
      <c r="H201" s="1">
        <v>0.18026528099342001</v>
      </c>
      <c r="I201" s="1">
        <v>9.3016852484962498E-2</v>
      </c>
      <c r="J201" s="1">
        <v>0.12559519892989501</v>
      </c>
      <c r="K201" s="1">
        <v>0.21919765499311</v>
      </c>
      <c r="L201" s="1">
        <v>0.13365943730969801</v>
      </c>
      <c r="M201" s="1">
        <v>7.6809801747217105E-2</v>
      </c>
      <c r="N201">
        <f>AVERAGE(E201:M201)</f>
        <v>0.15057906947933897</v>
      </c>
      <c r="O201">
        <f>_xlfn.STDEV.S(E201:M201)</f>
        <v>6.8353981464904873E-2</v>
      </c>
      <c r="R201" t="s">
        <v>425</v>
      </c>
      <c r="T201" t="str">
        <f>IF(ISERROR(VLOOKUP(R201,[1]ISO3_Country!$B$3:$G$248,6,FALSE)),VLOOKUP(S201,[1]ISO3_Country!$B$3:$G$248,6,FALSE),VLOOKUP(R201,[1]ISO3_Country!$B$3:$G$248,6,FALSE))</f>
        <v>YEM</v>
      </c>
      <c r="U201" t="s">
        <v>173</v>
      </c>
      <c r="V201">
        <f>IFERROR(VLOOKUP(U201,'EU+'!$B$2:$D$30,3,FALSE),0)</f>
        <v>0</v>
      </c>
      <c r="W201" s="1">
        <f t="shared" si="51"/>
        <v>0.122095450241247</v>
      </c>
      <c r="X201" s="1">
        <f t="shared" si="51"/>
        <v>0.34368107881853932</v>
      </c>
      <c r="Y201" s="1">
        <f t="shared" si="51"/>
        <v>0.15738021453823797</v>
      </c>
      <c r="Z201" s="1">
        <f t="shared" si="51"/>
        <v>0.21329120756610589</v>
      </c>
      <c r="AA201" s="1">
        <f t="shared" si="51"/>
        <v>0.11005822464082904</v>
      </c>
      <c r="AB201" s="1">
        <f t="shared" si="51"/>
        <v>0.14860516399295112</v>
      </c>
      <c r="AC201" s="1">
        <f t="shared" si="51"/>
        <v>0.25935627909872261</v>
      </c>
      <c r="AD201" s="1">
        <f t="shared" si="51"/>
        <v>0.15814683021203801</v>
      </c>
      <c r="AE201" s="1">
        <f t="shared" si="51"/>
        <v>9.0881922893267103E-2</v>
      </c>
      <c r="AF201" s="1">
        <f t="shared" si="51"/>
        <v>0.17816626355577089</v>
      </c>
      <c r="AG201" s="1">
        <f t="shared" si="51"/>
        <v>8.0876934084345112E-2</v>
      </c>
      <c r="AH201" s="1">
        <f>AVERAGE(AA201:AE201)</f>
        <v>0.15340968416756157</v>
      </c>
      <c r="AI201" s="1">
        <f>_xlfn.STDEV.S(AA201:AE201)</f>
        <v>6.5305579618696305E-2</v>
      </c>
      <c r="AJ201">
        <f>AI201^2</f>
        <v>4.2648187293338824E-3</v>
      </c>
    </row>
    <row r="202" spans="1:38" x14ac:dyDescent="0.25">
      <c r="A202" t="s">
        <v>426</v>
      </c>
      <c r="C202" t="str">
        <f>IF(ISERROR(VLOOKUP(A202,[1]ISO3_Country!$B$3:$G$248,6,FALSE)),VLOOKUP(B202,[1]ISO3_Country!$B$3:$G$248,6,FALSE),VLOOKUP(A202,[1]ISO3_Country!$B$3:$G$248,6,FALSE))</f>
        <v>ZMB</v>
      </c>
      <c r="D202" t="s">
        <v>175</v>
      </c>
      <c r="E202" s="1">
        <v>6.70520523940666E-2</v>
      </c>
      <c r="F202" s="1">
        <v>0.188789433346603</v>
      </c>
      <c r="G202" s="1">
        <v>8.6435568700919702E-2</v>
      </c>
      <c r="H202" s="1">
        <v>0.117151473068725</v>
      </c>
      <c r="I202" s="1">
        <v>6.0443176383609402E-2</v>
      </c>
      <c r="J202" s="1">
        <v>8.1617916873898799E-2</v>
      </c>
      <c r="K202" s="1">
        <v>0.14247047266952001</v>
      </c>
      <c r="L202" s="1">
        <v>8.6861362593321501E-2</v>
      </c>
      <c r="M202" s="1">
        <v>4.9907151060495203E-2</v>
      </c>
      <c r="N202">
        <f>AVERAGE(E202:M202)</f>
        <v>9.7858734121239896E-2</v>
      </c>
      <c r="O202">
        <f>_xlfn.STDEV.S(E202:M202)</f>
        <v>4.4433002944746509E-2</v>
      </c>
      <c r="R202" t="s">
        <v>426</v>
      </c>
      <c r="T202" t="str">
        <f>IF(ISERROR(VLOOKUP(R202,[1]ISO3_Country!$B$3:$G$248,6,FALSE)),VLOOKUP(S202,[1]ISO3_Country!$B$3:$G$248,6,FALSE),VLOOKUP(R202,[1]ISO3_Country!$B$3:$G$248,6,FALSE))</f>
        <v>ZMB</v>
      </c>
      <c r="U202" t="s">
        <v>175</v>
      </c>
      <c r="V202">
        <f>IFERROR(VLOOKUP(U202,'EU+'!$B$2:$D$30,3,FALSE),0)</f>
        <v>0</v>
      </c>
      <c r="W202" s="1">
        <f t="shared" si="51"/>
        <v>7.9336482023059665E-2</v>
      </c>
      <c r="X202" s="1">
        <f t="shared" si="51"/>
        <v>0.22337704738433595</v>
      </c>
      <c r="Y202" s="1">
        <f t="shared" si="51"/>
        <v>0.10227120121680676</v>
      </c>
      <c r="Z202" s="1">
        <f t="shared" si="51"/>
        <v>0.13861448539216251</v>
      </c>
      <c r="AA202" s="1">
        <f t="shared" si="51"/>
        <v>7.1516811273612702E-2</v>
      </c>
      <c r="AB202" s="1">
        <f t="shared" si="51"/>
        <v>9.6570920108012145E-2</v>
      </c>
      <c r="AC202" s="1">
        <f t="shared" si="51"/>
        <v>0.1685721121157269</v>
      </c>
      <c r="AD202" s="1">
        <f t="shared" si="51"/>
        <v>0.10277500368494796</v>
      </c>
      <c r="AE202" s="1">
        <f t="shared" si="51"/>
        <v>5.9050508546155574E-2</v>
      </c>
      <c r="AF202" s="1">
        <f t="shared" si="51"/>
        <v>0.11578717463831333</v>
      </c>
      <c r="AG202" s="1">
        <f t="shared" si="51"/>
        <v>5.2573456195479235E-2</v>
      </c>
      <c r="AH202" s="1">
        <f>AVERAGE(AA202:AE202)</f>
        <v>9.9697071145691069E-2</v>
      </c>
      <c r="AI202" s="1">
        <f>_xlfn.STDEV.S(AA202:AE202)</f>
        <v>4.2453762657939181E-2</v>
      </c>
      <c r="AJ202">
        <f>AI202^2</f>
        <v>1.8023219638166313E-3</v>
      </c>
    </row>
    <row r="203" spans="1:38" x14ac:dyDescent="0.25">
      <c r="A203" t="s">
        <v>427</v>
      </c>
      <c r="C203" t="str">
        <f>IF(ISERROR(VLOOKUP(A203,[1]ISO3_Country!$B$3:$G$248,6,FALSE)),VLOOKUP(B203,[1]ISO3_Country!$B$3:$G$248,6,FALSE),VLOOKUP(A203,[1]ISO3_Country!$B$3:$G$248,6,FALSE))</f>
        <v>ZWE</v>
      </c>
      <c r="D203" t="s">
        <v>176</v>
      </c>
      <c r="E203" s="1">
        <v>9.9062890879638807E-2</v>
      </c>
      <c r="F203" s="1">
        <v>0.27947994550223398</v>
      </c>
      <c r="G203" s="1">
        <v>0.12774770500063701</v>
      </c>
      <c r="H203" s="1">
        <v>0.173259919594797</v>
      </c>
      <c r="I203" s="1">
        <v>8.9300685344915004E-2</v>
      </c>
      <c r="J203" s="1">
        <v>0.120650756797803</v>
      </c>
      <c r="K203" s="1">
        <v>0.21093810420182699</v>
      </c>
      <c r="L203" s="1">
        <v>0.128440510339494</v>
      </c>
      <c r="M203" s="1">
        <v>7.3712292915470601E-2</v>
      </c>
      <c r="N203">
        <f>AVERAGE(E203:M203)</f>
        <v>0.14473253450853518</v>
      </c>
      <c r="O203">
        <f>_xlfn.STDEV.S(E203:M203)</f>
        <v>6.5850191151250667E-2</v>
      </c>
      <c r="R203" t="s">
        <v>427</v>
      </c>
      <c r="T203" t="str">
        <f>IF(ISERROR(VLOOKUP(R203,[1]ISO3_Country!$B$3:$G$248,6,FALSE)),VLOOKUP(S203,[1]ISO3_Country!$B$3:$G$248,6,FALSE),VLOOKUP(R203,[1]ISO3_Country!$B$3:$G$248,6,FALSE))</f>
        <v>ZWE</v>
      </c>
      <c r="U203" t="s">
        <v>176</v>
      </c>
      <c r="V203">
        <f>IFERROR(VLOOKUP(U203,'EU+'!$B$2:$D$30,3,FALSE),0)</f>
        <v>0</v>
      </c>
      <c r="W203" s="1">
        <f t="shared" si="51"/>
        <v>0.11721194177973068</v>
      </c>
      <c r="X203" s="1">
        <f t="shared" si="51"/>
        <v>0.3306827290212187</v>
      </c>
      <c r="Y203" s="1">
        <f t="shared" si="51"/>
        <v>0.15115202502238415</v>
      </c>
      <c r="Z203" s="1">
        <f t="shared" si="51"/>
        <v>0.20500241238649597</v>
      </c>
      <c r="AA203" s="1">
        <f t="shared" si="51"/>
        <v>0.10566122832267977</v>
      </c>
      <c r="AB203" s="1">
        <f t="shared" si="51"/>
        <v>0.14275486366177903</v>
      </c>
      <c r="AC203" s="1">
        <f t="shared" si="51"/>
        <v>0.24958351779650242</v>
      </c>
      <c r="AD203" s="1">
        <f t="shared" si="51"/>
        <v>0.15197175739968227</v>
      </c>
      <c r="AE203" s="1">
        <f t="shared" si="51"/>
        <v>8.7216927639999206E-2</v>
      </c>
      <c r="AF203" s="1">
        <f t="shared" si="51"/>
        <v>0.17124860033671915</v>
      </c>
      <c r="AG203" s="1">
        <f t="shared" si="51"/>
        <v>7.7914430952579453E-2</v>
      </c>
      <c r="AH203" s="1">
        <f>AVERAGE(AA203:AE203)</f>
        <v>0.14743765896412855</v>
      </c>
      <c r="AI203" s="1">
        <f>_xlfn.STDEV.S(AA203:AE203)</f>
        <v>6.2944558413382715E-2</v>
      </c>
      <c r="AJ203">
        <f>AI203^2</f>
        <v>3.962017433855749E-3</v>
      </c>
    </row>
    <row r="204" spans="1:38" x14ac:dyDescent="0.25">
      <c r="T204" t="s">
        <v>714</v>
      </c>
      <c r="U204" t="s">
        <v>717</v>
      </c>
      <c r="V204" t="s">
        <v>714</v>
      </c>
      <c r="AH204" s="1">
        <f>SUMIF(V6:V203,V204,AH6:AH203)</f>
        <v>0.36243929621684584</v>
      </c>
      <c r="AI204" s="1">
        <f>AJ204^0.5</f>
        <v>5.0951919598416433E-2</v>
      </c>
      <c r="AJ204">
        <f>SUMIF(V6:V203,V204,AJ6:AJ203)</f>
        <v>2.5960981107634924E-3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0E810-62E4-437D-B5E0-15747DD0AF32}">
  <dimension ref="A1:AC175"/>
  <sheetViews>
    <sheetView topLeftCell="A2" workbookViewId="0">
      <selection activeCell="U4" sqref="U4"/>
    </sheetView>
  </sheetViews>
  <sheetFormatPr baseColWidth="10" defaultRowHeight="15" x14ac:dyDescent="0.25"/>
  <sheetData>
    <row r="1" spans="1:29" x14ac:dyDescent="0.25">
      <c r="B1" t="s">
        <v>435</v>
      </c>
      <c r="N1" t="s">
        <v>675</v>
      </c>
      <c r="Q1" t="s">
        <v>676</v>
      </c>
      <c r="U1">
        <f>3.98/U4</f>
        <v>1.7511551893431003E-2</v>
      </c>
    </row>
    <row r="2" spans="1:29" x14ac:dyDescent="0.25">
      <c r="N2">
        <v>2005</v>
      </c>
      <c r="O2" s="1">
        <v>83.583314182599295</v>
      </c>
    </row>
    <row r="3" spans="1:29" x14ac:dyDescent="0.25">
      <c r="B3" t="s">
        <v>1</v>
      </c>
      <c r="D3" t="s">
        <v>3</v>
      </c>
      <c r="G3" t="s">
        <v>4</v>
      </c>
      <c r="I3" t="s">
        <v>5</v>
      </c>
      <c r="L3" t="s">
        <v>620</v>
      </c>
      <c r="N3">
        <v>2020</v>
      </c>
      <c r="O3" s="1">
        <v>108.68586489374023</v>
      </c>
      <c r="S3" t="s">
        <v>1</v>
      </c>
      <c r="U3" t="s">
        <v>3</v>
      </c>
      <c r="X3" t="s">
        <v>4</v>
      </c>
      <c r="Z3" t="s">
        <v>5</v>
      </c>
    </row>
    <row r="4" spans="1:29" x14ac:dyDescent="0.25">
      <c r="B4">
        <v>251.03692601512287</v>
      </c>
      <c r="D4">
        <v>242.84683018117403</v>
      </c>
      <c r="E4">
        <f>SUM(F6:F174)^0.5</f>
        <v>17.137983569963563</v>
      </c>
      <c r="G4">
        <v>255.95920561389005</v>
      </c>
      <c r="I4">
        <v>249.94765393672887</v>
      </c>
      <c r="O4">
        <f>O3/O2</f>
        <v>1.3003296884866391</v>
      </c>
      <c r="S4">
        <f>SUM(S6:S174)</f>
        <v>235.46237940750277</v>
      </c>
      <c r="U4">
        <f t="shared" ref="U4:Z4" si="0">SUM(U6:U174)</f>
        <v>227.27854299954947</v>
      </c>
      <c r="V4">
        <f>SUM(W6:W174)^0.5</f>
        <v>14.947171113318879</v>
      </c>
      <c r="X4">
        <f t="shared" si="0"/>
        <v>240.19203184646454</v>
      </c>
      <c r="Z4">
        <f t="shared" si="0"/>
        <v>234.31098475117238</v>
      </c>
      <c r="AC4">
        <f>SUM(AC6:AC174)^0.5</f>
        <v>15.979201780284999</v>
      </c>
    </row>
    <row r="5" spans="1:29" x14ac:dyDescent="0.25">
      <c r="B5" t="s">
        <v>6</v>
      </c>
      <c r="C5" t="s">
        <v>7</v>
      </c>
      <c r="D5" t="s">
        <v>6</v>
      </c>
      <c r="E5" t="s">
        <v>7</v>
      </c>
      <c r="F5" t="s">
        <v>682</v>
      </c>
      <c r="G5" t="s">
        <v>6</v>
      </c>
      <c r="H5" t="s">
        <v>7</v>
      </c>
      <c r="I5" t="s">
        <v>6</v>
      </c>
      <c r="J5" t="s">
        <v>7</v>
      </c>
      <c r="R5" t="s">
        <v>714</v>
      </c>
      <c r="S5" t="s">
        <v>6</v>
      </c>
      <c r="T5" t="s">
        <v>7</v>
      </c>
      <c r="U5" t="s">
        <v>6</v>
      </c>
      <c r="V5" t="s">
        <v>7</v>
      </c>
      <c r="W5" t="s">
        <v>682</v>
      </c>
      <c r="X5" t="s">
        <v>6</v>
      </c>
      <c r="Y5" t="s">
        <v>7</v>
      </c>
      <c r="Z5" t="s">
        <v>6</v>
      </c>
      <c r="AA5" t="s">
        <v>7</v>
      </c>
      <c r="AC5" t="s">
        <v>682</v>
      </c>
    </row>
    <row r="6" spans="1:29" x14ac:dyDescent="0.25">
      <c r="A6" t="s">
        <v>8</v>
      </c>
      <c r="B6">
        <v>0.90182626703721847</v>
      </c>
      <c r="C6">
        <v>0.65028236185491839</v>
      </c>
      <c r="D6">
        <v>0.8689241490695796</v>
      </c>
      <c r="E6">
        <v>0.62788620883096191</v>
      </c>
      <c r="F6">
        <f>E6^2</f>
        <v>0.3942410912401183</v>
      </c>
      <c r="G6">
        <v>0.92133118617362741</v>
      </c>
      <c r="H6">
        <v>0.66675235188355597</v>
      </c>
      <c r="I6">
        <v>0.89736053409347516</v>
      </c>
      <c r="J6">
        <v>0.64850261889010707</v>
      </c>
      <c r="L6">
        <f>VLOOKUP(A6,Conversion_PPP_MarketExchange!$B$6:$C$271,2,FALSE)</f>
        <v>0.23711249210304217</v>
      </c>
      <c r="Q6" t="s">
        <v>8</v>
      </c>
      <c r="R6">
        <f>IFERROR(VLOOKUP(Q6,'EU+'!$B$2:$D$30,3,FALSE),0)</f>
        <v>0</v>
      </c>
      <c r="S6">
        <f>B6*$L6*$O$4</f>
        <v>0.27805505440559375</v>
      </c>
      <c r="T6">
        <f>C6*$L6*$O$4</f>
        <v>0.20049792749838488</v>
      </c>
      <c r="U6">
        <f>D6*$L6*$O$4</f>
        <v>0.26791052819700689</v>
      </c>
      <c r="V6">
        <f>E6*$L6*$O$4</f>
        <v>0.19359264676398019</v>
      </c>
      <c r="W6">
        <f>V6^2</f>
        <v>3.7478112881083207E-2</v>
      </c>
      <c r="X6">
        <f>G6*$L6*$O$4</f>
        <v>0.28406889714879591</v>
      </c>
      <c r="Y6">
        <f>H6*$L6*$O$4</f>
        <v>0.20557602750595921</v>
      </c>
      <c r="Z6">
        <f>I6*$L6*$O$4</f>
        <v>0.27667815991713218</v>
      </c>
      <c r="AA6">
        <f>J6*$L6*$O$4</f>
        <v>0.19994918929348168</v>
      </c>
      <c r="AC6">
        <f>Y6^2</f>
        <v>4.2261503085130901E-2</v>
      </c>
    </row>
    <row r="7" spans="1:29" x14ac:dyDescent="0.25">
      <c r="A7" t="s">
        <v>9</v>
      </c>
      <c r="B7">
        <v>0.89907590528074799</v>
      </c>
      <c r="C7">
        <v>0.53057132255297346</v>
      </c>
      <c r="D7">
        <v>0.86470637214393409</v>
      </c>
      <c r="E7">
        <v>0.51007108141587088</v>
      </c>
      <c r="F7">
        <f t="shared" ref="F7:F70" si="1">E7^2</f>
        <v>0.26017250809675596</v>
      </c>
      <c r="G7">
        <v>0.91624831338284607</v>
      </c>
      <c r="H7">
        <v>0.54372258794149553</v>
      </c>
      <c r="I7">
        <v>0.89334353026917601</v>
      </c>
      <c r="J7">
        <v>0.52830316077361139</v>
      </c>
      <c r="L7">
        <f>VLOOKUP(A7,Conversion_PPP_MarketExchange!$B$6:$C$271,2,FALSE)</f>
        <v>0.39479360073375125</v>
      </c>
      <c r="Q7" t="s">
        <v>9</v>
      </c>
      <c r="R7">
        <f>IFERROR(VLOOKUP(Q7,'EU+'!$B$2:$D$30,3,FALSE),0)</f>
        <v>0</v>
      </c>
      <c r="S7">
        <f t="shared" ref="S7:S70" si="2">B7*$L7*$O$4</f>
        <v>0.46155126090749476</v>
      </c>
      <c r="T7">
        <f t="shared" ref="T7:T70" si="3">C7*$L7*$O$4</f>
        <v>0.27237507032202496</v>
      </c>
      <c r="U7">
        <f t="shared" ref="U7:U70" si="4">D7*$L7*$O$4</f>
        <v>0.44390725414129756</v>
      </c>
      <c r="V7">
        <f t="shared" ref="V7:V70" si="5">E7*$L7*$O$4</f>
        <v>0.26185102881433631</v>
      </c>
      <c r="W7">
        <f t="shared" ref="W7:W70" si="6">V7^2</f>
        <v>6.8565961291126382E-2</v>
      </c>
      <c r="X7">
        <f t="shared" ref="X7:X70" si="7">G7*$L7*$O$4</f>
        <v>0.47036691992559121</v>
      </c>
      <c r="Y7">
        <f t="shared" ref="Y7:Y70" si="8">H7*$L7*$O$4</f>
        <v>0.27912642811834587</v>
      </c>
      <c r="Z7">
        <f t="shared" ref="Z7:Z70" si="9">I7*$L7*$O$4</f>
        <v>0.45860847832479451</v>
      </c>
      <c r="AA7">
        <f t="shared" ref="AA7:AA70" si="10">J7*$L7*$O$4</f>
        <v>0.27121068261787462</v>
      </c>
      <c r="AC7">
        <f t="shared" ref="AC7:AC70" si="11">Y7^2</f>
        <v>7.7911562874106111E-2</v>
      </c>
    </row>
    <row r="8" spans="1:29" x14ac:dyDescent="0.25">
      <c r="A8" t="s">
        <v>10</v>
      </c>
      <c r="B8">
        <v>5.1613459837606915E-2</v>
      </c>
      <c r="C8">
        <v>2.0038044340678927E-2</v>
      </c>
      <c r="D8">
        <v>5.0726622572809188E-2</v>
      </c>
      <c r="E8">
        <v>1.9591588356439149E-2</v>
      </c>
      <c r="F8">
        <f t="shared" si="1"/>
        <v>3.8383033432816204E-4</v>
      </c>
      <c r="G8">
        <v>5.3071244071010951E-2</v>
      </c>
      <c r="H8">
        <v>2.0697590596452767E-2</v>
      </c>
      <c r="I8">
        <v>5.1803775493809018E-2</v>
      </c>
      <c r="J8">
        <v>2.0114205691712402E-2</v>
      </c>
      <c r="L8">
        <f>VLOOKUP(A8,Conversion_PPP_MarketExchange!$B$6:$C$271,2,FALSE)</f>
        <v>0.45586594471163194</v>
      </c>
      <c r="Q8" t="s">
        <v>10</v>
      </c>
      <c r="R8">
        <f>IFERROR(VLOOKUP(Q8,'EU+'!$B$2:$D$30,3,FALSE),0)</f>
        <v>0</v>
      </c>
      <c r="S8">
        <f t="shared" si="2"/>
        <v>3.0595221397924616E-2</v>
      </c>
      <c r="T8">
        <f t="shared" si="3"/>
        <v>1.1878072210493524E-2</v>
      </c>
      <c r="U8">
        <f t="shared" si="4"/>
        <v>3.0069525532044172E-2</v>
      </c>
      <c r="V8">
        <f t="shared" si="5"/>
        <v>1.1613423808211997E-2</v>
      </c>
      <c r="W8">
        <f t="shared" si="6"/>
        <v>1.3487161254914523E-4</v>
      </c>
      <c r="X8">
        <f t="shared" si="7"/>
        <v>3.1459360936559128E-2</v>
      </c>
      <c r="Y8">
        <f t="shared" si="8"/>
        <v>1.2269035416236029E-2</v>
      </c>
      <c r="Z8">
        <f t="shared" si="9"/>
        <v>3.0708035955509309E-2</v>
      </c>
      <c r="AA8">
        <f t="shared" si="10"/>
        <v>1.1923218833180042E-2</v>
      </c>
      <c r="AC8">
        <f t="shared" si="11"/>
        <v>1.5052923004485401E-4</v>
      </c>
    </row>
    <row r="9" spans="1:29" x14ac:dyDescent="0.25">
      <c r="A9" t="s">
        <v>11</v>
      </c>
      <c r="B9">
        <v>2.3425905276287557</v>
      </c>
      <c r="C9">
        <v>0.53996803159459816</v>
      </c>
      <c r="D9">
        <v>2.3030898314627519</v>
      </c>
      <c r="E9">
        <v>0.53434775590983874</v>
      </c>
      <c r="F9">
        <f t="shared" si="1"/>
        <v>0.28552752424588063</v>
      </c>
      <c r="G9">
        <v>2.4659150251189241</v>
      </c>
      <c r="H9">
        <v>0.56164022570322658</v>
      </c>
      <c r="I9">
        <v>2.3705317947368107</v>
      </c>
      <c r="J9">
        <v>0.54544561064570463</v>
      </c>
      <c r="L9">
        <f>VLOOKUP(A9,Conversion_PPP_MarketExchange!$B$6:$C$271,2,FALSE)</f>
        <v>0.40284280592729749</v>
      </c>
      <c r="Q9" t="s">
        <v>11</v>
      </c>
      <c r="R9">
        <f>IFERROR(VLOOKUP(Q9,'EU+'!$B$2:$D$30,3,FALSE),0)</f>
        <v>0</v>
      </c>
      <c r="S9">
        <f t="shared" si="2"/>
        <v>1.2271155892960723</v>
      </c>
      <c r="T9">
        <f t="shared" si="3"/>
        <v>0.28285062262330302</v>
      </c>
      <c r="U9">
        <f t="shared" si="4"/>
        <v>1.2064240004410556</v>
      </c>
      <c r="V9">
        <f t="shared" si="5"/>
        <v>0.2799065622646662</v>
      </c>
      <c r="W9">
        <f t="shared" si="6"/>
        <v>7.8347683598823464E-2</v>
      </c>
      <c r="X9">
        <f t="shared" si="7"/>
        <v>1.2917164709386164</v>
      </c>
      <c r="Y9">
        <f t="shared" si="8"/>
        <v>0.29420313469542692</v>
      </c>
      <c r="Z9">
        <f t="shared" si="9"/>
        <v>1.2417520202252483</v>
      </c>
      <c r="AA9">
        <f t="shared" si="10"/>
        <v>0.28571993442403765</v>
      </c>
      <c r="AC9">
        <f t="shared" si="11"/>
        <v>8.6555484464615515E-2</v>
      </c>
    </row>
    <row r="10" spans="1:29" x14ac:dyDescent="0.25">
      <c r="A10" t="s">
        <v>12</v>
      </c>
      <c r="B10">
        <v>1.603298941722247</v>
      </c>
      <c r="C10">
        <v>0.81647161174811589</v>
      </c>
      <c r="D10">
        <v>1.5604929117034183</v>
      </c>
      <c r="E10">
        <v>0.79288456115976191</v>
      </c>
      <c r="F10">
        <f t="shared" si="1"/>
        <v>0.62866592732550819</v>
      </c>
      <c r="G10">
        <v>1.7012313752491157</v>
      </c>
      <c r="H10">
        <v>0.86679127359842967</v>
      </c>
      <c r="I10">
        <v>1.6216744095582605</v>
      </c>
      <c r="J10">
        <v>0.82595781411693225</v>
      </c>
      <c r="L10">
        <f>VLOOKUP(A10,Conversion_PPP_MarketExchange!$B$6:$C$271,2,FALSE)</f>
        <v>0.3764060873791894</v>
      </c>
      <c r="Q10" t="s">
        <v>12</v>
      </c>
      <c r="R10">
        <f>IFERROR(VLOOKUP(Q10,'EU+'!$B$2:$D$30,3,FALSE),0)</f>
        <v>0</v>
      </c>
      <c r="S10">
        <f t="shared" si="2"/>
        <v>0.78473789021197859</v>
      </c>
      <c r="T10">
        <f t="shared" si="3"/>
        <v>0.39962367176076319</v>
      </c>
      <c r="U10">
        <f t="shared" si="4"/>
        <v>0.7637863927643207</v>
      </c>
      <c r="V10">
        <f t="shared" si="5"/>
        <v>0.38807894243215446</v>
      </c>
      <c r="W10">
        <f t="shared" si="6"/>
        <v>0.15060526555925946</v>
      </c>
      <c r="X10">
        <f t="shared" si="7"/>
        <v>0.83267111667980565</v>
      </c>
      <c r="Y10">
        <f t="shared" si="8"/>
        <v>0.42425273141334302</v>
      </c>
      <c r="Z10">
        <f t="shared" si="9"/>
        <v>0.79373179988536835</v>
      </c>
      <c r="AA10">
        <f t="shared" si="10"/>
        <v>0.40426671258073171</v>
      </c>
      <c r="AC10">
        <f t="shared" si="11"/>
        <v>0.17999038011168217</v>
      </c>
    </row>
    <row r="11" spans="1:29" x14ac:dyDescent="0.25">
      <c r="A11" t="s">
        <v>13</v>
      </c>
      <c r="B11">
        <v>3.2072131172901662E-2</v>
      </c>
      <c r="C11">
        <v>1.4588113943662301E-2</v>
      </c>
      <c r="D11">
        <v>3.0089531624831099E-2</v>
      </c>
      <c r="E11">
        <v>1.3772947362244978E-2</v>
      </c>
      <c r="F11">
        <f t="shared" si="1"/>
        <v>1.896940790431709E-4</v>
      </c>
      <c r="G11">
        <v>3.2359801820766261E-2</v>
      </c>
      <c r="H11">
        <v>1.4792707721955291E-2</v>
      </c>
      <c r="I11">
        <v>3.150715487283301E-2</v>
      </c>
      <c r="J11">
        <v>1.4391332451903599E-2</v>
      </c>
      <c r="L11">
        <f>VLOOKUP(A11,Conversion_PPP_MarketExchange!$B$6:$C$271,2,FALSE)</f>
        <v>0.30115976686195084</v>
      </c>
      <c r="Q11" t="s">
        <v>13</v>
      </c>
      <c r="R11">
        <f>IFERROR(VLOOKUP(Q11,'EU+'!$B$2:$D$30,3,FALSE),0)</f>
        <v>0</v>
      </c>
      <c r="S11">
        <f t="shared" si="2"/>
        <v>1.255967061771018E-2</v>
      </c>
      <c r="T11">
        <f t="shared" si="3"/>
        <v>5.7128073303975247E-3</v>
      </c>
      <c r="U11">
        <f t="shared" si="4"/>
        <v>1.1783270784585699E-2</v>
      </c>
      <c r="V11">
        <f t="shared" si="5"/>
        <v>5.3935824025007203E-3</v>
      </c>
      <c r="W11">
        <f t="shared" si="6"/>
        <v>2.9090731132565441E-5</v>
      </c>
      <c r="X11">
        <f t="shared" si="7"/>
        <v>1.2672324453031713E-2</v>
      </c>
      <c r="Y11">
        <f t="shared" si="8"/>
        <v>5.7929276832340689E-3</v>
      </c>
      <c r="Z11">
        <f t="shared" si="9"/>
        <v>1.2338421951775865E-2</v>
      </c>
      <c r="AA11">
        <f t="shared" si="10"/>
        <v>5.6357463235431017E-3</v>
      </c>
      <c r="AC11">
        <f t="shared" si="11"/>
        <v>3.355801114317964E-5</v>
      </c>
    </row>
    <row r="12" spans="1:29" x14ac:dyDescent="0.25">
      <c r="A12" t="s">
        <v>14</v>
      </c>
      <c r="B12">
        <v>3.5656773478385504</v>
      </c>
      <c r="C12">
        <v>0.49103726413929966</v>
      </c>
      <c r="D12">
        <v>3.4573683031118643</v>
      </c>
      <c r="E12">
        <v>0.47665323115455882</v>
      </c>
      <c r="F12">
        <f t="shared" si="1"/>
        <v>0.2271983027700813</v>
      </c>
      <c r="G12">
        <v>3.5982866095932922</v>
      </c>
      <c r="H12">
        <v>0.49390927604938939</v>
      </c>
      <c r="I12">
        <v>3.5404440868479021</v>
      </c>
      <c r="J12">
        <v>0.48725840868787534</v>
      </c>
      <c r="L12">
        <f>VLOOKUP(A12,Conversion_PPP_MarketExchange!$B$6:$C$271,2,FALSE)</f>
        <v>1.0437197413922716</v>
      </c>
      <c r="Q12" t="s">
        <v>14</v>
      </c>
      <c r="R12">
        <f>IFERROR(VLOOKUP(Q12,'EU+'!$B$2:$D$30,3,FALSE),0)</f>
        <v>0</v>
      </c>
      <c r="S12">
        <f t="shared" si="2"/>
        <v>4.839265149255521</v>
      </c>
      <c r="T12">
        <f t="shared" si="3"/>
        <v>0.66642583933611843</v>
      </c>
      <c r="U12">
        <f t="shared" si="4"/>
        <v>4.6922703052568817</v>
      </c>
      <c r="V12">
        <f t="shared" si="5"/>
        <v>0.6469041208129902</v>
      </c>
      <c r="W12">
        <f t="shared" si="6"/>
        <v>0.41848494152482785</v>
      </c>
      <c r="X12">
        <f t="shared" si="7"/>
        <v>4.8835217794995138</v>
      </c>
      <c r="Y12">
        <f t="shared" si="8"/>
        <v>0.67032367578875451</v>
      </c>
      <c r="Z12">
        <f t="shared" si="9"/>
        <v>4.8050190780039719</v>
      </c>
      <c r="AA12">
        <f t="shared" si="10"/>
        <v>0.66129725317808108</v>
      </c>
      <c r="AC12">
        <f t="shared" si="11"/>
        <v>0.44933383032294727</v>
      </c>
    </row>
    <row r="13" spans="1:29" x14ac:dyDescent="0.25">
      <c r="A13" t="s">
        <v>15</v>
      </c>
      <c r="B13">
        <v>0.9867331816360394</v>
      </c>
      <c r="C13">
        <v>0.13061559020547675</v>
      </c>
      <c r="D13">
        <v>0.9475271481617431</v>
      </c>
      <c r="E13">
        <v>0.1254536205604293</v>
      </c>
      <c r="F13">
        <f t="shared" si="1"/>
        <v>1.5738610911720168E-2</v>
      </c>
      <c r="G13">
        <v>0.98908884119211504</v>
      </c>
      <c r="H13">
        <v>0.13037151073386005</v>
      </c>
      <c r="I13">
        <v>0.97444972366329929</v>
      </c>
      <c r="J13">
        <v>0.12883552062930753</v>
      </c>
      <c r="L13">
        <f>VLOOKUP(A13,Conversion_PPP_MarketExchange!$B$6:$C$271,2,FALSE)</f>
        <v>1.0972117307268479</v>
      </c>
      <c r="Q13" t="s">
        <v>15</v>
      </c>
      <c r="R13" t="str">
        <f>IFERROR(VLOOKUP(Q13,'EU+'!$B$2:$D$30,3,FALSE),0)</f>
        <v>EU+</v>
      </c>
      <c r="S13">
        <f t="shared" si="2"/>
        <v>1.4078087275467237</v>
      </c>
      <c r="T13">
        <f t="shared" si="3"/>
        <v>0.18635409375820713</v>
      </c>
      <c r="U13">
        <f t="shared" si="4"/>
        <v>1.3518720294353974</v>
      </c>
      <c r="V13">
        <f t="shared" si="5"/>
        <v>0.17898932073458185</v>
      </c>
      <c r="W13">
        <f t="shared" si="6"/>
        <v>3.2037176937027012E-2</v>
      </c>
      <c r="X13">
        <f t="shared" si="7"/>
        <v>1.4111696341665592</v>
      </c>
      <c r="Y13">
        <f t="shared" si="8"/>
        <v>0.18600585654803523</v>
      </c>
      <c r="Z13">
        <f t="shared" si="9"/>
        <v>1.3902834637162269</v>
      </c>
      <c r="AA13">
        <f t="shared" si="10"/>
        <v>0.18381440265263757</v>
      </c>
      <c r="AC13">
        <f t="shared" si="11"/>
        <v>3.4598178670168261E-2</v>
      </c>
    </row>
    <row r="14" spans="1:29" x14ac:dyDescent="0.25">
      <c r="A14" t="s">
        <v>16</v>
      </c>
      <c r="B14">
        <v>0.26397317715739776</v>
      </c>
      <c r="C14">
        <v>0.11499610251504988</v>
      </c>
      <c r="D14">
        <v>0.24729165387423402</v>
      </c>
      <c r="E14">
        <v>0.10735552937652808</v>
      </c>
      <c r="F14">
        <f t="shared" si="1"/>
        <v>1.1525209687714583E-2</v>
      </c>
      <c r="G14">
        <v>0.2685661386348146</v>
      </c>
      <c r="H14">
        <v>0.11686312314596597</v>
      </c>
      <c r="I14">
        <v>0.25994365655548213</v>
      </c>
      <c r="J14">
        <v>0.11314636955848481</v>
      </c>
      <c r="L14">
        <f>VLOOKUP(A14,Conversion_PPP_MarketExchange!$B$6:$C$271,2,FALSE)</f>
        <v>0.23416959757191347</v>
      </c>
      <c r="Q14" t="s">
        <v>16</v>
      </c>
      <c r="R14">
        <f>IFERROR(VLOOKUP(Q14,'EU+'!$B$2:$D$30,3,FALSE),0)</f>
        <v>0</v>
      </c>
      <c r="S14">
        <f t="shared" si="2"/>
        <v>8.0379219990684439E-2</v>
      </c>
      <c r="T14">
        <f t="shared" si="3"/>
        <v>3.5016046409204089E-2</v>
      </c>
      <c r="U14">
        <f t="shared" si="4"/>
        <v>7.5299734854368319E-2</v>
      </c>
      <c r="V14">
        <f t="shared" si="5"/>
        <v>3.2689509615695084E-2</v>
      </c>
      <c r="W14">
        <f t="shared" si="6"/>
        <v>1.0686040389146214E-3</v>
      </c>
      <c r="X14">
        <f t="shared" si="7"/>
        <v>8.1777766104261337E-2</v>
      </c>
      <c r="Y14">
        <f t="shared" si="8"/>
        <v>3.5584549859575758E-2</v>
      </c>
      <c r="Z14">
        <f t="shared" si="9"/>
        <v>7.9152240316438027E-2</v>
      </c>
      <c r="AA14">
        <f t="shared" si="10"/>
        <v>3.4452807015562553E-2</v>
      </c>
      <c r="AC14">
        <f t="shared" si="11"/>
        <v>1.2662601887086331E-3</v>
      </c>
    </row>
    <row r="15" spans="1:29" x14ac:dyDescent="0.25">
      <c r="A15" t="s">
        <v>17</v>
      </c>
      <c r="B15">
        <v>6.8221330927454346E-2</v>
      </c>
      <c r="C15">
        <v>5.141754646916917E-2</v>
      </c>
      <c r="D15">
        <v>6.6235934316380654E-2</v>
      </c>
      <c r="E15">
        <v>4.9963304859793375E-2</v>
      </c>
      <c r="F15">
        <f t="shared" si="1"/>
        <v>2.4963318325126522E-3</v>
      </c>
      <c r="G15">
        <v>6.8167292080589886E-2</v>
      </c>
      <c r="H15">
        <v>5.1724427736021553E-2</v>
      </c>
      <c r="I15">
        <v>6.7541519108141643E-2</v>
      </c>
      <c r="J15">
        <v>5.1040873627713763E-2</v>
      </c>
      <c r="L15">
        <f>VLOOKUP(A15,Conversion_PPP_MarketExchange!$B$6:$C$271,2,FALSE)</f>
        <v>0.26631733285392295</v>
      </c>
      <c r="Q15" t="s">
        <v>17</v>
      </c>
      <c r="R15">
        <f>IFERROR(VLOOKUP(Q15,'EU+'!$B$2:$D$30,3,FALSE),0)</f>
        <v>0</v>
      </c>
      <c r="S15">
        <f t="shared" si="2"/>
        <v>2.3625069718065998E-2</v>
      </c>
      <c r="T15">
        <f t="shared" si="3"/>
        <v>1.7805913539824685E-2</v>
      </c>
      <c r="U15">
        <f t="shared" si="4"/>
        <v>2.2937526207598483E-2</v>
      </c>
      <c r="V15">
        <f t="shared" si="5"/>
        <v>1.7302309184099786E-2</v>
      </c>
      <c r="W15">
        <f t="shared" si="6"/>
        <v>2.9936990310218381E-4</v>
      </c>
      <c r="X15">
        <f t="shared" si="7"/>
        <v>2.360635604732254E-2</v>
      </c>
      <c r="Y15">
        <f t="shared" si="8"/>
        <v>1.7912186625177792E-2</v>
      </c>
      <c r="Z15">
        <f t="shared" si="9"/>
        <v>2.3389650657662343E-2</v>
      </c>
      <c r="AA15">
        <f t="shared" si="10"/>
        <v>1.7675471608843463E-2</v>
      </c>
      <c r="AC15">
        <f t="shared" si="11"/>
        <v>3.2084642969519816E-4</v>
      </c>
    </row>
    <row r="16" spans="1:29" x14ac:dyDescent="0.25">
      <c r="A16" t="s">
        <v>18</v>
      </c>
      <c r="B16">
        <v>1.049746109953555</v>
      </c>
      <c r="C16">
        <v>0.15893057141025793</v>
      </c>
      <c r="D16">
        <v>0.99944382324514902</v>
      </c>
      <c r="E16">
        <v>0.1493969198557242</v>
      </c>
      <c r="F16">
        <f t="shared" si="1"/>
        <v>2.231943966237768E-2</v>
      </c>
      <c r="G16">
        <v>1.0681403967716689</v>
      </c>
      <c r="H16">
        <v>0.15983757053811748</v>
      </c>
      <c r="I16">
        <v>1.0391101099901243</v>
      </c>
      <c r="J16">
        <v>0.15612646065150357</v>
      </c>
      <c r="L16">
        <f>VLOOKUP(A16,Conversion_PPP_MarketExchange!$B$6:$C$271,2,FALSE)</f>
        <v>1.1094647758194547</v>
      </c>
      <c r="Q16" t="s">
        <v>18</v>
      </c>
      <c r="R16" t="str">
        <f>IFERROR(VLOOKUP(Q16,'EU+'!$B$2:$D$30,3,FALSE),0)</f>
        <v>EU+</v>
      </c>
      <c r="S16">
        <f t="shared" si="2"/>
        <v>1.514437206094787</v>
      </c>
      <c r="T16">
        <f t="shared" si="3"/>
        <v>0.22928436528357149</v>
      </c>
      <c r="U16">
        <f t="shared" si="4"/>
        <v>1.4418676068168934</v>
      </c>
      <c r="V16">
        <f t="shared" si="5"/>
        <v>0.2155304523257344</v>
      </c>
      <c r="W16">
        <f t="shared" si="6"/>
        <v>4.6453375879735664E-2</v>
      </c>
      <c r="X16">
        <f t="shared" si="7"/>
        <v>1.540974091607193</v>
      </c>
      <c r="Y16">
        <f t="shared" si="8"/>
        <v>0.23059286570296031</v>
      </c>
      <c r="Z16">
        <f t="shared" si="9"/>
        <v>1.4990929681729579</v>
      </c>
      <c r="AA16">
        <f t="shared" si="10"/>
        <v>0.22523895885357653</v>
      </c>
      <c r="AC16">
        <f t="shared" si="11"/>
        <v>5.3173069713103489E-2</v>
      </c>
    </row>
    <row r="17" spans="1:29" x14ac:dyDescent="0.25">
      <c r="A17" t="s">
        <v>19</v>
      </c>
      <c r="B17">
        <v>0.1394867991232869</v>
      </c>
      <c r="C17">
        <v>0.10677371296278701</v>
      </c>
      <c r="D17">
        <v>0.13481928565600501</v>
      </c>
      <c r="E17">
        <v>0.10287963102344204</v>
      </c>
      <c r="F17">
        <f t="shared" si="1"/>
        <v>1.0584218479519578E-2</v>
      </c>
      <c r="G17">
        <v>0.1430864413911494</v>
      </c>
      <c r="H17">
        <v>0.1099364399698875</v>
      </c>
      <c r="I17">
        <v>0.13913084205681378</v>
      </c>
      <c r="J17">
        <v>0.10656901534159587</v>
      </c>
      <c r="L17">
        <f>VLOOKUP(A17,Conversion_PPP_MarketExchange!$B$6:$C$271,2,FALSE)</f>
        <v>0.40066916575607137</v>
      </c>
      <c r="Q17" t="s">
        <v>19</v>
      </c>
      <c r="R17">
        <f>IFERROR(VLOOKUP(Q17,'EU+'!$B$2:$D$30,3,FALSE),0)</f>
        <v>0</v>
      </c>
      <c r="S17">
        <f t="shared" si="2"/>
        <v>7.2672902920063231E-2</v>
      </c>
      <c r="T17">
        <f t="shared" si="3"/>
        <v>5.5629319228273001E-2</v>
      </c>
      <c r="U17">
        <f t="shared" si="4"/>
        <v>7.0241119014934988E-2</v>
      </c>
      <c r="V17">
        <f t="shared" si="5"/>
        <v>5.3600494704952616E-2</v>
      </c>
      <c r="W17">
        <f t="shared" si="6"/>
        <v>2.8730130326156534E-3</v>
      </c>
      <c r="X17">
        <f t="shared" si="7"/>
        <v>7.4548323782277673E-2</v>
      </c>
      <c r="Y17">
        <f t="shared" si="8"/>
        <v>5.727710636077811E-2</v>
      </c>
      <c r="Z17">
        <f t="shared" si="9"/>
        <v>7.2487448572425311E-2</v>
      </c>
      <c r="AA17">
        <f t="shared" si="10"/>
        <v>5.5522671355884422E-2</v>
      </c>
      <c r="AC17">
        <f t="shared" si="11"/>
        <v>3.2806669130638882E-3</v>
      </c>
    </row>
    <row r="18" spans="1:29" x14ac:dyDescent="0.25">
      <c r="A18" t="s">
        <v>20</v>
      </c>
      <c r="B18">
        <v>0.37538772407148818</v>
      </c>
      <c r="C18">
        <v>0.31234680660766223</v>
      </c>
      <c r="D18">
        <v>0.35653655087115876</v>
      </c>
      <c r="E18">
        <v>0.29476177975769052</v>
      </c>
      <c r="F18">
        <f t="shared" si="1"/>
        <v>8.6884506805921261E-2</v>
      </c>
      <c r="G18">
        <v>0.37253039265083943</v>
      </c>
      <c r="H18">
        <v>0.31215110650633915</v>
      </c>
      <c r="I18">
        <v>0.36815155586449544</v>
      </c>
      <c r="J18">
        <v>0.30653077479923474</v>
      </c>
      <c r="L18">
        <f>VLOOKUP(A18,Conversion_PPP_MarketExchange!$B$6:$C$271,2,FALSE)</f>
        <v>0.37653899929644741</v>
      </c>
      <c r="Q18" t="s">
        <v>20</v>
      </c>
      <c r="R18">
        <f>IFERROR(VLOOKUP(Q18,'EU+'!$B$2:$D$30,3,FALSE),0)</f>
        <v>0</v>
      </c>
      <c r="S18">
        <f t="shared" si="2"/>
        <v>0.18379915420816664</v>
      </c>
      <c r="T18">
        <f t="shared" si="3"/>
        <v>0.15293275510303375</v>
      </c>
      <c r="U18">
        <f t="shared" si="4"/>
        <v>0.17456915155258601</v>
      </c>
      <c r="V18">
        <f t="shared" si="5"/>
        <v>0.14432268915123087</v>
      </c>
      <c r="W18">
        <f t="shared" si="6"/>
        <v>2.082903860384281E-2</v>
      </c>
      <c r="X18">
        <f t="shared" si="7"/>
        <v>0.18240013376948111</v>
      </c>
      <c r="Y18">
        <f t="shared" si="8"/>
        <v>0.15283693547230234</v>
      </c>
      <c r="Z18">
        <f t="shared" si="9"/>
        <v>0.1802561465100779</v>
      </c>
      <c r="AA18">
        <f t="shared" si="10"/>
        <v>0.15008508146138533</v>
      </c>
      <c r="AC18">
        <f t="shared" si="11"/>
        <v>2.335912884456471E-2</v>
      </c>
    </row>
    <row r="19" spans="1:29" x14ac:dyDescent="0.25">
      <c r="A19" t="s">
        <v>21</v>
      </c>
      <c r="B19">
        <v>0.64115194678768828</v>
      </c>
      <c r="C19">
        <v>0.30428943355310284</v>
      </c>
      <c r="D19">
        <v>0.60894970892023603</v>
      </c>
      <c r="E19">
        <v>0.28473844389465125</v>
      </c>
      <c r="F19">
        <f t="shared" si="1"/>
        <v>8.1075981431547456E-2</v>
      </c>
      <c r="G19">
        <v>0.65634981867218622</v>
      </c>
      <c r="H19">
        <v>0.31206728383461307</v>
      </c>
      <c r="I19">
        <v>0.63548382479337018</v>
      </c>
      <c r="J19">
        <v>0.30058500208955236</v>
      </c>
      <c r="L19">
        <f>VLOOKUP(A19,Conversion_PPP_MarketExchange!$B$6:$C$271,2,FALSE)</f>
        <v>0.28463782415480648</v>
      </c>
      <c r="Q19" t="s">
        <v>21</v>
      </c>
      <c r="R19">
        <f>IFERROR(VLOOKUP(Q19,'EU+'!$B$2:$D$30,3,FALSE),0)</f>
        <v>0</v>
      </c>
      <c r="S19">
        <f t="shared" si="2"/>
        <v>0.23730509047355214</v>
      </c>
      <c r="T19">
        <f t="shared" si="3"/>
        <v>0.1126245220360791</v>
      </c>
      <c r="U19">
        <f t="shared" si="4"/>
        <v>0.22538630116179312</v>
      </c>
      <c r="V19">
        <f t="shared" si="5"/>
        <v>0.10538825083236288</v>
      </c>
      <c r="W19">
        <f t="shared" si="6"/>
        <v>1.1106683413505035E-2</v>
      </c>
      <c r="X19">
        <f t="shared" si="7"/>
        <v>0.24293017260989405</v>
      </c>
      <c r="Y19">
        <f t="shared" si="8"/>
        <v>0.11550328341860472</v>
      </c>
      <c r="Z19">
        <f t="shared" si="9"/>
        <v>0.23520718808174643</v>
      </c>
      <c r="AA19">
        <f t="shared" si="10"/>
        <v>0.11125342670054232</v>
      </c>
      <c r="AC19">
        <f t="shared" si="11"/>
        <v>1.3341008480478528E-2</v>
      </c>
    </row>
    <row r="20" spans="1:29" x14ac:dyDescent="0.25">
      <c r="A20" t="s">
        <v>22</v>
      </c>
      <c r="B20">
        <v>0.19316946975328481</v>
      </c>
      <c r="C20">
        <v>5.4518134093986099E-2</v>
      </c>
      <c r="D20">
        <v>0.187503364362748</v>
      </c>
      <c r="E20">
        <v>5.279162281052787E-2</v>
      </c>
      <c r="F20">
        <f t="shared" si="1"/>
        <v>2.7869554389690467E-3</v>
      </c>
      <c r="G20">
        <v>0.19804014694038341</v>
      </c>
      <c r="H20">
        <v>5.6180137043409004E-2</v>
      </c>
      <c r="I20">
        <v>0.19290432701880542</v>
      </c>
      <c r="J20">
        <v>5.4514188312998271E-2</v>
      </c>
      <c r="L20">
        <f>VLOOKUP(A20,Conversion_PPP_MarketExchange!$B$6:$C$271,2,FALSE)</f>
        <v>0.37894734215874404</v>
      </c>
      <c r="Q20" t="s">
        <v>22</v>
      </c>
      <c r="R20" t="str">
        <f>IFERROR(VLOOKUP(Q20,'EU+'!$B$2:$D$30,3,FALSE),0)</f>
        <v>EU+</v>
      </c>
      <c r="S20">
        <f t="shared" si="2"/>
        <v>9.5185507839739433E-2</v>
      </c>
      <c r="T20">
        <f t="shared" si="3"/>
        <v>2.6864163818634886E-2</v>
      </c>
      <c r="U20">
        <f t="shared" si="4"/>
        <v>9.2393497695690469E-2</v>
      </c>
      <c r="V20">
        <f t="shared" si="5"/>
        <v>2.6013414196984504E-2</v>
      </c>
      <c r="W20">
        <f t="shared" si="6"/>
        <v>6.7669771818387498E-4</v>
      </c>
      <c r="X20">
        <f t="shared" si="7"/>
        <v>9.7585565582660946E-2</v>
      </c>
      <c r="Y20">
        <f t="shared" si="8"/>
        <v>2.7683126540715215E-2</v>
      </c>
      <c r="Z20">
        <f t="shared" si="9"/>
        <v>9.5054857039363616E-2</v>
      </c>
      <c r="AA20">
        <f t="shared" si="10"/>
        <v>2.6862219509486911E-2</v>
      </c>
      <c r="AC20">
        <f t="shared" si="11"/>
        <v>7.6635549506925114E-4</v>
      </c>
    </row>
    <row r="21" spans="1:29" x14ac:dyDescent="0.25">
      <c r="A21" t="s">
        <v>23</v>
      </c>
      <c r="B21">
        <v>2.8992902485889416E-2</v>
      </c>
      <c r="C21">
        <v>1.1028159588893718E-2</v>
      </c>
      <c r="D21">
        <v>2.7663137676372362E-2</v>
      </c>
      <c r="E21">
        <v>1.0520262554166068E-2</v>
      </c>
      <c r="F21">
        <f t="shared" si="1"/>
        <v>1.1067592420858876E-4</v>
      </c>
      <c r="G21">
        <v>2.9693523352148875E-2</v>
      </c>
      <c r="H21">
        <v>1.138511774420255E-2</v>
      </c>
      <c r="I21">
        <v>2.8783187838136885E-2</v>
      </c>
      <c r="J21">
        <v>1.0983580687797171E-2</v>
      </c>
      <c r="L21">
        <f>VLOOKUP(A21,Conversion_PPP_MarketExchange!$B$6:$C$271,2,FALSE)</f>
        <v>0.97911872382460496</v>
      </c>
      <c r="Q21" t="s">
        <v>23</v>
      </c>
      <c r="R21">
        <f>IFERROR(VLOOKUP(Q21,'EU+'!$B$2:$D$30,3,FALSE),0)</f>
        <v>0</v>
      </c>
      <c r="S21">
        <f t="shared" si="2"/>
        <v>3.691310081637332E-2</v>
      </c>
      <c r="T21">
        <f t="shared" si="3"/>
        <v>1.4040800741561211E-2</v>
      </c>
      <c r="U21">
        <f t="shared" si="4"/>
        <v>3.5220074652481725E-2</v>
      </c>
      <c r="V21">
        <f t="shared" si="5"/>
        <v>1.339415784486043E-2</v>
      </c>
      <c r="W21">
        <f t="shared" si="6"/>
        <v>1.7940346437303622E-4</v>
      </c>
      <c r="X21">
        <f t="shared" si="7"/>
        <v>3.7805115290704655E-2</v>
      </c>
      <c r="Y21">
        <f t="shared" si="8"/>
        <v>1.4495271706672566E-2</v>
      </c>
      <c r="Z21">
        <f t="shared" si="9"/>
        <v>3.6646096919853231E-2</v>
      </c>
      <c r="AA21">
        <f t="shared" si="10"/>
        <v>1.3984043903529529E-2</v>
      </c>
      <c r="AC21">
        <f t="shared" si="11"/>
        <v>2.1011290185026223E-4</v>
      </c>
    </row>
    <row r="22" spans="1:29" x14ac:dyDescent="0.25">
      <c r="A22" t="s">
        <v>24</v>
      </c>
      <c r="B22">
        <v>5.1510496875780999E-2</v>
      </c>
      <c r="C22">
        <v>1.145182220493135E-2</v>
      </c>
      <c r="D22">
        <v>5.0450572556403464E-2</v>
      </c>
      <c r="E22">
        <v>1.1121991884382962E-2</v>
      </c>
      <c r="F22">
        <f t="shared" si="1"/>
        <v>1.2369870347628048E-4</v>
      </c>
      <c r="G22">
        <v>5.3009526181963459E-2</v>
      </c>
      <c r="H22">
        <v>1.1763002119752031E-2</v>
      </c>
      <c r="I22">
        <v>5.165686520471597E-2</v>
      </c>
      <c r="J22">
        <v>1.1448597500115171E-2</v>
      </c>
      <c r="L22">
        <f>VLOOKUP(A22,Conversion_PPP_MarketExchange!$B$6:$C$271,2,FALSE)</f>
        <v>0.4599944783730362</v>
      </c>
      <c r="Q22" t="s">
        <v>24</v>
      </c>
      <c r="R22">
        <f>IFERROR(VLOOKUP(Q22,'EU+'!$B$2:$D$30,3,FALSE),0)</f>
        <v>0</v>
      </c>
      <c r="S22">
        <f t="shared" si="2"/>
        <v>3.0810719201843514E-2</v>
      </c>
      <c r="T22">
        <f t="shared" si="3"/>
        <v>6.8498442008132262E-3</v>
      </c>
      <c r="U22">
        <f t="shared" si="4"/>
        <v>3.0176731324415351E-2</v>
      </c>
      <c r="V22">
        <f t="shared" si="5"/>
        <v>6.6525580163064616E-3</v>
      </c>
      <c r="W22">
        <f t="shared" si="6"/>
        <v>4.4256528160323363E-5</v>
      </c>
      <c r="X22">
        <f t="shared" si="7"/>
        <v>3.1707355301850496E-2</v>
      </c>
      <c r="Y22">
        <f t="shared" si="8"/>
        <v>7.035974748144473E-3</v>
      </c>
      <c r="Z22">
        <f t="shared" si="9"/>
        <v>3.0898268609369783E-2</v>
      </c>
      <c r="AA22">
        <f t="shared" si="10"/>
        <v>6.8479153614382209E-3</v>
      </c>
      <c r="AC22">
        <f t="shared" si="11"/>
        <v>4.9504940656526683E-5</v>
      </c>
    </row>
    <row r="23" spans="1:29" x14ac:dyDescent="0.25">
      <c r="A23" t="s">
        <v>25</v>
      </c>
      <c r="B23">
        <v>0.33259422658347965</v>
      </c>
      <c r="C23">
        <v>9.8079721004327672E-2</v>
      </c>
      <c r="D23">
        <v>0.31817046288217321</v>
      </c>
      <c r="E23">
        <v>9.1535636820466837E-2</v>
      </c>
      <c r="F23">
        <f t="shared" si="1"/>
        <v>8.3787728081284041E-3</v>
      </c>
      <c r="G23">
        <v>0.33385752441872862</v>
      </c>
      <c r="H23">
        <v>9.832596159578276E-2</v>
      </c>
      <c r="I23">
        <v>0.32820740462812714</v>
      </c>
      <c r="J23">
        <v>9.6031937750157725E-2</v>
      </c>
      <c r="L23">
        <f>VLOOKUP(A23,Conversion_PPP_MarketExchange!$B$6:$C$271,2,FALSE)</f>
        <v>0.32401485132317132</v>
      </c>
      <c r="Q23" t="s">
        <v>25</v>
      </c>
      <c r="R23">
        <f>IFERROR(VLOOKUP(Q23,'EU+'!$B$2:$D$30,3,FALSE),0)</f>
        <v>0</v>
      </c>
      <c r="S23">
        <f t="shared" si="2"/>
        <v>0.14013063857495486</v>
      </c>
      <c r="T23">
        <f t="shared" si="3"/>
        <v>4.1323549349525986E-2</v>
      </c>
      <c r="U23">
        <f t="shared" si="4"/>
        <v>0.13405353002475273</v>
      </c>
      <c r="V23">
        <f t="shared" si="5"/>
        <v>3.856635568145577E-2</v>
      </c>
      <c r="W23">
        <f t="shared" si="6"/>
        <v>1.4873637905485559E-3</v>
      </c>
      <c r="X23">
        <f t="shared" si="7"/>
        <v>0.14066289896378442</v>
      </c>
      <c r="Y23">
        <f t="shared" si="8"/>
        <v>4.1427296945141613E-2</v>
      </c>
      <c r="Z23">
        <f t="shared" si="9"/>
        <v>0.13828235585449733</v>
      </c>
      <c r="AA23">
        <f t="shared" si="10"/>
        <v>4.0460764754562763E-2</v>
      </c>
      <c r="AC23">
        <f t="shared" si="11"/>
        <v>1.7162209321809397E-3</v>
      </c>
    </row>
    <row r="24" spans="1:29" x14ac:dyDescent="0.25">
      <c r="A24" t="s">
        <v>26</v>
      </c>
      <c r="B24">
        <v>6.8320060342773378E-3</v>
      </c>
      <c r="C24">
        <v>4.1792005927796198E-3</v>
      </c>
      <c r="D24">
        <v>6.4416196319587449E-3</v>
      </c>
      <c r="E24">
        <v>3.9514628317061651E-3</v>
      </c>
      <c r="F24">
        <f t="shared" si="1"/>
        <v>1.5614058510355306E-5</v>
      </c>
      <c r="G24">
        <v>7.0852441880585228E-3</v>
      </c>
      <c r="H24">
        <v>4.3585426281099286E-3</v>
      </c>
      <c r="I24">
        <v>6.7862899514315352E-3</v>
      </c>
      <c r="J24">
        <v>4.1664001226516967E-3</v>
      </c>
      <c r="L24">
        <f>VLOOKUP(A24,Conversion_PPP_MarketExchange!$B$6:$C$271,2,FALSE)</f>
        <v>0.55553223568151</v>
      </c>
      <c r="Q24" t="s">
        <v>26</v>
      </c>
      <c r="R24">
        <f>IFERROR(VLOOKUP(Q24,'EU+'!$B$2:$D$30,3,FALSE),0)</f>
        <v>0</v>
      </c>
      <c r="S24">
        <f t="shared" si="2"/>
        <v>4.9352707618809883E-3</v>
      </c>
      <c r="T24">
        <f t="shared" si="3"/>
        <v>3.018950274648379E-3</v>
      </c>
      <c r="U24">
        <f t="shared" si="4"/>
        <v>4.6532653614857799E-3</v>
      </c>
      <c r="V24">
        <f t="shared" si="5"/>
        <v>2.8544381960636965E-3</v>
      </c>
      <c r="W24">
        <f t="shared" si="6"/>
        <v>8.1478174151473697E-6</v>
      </c>
      <c r="X24">
        <f t="shared" si="7"/>
        <v>5.1182036881516259E-3</v>
      </c>
      <c r="Y24">
        <f t="shared" si="8"/>
        <v>3.1485024879955564E-3</v>
      </c>
      <c r="Z24">
        <f t="shared" si="9"/>
        <v>4.9022466038394644E-3</v>
      </c>
      <c r="AA24">
        <f t="shared" si="10"/>
        <v>3.0097035342849018E-3</v>
      </c>
      <c r="AC24">
        <f t="shared" si="11"/>
        <v>9.9130679169142087E-6</v>
      </c>
    </row>
    <row r="25" spans="1:29" x14ac:dyDescent="0.25">
      <c r="A25" t="s">
        <v>27</v>
      </c>
      <c r="B25">
        <v>0.16056513518828094</v>
      </c>
      <c r="C25">
        <v>9.6159406956858332E-2</v>
      </c>
      <c r="D25">
        <v>0.1543010597599683</v>
      </c>
      <c r="E25">
        <v>9.1990383517742316E-2</v>
      </c>
      <c r="F25">
        <f t="shared" si="1"/>
        <v>8.4622306597413165E-3</v>
      </c>
      <c r="G25">
        <v>0.16681241650388906</v>
      </c>
      <c r="H25">
        <v>0.10018827728925148</v>
      </c>
      <c r="I25">
        <v>0.16055953715071278</v>
      </c>
      <c r="J25">
        <v>9.6170946950770872E-2</v>
      </c>
      <c r="L25">
        <f>VLOOKUP(A25,Conversion_PPP_MarketExchange!$B$6:$C$271,2,FALSE)</f>
        <v>0.25298915283898288</v>
      </c>
      <c r="Q25" t="s">
        <v>27</v>
      </c>
      <c r="R25">
        <f>IFERROR(VLOOKUP(Q25,'EU+'!$B$2:$D$30,3,FALSE),0)</f>
        <v>0</v>
      </c>
      <c r="S25">
        <f t="shared" si="2"/>
        <v>5.2821001139113546E-2</v>
      </c>
      <c r="T25">
        <f t="shared" si="3"/>
        <v>3.1633493400972219E-2</v>
      </c>
      <c r="U25">
        <f t="shared" si="4"/>
        <v>5.0760312590840552E-2</v>
      </c>
      <c r="V25">
        <f t="shared" si="5"/>
        <v>3.0262012652251053E-2</v>
      </c>
      <c r="W25">
        <f t="shared" si="6"/>
        <v>9.1578940976500282E-4</v>
      </c>
      <c r="X25">
        <f t="shared" si="7"/>
        <v>5.4876164939780175E-2</v>
      </c>
      <c r="Y25">
        <f t="shared" si="8"/>
        <v>3.295886807939874E-2</v>
      </c>
      <c r="Z25">
        <f t="shared" si="9"/>
        <v>5.2819159556578094E-2</v>
      </c>
      <c r="AA25">
        <f t="shared" si="10"/>
        <v>3.163728970476435E-2</v>
      </c>
      <c r="AC25">
        <f t="shared" si="11"/>
        <v>1.0862869850752092E-3</v>
      </c>
    </row>
    <row r="26" spans="1:29" x14ac:dyDescent="0.25">
      <c r="A26" t="s">
        <v>28</v>
      </c>
      <c r="B26">
        <v>5.8756579210477016</v>
      </c>
      <c r="C26">
        <v>3.6415918740578626</v>
      </c>
      <c r="D26">
        <v>5.72313664045023</v>
      </c>
      <c r="E26">
        <v>3.5472629280282542</v>
      </c>
      <c r="F26">
        <f t="shared" si="1"/>
        <v>12.583074280563583</v>
      </c>
      <c r="G26">
        <v>6.0076007923338901</v>
      </c>
      <c r="H26">
        <v>3.7381092022048623</v>
      </c>
      <c r="I26">
        <v>5.8687984512772742</v>
      </c>
      <c r="J26">
        <v>3.6431545884199732</v>
      </c>
      <c r="L26">
        <f>VLOOKUP(A26,Conversion_PPP_MarketExchange!$B$6:$C$271,2,FALSE)</f>
        <v>0.43571974713378242</v>
      </c>
      <c r="Q26" t="s">
        <v>28</v>
      </c>
      <c r="R26">
        <f>IFERROR(VLOOKUP(Q26,'EU+'!$B$2:$D$30,3,FALSE),0)</f>
        <v>0</v>
      </c>
      <c r="S26">
        <f t="shared" si="2"/>
        <v>3.3290262874272796</v>
      </c>
      <c r="T26">
        <f t="shared" si="3"/>
        <v>2.0632506588570294</v>
      </c>
      <c r="U26">
        <f t="shared" si="4"/>
        <v>3.2426108835144327</v>
      </c>
      <c r="V26">
        <f t="shared" si="5"/>
        <v>2.0098058284708045</v>
      </c>
      <c r="W26">
        <f t="shared" si="6"/>
        <v>4.0393194681552167</v>
      </c>
      <c r="X26">
        <f t="shared" si="7"/>
        <v>3.40378239012293</v>
      </c>
      <c r="Y26">
        <f t="shared" si="8"/>
        <v>2.1179353813019186</v>
      </c>
      <c r="Z26">
        <f t="shared" si="9"/>
        <v>3.325139853688214</v>
      </c>
      <c r="AA26">
        <f t="shared" si="10"/>
        <v>2.064136060502447</v>
      </c>
      <c r="AC26">
        <f t="shared" si="11"/>
        <v>4.4856502793705033</v>
      </c>
    </row>
    <row r="27" spans="1:29" x14ac:dyDescent="0.25">
      <c r="A27" t="s">
        <v>29</v>
      </c>
      <c r="B27">
        <v>6.9491146829067499E-2</v>
      </c>
      <c r="C27">
        <v>2.4636864148826435E-2</v>
      </c>
      <c r="D27">
        <v>6.8086558130460384E-2</v>
      </c>
      <c r="E27">
        <v>2.4068468729720342E-2</v>
      </c>
      <c r="F27">
        <f t="shared" si="1"/>
        <v>5.7929118699352592E-4</v>
      </c>
      <c r="G27">
        <v>6.9915253360408047E-2</v>
      </c>
      <c r="H27">
        <v>2.4833875809756684E-2</v>
      </c>
      <c r="I27">
        <v>6.9164319439978639E-2</v>
      </c>
      <c r="J27">
        <v>2.4515217381697658E-2</v>
      </c>
      <c r="L27">
        <f>VLOOKUP(A27,Conversion_PPP_MarketExchange!$B$6:$C$271,2,FALSE)</f>
        <v>0.34691239671340901</v>
      </c>
      <c r="Q27" t="s">
        <v>29</v>
      </c>
      <c r="R27">
        <f>IFERROR(VLOOKUP(Q27,'EU+'!$B$2:$D$30,3,FALSE),0)</f>
        <v>0</v>
      </c>
      <c r="S27">
        <f t="shared" si="2"/>
        <v>3.1347490298425137E-2</v>
      </c>
      <c r="T27">
        <f t="shared" si="3"/>
        <v>1.1113701458815288E-2</v>
      </c>
      <c r="U27">
        <f t="shared" si="4"/>
        <v>3.071387964999004E-2</v>
      </c>
      <c r="V27">
        <f t="shared" si="5"/>
        <v>1.0857298007452984E-2</v>
      </c>
      <c r="W27">
        <f t="shared" si="6"/>
        <v>1.1788092002264253E-4</v>
      </c>
      <c r="X27">
        <f t="shared" si="7"/>
        <v>3.1538804961995147E-2</v>
      </c>
      <c r="Y27">
        <f t="shared" si="8"/>
        <v>1.1202573515350471E-2</v>
      </c>
      <c r="Z27">
        <f t="shared" si="9"/>
        <v>3.1200058303470109E-2</v>
      </c>
      <c r="AA27">
        <f t="shared" si="10"/>
        <v>1.1058826542708578E-2</v>
      </c>
      <c r="AC27">
        <f t="shared" si="11"/>
        <v>1.254976533668318E-4</v>
      </c>
    </row>
    <row r="28" spans="1:29" x14ac:dyDescent="0.25">
      <c r="A28" t="s">
        <v>30</v>
      </c>
      <c r="B28">
        <v>2.00985296189523E-2</v>
      </c>
      <c r="C28">
        <v>7.834887339792972E-3</v>
      </c>
      <c r="D28">
        <v>1.9632237431724896E-2</v>
      </c>
      <c r="E28">
        <v>7.6382274136223378E-3</v>
      </c>
      <c r="F28">
        <f t="shared" si="1"/>
        <v>5.8342518022211787E-5</v>
      </c>
      <c r="G28">
        <v>2.0705327926495081E-2</v>
      </c>
      <c r="H28">
        <v>8.0921372745557992E-3</v>
      </c>
      <c r="I28">
        <v>2.0145364992390755E-2</v>
      </c>
      <c r="J28">
        <v>7.8572824674462641E-3</v>
      </c>
      <c r="L28">
        <f>VLOOKUP(A28,Conversion_PPP_MarketExchange!$B$6:$C$271,2,FALSE)</f>
        <v>0.30270926803442855</v>
      </c>
      <c r="Q28" t="s">
        <v>30</v>
      </c>
      <c r="R28">
        <f>IFERROR(VLOOKUP(Q28,'EU+'!$B$2:$D$30,3,FALSE),0)</f>
        <v>0</v>
      </c>
      <c r="S28">
        <f t="shared" si="2"/>
        <v>7.9112203748195019E-3</v>
      </c>
      <c r="T28">
        <f t="shared" si="3"/>
        <v>3.083982835169044E-3</v>
      </c>
      <c r="U28">
        <f t="shared" si="4"/>
        <v>7.7276775822793927E-3</v>
      </c>
      <c r="V28">
        <f t="shared" si="5"/>
        <v>3.006573191561856E-3</v>
      </c>
      <c r="W28">
        <f t="shared" si="6"/>
        <v>9.0394823562184451E-6</v>
      </c>
      <c r="X28">
        <f t="shared" si="7"/>
        <v>8.1500694461222947E-3</v>
      </c>
      <c r="Y28">
        <f t="shared" si="8"/>
        <v>3.1852420299410622E-3</v>
      </c>
      <c r="Z28">
        <f t="shared" si="9"/>
        <v>7.9296558010737289E-3</v>
      </c>
      <c r="AA28">
        <f t="shared" si="10"/>
        <v>3.0927980467067248E-3</v>
      </c>
      <c r="AC28">
        <f t="shared" si="11"/>
        <v>1.0145766789303058E-5</v>
      </c>
    </row>
    <row r="29" spans="1:29" x14ac:dyDescent="0.25">
      <c r="A29" t="s">
        <v>31</v>
      </c>
      <c r="B29">
        <v>0.11690962165120289</v>
      </c>
      <c r="C29">
        <v>3.5099180035455105E-2</v>
      </c>
      <c r="D29">
        <v>0.11488941442286005</v>
      </c>
      <c r="E29">
        <v>3.4254520667576144E-2</v>
      </c>
      <c r="F29">
        <f t="shared" si="1"/>
        <v>1.1733721861654012E-3</v>
      </c>
      <c r="G29">
        <v>0.1189457503926387</v>
      </c>
      <c r="H29">
        <v>3.5829567342717035E-2</v>
      </c>
      <c r="I29">
        <v>0.11691492882223388</v>
      </c>
      <c r="J29">
        <v>3.5066995505237238E-2</v>
      </c>
      <c r="L29">
        <f>VLOOKUP(A29,Conversion_PPP_MarketExchange!$B$6:$C$271,2,FALSE)</f>
        <v>0.46041078752775422</v>
      </c>
      <c r="Q29" t="s">
        <v>31</v>
      </c>
      <c r="R29">
        <f>IFERROR(VLOOKUP(Q29,'EU+'!$B$2:$D$30,3,FALSE),0)</f>
        <v>0</v>
      </c>
      <c r="S29">
        <f t="shared" si="2"/>
        <v>6.9992132227365514E-2</v>
      </c>
      <c r="T29">
        <f t="shared" si="3"/>
        <v>2.1013381237714443E-2</v>
      </c>
      <c r="U29">
        <f t="shared" si="4"/>
        <v>6.8782662814533851E-2</v>
      </c>
      <c r="V29">
        <f t="shared" si="5"/>
        <v>2.0507695654879796E-2</v>
      </c>
      <c r="W29">
        <f t="shared" si="6"/>
        <v>4.2056558107317566E-4</v>
      </c>
      <c r="X29">
        <f t="shared" si="7"/>
        <v>7.121113362425395E-2</v>
      </c>
      <c r="Y29">
        <f t="shared" si="8"/>
        <v>2.1450653758701518E-2</v>
      </c>
      <c r="Z29">
        <f t="shared" si="9"/>
        <v>6.9995309555384438E-2</v>
      </c>
      <c r="AA29">
        <f t="shared" si="10"/>
        <v>2.09941128159809E-2</v>
      </c>
      <c r="AC29">
        <f t="shared" si="11"/>
        <v>4.601305466756956E-4</v>
      </c>
    </row>
    <row r="30" spans="1:29" x14ac:dyDescent="0.25">
      <c r="A30" t="s">
        <v>32</v>
      </c>
      <c r="B30">
        <v>4.9409571892298706E-2</v>
      </c>
      <c r="C30">
        <v>4.1086529186946399E-2</v>
      </c>
      <c r="D30">
        <v>4.7329400692492196E-2</v>
      </c>
      <c r="E30">
        <v>3.9286020742905554E-2</v>
      </c>
      <c r="F30">
        <f t="shared" si="1"/>
        <v>1.5433914258120055E-3</v>
      </c>
      <c r="G30">
        <v>4.8758760333616695E-2</v>
      </c>
      <c r="H30">
        <v>4.0836368017304579E-2</v>
      </c>
      <c r="I30">
        <v>4.8499244306135871E-2</v>
      </c>
      <c r="J30">
        <v>4.0410820577689091E-2</v>
      </c>
      <c r="L30">
        <f>VLOOKUP(A30,Conversion_PPP_MarketExchange!$B$6:$C$271,2,FALSE)</f>
        <v>0.44413301715000841</v>
      </c>
      <c r="Q30" t="s">
        <v>32</v>
      </c>
      <c r="R30">
        <f>IFERROR(VLOOKUP(Q30,'EU+'!$B$2:$D$30,3,FALSE),0)</f>
        <v>0</v>
      </c>
      <c r="S30">
        <f t="shared" si="2"/>
        <v>2.8534983736160615E-2</v>
      </c>
      <c r="T30">
        <f t="shared" si="3"/>
        <v>2.3728265540943542E-2</v>
      </c>
      <c r="U30">
        <f t="shared" si="4"/>
        <v>2.7333644621458424E-2</v>
      </c>
      <c r="V30">
        <f t="shared" si="5"/>
        <v>2.2688437078565517E-2</v>
      </c>
      <c r="W30">
        <f t="shared" si="6"/>
        <v>5.1476517706802662E-4</v>
      </c>
      <c r="X30">
        <f t="shared" si="7"/>
        <v>2.8159127469225602E-2</v>
      </c>
      <c r="Y30">
        <f t="shared" si="8"/>
        <v>2.3583792625397781E-2</v>
      </c>
      <c r="Z30">
        <f t="shared" si="9"/>
        <v>2.8009251942281547E-2</v>
      </c>
      <c r="AA30">
        <f t="shared" si="10"/>
        <v>2.3338030745597208E-2</v>
      </c>
      <c r="AC30">
        <f t="shared" si="11"/>
        <v>5.5619527459776683E-4</v>
      </c>
    </row>
    <row r="31" spans="1:29" x14ac:dyDescent="0.25">
      <c r="A31" t="s">
        <v>33</v>
      </c>
      <c r="B31">
        <v>6.9274968020974352</v>
      </c>
      <c r="C31">
        <v>1.4084507262171375</v>
      </c>
      <c r="D31">
        <v>6.845779184600234</v>
      </c>
      <c r="E31">
        <v>1.3839753485902868</v>
      </c>
      <c r="F31">
        <f t="shared" si="1"/>
        <v>1.915387765505606</v>
      </c>
      <c r="G31">
        <v>7.1261566356390347</v>
      </c>
      <c r="H31">
        <v>1.4579659421548672</v>
      </c>
      <c r="I31">
        <v>6.966477540778901</v>
      </c>
      <c r="J31">
        <v>1.4171315984728587</v>
      </c>
      <c r="L31">
        <f>VLOOKUP(A31,Conversion_PPP_MarketExchange!$B$6:$C$271,2,FALSE)</f>
        <v>1.0015217032513615</v>
      </c>
      <c r="Q31" t="s">
        <v>33</v>
      </c>
      <c r="R31">
        <f>IFERROR(VLOOKUP(Q31,'EU+'!$B$2:$D$30,3,FALSE),0)</f>
        <v>0</v>
      </c>
      <c r="S31">
        <f t="shared" si="2"/>
        <v>9.0217373068356661</v>
      </c>
      <c r="T31">
        <f t="shared" si="3"/>
        <v>1.8342372179379054</v>
      </c>
      <c r="U31">
        <f t="shared" si="4"/>
        <v>8.9153157667813971</v>
      </c>
      <c r="V31">
        <f t="shared" si="5"/>
        <v>1.8023627279535583</v>
      </c>
      <c r="W31">
        <f t="shared" si="6"/>
        <v>3.2485114031161926</v>
      </c>
      <c r="X31">
        <f t="shared" si="7"/>
        <v>9.2804536776738846</v>
      </c>
      <c r="Y31">
        <f t="shared" si="8"/>
        <v>1.8987212997993634</v>
      </c>
      <c r="Z31">
        <f t="shared" si="9"/>
        <v>9.0725022504303148</v>
      </c>
      <c r="AA31">
        <f t="shared" si="10"/>
        <v>1.8455423908340665</v>
      </c>
      <c r="AC31">
        <f t="shared" si="11"/>
        <v>3.6051425743117842</v>
      </c>
    </row>
    <row r="32" spans="1:29" x14ac:dyDescent="0.25">
      <c r="A32" t="s">
        <v>34</v>
      </c>
      <c r="B32">
        <v>1.0531990080310751</v>
      </c>
      <c r="C32">
        <v>0.1219969792395168</v>
      </c>
      <c r="D32">
        <v>1.0154244172777642</v>
      </c>
      <c r="E32">
        <v>0.11719153254311127</v>
      </c>
      <c r="F32">
        <f t="shared" si="1"/>
        <v>1.3733855299803107E-2</v>
      </c>
      <c r="G32">
        <v>1.0622597424209639</v>
      </c>
      <c r="H32">
        <v>0.12293170735538345</v>
      </c>
      <c r="I32">
        <v>1.0436277225766011</v>
      </c>
      <c r="J32">
        <v>0.12073293242618856</v>
      </c>
      <c r="L32">
        <f>VLOOKUP(A32,Conversion_PPP_MarketExchange!$B$6:$C$271,2,FALSE)</f>
        <v>1.3544394474783166</v>
      </c>
      <c r="Q32" t="s">
        <v>34</v>
      </c>
      <c r="R32">
        <f>IFERROR(VLOOKUP(Q32,'EU+'!$B$2:$D$30,3,FALSE),0)</f>
        <v>0</v>
      </c>
      <c r="S32">
        <f t="shared" si="2"/>
        <v>1.8549128660202208</v>
      </c>
      <c r="T32">
        <f t="shared" si="3"/>
        <v>0.2148632544100389</v>
      </c>
      <c r="U32">
        <f t="shared" si="4"/>
        <v>1.7883835834604547</v>
      </c>
      <c r="V32">
        <f t="shared" si="5"/>
        <v>0.20639981603213831</v>
      </c>
      <c r="W32">
        <f t="shared" si="6"/>
        <v>4.2600884058100537E-2</v>
      </c>
      <c r="X32">
        <f t="shared" si="7"/>
        <v>1.8708707929335935</v>
      </c>
      <c r="Y32">
        <f t="shared" si="8"/>
        <v>0.21650951422905756</v>
      </c>
      <c r="Z32">
        <f t="shared" si="9"/>
        <v>1.8380557474714228</v>
      </c>
      <c r="AA32">
        <f t="shared" si="10"/>
        <v>0.21263699263100647</v>
      </c>
      <c r="AC32">
        <f t="shared" si="11"/>
        <v>4.6876369751702479E-2</v>
      </c>
    </row>
    <row r="33" spans="1:29" x14ac:dyDescent="0.25">
      <c r="A33" t="s">
        <v>35</v>
      </c>
      <c r="B33">
        <v>0.59385987412844987</v>
      </c>
      <c r="C33">
        <v>0.22687013292230271</v>
      </c>
      <c r="D33">
        <v>0.58543320895791084</v>
      </c>
      <c r="E33">
        <v>0.22142839589357519</v>
      </c>
      <c r="F33">
        <f t="shared" si="1"/>
        <v>4.9030534508001863E-2</v>
      </c>
      <c r="G33">
        <v>0.62049295820939498</v>
      </c>
      <c r="H33">
        <v>0.23942003209628948</v>
      </c>
      <c r="I33">
        <v>0.5999286804319186</v>
      </c>
      <c r="J33">
        <v>0.2293632806191766</v>
      </c>
      <c r="L33">
        <f>VLOOKUP(A33,Conversion_PPP_MarketExchange!$B$6:$C$271,2,FALSE)</f>
        <v>0.59612249728681987</v>
      </c>
      <c r="Q33" t="s">
        <v>35</v>
      </c>
      <c r="R33">
        <f>IFERROR(VLOOKUP(Q33,'EU+'!$B$2:$D$30,3,FALSE),0)</f>
        <v>0</v>
      </c>
      <c r="S33">
        <f t="shared" si="2"/>
        <v>0.46033391465150031</v>
      </c>
      <c r="T33">
        <f t="shared" si="3"/>
        <v>0.17585969511562027</v>
      </c>
      <c r="U33">
        <f t="shared" si="4"/>
        <v>0.45380193642834682</v>
      </c>
      <c r="V33">
        <f t="shared" si="5"/>
        <v>0.17164150119804916</v>
      </c>
      <c r="W33">
        <f t="shared" si="6"/>
        <v>2.9460804933519911E-2</v>
      </c>
      <c r="X33">
        <f t="shared" si="7"/>
        <v>0.48097870374794666</v>
      </c>
      <c r="Y33">
        <f t="shared" si="8"/>
        <v>0.18558782201377366</v>
      </c>
      <c r="Z33">
        <f t="shared" si="9"/>
        <v>0.46503818494259791</v>
      </c>
      <c r="AA33">
        <f t="shared" si="10"/>
        <v>0.17779227296622965</v>
      </c>
      <c r="AC33">
        <f t="shared" si="11"/>
        <v>3.444283967981613E-2</v>
      </c>
    </row>
    <row r="34" spans="1:29" x14ac:dyDescent="0.25">
      <c r="A34" t="s">
        <v>36</v>
      </c>
      <c r="B34">
        <v>27.003382435998855</v>
      </c>
      <c r="C34">
        <v>8.9807284808105177</v>
      </c>
      <c r="D34">
        <v>26.885192912247863</v>
      </c>
      <c r="E34">
        <v>8.9575128654523866</v>
      </c>
      <c r="F34">
        <f t="shared" si="1"/>
        <v>80.237036734745018</v>
      </c>
      <c r="G34">
        <v>27.515335588313757</v>
      </c>
      <c r="H34">
        <v>9.1464345722581903</v>
      </c>
      <c r="I34">
        <v>27.134636978853493</v>
      </c>
      <c r="J34">
        <v>9.0286172098386892</v>
      </c>
      <c r="L34">
        <f>VLOOKUP(A34,Conversion_PPP_MarketExchange!$B$6:$C$271,2,FALSE)</f>
        <v>0.34677165395912157</v>
      </c>
      <c r="Q34" t="s">
        <v>36</v>
      </c>
      <c r="R34">
        <f>IFERROR(VLOOKUP(Q34,'EU+'!$B$2:$D$30,3,FALSE),0)</f>
        <v>0</v>
      </c>
      <c r="S34">
        <f t="shared" si="2"/>
        <v>12.176297072259786</v>
      </c>
      <c r="T34">
        <f t="shared" si="3"/>
        <v>4.0495674261115306</v>
      </c>
      <c r="U34">
        <f t="shared" si="4"/>
        <v>12.123003350429499</v>
      </c>
      <c r="V34">
        <f t="shared" si="5"/>
        <v>4.0390990994126099</v>
      </c>
      <c r="W34">
        <f t="shared" si="6"/>
        <v>16.314321534875756</v>
      </c>
      <c r="X34">
        <f t="shared" si="7"/>
        <v>12.407145695925385</v>
      </c>
      <c r="Y34">
        <f t="shared" si="8"/>
        <v>4.1242871987523122</v>
      </c>
      <c r="Z34">
        <f t="shared" si="9"/>
        <v>12.235482039538224</v>
      </c>
      <c r="AA34">
        <f t="shared" si="10"/>
        <v>4.0711612909705712</v>
      </c>
      <c r="AC34">
        <f t="shared" si="11"/>
        <v>17.009744897792196</v>
      </c>
    </row>
    <row r="35" spans="1:29" x14ac:dyDescent="0.25">
      <c r="A35" t="s">
        <v>37</v>
      </c>
      <c r="B35">
        <v>0.1022132452635766</v>
      </c>
      <c r="C35">
        <v>6.3149659786338699E-2</v>
      </c>
      <c r="D35">
        <v>9.8113498865683643E-2</v>
      </c>
      <c r="E35">
        <v>6.0553448991821884E-2</v>
      </c>
      <c r="F35">
        <f t="shared" si="1"/>
        <v>3.6667201848051747E-3</v>
      </c>
      <c r="G35">
        <v>0.10462968761377751</v>
      </c>
      <c r="H35">
        <v>6.4849484513847616E-2</v>
      </c>
      <c r="I35">
        <v>0.10165214391434592</v>
      </c>
      <c r="J35">
        <v>6.2875685172270046E-2</v>
      </c>
      <c r="L35">
        <f>VLOOKUP(A35,Conversion_PPP_MarketExchange!$B$6:$C$271,2,FALSE)</f>
        <v>0.42151960239143271</v>
      </c>
      <c r="Q35" t="s">
        <v>37</v>
      </c>
      <c r="R35">
        <f>IFERROR(VLOOKUP(Q35,'EU+'!$B$2:$D$30,3,FALSE),0)</f>
        <v>0</v>
      </c>
      <c r="S35">
        <f t="shared" si="2"/>
        <v>5.6024557044461111E-2</v>
      </c>
      <c r="T35">
        <f t="shared" si="3"/>
        <v>3.4613241247891155E-2</v>
      </c>
      <c r="U35">
        <f t="shared" si="4"/>
        <v>5.3777426789039844E-2</v>
      </c>
      <c r="V35">
        <f t="shared" si="5"/>
        <v>3.3190220587684366E-2</v>
      </c>
      <c r="W35">
        <f t="shared" si="6"/>
        <v>1.1015907426591472E-3</v>
      </c>
      <c r="X35">
        <f t="shared" si="7"/>
        <v>5.7349044022096729E-2</v>
      </c>
      <c r="Y35">
        <f t="shared" si="8"/>
        <v>3.5544939749062261E-2</v>
      </c>
      <c r="Z35">
        <f t="shared" si="9"/>
        <v>5.571700928519923E-2</v>
      </c>
      <c r="AA35">
        <f t="shared" si="10"/>
        <v>3.4463071802091419E-2</v>
      </c>
      <c r="AC35">
        <f t="shared" si="11"/>
        <v>1.2634427417644663E-3</v>
      </c>
    </row>
    <row r="36" spans="1:29" x14ac:dyDescent="0.25">
      <c r="A36" t="s">
        <v>38</v>
      </c>
      <c r="B36">
        <v>0.13988274452573052</v>
      </c>
      <c r="C36">
        <v>7.4753899986401667E-2</v>
      </c>
      <c r="D36">
        <v>0.13404931177736421</v>
      </c>
      <c r="E36">
        <v>7.0886457608843656E-2</v>
      </c>
      <c r="F36">
        <f t="shared" si="1"/>
        <v>5.0248898723303887E-3</v>
      </c>
      <c r="G36">
        <v>0.1417711700414658</v>
      </c>
      <c r="H36">
        <v>7.5766939553191665E-2</v>
      </c>
      <c r="I36">
        <v>0.13856774211485351</v>
      </c>
      <c r="J36">
        <v>7.3832388025771647E-2</v>
      </c>
      <c r="L36">
        <f>VLOOKUP(A36,Conversion_PPP_MarketExchange!$B$6:$C$271,2,FALSE)</f>
        <v>0.43991411792813728</v>
      </c>
      <c r="Q36" t="s">
        <v>38</v>
      </c>
      <c r="R36">
        <f>IFERROR(VLOOKUP(Q36,'EU+'!$B$2:$D$30,3,FALSE),0)</f>
        <v>0</v>
      </c>
      <c r="S36">
        <f t="shared" si="2"/>
        <v>8.0017600263492417E-2</v>
      </c>
      <c r="T36">
        <f t="shared" si="3"/>
        <v>4.2761726669930326E-2</v>
      </c>
      <c r="U36">
        <f t="shared" si="4"/>
        <v>7.668068196520382E-2</v>
      </c>
      <c r="V36">
        <f t="shared" si="5"/>
        <v>4.0549420504085797E-2</v>
      </c>
      <c r="W36">
        <f t="shared" si="6"/>
        <v>1.6442555032171737E-3</v>
      </c>
      <c r="X36">
        <f t="shared" si="7"/>
        <v>8.1097842709105084E-2</v>
      </c>
      <c r="Y36">
        <f t="shared" si="8"/>
        <v>4.3341219125424664E-2</v>
      </c>
      <c r="Z36">
        <f t="shared" si="9"/>
        <v>7.9265374979267111E-2</v>
      </c>
      <c r="AA36">
        <f t="shared" si="10"/>
        <v>4.2234591061076458E-2</v>
      </c>
      <c r="AC36">
        <f t="shared" si="11"/>
        <v>1.8784612752780767E-3</v>
      </c>
    </row>
    <row r="37" spans="1:29" x14ac:dyDescent="0.25">
      <c r="A37" t="s">
        <v>39</v>
      </c>
      <c r="B37">
        <v>0.34456342702261733</v>
      </c>
      <c r="C37">
        <v>0.24865926023225274</v>
      </c>
      <c r="D37">
        <v>0.33689311635047758</v>
      </c>
      <c r="E37">
        <v>0.24552251577092349</v>
      </c>
      <c r="F37">
        <f t="shared" si="1"/>
        <v>6.028130575048337E-2</v>
      </c>
      <c r="G37">
        <v>0.33979266449311918</v>
      </c>
      <c r="H37">
        <v>0.2488636019745564</v>
      </c>
      <c r="I37">
        <v>0.34041640262207135</v>
      </c>
      <c r="J37">
        <v>0.24768651277874418</v>
      </c>
      <c r="L37">
        <f>VLOOKUP(A37,Conversion_PPP_MarketExchange!$B$6:$C$271,2,FALSE)</f>
        <v>0.42070751893705316</v>
      </c>
      <c r="Q37" t="s">
        <v>39</v>
      </c>
      <c r="R37">
        <f>IFERROR(VLOOKUP(Q37,'EU+'!$B$2:$D$30,3,FALSE),0)</f>
        <v>0</v>
      </c>
      <c r="S37">
        <f t="shared" si="2"/>
        <v>0.1884963436318495</v>
      </c>
      <c r="T37">
        <f t="shared" si="3"/>
        <v>0.13603115620539594</v>
      </c>
      <c r="U37">
        <f t="shared" si="4"/>
        <v>0.18430023515709895</v>
      </c>
      <c r="V37">
        <f t="shared" si="5"/>
        <v>0.13431517355750683</v>
      </c>
      <c r="W37">
        <f t="shared" si="6"/>
        <v>1.8040565847783182E-2</v>
      </c>
      <c r="X37">
        <f t="shared" si="7"/>
        <v>0.18588645754812652</v>
      </c>
      <c r="Y37">
        <f t="shared" si="8"/>
        <v>0.13614294308773697</v>
      </c>
      <c r="Z37">
        <f t="shared" si="9"/>
        <v>0.18622767877902499</v>
      </c>
      <c r="AA37">
        <f t="shared" si="10"/>
        <v>0.13549900646493171</v>
      </c>
      <c r="AC37">
        <f t="shared" si="11"/>
        <v>1.8534900952590787E-2</v>
      </c>
    </row>
    <row r="38" spans="1:29" x14ac:dyDescent="0.25">
      <c r="A38" t="s">
        <v>40</v>
      </c>
      <c r="B38">
        <v>9.0789198360451226E-2</v>
      </c>
      <c r="C38">
        <v>4.4328478486907213E-2</v>
      </c>
      <c r="D38">
        <v>8.7707537660293711E-2</v>
      </c>
      <c r="E38">
        <v>4.2836248724575136E-2</v>
      </c>
      <c r="F38">
        <f t="shared" si="1"/>
        <v>1.8349442047936649E-3</v>
      </c>
      <c r="G38">
        <v>8.9293272746895885E-2</v>
      </c>
      <c r="H38">
        <v>4.3815473601630954E-2</v>
      </c>
      <c r="I38">
        <v>8.9263336255880274E-2</v>
      </c>
      <c r="J38">
        <v>4.3664455173108019E-2</v>
      </c>
      <c r="L38">
        <f>VLOOKUP(A38,Conversion_PPP_MarketExchange!$B$6:$C$271,2,FALSE)</f>
        <v>0.4204931503398997</v>
      </c>
      <c r="Q38" t="s">
        <v>40</v>
      </c>
      <c r="R38">
        <f>IFERROR(VLOOKUP(Q38,'EU+'!$B$2:$D$30,3,FALSE),0)</f>
        <v>0</v>
      </c>
      <c r="S38">
        <f t="shared" si="2"/>
        <v>4.9641693111530341E-2</v>
      </c>
      <c r="T38">
        <f t="shared" si="3"/>
        <v>2.4237913373918528E-2</v>
      </c>
      <c r="U38">
        <f t="shared" si="4"/>
        <v>4.7956703514599151E-2</v>
      </c>
      <c r="V38">
        <f t="shared" si="5"/>
        <v>2.3421992391562441E-2</v>
      </c>
      <c r="W38">
        <f t="shared" si="6"/>
        <v>5.4858972759040886E-4</v>
      </c>
      <c r="X38">
        <f t="shared" si="7"/>
        <v>4.8823751312650661E-2</v>
      </c>
      <c r="Y38">
        <f t="shared" si="8"/>
        <v>2.3957412702698886E-2</v>
      </c>
      <c r="Z38">
        <f t="shared" si="9"/>
        <v>4.8807382646260049E-2</v>
      </c>
      <c r="AA38">
        <f t="shared" si="10"/>
        <v>2.3874838887550112E-2</v>
      </c>
      <c r="AC38">
        <f t="shared" si="11"/>
        <v>5.7395762340743792E-4</v>
      </c>
    </row>
    <row r="39" spans="1:29" x14ac:dyDescent="0.25">
      <c r="A39" t="s">
        <v>41</v>
      </c>
      <c r="B39">
        <v>1.2911272244418892</v>
      </c>
      <c r="C39">
        <v>0.66615371485846442</v>
      </c>
      <c r="D39">
        <v>1.249439986900154</v>
      </c>
      <c r="E39">
        <v>0.64129696703121308</v>
      </c>
      <c r="F39">
        <f t="shared" si="1"/>
        <v>0.41126179992343281</v>
      </c>
      <c r="G39">
        <v>1.2927761090573022</v>
      </c>
      <c r="H39">
        <v>0.66839099392434975</v>
      </c>
      <c r="I39">
        <v>1.2777811067997817</v>
      </c>
      <c r="J39">
        <v>0.65872834373064215</v>
      </c>
      <c r="L39">
        <f>VLOOKUP(A39,Conversion_PPP_MarketExchange!$B$6:$C$271,2,FALSE)</f>
        <v>0.40995859559204439</v>
      </c>
      <c r="Q39" t="s">
        <v>41</v>
      </c>
      <c r="R39">
        <f>IFERROR(VLOOKUP(Q39,'EU+'!$B$2:$D$30,3,FALSE),0)</f>
        <v>0</v>
      </c>
      <c r="S39">
        <f t="shared" si="2"/>
        <v>0.68827582174718205</v>
      </c>
      <c r="T39">
        <f t="shared" si="3"/>
        <v>0.35511411023211953</v>
      </c>
      <c r="U39">
        <f t="shared" si="4"/>
        <v>0.66605313359357232</v>
      </c>
      <c r="V39">
        <f t="shared" si="5"/>
        <v>0.34186344196884344</v>
      </c>
      <c r="W39">
        <f t="shared" si="6"/>
        <v>0.11687061295478479</v>
      </c>
      <c r="X39">
        <f t="shared" si="7"/>
        <v>0.6891548113557624</v>
      </c>
      <c r="Y39">
        <f t="shared" si="8"/>
        <v>0.35630676193862787</v>
      </c>
      <c r="Z39">
        <f t="shared" si="9"/>
        <v>0.68116125556550566</v>
      </c>
      <c r="AA39">
        <f t="shared" si="10"/>
        <v>0.35115578349403309</v>
      </c>
      <c r="AC39">
        <f t="shared" si="11"/>
        <v>0.12695450860319005</v>
      </c>
    </row>
    <row r="40" spans="1:29" x14ac:dyDescent="0.25">
      <c r="A40" t="s">
        <v>42</v>
      </c>
      <c r="B40">
        <v>6.0347483972607681E-3</v>
      </c>
      <c r="C40">
        <v>5.1101882480864098E-3</v>
      </c>
      <c r="D40">
        <v>5.8845580999098823E-3</v>
      </c>
      <c r="E40">
        <v>4.9587966029055316E-3</v>
      </c>
      <c r="F40">
        <f t="shared" si="1"/>
        <v>2.4589663748987442E-5</v>
      </c>
      <c r="G40">
        <v>6.082028040917566E-3</v>
      </c>
      <c r="H40">
        <v>5.1694088371587879E-3</v>
      </c>
      <c r="I40">
        <v>6.000444846029406E-3</v>
      </c>
      <c r="J40">
        <v>5.0802386888007291E-3</v>
      </c>
      <c r="L40">
        <f>VLOOKUP(A40,Conversion_PPP_MarketExchange!$B$6:$C$271,2,FALSE)</f>
        <v>0.533156161888243</v>
      </c>
      <c r="Q40" t="s">
        <v>42</v>
      </c>
      <c r="R40">
        <f>IFERROR(VLOOKUP(Q40,'EU+'!$B$2:$D$30,3,FALSE),0)</f>
        <v>0</v>
      </c>
      <c r="S40">
        <f t="shared" si="2"/>
        <v>4.1837630420822431E-3</v>
      </c>
      <c r="T40">
        <f t="shared" si="3"/>
        <v>3.5427851043684662E-3</v>
      </c>
      <c r="U40">
        <f t="shared" si="4"/>
        <v>4.0796392950804292E-3</v>
      </c>
      <c r="V40">
        <f t="shared" si="5"/>
        <v>3.4378284884016286E-3</v>
      </c>
      <c r="W40">
        <f t="shared" si="6"/>
        <v>1.1818664715665827E-5</v>
      </c>
      <c r="X40">
        <f t="shared" si="7"/>
        <v>4.2165410160345477E-3</v>
      </c>
      <c r="Y40">
        <f t="shared" si="8"/>
        <v>3.5838414824610177E-3</v>
      </c>
      <c r="Z40">
        <f t="shared" si="9"/>
        <v>4.1599811177324073E-3</v>
      </c>
      <c r="AA40">
        <f t="shared" si="10"/>
        <v>3.5220217102685638E-3</v>
      </c>
      <c r="AC40">
        <f t="shared" si="11"/>
        <v>1.2843919771408385E-5</v>
      </c>
    </row>
    <row r="41" spans="1:29" x14ac:dyDescent="0.25">
      <c r="A41" t="s">
        <v>43</v>
      </c>
      <c r="B41">
        <v>2.9935031220486284E-3</v>
      </c>
      <c r="C41">
        <v>1.9534588744060753E-3</v>
      </c>
      <c r="D41">
        <v>2.9394602201141657E-3</v>
      </c>
      <c r="E41">
        <v>1.919333920381817E-3</v>
      </c>
      <c r="F41">
        <f t="shared" si="1"/>
        <v>3.6838426979282354E-6</v>
      </c>
      <c r="G41">
        <v>3.1038418930310757E-3</v>
      </c>
      <c r="H41">
        <v>2.0272961582082048E-3</v>
      </c>
      <c r="I41">
        <v>3.0122684117312899E-3</v>
      </c>
      <c r="J41">
        <v>1.9672124088846998E-3</v>
      </c>
      <c r="L41">
        <f>VLOOKUP(A41,Conversion_PPP_MarketExchange!$B$6:$C$271,2,FALSE)</f>
        <v>0.54307391618879663</v>
      </c>
      <c r="Q41" t="s">
        <v>43</v>
      </c>
      <c r="R41">
        <f>IFERROR(VLOOKUP(Q41,'EU+'!$B$2:$D$30,3,FALSE),0)</f>
        <v>0</v>
      </c>
      <c r="S41">
        <f t="shared" si="2"/>
        <v>2.1139374751163974E-3</v>
      </c>
      <c r="T41">
        <f t="shared" si="3"/>
        <v>1.3794840868178711E-3</v>
      </c>
      <c r="U41">
        <f t="shared" si="4"/>
        <v>2.0757737214787803E-3</v>
      </c>
      <c r="V41">
        <f t="shared" si="5"/>
        <v>1.3553858927598222E-3</v>
      </c>
      <c r="W41">
        <f t="shared" si="6"/>
        <v>1.8370709182923402E-6</v>
      </c>
      <c r="X41">
        <f t="shared" si="7"/>
        <v>2.1918559717500189E-3</v>
      </c>
      <c r="Y41">
        <f t="shared" si="8"/>
        <v>1.4316261407681294E-3</v>
      </c>
      <c r="Z41">
        <f t="shared" si="9"/>
        <v>2.1271890561150655E-3</v>
      </c>
      <c r="AA41">
        <f t="shared" si="10"/>
        <v>1.3891964909024117E-3</v>
      </c>
      <c r="AC41">
        <f t="shared" si="11"/>
        <v>2.0495534069306478E-6</v>
      </c>
    </row>
    <row r="42" spans="1:29" x14ac:dyDescent="0.25">
      <c r="A42" t="s">
        <v>44</v>
      </c>
      <c r="B42">
        <v>0.16603001060993899</v>
      </c>
      <c r="C42">
        <v>7.2165185784328206E-2</v>
      </c>
      <c r="D42">
        <v>0.15057569216813735</v>
      </c>
      <c r="E42">
        <v>6.466621195162929E-2</v>
      </c>
      <c r="F42">
        <f t="shared" si="1"/>
        <v>4.1817189681730427E-3</v>
      </c>
      <c r="G42">
        <v>0.170002313048008</v>
      </c>
      <c r="H42">
        <v>7.3749315059462625E-2</v>
      </c>
      <c r="I42">
        <v>0.16220267194202811</v>
      </c>
      <c r="J42">
        <v>7.030527357934474E-2</v>
      </c>
      <c r="L42">
        <f>VLOOKUP(A42,Conversion_PPP_MarketExchange!$B$6:$C$271,2,FALSE)</f>
        <v>0.47515738246215788</v>
      </c>
      <c r="Q42" t="s">
        <v>44</v>
      </c>
      <c r="R42">
        <f>IFERROR(VLOOKUP(Q42,'EU+'!$B$2:$D$30,3,FALSE),0)</f>
        <v>0</v>
      </c>
      <c r="S42">
        <f t="shared" si="2"/>
        <v>0.10258351007878176</v>
      </c>
      <c r="T42">
        <f t="shared" si="3"/>
        <v>4.4588071975950536E-2</v>
      </c>
      <c r="U42">
        <f t="shared" si="4"/>
        <v>9.3034885551136523E-2</v>
      </c>
      <c r="V42">
        <f t="shared" si="5"/>
        <v>3.9954746621569455E-2</v>
      </c>
      <c r="W42">
        <f t="shared" si="6"/>
        <v>1.5963817775938157E-3</v>
      </c>
      <c r="X42">
        <f t="shared" si="7"/>
        <v>0.10503784183299071</v>
      </c>
      <c r="Y42">
        <f t="shared" si="8"/>
        <v>4.5566844071819552E-2</v>
      </c>
      <c r="Z42">
        <f t="shared" si="9"/>
        <v>0.10021874582096965</v>
      </c>
      <c r="AA42">
        <f t="shared" si="10"/>
        <v>4.343890429400768E-2</v>
      </c>
      <c r="AC42">
        <f t="shared" si="11"/>
        <v>2.0763372786655166E-3</v>
      </c>
    </row>
    <row r="43" spans="1:29" x14ac:dyDescent="0.25">
      <c r="A43" t="s">
        <v>45</v>
      </c>
      <c r="B43">
        <v>7.2384286144321838E-2</v>
      </c>
      <c r="C43">
        <v>2.6334171533097341E-2</v>
      </c>
      <c r="D43">
        <v>6.8055334281779928E-2</v>
      </c>
      <c r="E43">
        <v>2.435878445797476E-2</v>
      </c>
      <c r="F43">
        <f t="shared" si="1"/>
        <v>5.9335038027007278E-4</v>
      </c>
      <c r="G43">
        <v>7.395379363274393E-2</v>
      </c>
      <c r="H43">
        <v>2.6937113206800343E-2</v>
      </c>
      <c r="I43">
        <v>7.1464471352948575E-2</v>
      </c>
      <c r="J43">
        <v>2.5900109642757917E-2</v>
      </c>
      <c r="L43" s="5">
        <v>1.02840805053711</v>
      </c>
      <c r="M43" t="s">
        <v>621</v>
      </c>
      <c r="Q43" t="s">
        <v>45</v>
      </c>
      <c r="R43">
        <f>IFERROR(VLOOKUP(Q43,'EU+'!$B$2:$D$30,3,FALSE),0)</f>
        <v>0</v>
      </c>
      <c r="S43">
        <f t="shared" si="2"/>
        <v>9.6797299587186067E-2</v>
      </c>
      <c r="T43">
        <f t="shared" si="3"/>
        <v>3.5215884925453966E-2</v>
      </c>
      <c r="U43">
        <f t="shared" si="4"/>
        <v>9.1008324207895855E-2</v>
      </c>
      <c r="V43">
        <f t="shared" si="5"/>
        <v>3.2574259999706257E-2</v>
      </c>
      <c r="W43">
        <f t="shared" si="6"/>
        <v>1.0610824145284631E-3</v>
      </c>
      <c r="X43">
        <f t="shared" si="7"/>
        <v>9.8896154112852228E-2</v>
      </c>
      <c r="Y43">
        <f t="shared" si="8"/>
        <v>3.6022180448029996E-2</v>
      </c>
      <c r="Z43">
        <f t="shared" si="9"/>
        <v>9.556725930264473E-2</v>
      </c>
      <c r="AA43">
        <f t="shared" si="10"/>
        <v>3.4635427189712915E-2</v>
      </c>
      <c r="AC43">
        <f t="shared" si="11"/>
        <v>1.2975974842304346E-3</v>
      </c>
    </row>
    <row r="44" spans="1:29" x14ac:dyDescent="0.25">
      <c r="A44" t="s">
        <v>46</v>
      </c>
      <c r="B44">
        <v>5.696137524724567E-2</v>
      </c>
      <c r="C44">
        <v>1.5485048223254734E-2</v>
      </c>
      <c r="D44">
        <v>5.5569434355540702E-2</v>
      </c>
      <c r="E44">
        <v>1.5120118108701711E-2</v>
      </c>
      <c r="F44">
        <f t="shared" si="1"/>
        <v>2.2861797162108941E-4</v>
      </c>
      <c r="G44">
        <v>5.8535837694739225E-2</v>
      </c>
      <c r="H44">
        <v>1.621191395165298E-2</v>
      </c>
      <c r="I44">
        <v>5.702221576584187E-2</v>
      </c>
      <c r="J44">
        <v>1.5612290501112838E-2</v>
      </c>
      <c r="L44">
        <f>VLOOKUP(A44,Conversion_PPP_MarketExchange!$B$6:$C$271,2,FALSE)</f>
        <v>0.89900662955906097</v>
      </c>
      <c r="Q44" t="s">
        <v>46</v>
      </c>
      <c r="R44" t="str">
        <f>IFERROR(VLOOKUP(Q44,'EU+'!$B$2:$D$30,3,FALSE),0)</f>
        <v>EU+</v>
      </c>
      <c r="S44">
        <f t="shared" si="2"/>
        <v>6.6588133072530031E-2</v>
      </c>
      <c r="T44">
        <f t="shared" si="3"/>
        <v>1.8102098961778314E-2</v>
      </c>
      <c r="U44">
        <f t="shared" si="4"/>
        <v>6.4960947195720847E-2</v>
      </c>
      <c r="V44">
        <f t="shared" si="5"/>
        <v>1.7675493829360883E-2</v>
      </c>
      <c r="W44">
        <f t="shared" si="6"/>
        <v>3.1242308211177461E-4</v>
      </c>
      <c r="X44">
        <f t="shared" si="7"/>
        <v>6.8428687562591628E-2</v>
      </c>
      <c r="Y44">
        <f t="shared" si="8"/>
        <v>1.8951808640281634E-2</v>
      </c>
      <c r="Z44">
        <f t="shared" si="9"/>
        <v>6.6659255943614174E-2</v>
      </c>
      <c r="AA44">
        <f t="shared" si="10"/>
        <v>1.8250845822149756E-2</v>
      </c>
      <c r="AC44">
        <f t="shared" si="11"/>
        <v>3.5917105073785357E-4</v>
      </c>
    </row>
    <row r="45" spans="1:29" x14ac:dyDescent="0.25">
      <c r="A45" t="s">
        <v>47</v>
      </c>
      <c r="B45">
        <v>0.75065775655906242</v>
      </c>
      <c r="C45">
        <v>0.10892610746204345</v>
      </c>
      <c r="D45">
        <v>0.70352692329263866</v>
      </c>
      <c r="E45">
        <v>0.10090814259203533</v>
      </c>
      <c r="F45">
        <f t="shared" si="1"/>
        <v>1.0182453241374534E-2</v>
      </c>
      <c r="G45">
        <v>0.74869954660198412</v>
      </c>
      <c r="H45">
        <v>0.10594570063846678</v>
      </c>
      <c r="I45">
        <v>0.73429474215122836</v>
      </c>
      <c r="J45">
        <v>0.10531198350928982</v>
      </c>
      <c r="L45">
        <f>VLOOKUP(A45,Conversion_PPP_MarketExchange!$B$6:$C$271,2,FALSE)</f>
        <v>0.6078494744838755</v>
      </c>
      <c r="Q45" t="s">
        <v>47</v>
      </c>
      <c r="R45" t="str">
        <f>IFERROR(VLOOKUP(Q45,'EU+'!$B$2:$D$30,3,FALSE),0)</f>
        <v>EU+</v>
      </c>
      <c r="S45">
        <f t="shared" si="2"/>
        <v>0.59332343223923723</v>
      </c>
      <c r="T45">
        <f t="shared" si="3"/>
        <v>8.609570922984873E-2</v>
      </c>
      <c r="U45">
        <f t="shared" si="4"/>
        <v>0.55607099927149828</v>
      </c>
      <c r="V45">
        <f t="shared" si="5"/>
        <v>7.9758271969420522E-2</v>
      </c>
      <c r="W45">
        <f t="shared" si="6"/>
        <v>6.3613819475480515E-3</v>
      </c>
      <c r="X45">
        <f t="shared" si="7"/>
        <v>0.59177565385071496</v>
      </c>
      <c r="Y45">
        <f t="shared" si="8"/>
        <v>8.3739981615523304E-2</v>
      </c>
      <c r="Z45">
        <f t="shared" si="9"/>
        <v>0.58039002845381682</v>
      </c>
      <c r="AA45">
        <f t="shared" si="10"/>
        <v>8.3239088606869654E-2</v>
      </c>
      <c r="AC45">
        <f t="shared" si="11"/>
        <v>7.0123845209681809E-3</v>
      </c>
    </row>
    <row r="46" spans="1:29" x14ac:dyDescent="0.25">
      <c r="A46" t="s">
        <v>48</v>
      </c>
      <c r="B46">
        <v>6.9640330392108805</v>
      </c>
      <c r="C46">
        <v>0.82054912866207108</v>
      </c>
      <c r="D46">
        <v>6.6769543646847991</v>
      </c>
      <c r="E46">
        <v>0.78159482696691063</v>
      </c>
      <c r="F46">
        <f t="shared" si="1"/>
        <v>0.610890473541435</v>
      </c>
      <c r="G46">
        <v>7.0731272231498892</v>
      </c>
      <c r="H46">
        <v>0.83682343648969826</v>
      </c>
      <c r="I46">
        <v>6.9047048756818556</v>
      </c>
      <c r="J46">
        <v>0.81331929153478777</v>
      </c>
      <c r="L46">
        <f>VLOOKUP(A46,Conversion_PPP_MarketExchange!$B$6:$C$271,2,FALSE)</f>
        <v>1.0857437065961084</v>
      </c>
      <c r="Q46" t="s">
        <v>48</v>
      </c>
      <c r="R46" t="str">
        <f>IFERROR(VLOOKUP(Q46,'EU+'!$B$2:$D$30,3,FALSE),0)</f>
        <v>EU+</v>
      </c>
      <c r="S46">
        <f t="shared" si="2"/>
        <v>9.8319943840697377</v>
      </c>
      <c r="T46">
        <f t="shared" si="3"/>
        <v>1.158471589585246</v>
      </c>
      <c r="U46">
        <f t="shared" si="4"/>
        <v>9.4266895987773296</v>
      </c>
      <c r="V46">
        <f t="shared" si="5"/>
        <v>1.1034749413290259</v>
      </c>
      <c r="W46">
        <f t="shared" si="6"/>
        <v>1.2176569461410971</v>
      </c>
      <c r="X46">
        <f t="shared" si="7"/>
        <v>9.9860162558477263</v>
      </c>
      <c r="Y46">
        <f t="shared" si="8"/>
        <v>1.1814480605848701</v>
      </c>
      <c r="Z46">
        <f t="shared" si="9"/>
        <v>9.7482334128982639</v>
      </c>
      <c r="AA46">
        <f t="shared" si="10"/>
        <v>1.1482643264041335</v>
      </c>
      <c r="AC46">
        <f t="shared" si="11"/>
        <v>1.3958195198597507</v>
      </c>
    </row>
    <row r="47" spans="1:29" x14ac:dyDescent="0.25">
      <c r="A47" t="s">
        <v>49</v>
      </c>
      <c r="B47">
        <v>5.3849837096944719E-3</v>
      </c>
      <c r="C47">
        <v>1.8542871189921872E-3</v>
      </c>
      <c r="D47">
        <v>5.1076628660627239E-3</v>
      </c>
      <c r="E47">
        <v>1.7661028612421313E-3</v>
      </c>
      <c r="F47">
        <f t="shared" si="1"/>
        <v>3.1191193164876429E-6</v>
      </c>
      <c r="G47">
        <v>5.4701457961012761E-3</v>
      </c>
      <c r="H47">
        <v>1.9063290466207624E-3</v>
      </c>
      <c r="I47">
        <v>5.3209307906194906E-3</v>
      </c>
      <c r="J47">
        <v>1.8431486167369516E-3</v>
      </c>
      <c r="L47" s="5">
        <f>VLOOKUP(A47,Conversion_PPP_MarketExchange!$B$6:$C$271,2,FALSE)</f>
        <v>0.52650965907302572</v>
      </c>
      <c r="M47" t="s">
        <v>622</v>
      </c>
      <c r="Q47" t="s">
        <v>49</v>
      </c>
      <c r="R47">
        <f>IFERROR(VLOOKUP(Q47,'EU+'!$B$2:$D$30,3,FALSE),0)</f>
        <v>0</v>
      </c>
      <c r="S47">
        <f t="shared" si="2"/>
        <v>3.6867544661787978E-3</v>
      </c>
      <c r="T47">
        <f t="shared" si="3"/>
        <v>1.2695119773928031E-3</v>
      </c>
      <c r="U47">
        <f t="shared" si="4"/>
        <v>3.496890593984869E-3</v>
      </c>
      <c r="V47">
        <f t="shared" si="5"/>
        <v>1.2091378474727097E-3</v>
      </c>
      <c r="W47">
        <f t="shared" si="6"/>
        <v>1.4620143341909378E-6</v>
      </c>
      <c r="X47">
        <f t="shared" si="7"/>
        <v>3.7450595083731043E-3</v>
      </c>
      <c r="Y47">
        <f t="shared" si="8"/>
        <v>1.3051417618929477E-3</v>
      </c>
      <c r="Z47">
        <f t="shared" si="9"/>
        <v>3.6429015228455902E-3</v>
      </c>
      <c r="AA47">
        <f t="shared" si="10"/>
        <v>1.2618861561926194E-3</v>
      </c>
      <c r="AC47">
        <f t="shared" si="11"/>
        <v>1.7033950186370279E-6</v>
      </c>
    </row>
    <row r="48" spans="1:29" x14ac:dyDescent="0.25">
      <c r="A48" t="s">
        <v>50</v>
      </c>
      <c r="B48">
        <v>0.58853671530731133</v>
      </c>
      <c r="C48">
        <v>9.8349578131851717E-2</v>
      </c>
      <c r="D48">
        <v>0.57201215106749603</v>
      </c>
      <c r="E48">
        <v>9.6161265123558839E-2</v>
      </c>
      <c r="F48">
        <f t="shared" si="1"/>
        <v>9.2469889101633729E-3</v>
      </c>
      <c r="G48">
        <v>0.60048249043449564</v>
      </c>
      <c r="H48">
        <v>0.10113577049521026</v>
      </c>
      <c r="I48">
        <v>0.58701045226976767</v>
      </c>
      <c r="J48">
        <v>9.8569894833626256E-2</v>
      </c>
      <c r="L48">
        <f>VLOOKUP(A48,Conversion_PPP_MarketExchange!$B$6:$C$271,2,FALSE)</f>
        <v>1.4289779719521754</v>
      </c>
      <c r="Q48" t="s">
        <v>50</v>
      </c>
      <c r="R48" t="str">
        <f>IFERROR(VLOOKUP(Q48,'EU+'!$B$2:$D$30,3,FALSE),0)</f>
        <v>EU+</v>
      </c>
      <c r="S48">
        <f t="shared" si="2"/>
        <v>1.0935850724130149</v>
      </c>
      <c r="T48">
        <f t="shared" si="3"/>
        <v>0.18274752912730369</v>
      </c>
      <c r="U48">
        <f t="shared" si="4"/>
        <v>1.0628800776169707</v>
      </c>
      <c r="V48">
        <f t="shared" si="5"/>
        <v>0.17868133176460099</v>
      </c>
      <c r="W48">
        <f t="shared" si="6"/>
        <v>3.192701832117141E-2</v>
      </c>
      <c r="X48">
        <f t="shared" si="7"/>
        <v>1.1157820246467767</v>
      </c>
      <c r="Y48">
        <f t="shared" si="8"/>
        <v>0.18792467151824027</v>
      </c>
      <c r="Z48">
        <f t="shared" si="9"/>
        <v>1.0907490582255874</v>
      </c>
      <c r="AA48">
        <f t="shared" si="10"/>
        <v>0.18315690895017187</v>
      </c>
      <c r="AC48">
        <f t="shared" si="11"/>
        <v>3.5315682165238504E-2</v>
      </c>
    </row>
    <row r="49" spans="1:29" x14ac:dyDescent="0.25">
      <c r="A49" t="s">
        <v>51</v>
      </c>
      <c r="B49">
        <v>0.23822325890521839</v>
      </c>
      <c r="C49">
        <v>0.13274721756203364</v>
      </c>
      <c r="D49">
        <v>0.22305168054716956</v>
      </c>
      <c r="E49">
        <v>0.12246027277213808</v>
      </c>
      <c r="F49">
        <f t="shared" si="1"/>
        <v>1.4996518407426464E-2</v>
      </c>
      <c r="G49">
        <v>0.24616940658160541</v>
      </c>
      <c r="H49">
        <v>0.13622353843241383</v>
      </c>
      <c r="I49">
        <v>0.23581478201133113</v>
      </c>
      <c r="J49">
        <v>0.13060780298401736</v>
      </c>
      <c r="L49">
        <f>VLOOKUP(A49,Conversion_PPP_MarketExchange!$B$6:$C$271,2,FALSE)</f>
        <v>0.47903979724341206</v>
      </c>
      <c r="Q49" t="s">
        <v>51</v>
      </c>
      <c r="R49">
        <f>IFERROR(VLOOKUP(Q49,'EU+'!$B$2:$D$30,3,FALSE),0)</f>
        <v>0</v>
      </c>
      <c r="S49">
        <f t="shared" si="2"/>
        <v>0.14839157166773653</v>
      </c>
      <c r="T49">
        <f t="shared" si="3"/>
        <v>8.2689525527759558E-2</v>
      </c>
      <c r="U49">
        <f t="shared" si="4"/>
        <v>0.13894104879445648</v>
      </c>
      <c r="V49">
        <f t="shared" si="5"/>
        <v>7.6281688140062739E-2</v>
      </c>
      <c r="W49">
        <f t="shared" si="6"/>
        <v>5.8188959454977887E-3</v>
      </c>
      <c r="X49">
        <f t="shared" si="7"/>
        <v>0.15334130389716652</v>
      </c>
      <c r="Y49">
        <f t="shared" si="8"/>
        <v>8.4854959415062367E-2</v>
      </c>
      <c r="Z49">
        <f t="shared" si="9"/>
        <v>0.14689130811978651</v>
      </c>
      <c r="AA49">
        <f t="shared" si="10"/>
        <v>8.1356863498284859E-2</v>
      </c>
      <c r="AC49">
        <f t="shared" si="11"/>
        <v>7.2003641373318819E-3</v>
      </c>
    </row>
    <row r="50" spans="1:29" x14ac:dyDescent="0.25">
      <c r="A50" t="s">
        <v>52</v>
      </c>
      <c r="B50">
        <v>0.94770890199244806</v>
      </c>
      <c r="C50">
        <v>0.48926359025631855</v>
      </c>
      <c r="D50">
        <v>0.9306654218441277</v>
      </c>
      <c r="E50">
        <v>0.47333967493277973</v>
      </c>
      <c r="F50">
        <f t="shared" si="1"/>
        <v>0.22405044786546957</v>
      </c>
      <c r="G50">
        <v>0.97547637594444703</v>
      </c>
      <c r="H50">
        <v>0.50270787970592723</v>
      </c>
      <c r="I50">
        <v>0.9512835665936743</v>
      </c>
      <c r="J50">
        <v>0.48858452729437418</v>
      </c>
      <c r="L50">
        <f>VLOOKUP(A50,Conversion_PPP_MarketExchange!$B$6:$C$271,2,FALSE)</f>
        <v>0.2728106707909419</v>
      </c>
      <c r="Q50" t="s">
        <v>52</v>
      </c>
      <c r="R50">
        <f>IFERROR(VLOOKUP(Q50,'EU+'!$B$2:$D$30,3,FALSE),0)</f>
        <v>0</v>
      </c>
      <c r="S50">
        <f t="shared" si="2"/>
        <v>0.33619387099040354</v>
      </c>
      <c r="T50">
        <f t="shared" si="3"/>
        <v>0.17356323233549742</v>
      </c>
      <c r="U50">
        <f t="shared" si="4"/>
        <v>0.3301478018291184</v>
      </c>
      <c r="V50">
        <f t="shared" si="5"/>
        <v>0.16791432187080854</v>
      </c>
      <c r="W50">
        <f t="shared" si="6"/>
        <v>2.8195219489333491E-2</v>
      </c>
      <c r="X50">
        <f t="shared" si="7"/>
        <v>0.34604421062098145</v>
      </c>
      <c r="Y50">
        <f t="shared" si="8"/>
        <v>0.17833251085897317</v>
      </c>
      <c r="Z50">
        <f t="shared" si="9"/>
        <v>0.33746196114683447</v>
      </c>
      <c r="AA50">
        <f t="shared" si="10"/>
        <v>0.17332233895004717</v>
      </c>
      <c r="AC50">
        <f t="shared" si="11"/>
        <v>3.1802484429265782E-2</v>
      </c>
    </row>
    <row r="51" spans="1:29" x14ac:dyDescent="0.25">
      <c r="A51" t="s">
        <v>53</v>
      </c>
      <c r="B51">
        <v>0.2842638394933692</v>
      </c>
      <c r="C51">
        <v>0.16155758160349973</v>
      </c>
      <c r="D51">
        <v>0.26874875443368884</v>
      </c>
      <c r="E51">
        <v>0.15279908367516118</v>
      </c>
      <c r="F51">
        <f t="shared" si="1"/>
        <v>2.3347559971968909E-2</v>
      </c>
      <c r="G51">
        <v>0.28458736085305181</v>
      </c>
      <c r="H51">
        <v>0.16190416914411293</v>
      </c>
      <c r="I51">
        <v>0.27919998492670328</v>
      </c>
      <c r="J51">
        <v>0.15880950027395077</v>
      </c>
      <c r="L51">
        <f>VLOOKUP(A51,Conversion_PPP_MarketExchange!$B$6:$C$271,2,FALSE)</f>
        <v>0.394880662870567</v>
      </c>
      <c r="Q51" t="s">
        <v>53</v>
      </c>
      <c r="R51">
        <f>IFERROR(VLOOKUP(Q51,'EU+'!$B$2:$D$30,3,FALSE),0)</f>
        <v>0</v>
      </c>
      <c r="S51">
        <f t="shared" si="2"/>
        <v>0.14596238900940203</v>
      </c>
      <c r="T51">
        <f t="shared" si="3"/>
        <v>8.2955787185089017E-2</v>
      </c>
      <c r="U51">
        <f t="shared" si="4"/>
        <v>0.13799577994287018</v>
      </c>
      <c r="V51">
        <f t="shared" si="5"/>
        <v>7.8458517029192126E-2</v>
      </c>
      <c r="W51">
        <f t="shared" si="6"/>
        <v>6.1557388944200311E-3</v>
      </c>
      <c r="X51">
        <f t="shared" si="7"/>
        <v>0.14612850915552758</v>
      </c>
      <c r="Y51">
        <f t="shared" si="8"/>
        <v>8.3133751239605966E-2</v>
      </c>
      <c r="Z51">
        <f t="shared" si="9"/>
        <v>0.14336222603593327</v>
      </c>
      <c r="AA51">
        <f t="shared" si="10"/>
        <v>8.1544715988808872E-2</v>
      </c>
      <c r="AC51">
        <f t="shared" si="11"/>
        <v>6.9112205951686861E-3</v>
      </c>
    </row>
    <row r="52" spans="1:29" x14ac:dyDescent="0.25">
      <c r="A52" t="s">
        <v>54</v>
      </c>
      <c r="B52">
        <v>1.4133314170057596</v>
      </c>
      <c r="C52">
        <v>0.64749356784973766</v>
      </c>
      <c r="D52">
        <v>1.3643600409997823</v>
      </c>
      <c r="E52">
        <v>0.62425686420199222</v>
      </c>
      <c r="F52">
        <f t="shared" si="1"/>
        <v>0.38969663250330455</v>
      </c>
      <c r="G52">
        <v>1.4463783742328444</v>
      </c>
      <c r="H52">
        <v>0.66481565423269795</v>
      </c>
      <c r="I52">
        <v>1.4080232774127956</v>
      </c>
      <c r="J52">
        <v>0.64573586112355508</v>
      </c>
      <c r="L52">
        <f>VLOOKUP(A52,Conversion_PPP_MarketExchange!$B$6:$C$271,2,FALSE)</f>
        <v>0.1685854477725208</v>
      </c>
      <c r="Q52" t="s">
        <v>54</v>
      </c>
      <c r="R52">
        <f>IFERROR(VLOOKUP(Q52,'EU+'!$B$2:$D$30,3,FALSE),0)</f>
        <v>0</v>
      </c>
      <c r="S52">
        <f t="shared" si="2"/>
        <v>0.30982579664579496</v>
      </c>
      <c r="T52">
        <f t="shared" si="3"/>
        <v>0.14194137911904606</v>
      </c>
      <c r="U52">
        <f t="shared" si="4"/>
        <v>0.29909045502575454</v>
      </c>
      <c r="V52">
        <f t="shared" si="5"/>
        <v>0.13684750649125343</v>
      </c>
      <c r="W52">
        <f t="shared" si="6"/>
        <v>1.8727240032873651E-2</v>
      </c>
      <c r="X52">
        <f t="shared" si="7"/>
        <v>0.31707024032432912</v>
      </c>
      <c r="Y52">
        <f t="shared" si="8"/>
        <v>0.14573866908839941</v>
      </c>
      <c r="Z52">
        <f t="shared" si="9"/>
        <v>0.30866216399862623</v>
      </c>
      <c r="AA52">
        <f t="shared" si="10"/>
        <v>0.14155606051637681</v>
      </c>
      <c r="AC52">
        <f t="shared" si="11"/>
        <v>2.1239759667657988E-2</v>
      </c>
    </row>
    <row r="53" spans="1:29" x14ac:dyDescent="0.25">
      <c r="A53" t="s">
        <v>55</v>
      </c>
      <c r="B53">
        <v>6.3673860446393116E-2</v>
      </c>
      <c r="C53">
        <v>5.4174871284905432E-2</v>
      </c>
      <c r="D53">
        <v>6.0348503554885954E-2</v>
      </c>
      <c r="E53">
        <v>5.13822926312206E-2</v>
      </c>
      <c r="F53">
        <f t="shared" si="1"/>
        <v>2.6401399960403866E-3</v>
      </c>
      <c r="G53">
        <v>6.4437939241649894E-2</v>
      </c>
      <c r="H53">
        <v>5.5235627974270486E-2</v>
      </c>
      <c r="I53">
        <v>6.2820101080976312E-2</v>
      </c>
      <c r="J53">
        <v>5.36222319331838E-2</v>
      </c>
      <c r="L53">
        <f>VLOOKUP(A53,Conversion_PPP_MarketExchange!$B$6:$C$271,2,FALSE)</f>
        <v>0.24658532578865883</v>
      </c>
      <c r="Q53" t="s">
        <v>55</v>
      </c>
      <c r="R53">
        <f>IFERROR(VLOOKUP(Q53,'EU+'!$B$2:$D$30,3,FALSE),0)</f>
        <v>0</v>
      </c>
      <c r="S53">
        <f t="shared" si="2"/>
        <v>2.0416527961105845E-2</v>
      </c>
      <c r="T53">
        <f t="shared" si="3"/>
        <v>1.7370750989863001E-2</v>
      </c>
      <c r="U53">
        <f t="shared" si="4"/>
        <v>1.935027814555916E-2</v>
      </c>
      <c r="V53">
        <f t="shared" si="5"/>
        <v>1.6475332371189109E-2</v>
      </c>
      <c r="W53">
        <f t="shared" si="6"/>
        <v>2.7143657674115175E-4</v>
      </c>
      <c r="X53">
        <f t="shared" si="7"/>
        <v>2.0661523882171153E-2</v>
      </c>
      <c r="Y53">
        <f t="shared" si="8"/>
        <v>1.7710874369480996E-2</v>
      </c>
      <c r="Z53">
        <f t="shared" si="9"/>
        <v>2.0142776662945384E-2</v>
      </c>
      <c r="AA53">
        <f t="shared" si="10"/>
        <v>1.7193551481340486E-2</v>
      </c>
      <c r="AC53">
        <f t="shared" si="11"/>
        <v>3.1367507093153888E-4</v>
      </c>
    </row>
    <row r="54" spans="1:29" x14ac:dyDescent="0.25">
      <c r="A54" t="s">
        <v>56</v>
      </c>
      <c r="B54">
        <v>3.4719611853310837</v>
      </c>
      <c r="C54">
        <v>0.29512801506704278</v>
      </c>
      <c r="D54">
        <v>3.2578118934101319</v>
      </c>
      <c r="E54">
        <v>0.2819920977419435</v>
      </c>
      <c r="F54">
        <f t="shared" si="1"/>
        <v>7.9519543188901823E-2</v>
      </c>
      <c r="G54">
        <v>3.5946699072404322</v>
      </c>
      <c r="H54">
        <v>0.30892842848076746</v>
      </c>
      <c r="I54">
        <v>3.4414809953272161</v>
      </c>
      <c r="J54">
        <v>0.29555420393441151</v>
      </c>
      <c r="L54">
        <f>VLOOKUP(A54,Conversion_PPP_MarketExchange!$B$6:$C$271,2,FALSE)</f>
        <v>0.95733741731361821</v>
      </c>
      <c r="Q54" t="s">
        <v>56</v>
      </c>
      <c r="R54" t="str">
        <f>IFERROR(VLOOKUP(Q54,'EU+'!$B$2:$D$30,3,FALSE),0)</f>
        <v>EU+</v>
      </c>
      <c r="S54">
        <f t="shared" si="2"/>
        <v>4.3220856916682067</v>
      </c>
      <c r="T54">
        <f t="shared" si="3"/>
        <v>0.36739136846371956</v>
      </c>
      <c r="U54">
        <f t="shared" si="4"/>
        <v>4.0555010321383334</v>
      </c>
      <c r="V54">
        <f t="shared" si="5"/>
        <v>0.35103906574858013</v>
      </c>
      <c r="W54">
        <f t="shared" si="6"/>
        <v>0.12322842568163596</v>
      </c>
      <c r="X54">
        <f t="shared" si="7"/>
        <v>4.4748401675673124</v>
      </c>
      <c r="Y54">
        <f t="shared" si="8"/>
        <v>0.38457087196928003</v>
      </c>
      <c r="Z54">
        <f t="shared" si="9"/>
        <v>4.2841422971246175</v>
      </c>
      <c r="AA54">
        <f t="shared" si="10"/>
        <v>0.36792191149322834</v>
      </c>
      <c r="AC54">
        <f t="shared" si="11"/>
        <v>0.14789475556721238</v>
      </c>
    </row>
    <row r="55" spans="1:29" x14ac:dyDescent="0.25">
      <c r="A55" t="s">
        <v>57</v>
      </c>
      <c r="B55">
        <v>7.4366692386807626E-2</v>
      </c>
      <c r="C55">
        <v>9.8453135049398361E-3</v>
      </c>
      <c r="D55">
        <v>7.1521209581321771E-2</v>
      </c>
      <c r="E55">
        <v>9.5641963559970223E-3</v>
      </c>
      <c r="F55">
        <f t="shared" si="1"/>
        <v>9.1473851936066719E-5</v>
      </c>
      <c r="G55">
        <v>7.5037548168863127E-2</v>
      </c>
      <c r="H55">
        <v>9.8720385007515891E-3</v>
      </c>
      <c r="I55">
        <v>7.3641816712330846E-2</v>
      </c>
      <c r="J55">
        <v>9.7615093455014953E-3</v>
      </c>
      <c r="L55">
        <f>VLOOKUP(A55,Conversion_PPP_MarketExchange!$B$6:$C$271,2,FALSE)</f>
        <v>0.62595199602039542</v>
      </c>
      <c r="Q55" t="s">
        <v>57</v>
      </c>
      <c r="R55" t="str">
        <f>IFERROR(VLOOKUP(Q55,'EU+'!$B$2:$D$30,3,FALSE),0)</f>
        <v>EU+</v>
      </c>
      <c r="S55">
        <f t="shared" si="2"/>
        <v>6.0530320390350688E-2</v>
      </c>
      <c r="T55">
        <f t="shared" si="3"/>
        <v>8.0135335009624865E-3</v>
      </c>
      <c r="U55">
        <f t="shared" si="4"/>
        <v>5.8214256836180207E-2</v>
      </c>
      <c r="V55">
        <f t="shared" si="5"/>
        <v>7.7847198944056206E-3</v>
      </c>
      <c r="W55">
        <f t="shared" si="6"/>
        <v>6.0601863834354658E-5</v>
      </c>
      <c r="X55">
        <f t="shared" si="7"/>
        <v>6.107635940486443E-2</v>
      </c>
      <c r="Y55">
        <f t="shared" si="8"/>
        <v>8.0352861499911957E-3</v>
      </c>
      <c r="Z55">
        <f t="shared" si="9"/>
        <v>5.9940312210465113E-2</v>
      </c>
      <c r="AA55">
        <f t="shared" si="10"/>
        <v>7.9453216112301585E-3</v>
      </c>
      <c r="AC55">
        <f t="shared" si="11"/>
        <v>6.4565823512240336E-5</v>
      </c>
    </row>
    <row r="56" spans="1:29" x14ac:dyDescent="0.25">
      <c r="A56" t="s">
        <v>58</v>
      </c>
      <c r="B56">
        <v>1.1561486913999057</v>
      </c>
      <c r="C56">
        <v>0.94668666941909152</v>
      </c>
      <c r="D56">
        <v>1.0802024403473864</v>
      </c>
      <c r="E56">
        <v>0.88673998216305039</v>
      </c>
      <c r="F56">
        <f t="shared" si="1"/>
        <v>0.78630779596652689</v>
      </c>
      <c r="G56">
        <v>1.1693877914214246</v>
      </c>
      <c r="H56">
        <v>0.96323673352960004</v>
      </c>
      <c r="I56">
        <v>1.1352463077229056</v>
      </c>
      <c r="J56">
        <v>0.93280016631700802</v>
      </c>
      <c r="L56">
        <f>VLOOKUP(A56,Conversion_PPP_MarketExchange!$B$6:$C$271,2,FALSE)</f>
        <v>0.25341711384160498</v>
      </c>
      <c r="Q56" t="s">
        <v>58</v>
      </c>
      <c r="R56">
        <f>IFERROR(VLOOKUP(Q56,'EU+'!$B$2:$D$30,3,FALSE),0)</f>
        <v>0</v>
      </c>
      <c r="S56">
        <f t="shared" si="2"/>
        <v>0.38098081863587219</v>
      </c>
      <c r="T56">
        <f t="shared" si="3"/>
        <v>0.311957678964495</v>
      </c>
      <c r="U56">
        <f t="shared" si="4"/>
        <v>0.3559545697515008</v>
      </c>
      <c r="V56">
        <f t="shared" si="5"/>
        <v>0.29220369908699201</v>
      </c>
      <c r="W56">
        <f t="shared" si="6"/>
        <v>8.5383001760121369E-2</v>
      </c>
      <c r="X56">
        <f t="shared" si="7"/>
        <v>0.38534344361803879</v>
      </c>
      <c r="Y56">
        <f t="shared" si="8"/>
        <v>0.31741135202592718</v>
      </c>
      <c r="Z56">
        <f t="shared" si="9"/>
        <v>0.37409294400180398</v>
      </c>
      <c r="AA56">
        <f t="shared" si="10"/>
        <v>0.30738171796642005</v>
      </c>
      <c r="AC56">
        <f t="shared" si="11"/>
        <v>0.10074996639492707</v>
      </c>
    </row>
    <row r="57" spans="1:29" x14ac:dyDescent="0.25">
      <c r="A57" t="s">
        <v>59</v>
      </c>
      <c r="B57">
        <v>0.81550269605081138</v>
      </c>
      <c r="C57">
        <v>0.12943966945046664</v>
      </c>
      <c r="D57">
        <v>0.81354190295693996</v>
      </c>
      <c r="E57">
        <v>0.13004780495288182</v>
      </c>
      <c r="F57">
        <f t="shared" si="1"/>
        <v>1.6912431573062794E-2</v>
      </c>
      <c r="G57">
        <v>0.82974493872557653</v>
      </c>
      <c r="H57">
        <v>0.13244851024845983</v>
      </c>
      <c r="I57">
        <v>0.81959651257777588</v>
      </c>
      <c r="J57">
        <v>0.1306517858884769</v>
      </c>
      <c r="L57">
        <f>VLOOKUP(A57,Conversion_PPP_MarketExchange!$B$6:$C$271,2,FALSE)</f>
        <v>1.2184918709291823</v>
      </c>
      <c r="Q57" t="s">
        <v>59</v>
      </c>
      <c r="R57" t="str">
        <f>IFERROR(VLOOKUP(Q57,'EU+'!$B$2:$D$30,3,FALSE),0)</f>
        <v>EU+</v>
      </c>
      <c r="S57">
        <f t="shared" si="2"/>
        <v>1.2921160335946451</v>
      </c>
      <c r="T57">
        <f t="shared" si="3"/>
        <v>0.2050895393602942</v>
      </c>
      <c r="U57">
        <f t="shared" si="4"/>
        <v>1.2890092723203757</v>
      </c>
      <c r="V57">
        <f t="shared" si="5"/>
        <v>0.20605309427810628</v>
      </c>
      <c r="W57">
        <f t="shared" si="6"/>
        <v>4.2457877661582155E-2</v>
      </c>
      <c r="X57">
        <f t="shared" si="7"/>
        <v>1.3146820290273118</v>
      </c>
      <c r="Y57">
        <f t="shared" si="8"/>
        <v>0.20985687054932373</v>
      </c>
      <c r="Z57">
        <f t="shared" si="9"/>
        <v>1.2986024449807774</v>
      </c>
      <c r="AA57">
        <f t="shared" si="10"/>
        <v>0.20701006652926765</v>
      </c>
      <c r="AC57">
        <f t="shared" si="11"/>
        <v>4.4039906116755616E-2</v>
      </c>
    </row>
    <row r="58" spans="1:29" x14ac:dyDescent="0.25">
      <c r="A58" t="s">
        <v>60</v>
      </c>
      <c r="B58">
        <v>4.3884588773738398E-3</v>
      </c>
      <c r="C58">
        <v>2.2409133777396744E-3</v>
      </c>
      <c r="D58">
        <v>4.2031680558158261E-3</v>
      </c>
      <c r="E58">
        <v>2.1424082562700969E-3</v>
      </c>
      <c r="F58">
        <f t="shared" si="1"/>
        <v>4.5899131365342771E-6</v>
      </c>
      <c r="G58">
        <v>4.3966766473861963E-3</v>
      </c>
      <c r="H58">
        <v>2.2459611042073596E-3</v>
      </c>
      <c r="I58">
        <v>4.329434526858621E-3</v>
      </c>
      <c r="J58">
        <v>2.210275034520912E-3</v>
      </c>
      <c r="L58">
        <f>VLOOKUP(A58,Conversion_PPP_MarketExchange!$B$6:$C$271,2,FALSE)</f>
        <v>0.4985780366014636</v>
      </c>
      <c r="Q58" t="s">
        <v>60</v>
      </c>
      <c r="R58">
        <f>IFERROR(VLOOKUP(Q58,'EU+'!$B$2:$D$30,3,FALSE),0)</f>
        <v>0</v>
      </c>
      <c r="S58">
        <f t="shared" si="2"/>
        <v>2.8451073288751926E-3</v>
      </c>
      <c r="T58">
        <f t="shared" si="3"/>
        <v>1.4528196008064109E-3</v>
      </c>
      <c r="U58">
        <f t="shared" si="4"/>
        <v>2.7249803573987088E-3</v>
      </c>
      <c r="V58">
        <f t="shared" si="5"/>
        <v>1.3889571719091509E-3</v>
      </c>
      <c r="W58">
        <f t="shared" si="6"/>
        <v>1.9292020253978663E-6</v>
      </c>
      <c r="X58">
        <f t="shared" si="7"/>
        <v>2.8504350392041448E-3</v>
      </c>
      <c r="Y58">
        <f t="shared" si="8"/>
        <v>1.4560921217456892E-3</v>
      </c>
      <c r="Z58">
        <f t="shared" si="9"/>
        <v>2.8068409084926822E-3</v>
      </c>
      <c r="AA58">
        <f t="shared" si="10"/>
        <v>1.4329562781065616E-3</v>
      </c>
      <c r="AC58">
        <f t="shared" si="11"/>
        <v>2.1202042670098632E-6</v>
      </c>
    </row>
    <row r="59" spans="1:29" x14ac:dyDescent="0.25">
      <c r="A59" t="s">
        <v>61</v>
      </c>
      <c r="B59">
        <v>6.3323527370526493</v>
      </c>
      <c r="C59">
        <v>0.61799277874671676</v>
      </c>
      <c r="D59">
        <v>6.0691382114398271</v>
      </c>
      <c r="E59">
        <v>0.59440794014812948</v>
      </c>
      <c r="F59">
        <f t="shared" si="1"/>
        <v>0.3533207993111423</v>
      </c>
      <c r="G59">
        <v>6.4851907600566276</v>
      </c>
      <c r="H59">
        <v>0.63313194852442345</v>
      </c>
      <c r="I59">
        <v>6.2955605695163683</v>
      </c>
      <c r="J59">
        <v>0.61538387427051411</v>
      </c>
      <c r="L59">
        <f>VLOOKUP(A59,Conversion_PPP_MarketExchange!$B$6:$C$271,2,FALSE)</f>
        <v>1.1401564828389099</v>
      </c>
      <c r="Q59" t="s">
        <v>61</v>
      </c>
      <c r="R59" t="str">
        <f>IFERROR(VLOOKUP(Q59,'EU+'!$B$2:$D$30,3,FALSE),0)</f>
        <v>EU+</v>
      </c>
      <c r="S59">
        <f t="shared" si="2"/>
        <v>9.388215241216546</v>
      </c>
      <c r="T59">
        <f t="shared" si="3"/>
        <v>0.9162233162475597</v>
      </c>
      <c r="U59">
        <f t="shared" si="4"/>
        <v>8.9979788277254595</v>
      </c>
      <c r="V59">
        <f t="shared" si="5"/>
        <v>0.88125692217773932</v>
      </c>
      <c r="W59">
        <f t="shared" si="6"/>
        <v>0.77661376288618211</v>
      </c>
      <c r="X59">
        <f t="shared" si="7"/>
        <v>9.6148097340671139</v>
      </c>
      <c r="Y59">
        <f t="shared" si="8"/>
        <v>0.93866833634487434</v>
      </c>
      <c r="Z59">
        <f t="shared" si="9"/>
        <v>9.3336679343363738</v>
      </c>
      <c r="AA59">
        <f t="shared" si="10"/>
        <v>0.91235540841244389</v>
      </c>
      <c r="AC59">
        <f t="shared" si="11"/>
        <v>0.88109824565645412</v>
      </c>
    </row>
    <row r="60" spans="1:29" x14ac:dyDescent="0.25">
      <c r="A60" t="s">
        <v>62</v>
      </c>
      <c r="B60">
        <v>7.5573953826580123E-2</v>
      </c>
      <c r="C60">
        <v>3.1599171374529951E-2</v>
      </c>
      <c r="D60">
        <v>7.3808926128553748E-2</v>
      </c>
      <c r="E60">
        <v>3.0687960768737969E-2</v>
      </c>
      <c r="F60">
        <f t="shared" si="1"/>
        <v>9.4175093614360067E-4</v>
      </c>
      <c r="G60">
        <v>7.6315522293682797E-2</v>
      </c>
      <c r="H60">
        <v>3.1979949239262354E-2</v>
      </c>
      <c r="I60">
        <v>7.5232800749605547E-2</v>
      </c>
      <c r="J60">
        <v>3.1427035712616985E-2</v>
      </c>
      <c r="L60">
        <f>VLOOKUP(A60,Conversion_PPP_MarketExchange!$B$6:$C$271,2,FALSE)</f>
        <v>0.4668138085205053</v>
      </c>
      <c r="Q60" t="s">
        <v>62</v>
      </c>
      <c r="R60">
        <f>IFERROR(VLOOKUP(Q60,'EU+'!$B$2:$D$30,3,FALSE),0)</f>
        <v>0</v>
      </c>
      <c r="S60">
        <f t="shared" si="2"/>
        <v>4.5874285842610815E-2</v>
      </c>
      <c r="T60">
        <f t="shared" si="3"/>
        <v>1.9181071607702452E-2</v>
      </c>
      <c r="U60">
        <f t="shared" si="4"/>
        <v>4.4802893106891464E-2</v>
      </c>
      <c r="V60">
        <f t="shared" si="5"/>
        <v>1.8627955968300535E-2</v>
      </c>
      <c r="W60">
        <f t="shared" si="6"/>
        <v>3.4700074355694353E-4</v>
      </c>
      <c r="X60">
        <f t="shared" si="7"/>
        <v>4.6324426692853977E-2</v>
      </c>
      <c r="Y60">
        <f t="shared" si="8"/>
        <v>1.9412208285417593E-2</v>
      </c>
      <c r="Z60">
        <f t="shared" si="9"/>
        <v>4.5667201880785407E-2</v>
      </c>
      <c r="AA60">
        <f t="shared" si="10"/>
        <v>1.9076583220388185E-2</v>
      </c>
      <c r="AC60">
        <f t="shared" si="11"/>
        <v>3.7683383051643544E-4</v>
      </c>
    </row>
    <row r="61" spans="1:29" x14ac:dyDescent="0.25">
      <c r="A61" t="s">
        <v>63</v>
      </c>
      <c r="B61">
        <v>5.9971101893514174</v>
      </c>
      <c r="C61">
        <v>0.69952037228624042</v>
      </c>
      <c r="D61">
        <v>5.5697841435097883</v>
      </c>
      <c r="E61">
        <v>0.65752920829692152</v>
      </c>
      <c r="F61">
        <f t="shared" si="1"/>
        <v>0.43234465976357639</v>
      </c>
      <c r="G61">
        <v>6.1119978491614786</v>
      </c>
      <c r="H61">
        <v>0.71177976039769408</v>
      </c>
      <c r="I61">
        <v>5.8929640606742284</v>
      </c>
      <c r="J61">
        <v>0.69000092712953542</v>
      </c>
      <c r="L61">
        <f>VLOOKUP(A61,Conversion_PPP_MarketExchange!$B$6:$C$271,2,FALSE)</f>
        <v>1.2865799999999998</v>
      </c>
      <c r="Q61" t="s">
        <v>63</v>
      </c>
      <c r="R61">
        <f>IFERROR(VLOOKUP(Q61,'EU+'!$B$2:$D$30,3,FALSE),0)</f>
        <v>0</v>
      </c>
      <c r="S61">
        <f t="shared" si="2"/>
        <v>10.033034433546556</v>
      </c>
      <c r="T61">
        <f t="shared" si="3"/>
        <v>1.1702823127340571</v>
      </c>
      <c r="U61">
        <f t="shared" si="4"/>
        <v>9.3181272871190792</v>
      </c>
      <c r="V61">
        <f t="shared" si="5"/>
        <v>1.1000320120212901</v>
      </c>
      <c r="W61">
        <f t="shared" si="6"/>
        <v>1.2100704274716076</v>
      </c>
      <c r="X61">
        <f t="shared" si="7"/>
        <v>10.225238980481617</v>
      </c>
      <c r="Y61">
        <f t="shared" si="8"/>
        <v>1.1907920014295932</v>
      </c>
      <c r="Z61">
        <f t="shared" si="9"/>
        <v>9.8588002337157512</v>
      </c>
      <c r="AA61">
        <f t="shared" si="10"/>
        <v>1.1543564887905406</v>
      </c>
      <c r="AC61">
        <f t="shared" si="11"/>
        <v>1.4179855906686962</v>
      </c>
    </row>
    <row r="62" spans="1:29" x14ac:dyDescent="0.25">
      <c r="A62" t="s">
        <v>64</v>
      </c>
      <c r="B62">
        <v>3.8781680789995561E-2</v>
      </c>
      <c r="C62">
        <v>1.731100640202226E-2</v>
      </c>
      <c r="D62">
        <v>3.5823409090086841E-2</v>
      </c>
      <c r="E62">
        <v>1.5670210551346982E-2</v>
      </c>
      <c r="F62">
        <f t="shared" si="1"/>
        <v>2.455554987235463E-4</v>
      </c>
      <c r="G62">
        <v>3.938040464737956E-2</v>
      </c>
      <c r="H62">
        <v>1.7520255711770887E-2</v>
      </c>
      <c r="I62">
        <v>3.7995164842487321E-2</v>
      </c>
      <c r="J62">
        <v>1.6854136995410971E-2</v>
      </c>
      <c r="L62">
        <f>VLOOKUP(A62,Conversion_PPP_MarketExchange!$B$6:$C$271,2,FALSE)</f>
        <v>0.31765181555230432</v>
      </c>
      <c r="Q62" t="s">
        <v>64</v>
      </c>
      <c r="R62">
        <f>IFERROR(VLOOKUP(Q62,'EU+'!$B$2:$D$30,3,FALSE),0)</f>
        <v>0</v>
      </c>
      <c r="S62">
        <f t="shared" si="2"/>
        <v>1.6018854163023635E-2</v>
      </c>
      <c r="T62">
        <f t="shared" si="3"/>
        <v>7.1503473114217959E-3</v>
      </c>
      <c r="U62">
        <f t="shared" si="4"/>
        <v>1.4796933865343748E-2</v>
      </c>
      <c r="V62">
        <f t="shared" si="5"/>
        <v>6.4726131620024161E-3</v>
      </c>
      <c r="W62">
        <f t="shared" si="6"/>
        <v>4.1894721144926919E-5</v>
      </c>
      <c r="X62">
        <f t="shared" si="7"/>
        <v>1.6266158301472204E-2</v>
      </c>
      <c r="Y62">
        <f t="shared" si="8"/>
        <v>7.2367781753837658E-3</v>
      </c>
      <c r="Z62">
        <f t="shared" si="9"/>
        <v>1.569398210994653E-2</v>
      </c>
      <c r="AA62">
        <f t="shared" si="10"/>
        <v>6.9616364498249648E-3</v>
      </c>
      <c r="AC62">
        <f t="shared" si="11"/>
        <v>5.2370958359710785E-5</v>
      </c>
    </row>
    <row r="63" spans="1:29" x14ac:dyDescent="0.25">
      <c r="A63" t="s">
        <v>65</v>
      </c>
      <c r="B63">
        <v>0.20811997414441272</v>
      </c>
      <c r="C63">
        <v>0.13540183664204353</v>
      </c>
      <c r="D63">
        <v>0.19859100018505105</v>
      </c>
      <c r="E63">
        <v>0.12967235418686537</v>
      </c>
      <c r="F63">
        <f t="shared" si="1"/>
        <v>1.6814919440363861E-2</v>
      </c>
      <c r="G63">
        <v>0.21387359036642151</v>
      </c>
      <c r="H63">
        <v>0.14011748302791538</v>
      </c>
      <c r="I63">
        <v>0.20686152156529511</v>
      </c>
      <c r="J63">
        <v>0.13513140007227614</v>
      </c>
      <c r="L63">
        <f>VLOOKUP(A63,Conversion_PPP_MarketExchange!$B$6:$C$271,2,FALSE)</f>
        <v>0.35201430103688247</v>
      </c>
      <c r="Q63" t="s">
        <v>65</v>
      </c>
      <c r="R63">
        <f>IFERROR(VLOOKUP(Q63,'EU+'!$B$2:$D$30,3,FALSE),0)</f>
        <v>0</v>
      </c>
      <c r="S63">
        <f t="shared" si="2"/>
        <v>9.5263722775878454E-2</v>
      </c>
      <c r="T63">
        <f t="shared" si="3"/>
        <v>6.1978111818628168E-2</v>
      </c>
      <c r="U63">
        <f t="shared" si="4"/>
        <v>9.0901981249938688E-2</v>
      </c>
      <c r="V63">
        <f t="shared" si="5"/>
        <v>5.9355529192894135E-2</v>
      </c>
      <c r="W63">
        <f t="shared" si="6"/>
        <v>3.523078845768508E-3</v>
      </c>
      <c r="X63">
        <f t="shared" si="7"/>
        <v>9.789735226283923E-2</v>
      </c>
      <c r="Y63">
        <f t="shared" si="8"/>
        <v>6.413662654966043E-2</v>
      </c>
      <c r="Z63">
        <f t="shared" si="9"/>
        <v>9.468768542955211E-2</v>
      </c>
      <c r="AA63">
        <f t="shared" si="10"/>
        <v>6.1854323630989319E-2</v>
      </c>
      <c r="AC63">
        <f t="shared" si="11"/>
        <v>4.1135068651706073E-3</v>
      </c>
    </row>
    <row r="64" spans="1:29" x14ac:dyDescent="0.25">
      <c r="A64" t="s">
        <v>66</v>
      </c>
      <c r="B64">
        <v>5.0415037468899401E-2</v>
      </c>
      <c r="C64">
        <v>3.2684324771926954E-2</v>
      </c>
      <c r="D64">
        <v>4.9147646141440737E-2</v>
      </c>
      <c r="E64">
        <v>3.1983405929161123E-2</v>
      </c>
      <c r="F64">
        <f t="shared" si="1"/>
        <v>1.0229382548294988E-3</v>
      </c>
      <c r="G64">
        <v>5.1156607467769843E-2</v>
      </c>
      <c r="H64">
        <v>3.3238122210912789E-2</v>
      </c>
      <c r="I64">
        <v>5.0239763692703332E-2</v>
      </c>
      <c r="J64">
        <v>3.2639322443610209E-2</v>
      </c>
      <c r="L64">
        <f>VLOOKUP(A64,Conversion_PPP_MarketExchange!$B$6:$C$271,2,FALSE)</f>
        <v>0.32567988811788157</v>
      </c>
      <c r="Q64" t="s">
        <v>66</v>
      </c>
      <c r="R64">
        <f>IFERROR(VLOOKUP(Q64,'EU+'!$B$2:$D$30,3,FALSE),0)</f>
        <v>0</v>
      </c>
      <c r="S64">
        <f t="shared" si="2"/>
        <v>2.1350326100281633E-2</v>
      </c>
      <c r="T64">
        <f t="shared" si="3"/>
        <v>1.3841524816452499E-2</v>
      </c>
      <c r="U64">
        <f t="shared" si="4"/>
        <v>2.0813596991340597E-2</v>
      </c>
      <c r="V64">
        <f t="shared" si="5"/>
        <v>1.354469183537787E-2</v>
      </c>
      <c r="W64">
        <f t="shared" si="6"/>
        <v>1.8345867691535196E-4</v>
      </c>
      <c r="X64">
        <f t="shared" si="7"/>
        <v>2.1664374489352784E-2</v>
      </c>
      <c r="Y64">
        <f t="shared" si="8"/>
        <v>1.4076053173654304E-2</v>
      </c>
      <c r="Z64">
        <f t="shared" si="9"/>
        <v>2.1276099193658343E-2</v>
      </c>
      <c r="AA64">
        <f t="shared" si="10"/>
        <v>1.3822466725194963E-2</v>
      </c>
      <c r="AC64">
        <f t="shared" si="11"/>
        <v>1.9813527294754342E-4</v>
      </c>
    </row>
    <row r="65" spans="1:29" x14ac:dyDescent="0.25">
      <c r="A65" t="s">
        <v>67</v>
      </c>
      <c r="B65">
        <v>1.211511744195581E-2</v>
      </c>
      <c r="C65">
        <v>7.6211882418644652E-3</v>
      </c>
      <c r="D65">
        <v>1.198176824595674E-2</v>
      </c>
      <c r="E65">
        <v>7.559219773458273E-3</v>
      </c>
      <c r="F65">
        <f t="shared" si="1"/>
        <v>5.7141803583442546E-5</v>
      </c>
      <c r="G65">
        <v>1.2495659446463353E-2</v>
      </c>
      <c r="H65">
        <v>7.8902604978501201E-3</v>
      </c>
      <c r="I65">
        <v>1.2197515044791968E-2</v>
      </c>
      <c r="J65">
        <v>7.6915651750323168E-3</v>
      </c>
      <c r="L65">
        <f>VLOOKUP(A65,Conversion_PPP_MarketExchange!$B$6:$C$271,2,FALSE)</f>
        <v>0.31813617600769545</v>
      </c>
      <c r="Q65" t="s">
        <v>67</v>
      </c>
      <c r="R65">
        <f>IFERROR(VLOOKUP(Q65,'EU+'!$B$2:$D$30,3,FALSE),0)</f>
        <v>0</v>
      </c>
      <c r="S65">
        <f t="shared" si="2"/>
        <v>5.0118049795302537E-3</v>
      </c>
      <c r="T65">
        <f t="shared" si="3"/>
        <v>3.1527477437600119E-3</v>
      </c>
      <c r="U65">
        <f t="shared" si="4"/>
        <v>4.9566408288130642E-3</v>
      </c>
      <c r="V65">
        <f t="shared" si="5"/>
        <v>3.1271125091021559E-3</v>
      </c>
      <c r="W65">
        <f t="shared" si="6"/>
        <v>9.7788326445831802E-6</v>
      </c>
      <c r="X65">
        <f t="shared" si="7"/>
        <v>5.1692283245575585E-3</v>
      </c>
      <c r="Y65">
        <f t="shared" si="8"/>
        <v>3.2640580697938502E-3</v>
      </c>
      <c r="Z65">
        <f t="shared" si="9"/>
        <v>5.045891377633626E-3</v>
      </c>
      <c r="AA65">
        <f t="shared" si="10"/>
        <v>3.1818614082196909E-3</v>
      </c>
      <c r="AC65">
        <f t="shared" si="11"/>
        <v>1.0654075082986356E-5</v>
      </c>
    </row>
    <row r="66" spans="1:29" x14ac:dyDescent="0.25">
      <c r="A66" t="s">
        <v>68</v>
      </c>
      <c r="B66">
        <v>1.0472858763440916E-2</v>
      </c>
      <c r="C66">
        <v>6.6603326848488275E-3</v>
      </c>
      <c r="D66">
        <v>1.0385256958670904E-2</v>
      </c>
      <c r="E66">
        <v>6.6473767829898847E-3</v>
      </c>
      <c r="F66">
        <f t="shared" si="1"/>
        <v>4.4187618095032949E-5</v>
      </c>
      <c r="G66">
        <v>1.086800157025942E-2</v>
      </c>
      <c r="H66">
        <v>6.9191649406443196E-3</v>
      </c>
      <c r="I66">
        <v>1.0575372430790412E-2</v>
      </c>
      <c r="J66">
        <v>6.7434534437418149E-3</v>
      </c>
      <c r="L66">
        <f>VLOOKUP(A66,Conversion_PPP_MarketExchange!$B$6:$C$271,2,FALSE)</f>
        <v>0.37304872233170111</v>
      </c>
      <c r="Q66" t="s">
        <v>68</v>
      </c>
      <c r="R66">
        <f>IFERROR(VLOOKUP(Q66,'EU+'!$B$2:$D$30,3,FALSE),0)</f>
        <v>0</v>
      </c>
      <c r="S66">
        <f t="shared" si="2"/>
        <v>5.0802406106449059E-3</v>
      </c>
      <c r="T66">
        <f t="shared" si="3"/>
        <v>3.2308363313454632E-3</v>
      </c>
      <c r="U66">
        <f t="shared" si="4"/>
        <v>5.0377461727640132E-3</v>
      </c>
      <c r="V66">
        <f t="shared" si="5"/>
        <v>3.224551600475121E-3</v>
      </c>
      <c r="W66">
        <f t="shared" si="6"/>
        <v>1.0397733024126664E-5</v>
      </c>
      <c r="X66">
        <f t="shared" si="7"/>
        <v>5.2719189841957037E-3</v>
      </c>
      <c r="Y66">
        <f t="shared" si="8"/>
        <v>3.3563923201101833E-3</v>
      </c>
      <c r="Z66">
        <f t="shared" si="9"/>
        <v>5.1299685892015404E-3</v>
      </c>
      <c r="AA66">
        <f t="shared" si="10"/>
        <v>3.2711570751322375E-3</v>
      </c>
      <c r="AC66">
        <f t="shared" si="11"/>
        <v>1.1265369406494619E-5</v>
      </c>
    </row>
    <row r="67" spans="1:29" x14ac:dyDescent="0.25">
      <c r="A67" t="s">
        <v>69</v>
      </c>
      <c r="B67">
        <v>0.12211144038026275</v>
      </c>
      <c r="C67">
        <v>4.6060797118030065E-2</v>
      </c>
      <c r="D67">
        <v>0.11883950467854945</v>
      </c>
      <c r="E67">
        <v>4.488835724688986E-2</v>
      </c>
      <c r="F67">
        <f t="shared" si="1"/>
        <v>2.0149646163244092E-3</v>
      </c>
      <c r="G67">
        <v>0.12604275858035635</v>
      </c>
      <c r="H67">
        <v>4.8029552887501908E-2</v>
      </c>
      <c r="I67">
        <v>0.12233123454638951</v>
      </c>
      <c r="J67">
        <v>4.6344361750005357E-2</v>
      </c>
      <c r="L67">
        <f>VLOOKUP(A67,Conversion_PPP_MarketExchange!$B$6:$C$271,2,FALSE)</f>
        <v>0.39187255978788094</v>
      </c>
      <c r="Q67" t="s">
        <v>69</v>
      </c>
      <c r="R67">
        <f>IFERROR(VLOOKUP(Q67,'EU+'!$B$2:$D$30,3,FALSE),0)</f>
        <v>0</v>
      </c>
      <c r="S67">
        <f t="shared" si="2"/>
        <v>6.2223535831480825E-2</v>
      </c>
      <c r="T67">
        <f t="shared" si="3"/>
        <v>2.3470902079077954E-2</v>
      </c>
      <c r="U67">
        <f t="shared" si="4"/>
        <v>6.0556276746338088E-2</v>
      </c>
      <c r="V67">
        <f t="shared" si="5"/>
        <v>2.2873469487135967E-2</v>
      </c>
      <c r="W67">
        <f t="shared" si="6"/>
        <v>5.2319560637894018E-4</v>
      </c>
      <c r="X67">
        <f t="shared" si="7"/>
        <v>6.4226792185895387E-2</v>
      </c>
      <c r="Y67">
        <f t="shared" si="8"/>
        <v>2.4474108206068875E-2</v>
      </c>
      <c r="Z67">
        <f t="shared" si="9"/>
        <v>6.2335534921238098E-2</v>
      </c>
      <c r="AA67">
        <f t="shared" si="10"/>
        <v>2.3615396272114324E-2</v>
      </c>
      <c r="AC67">
        <f t="shared" si="11"/>
        <v>5.989819724823678E-4</v>
      </c>
    </row>
    <row r="68" spans="1:29" x14ac:dyDescent="0.25">
      <c r="A68" t="s">
        <v>70</v>
      </c>
      <c r="B68">
        <v>0.53379156024150898</v>
      </c>
      <c r="C68">
        <v>4.1822028638517444E-2</v>
      </c>
      <c r="D68">
        <v>0.51162181633983017</v>
      </c>
      <c r="E68">
        <v>4.0277481803789095E-2</v>
      </c>
      <c r="F68">
        <f t="shared" si="1"/>
        <v>1.6222755404545616E-3</v>
      </c>
      <c r="G68">
        <v>0.54737691488334439</v>
      </c>
      <c r="H68">
        <v>4.2566383506102423E-2</v>
      </c>
      <c r="I68">
        <v>0.53093009715489448</v>
      </c>
      <c r="J68">
        <v>4.1566230783670707E-2</v>
      </c>
      <c r="L68">
        <f>VLOOKUP(A68,Conversion_PPP_MarketExchange!$B$6:$C$271,2,FALSE)</f>
        <v>0.88203014494630316</v>
      </c>
      <c r="Q68" t="s">
        <v>70</v>
      </c>
      <c r="R68" t="str">
        <f>IFERROR(VLOOKUP(Q68,'EU+'!$B$2:$D$30,3,FALSE),0)</f>
        <v>EU+</v>
      </c>
      <c r="S68">
        <f t="shared" si="2"/>
        <v>0.61222154544100615</v>
      </c>
      <c r="T68">
        <f t="shared" si="3"/>
        <v>4.796693862107284E-2</v>
      </c>
      <c r="U68">
        <f t="shared" si="4"/>
        <v>0.58679440143113037</v>
      </c>
      <c r="V68">
        <f t="shared" si="5"/>
        <v>4.6195451545227029E-2</v>
      </c>
      <c r="W68">
        <f t="shared" si="6"/>
        <v>2.1340197434674183E-3</v>
      </c>
      <c r="X68">
        <f t="shared" si="7"/>
        <v>0.6278029960177548</v>
      </c>
      <c r="Y68">
        <f t="shared" si="8"/>
        <v>4.8820661537154975E-2</v>
      </c>
      <c r="Z68">
        <f t="shared" si="9"/>
        <v>0.60893964762996367</v>
      </c>
      <c r="AA68">
        <f t="shared" si="10"/>
        <v>4.7673556391605018E-2</v>
      </c>
      <c r="AC68">
        <f t="shared" si="11"/>
        <v>2.3834569929254432E-3</v>
      </c>
    </row>
    <row r="69" spans="1:29" x14ac:dyDescent="0.25">
      <c r="A69" t="s">
        <v>71</v>
      </c>
      <c r="B69">
        <v>0.28703663223645448</v>
      </c>
      <c r="C69">
        <v>0.20510980429999956</v>
      </c>
      <c r="D69">
        <v>0.27120139025316065</v>
      </c>
      <c r="E69">
        <v>0.19275792095427527</v>
      </c>
      <c r="F69">
        <f t="shared" si="1"/>
        <v>3.7155616090614636E-2</v>
      </c>
      <c r="G69">
        <v>0.2930944637001654</v>
      </c>
      <c r="H69">
        <v>0.21015892527905489</v>
      </c>
      <c r="I69">
        <v>0.28377749539659353</v>
      </c>
      <c r="J69">
        <v>0.20280731560198226</v>
      </c>
      <c r="L69">
        <f>VLOOKUP(A69,Conversion_PPP_MarketExchange!$B$6:$C$271,2,FALSE)</f>
        <v>0.37306054759008239</v>
      </c>
      <c r="Q69" t="s">
        <v>71</v>
      </c>
      <c r="R69">
        <f>IFERROR(VLOOKUP(Q69,'EU+'!$B$2:$D$30,3,FALSE),0)</f>
        <v>0</v>
      </c>
      <c r="S69">
        <f t="shared" si="2"/>
        <v>0.13924195987747726</v>
      </c>
      <c r="T69">
        <f t="shared" si="3"/>
        <v>9.9499115908281491E-2</v>
      </c>
      <c r="U69">
        <f t="shared" si="4"/>
        <v>0.13156025698224691</v>
      </c>
      <c r="V69">
        <f t="shared" si="5"/>
        <v>9.3507196229472664E-2</v>
      </c>
      <c r="W69">
        <f t="shared" si="6"/>
        <v>8.7435957466971068E-3</v>
      </c>
      <c r="X69">
        <f t="shared" si="7"/>
        <v>0.14218062425296957</v>
      </c>
      <c r="Y69">
        <f t="shared" si="8"/>
        <v>0.101948453107176</v>
      </c>
      <c r="Z69">
        <f t="shared" si="9"/>
        <v>0.1376609470375646</v>
      </c>
      <c r="AA69">
        <f t="shared" si="10"/>
        <v>9.8382174713669224E-2</v>
      </c>
      <c r="AC69">
        <f t="shared" si="11"/>
        <v>1.0393487090946063E-2</v>
      </c>
    </row>
    <row r="70" spans="1:29" x14ac:dyDescent="0.25">
      <c r="A70" t="s">
        <v>72</v>
      </c>
      <c r="B70">
        <v>4.4038571527970482E-3</v>
      </c>
      <c r="C70">
        <v>2.7646771975113099E-3</v>
      </c>
      <c r="D70">
        <v>4.2143596353297645E-3</v>
      </c>
      <c r="E70">
        <v>2.6441424813461087E-3</v>
      </c>
      <c r="F70">
        <f t="shared" si="1"/>
        <v>6.9914894616591573E-6</v>
      </c>
      <c r="G70">
        <v>4.4607765943819157E-3</v>
      </c>
      <c r="H70">
        <v>2.7780097389139345E-3</v>
      </c>
      <c r="I70">
        <v>4.3596644608362425E-3</v>
      </c>
      <c r="J70">
        <v>2.7296072719714833E-3</v>
      </c>
      <c r="L70">
        <f>VLOOKUP(A70,Conversion_PPP_MarketExchange!$B$6:$C$271,2,FALSE)</f>
        <v>0.40067738827150468</v>
      </c>
      <c r="Q70" t="s">
        <v>72</v>
      </c>
      <c r="R70">
        <f>IFERROR(VLOOKUP(Q70,'EU+'!$B$2:$D$30,3,FALSE),0)</f>
        <v>0</v>
      </c>
      <c r="S70">
        <f t="shared" si="2"/>
        <v>2.294465520895299E-3</v>
      </c>
      <c r="T70">
        <f t="shared" si="3"/>
        <v>1.4404319409102959E-3</v>
      </c>
      <c r="U70">
        <f t="shared" si="4"/>
        <v>2.1957349070179204E-3</v>
      </c>
      <c r="V70">
        <f t="shared" si="5"/>
        <v>1.3776318225785058E-3</v>
      </c>
      <c r="W70">
        <f t="shared" si="6"/>
        <v>1.8978694385809756E-6</v>
      </c>
      <c r="X70">
        <f t="shared" si="7"/>
        <v>2.3241212730357023E-3</v>
      </c>
      <c r="Y70">
        <f t="shared" si="8"/>
        <v>1.4473783643506662E-3</v>
      </c>
      <c r="Z70">
        <f t="shared" si="9"/>
        <v>2.2714405669829736E-3</v>
      </c>
      <c r="AA70">
        <f t="shared" si="10"/>
        <v>1.4221600641941337E-3</v>
      </c>
      <c r="AC70">
        <f t="shared" si="11"/>
        <v>2.09490412959041E-6</v>
      </c>
    </row>
    <row r="71" spans="1:29" x14ac:dyDescent="0.25">
      <c r="A71" t="s">
        <v>73</v>
      </c>
      <c r="B71">
        <v>9.5288970072239257E-2</v>
      </c>
      <c r="C71">
        <v>6.0827171534502678E-2</v>
      </c>
      <c r="D71">
        <v>9.0315203251095919E-2</v>
      </c>
      <c r="E71">
        <v>5.7478010560611248E-2</v>
      </c>
      <c r="F71">
        <f t="shared" ref="F71:F134" si="12">E71^2</f>
        <v>3.3037216980057382E-3</v>
      </c>
      <c r="G71">
        <v>9.7874283911514676E-2</v>
      </c>
      <c r="H71">
        <v>6.3087705975305969E-2</v>
      </c>
      <c r="I71">
        <v>9.4492819078283274E-2</v>
      </c>
      <c r="J71">
        <v>6.0508195423210252E-2</v>
      </c>
      <c r="L71">
        <f>VLOOKUP(A71,Conversion_PPP_MarketExchange!$B$6:$C$271,2,FALSE)</f>
        <v>0.40726289074088079</v>
      </c>
      <c r="Q71" t="s">
        <v>73</v>
      </c>
      <c r="R71">
        <f>IFERROR(VLOOKUP(Q71,'EU+'!$B$2:$D$30,3,FALSE),0)</f>
        <v>0</v>
      </c>
      <c r="S71">
        <f t="shared" ref="S71:S134" si="13">B71*$L71*$O$4</f>
        <v>5.046275426870326E-2</v>
      </c>
      <c r="T71">
        <f t="shared" ref="T71:T134" si="14">C71*$L71*$O$4</f>
        <v>3.2212611886547365E-2</v>
      </c>
      <c r="U71">
        <f t="shared" ref="U71:U134" si="15">D71*$L71*$O$4</f>
        <v>4.7828766592113735E-2</v>
      </c>
      <c r="V71">
        <f t="shared" ref="V71:V134" si="16">E71*$L71*$O$4</f>
        <v>3.0438976521366189E-2</v>
      </c>
      <c r="W71">
        <f t="shared" ref="W71:W134" si="17">V71^2</f>
        <v>9.2653129166828216E-4</v>
      </c>
      <c r="X71">
        <f t="shared" ref="X71:X134" si="18">G71*$L71*$O$4</f>
        <v>5.1831874502450442E-2</v>
      </c>
      <c r="Y71">
        <f t="shared" ref="Y71:Y134" si="19">H71*$L71*$O$4</f>
        <v>3.3409736736524413E-2</v>
      </c>
      <c r="Z71">
        <f t="shared" ref="Z71:Z134" si="20">I71*$L71*$O$4</f>
        <v>5.0041131787755808E-2</v>
      </c>
      <c r="AA71">
        <f t="shared" ref="AA71:AA134" si="21">J71*$L71*$O$4</f>
        <v>3.2043689784550321E-2</v>
      </c>
      <c r="AC71">
        <f t="shared" ref="AC71:AC134" si="22">Y71^2</f>
        <v>1.1162105088038689E-3</v>
      </c>
    </row>
    <row r="72" spans="1:29" x14ac:dyDescent="0.25">
      <c r="A72" t="s">
        <v>74</v>
      </c>
      <c r="B72">
        <v>0.1725889506510902</v>
      </c>
      <c r="C72">
        <v>4.9093948395007025E-2</v>
      </c>
      <c r="D72">
        <v>0.17003443867820997</v>
      </c>
      <c r="E72">
        <v>4.811871569201568E-2</v>
      </c>
      <c r="F72">
        <f t="shared" si="12"/>
        <v>2.3154107998490359E-3</v>
      </c>
      <c r="G72">
        <v>0.17480066423592583</v>
      </c>
      <c r="H72">
        <v>5.0648583811877569E-2</v>
      </c>
      <c r="I72">
        <v>0.17247468452174197</v>
      </c>
      <c r="J72">
        <v>4.9298091954318862E-2</v>
      </c>
      <c r="L72">
        <f>VLOOKUP(A72,Conversion_PPP_MarketExchange!$B$6:$C$271,2,FALSE)</f>
        <v>0.68807238286022387</v>
      </c>
      <c r="Q72" t="s">
        <v>74</v>
      </c>
      <c r="R72" t="str">
        <f>IFERROR(VLOOKUP(Q72,'EU+'!$B$2:$D$30,3,FALSE),0)</f>
        <v>EU+</v>
      </c>
      <c r="S72">
        <f t="shared" si="13"/>
        <v>0.15441894941330717</v>
      </c>
      <c r="T72">
        <f t="shared" si="14"/>
        <v>4.3925384012758154E-2</v>
      </c>
      <c r="U72">
        <f t="shared" si="15"/>
        <v>0.15213337404114249</v>
      </c>
      <c r="V72">
        <f t="shared" si="16"/>
        <v>4.3052822884937933E-2</v>
      </c>
      <c r="W72">
        <f t="shared" si="17"/>
        <v>1.8535455583618353E-3</v>
      </c>
      <c r="X72">
        <f t="shared" si="18"/>
        <v>0.15639781588700111</v>
      </c>
      <c r="Y72">
        <f t="shared" si="19"/>
        <v>4.5316348885585903E-2</v>
      </c>
      <c r="Z72">
        <f t="shared" si="20"/>
        <v>0.15431671311381689</v>
      </c>
      <c r="AA72">
        <f t="shared" si="21"/>
        <v>4.410803553152285E-2</v>
      </c>
      <c r="AC72">
        <f t="shared" si="22"/>
        <v>2.0535714763201427E-3</v>
      </c>
    </row>
    <row r="73" spans="1:29" x14ac:dyDescent="0.25">
      <c r="A73" t="s">
        <v>75</v>
      </c>
      <c r="B73">
        <v>4.2680801781741343E-2</v>
      </c>
      <c r="C73">
        <v>2.4964176361902658E-2</v>
      </c>
      <c r="D73">
        <v>4.1332614316456497E-2</v>
      </c>
      <c r="E73">
        <v>2.4342838544382784E-2</v>
      </c>
      <c r="F73">
        <f t="shared" si="12"/>
        <v>5.9257378839788809E-4</v>
      </c>
      <c r="G73">
        <v>4.38457359567795E-2</v>
      </c>
      <c r="H73">
        <v>2.5660370544256451E-2</v>
      </c>
      <c r="I73">
        <v>4.2619717351659113E-2</v>
      </c>
      <c r="J73">
        <v>2.499492285975035E-2</v>
      </c>
      <c r="L73">
        <f>VLOOKUP(A73,Conversion_PPP_MarketExchange!$B$6:$C$271,2,FALSE)</f>
        <v>0.32664884019598805</v>
      </c>
      <c r="Q73" t="s">
        <v>75</v>
      </c>
      <c r="R73">
        <f>IFERROR(VLOOKUP(Q73,'EU+'!$B$2:$D$30,3,FALSE),0)</f>
        <v>0</v>
      </c>
      <c r="S73">
        <f t="shared" si="13"/>
        <v>1.8128721117179693E-2</v>
      </c>
      <c r="T73">
        <f t="shared" si="14"/>
        <v>1.0603563482695158E-2</v>
      </c>
      <c r="U73">
        <f t="shared" si="15"/>
        <v>1.7556076894214744E-2</v>
      </c>
      <c r="V73">
        <f t="shared" si="16"/>
        <v>1.0339649508656516E-2</v>
      </c>
      <c r="W73">
        <f t="shared" si="17"/>
        <v>1.0690835196186093E-4</v>
      </c>
      <c r="X73">
        <f t="shared" si="18"/>
        <v>1.8623528288027477E-2</v>
      </c>
      <c r="Y73">
        <f t="shared" si="19"/>
        <v>1.0899272786373095E-2</v>
      </c>
      <c r="Z73">
        <f t="shared" si="20"/>
        <v>1.8102775433140639E-2</v>
      </c>
      <c r="AA73">
        <f t="shared" si="21"/>
        <v>1.0616623094078773E-2</v>
      </c>
      <c r="AC73">
        <f t="shared" si="22"/>
        <v>1.1879414727177313E-4</v>
      </c>
    </row>
    <row r="74" spans="1:29" x14ac:dyDescent="0.25">
      <c r="A74" t="s">
        <v>76</v>
      </c>
      <c r="B74">
        <v>0.33514340338534382</v>
      </c>
      <c r="C74">
        <v>3.9881940123167987E-2</v>
      </c>
      <c r="D74">
        <v>0.32706457878859163</v>
      </c>
      <c r="E74">
        <v>3.8682554039577564E-2</v>
      </c>
      <c r="F74">
        <f t="shared" si="12"/>
        <v>1.4963399870248386E-3</v>
      </c>
      <c r="G74">
        <v>0.3396767098846184</v>
      </c>
      <c r="H74">
        <v>4.0066908333544038E-2</v>
      </c>
      <c r="I74">
        <v>0.33396156401951793</v>
      </c>
      <c r="J74">
        <v>3.9548562040531955E-2</v>
      </c>
      <c r="L74">
        <f>VLOOKUP(A74,Conversion_PPP_MarketExchange!$B$6:$C$271,2,FALSE)</f>
        <v>0.65601916500695201</v>
      </c>
      <c r="Q74" t="s">
        <v>76</v>
      </c>
      <c r="R74" t="str">
        <f>IFERROR(VLOOKUP(Q74,'EU+'!$B$2:$D$30,3,FALSE),0)</f>
        <v>EU+</v>
      </c>
      <c r="S74">
        <f t="shared" si="13"/>
        <v>0.28589112981445514</v>
      </c>
      <c r="T74">
        <f t="shared" si="14"/>
        <v>3.4020937920401756E-2</v>
      </c>
      <c r="U74">
        <f t="shared" si="15"/>
        <v>0.27899955961433198</v>
      </c>
      <c r="V74">
        <f t="shared" si="16"/>
        <v>3.299781218062061E-2</v>
      </c>
      <c r="W74">
        <f t="shared" si="17"/>
        <v>1.088855608707514E-3</v>
      </c>
      <c r="X74">
        <f t="shared" si="18"/>
        <v>0.28975822701458309</v>
      </c>
      <c r="Y74">
        <f t="shared" si="19"/>
        <v>3.4178723423890736E-2</v>
      </c>
      <c r="Z74">
        <f t="shared" si="20"/>
        <v>0.28488297214779007</v>
      </c>
      <c r="AA74">
        <f t="shared" si="21"/>
        <v>3.3736552681911454E-2</v>
      </c>
      <c r="AC74">
        <f t="shared" si="22"/>
        <v>1.1681851348868172E-3</v>
      </c>
    </row>
    <row r="75" spans="1:29" x14ac:dyDescent="0.25">
      <c r="A75" t="s">
        <v>77</v>
      </c>
      <c r="B75">
        <v>1.843906045849548</v>
      </c>
      <c r="C75">
        <v>0.80789402649346431</v>
      </c>
      <c r="D75">
        <v>1.7586908138490682</v>
      </c>
      <c r="E75">
        <v>0.76201292307822588</v>
      </c>
      <c r="F75">
        <f t="shared" si="12"/>
        <v>0.58066369493822223</v>
      </c>
      <c r="G75">
        <v>1.8475673326255642</v>
      </c>
      <c r="H75">
        <v>0.8097699453239795</v>
      </c>
      <c r="I75">
        <v>1.8167213974413936</v>
      </c>
      <c r="J75">
        <v>0.79353298972213404</v>
      </c>
      <c r="L75">
        <f>VLOOKUP(A75,Conversion_PPP_MarketExchange!$B$6:$C$271,2,FALSE)</f>
        <v>0.20187863213774562</v>
      </c>
      <c r="Q75" t="s">
        <v>77</v>
      </c>
      <c r="R75">
        <f>IFERROR(VLOOKUP(Q75,'EU+'!$B$2:$D$30,3,FALSE),0)</f>
        <v>0</v>
      </c>
      <c r="S75">
        <f t="shared" si="13"/>
        <v>0.4840415243912588</v>
      </c>
      <c r="T75">
        <f t="shared" si="14"/>
        <v>0.21207927432675508</v>
      </c>
      <c r="U75">
        <f t="shared" si="15"/>
        <v>0.46167177790026404</v>
      </c>
      <c r="V75">
        <f t="shared" si="16"/>
        <v>0.20003508189739899</v>
      </c>
      <c r="W75">
        <f t="shared" si="17"/>
        <v>4.0014033989699119E-2</v>
      </c>
      <c r="X75">
        <f t="shared" si="18"/>
        <v>0.48500264431181311</v>
      </c>
      <c r="Y75">
        <f t="shared" si="19"/>
        <v>0.21257171948815617</v>
      </c>
      <c r="Z75">
        <f t="shared" si="20"/>
        <v>0.47690531553444537</v>
      </c>
      <c r="AA75">
        <f t="shared" si="21"/>
        <v>0.20830937610103994</v>
      </c>
      <c r="AC75">
        <f t="shared" si="22"/>
        <v>4.5186735926151356E-2</v>
      </c>
    </row>
    <row r="76" spans="1:29" x14ac:dyDescent="0.25">
      <c r="A76" t="s">
        <v>78</v>
      </c>
      <c r="B76">
        <v>13.053081704726875</v>
      </c>
      <c r="C76">
        <v>7.9362256458524625</v>
      </c>
      <c r="D76">
        <v>12.661614896955744</v>
      </c>
      <c r="E76">
        <v>7.6871721881045838</v>
      </c>
      <c r="F76">
        <f t="shared" si="12"/>
        <v>59.092616249568614</v>
      </c>
      <c r="G76">
        <v>13.332323237159112</v>
      </c>
      <c r="H76">
        <v>8.1371028783406452</v>
      </c>
      <c r="I76">
        <v>13.015673279613912</v>
      </c>
      <c r="J76">
        <v>7.9223047362947474</v>
      </c>
      <c r="L76">
        <f>VLOOKUP(A76,Conversion_PPP_MarketExchange!$B$6:$C$271,2,FALSE)</f>
        <v>0.24195291007595496</v>
      </c>
      <c r="Q76" t="s">
        <v>78</v>
      </c>
      <c r="R76">
        <f>IFERROR(VLOOKUP(Q76,'EU+'!$B$2:$D$30,3,FALSE),0)</f>
        <v>0</v>
      </c>
      <c r="S76">
        <f t="shared" si="13"/>
        <v>4.106741667526344</v>
      </c>
      <c r="T76">
        <f t="shared" si="14"/>
        <v>2.4968838225314274</v>
      </c>
      <c r="U76">
        <f t="shared" si="15"/>
        <v>3.9835789472359271</v>
      </c>
      <c r="V76">
        <f t="shared" si="16"/>
        <v>2.4185269842374986</v>
      </c>
      <c r="W76">
        <f t="shared" si="17"/>
        <v>5.8492727734849295</v>
      </c>
      <c r="X76">
        <f t="shared" si="18"/>
        <v>4.1945962341707936</v>
      </c>
      <c r="Y76">
        <f t="shared" si="19"/>
        <v>2.5600835265842918</v>
      </c>
      <c r="Z76">
        <f t="shared" si="20"/>
        <v>4.0949722829776887</v>
      </c>
      <c r="AA76">
        <f t="shared" si="21"/>
        <v>2.4925040461212458</v>
      </c>
      <c r="AC76">
        <f t="shared" si="22"/>
        <v>6.5540276630882648</v>
      </c>
    </row>
    <row r="77" spans="1:29" x14ac:dyDescent="0.25">
      <c r="A77" t="s">
        <v>79</v>
      </c>
      <c r="B77">
        <v>0.48791428847291157</v>
      </c>
      <c r="C77">
        <v>7.1206818231614566E-2</v>
      </c>
      <c r="D77">
        <v>0.4515557200820946</v>
      </c>
      <c r="E77">
        <v>6.6102133122938625E-2</v>
      </c>
      <c r="F77">
        <f t="shared" si="12"/>
        <v>4.3694920034027E-3</v>
      </c>
      <c r="G77">
        <v>0.49037636978551918</v>
      </c>
      <c r="H77">
        <v>7.1370365265290905E-2</v>
      </c>
      <c r="I77">
        <v>0.47661545944684175</v>
      </c>
      <c r="J77">
        <v>6.9602758576017026E-2</v>
      </c>
      <c r="L77">
        <f>VLOOKUP(A77,Conversion_PPP_MarketExchange!$B$6:$C$271,2,FALSE)</f>
        <v>1.2586548371922173</v>
      </c>
      <c r="Q77" t="s">
        <v>79</v>
      </c>
      <c r="R77" t="str">
        <f>IFERROR(VLOOKUP(Q77,'EU+'!$B$2:$D$30,3,FALSE),0)</f>
        <v>EU+</v>
      </c>
      <c r="S77">
        <f t="shared" si="13"/>
        <v>0.79855284998705467</v>
      </c>
      <c r="T77">
        <f t="shared" si="14"/>
        <v>0.11654179633749936</v>
      </c>
      <c r="U77">
        <f t="shared" si="15"/>
        <v>0.73904600811774124</v>
      </c>
      <c r="V77">
        <f t="shared" si="16"/>
        <v>0.10818713049121319</v>
      </c>
      <c r="W77">
        <f t="shared" si="17"/>
        <v>1.1704455203922791E-2</v>
      </c>
      <c r="X77">
        <f t="shared" si="18"/>
        <v>0.80258245538196171</v>
      </c>
      <c r="Y77">
        <f t="shared" si="19"/>
        <v>0.11680946824819075</v>
      </c>
      <c r="Z77">
        <f t="shared" si="20"/>
        <v>0.7800604378289191</v>
      </c>
      <c r="AA77">
        <f t="shared" si="21"/>
        <v>0.11391648603241331</v>
      </c>
      <c r="AC77">
        <f t="shared" si="22"/>
        <v>1.3644451872425082E-2</v>
      </c>
    </row>
    <row r="78" spans="1:29" x14ac:dyDescent="0.25">
      <c r="A78" t="s">
        <v>80</v>
      </c>
      <c r="B78">
        <v>2.4114369485928782</v>
      </c>
      <c r="C78">
        <v>0.92110087449145395</v>
      </c>
      <c r="D78">
        <v>2.2596731946055924</v>
      </c>
      <c r="E78">
        <v>0.85538643230733813</v>
      </c>
      <c r="F78">
        <f t="shared" si="12"/>
        <v>0.73168594857547631</v>
      </c>
      <c r="G78">
        <v>2.4352996439007866</v>
      </c>
      <c r="H78">
        <v>0.93214983632939963</v>
      </c>
      <c r="I78">
        <v>2.368803262366419</v>
      </c>
      <c r="J78">
        <v>0.90351463499184193</v>
      </c>
      <c r="L78">
        <f>VLOOKUP(A78,Conversion_PPP_MarketExchange!$B$6:$C$271,2,FALSE)</f>
        <v>0.23603167136938011</v>
      </c>
      <c r="Q78" t="s">
        <v>80</v>
      </c>
      <c r="R78">
        <f>IFERROR(VLOOKUP(Q78,'EU+'!$B$2:$D$30,3,FALSE),0)</f>
        <v>0</v>
      </c>
      <c r="S78">
        <f t="shared" si="13"/>
        <v>0.74011579199877542</v>
      </c>
      <c r="T78">
        <f t="shared" si="14"/>
        <v>0.2827033498150574</v>
      </c>
      <c r="U78">
        <f t="shared" si="15"/>
        <v>0.69353661395120092</v>
      </c>
      <c r="V78">
        <f t="shared" si="16"/>
        <v>0.26253433961089895</v>
      </c>
      <c r="W78">
        <f t="shared" si="17"/>
        <v>6.8924279474930822E-2</v>
      </c>
      <c r="X78">
        <f t="shared" si="18"/>
        <v>0.74743970633431034</v>
      </c>
      <c r="Y78">
        <f t="shared" si="19"/>
        <v>0.28609448601964577</v>
      </c>
      <c r="Z78">
        <f t="shared" si="20"/>
        <v>0.72703070409476223</v>
      </c>
      <c r="AA78">
        <f t="shared" si="21"/>
        <v>0.27730579895513113</v>
      </c>
      <c r="AC78">
        <f t="shared" si="22"/>
        <v>8.1850054930845281E-2</v>
      </c>
    </row>
    <row r="79" spans="1:29" x14ac:dyDescent="0.25">
      <c r="A79" t="s">
        <v>81</v>
      </c>
      <c r="B79">
        <v>1.5367467790892206</v>
      </c>
      <c r="C79">
        <v>1.0009327254044875</v>
      </c>
      <c r="D79">
        <v>1.499745449153389</v>
      </c>
      <c r="E79">
        <v>0.97636390339268975</v>
      </c>
      <c r="F79">
        <f t="shared" si="12"/>
        <v>0.95328647184820958</v>
      </c>
      <c r="G79">
        <v>1.5569106473761103</v>
      </c>
      <c r="H79">
        <v>1.0192435133802986</v>
      </c>
      <c r="I79">
        <v>1.5311342918729067</v>
      </c>
      <c r="J79">
        <v>0.99900118988946152</v>
      </c>
      <c r="L79">
        <f>VLOOKUP(A79,Conversion_PPP_MarketExchange!$B$6:$C$271,2,FALSE)</f>
        <v>0.18597760200820651</v>
      </c>
      <c r="Q79" t="s">
        <v>81</v>
      </c>
      <c r="R79">
        <f>IFERROR(VLOOKUP(Q79,'EU+'!$B$2:$D$30,3,FALSE),0)</f>
        <v>0</v>
      </c>
      <c r="S79">
        <f t="shared" si="13"/>
        <v>0.37163485025752124</v>
      </c>
      <c r="T79">
        <f t="shared" si="14"/>
        <v>0.2420577603188539</v>
      </c>
      <c r="U79">
        <f t="shared" si="15"/>
        <v>0.36268673733667833</v>
      </c>
      <c r="V79">
        <f t="shared" si="16"/>
        <v>0.23611622810704114</v>
      </c>
      <c r="W79">
        <f t="shared" si="17"/>
        <v>5.5750873175496284E-2</v>
      </c>
      <c r="X79">
        <f t="shared" si="18"/>
        <v>0.3765111228311015</v>
      </c>
      <c r="Y79">
        <f t="shared" si="19"/>
        <v>0.24648589840906082</v>
      </c>
      <c r="Z79">
        <f t="shared" si="20"/>
        <v>0.37027757014176704</v>
      </c>
      <c r="AA79">
        <f t="shared" si="21"/>
        <v>0.24159065284112149</v>
      </c>
      <c r="AC79">
        <f t="shared" si="22"/>
        <v>6.075529811452185E-2</v>
      </c>
    </row>
    <row r="80" spans="1:29" x14ac:dyDescent="0.25">
      <c r="A80" t="s">
        <v>82</v>
      </c>
      <c r="B80">
        <v>4.4624843403598811E-2</v>
      </c>
      <c r="C80">
        <v>6.3871567702091289E-3</v>
      </c>
      <c r="D80">
        <v>4.7106098890895648E-2</v>
      </c>
      <c r="E80">
        <v>6.6716919162750172E-3</v>
      </c>
      <c r="F80">
        <f t="shared" si="12"/>
        <v>4.4511473025689413E-5</v>
      </c>
      <c r="G80">
        <v>4.7057731041625202E-2</v>
      </c>
      <c r="H80">
        <v>6.7236057258885634E-3</v>
      </c>
      <c r="I80">
        <v>4.6262891112039885E-2</v>
      </c>
      <c r="J80">
        <v>6.5958097453388091E-3</v>
      </c>
      <c r="L80">
        <f>VLOOKUP(A80,Conversion_PPP_MarketExchange!$B$6:$C$271,2,FALSE)</f>
        <v>1.5217224209571989</v>
      </c>
      <c r="Q80" t="s">
        <v>82</v>
      </c>
      <c r="R80" t="str">
        <f>IFERROR(VLOOKUP(Q80,'EU+'!$B$2:$D$30,3,FALSE),0)</f>
        <v>EU+</v>
      </c>
      <c r="S80">
        <f t="shared" si="13"/>
        <v>8.8301000192991308E-2</v>
      </c>
      <c r="T80">
        <f t="shared" si="14"/>
        <v>1.2638527962955684E-2</v>
      </c>
      <c r="U80">
        <f t="shared" si="15"/>
        <v>9.3210761764165567E-2</v>
      </c>
      <c r="V80">
        <f t="shared" si="16"/>
        <v>1.3201549277348701E-2</v>
      </c>
      <c r="W80">
        <f t="shared" si="17"/>
        <v>1.7428090332226602E-4</v>
      </c>
      <c r="X80">
        <f t="shared" si="18"/>
        <v>9.3115054325393479E-2</v>
      </c>
      <c r="Y80">
        <f t="shared" si="19"/>
        <v>1.3304273252674406E-2</v>
      </c>
      <c r="Z80">
        <f t="shared" si="20"/>
        <v>9.1542272094183461E-2</v>
      </c>
      <c r="AA80">
        <f t="shared" si="21"/>
        <v>1.3051398126567467E-2</v>
      </c>
      <c r="AC80">
        <f t="shared" si="22"/>
        <v>1.770036867818276E-4</v>
      </c>
    </row>
    <row r="81" spans="1:29" x14ac:dyDescent="0.25">
      <c r="A81" t="s">
        <v>83</v>
      </c>
      <c r="B81">
        <v>1.3011254445850142</v>
      </c>
      <c r="C81">
        <v>0.163486241088316</v>
      </c>
      <c r="D81">
        <v>1.2902287123471179</v>
      </c>
      <c r="E81">
        <v>0.16188142916002699</v>
      </c>
      <c r="F81">
        <f t="shared" si="12"/>
        <v>2.6205597106892835E-2</v>
      </c>
      <c r="G81">
        <v>1.3365081524676561</v>
      </c>
      <c r="H81">
        <v>0.1676631813689364</v>
      </c>
      <c r="I81">
        <v>1.3092874364665958</v>
      </c>
      <c r="J81">
        <v>0.16436168503114573</v>
      </c>
      <c r="L81">
        <f>VLOOKUP(A81,Conversion_PPP_MarketExchange!$B$6:$C$271,2,FALSE)</f>
        <v>0.82824988301357039</v>
      </c>
      <c r="Q81" t="s">
        <v>83</v>
      </c>
      <c r="R81">
        <f>IFERROR(VLOOKUP(Q81,'EU+'!$B$2:$D$30,3,FALSE),0)</f>
        <v>0</v>
      </c>
      <c r="S81">
        <f t="shared" si="13"/>
        <v>1.401309387547117</v>
      </c>
      <c r="T81">
        <f t="shared" si="14"/>
        <v>0.17607434035302935</v>
      </c>
      <c r="U81">
        <f t="shared" si="15"/>
        <v>1.3895736296752681</v>
      </c>
      <c r="V81">
        <f t="shared" si="16"/>
        <v>0.17434596125651861</v>
      </c>
      <c r="W81">
        <f t="shared" si="17"/>
        <v>3.0396514206459488E-2</v>
      </c>
      <c r="X81">
        <f t="shared" si="18"/>
        <v>1.4394164900706536</v>
      </c>
      <c r="Y81">
        <f t="shared" si="19"/>
        <v>0.18057289631534387</v>
      </c>
      <c r="Z81">
        <f t="shared" si="20"/>
        <v>1.4100998357643459</v>
      </c>
      <c r="AA81">
        <f t="shared" si="21"/>
        <v>0.17701719165185228</v>
      </c>
      <c r="AC81">
        <f t="shared" si="22"/>
        <v>3.2606570883711931E-2</v>
      </c>
    </row>
    <row r="82" spans="1:29" x14ac:dyDescent="0.25">
      <c r="A82" t="s">
        <v>84</v>
      </c>
      <c r="B82">
        <v>3.8114276378019354</v>
      </c>
      <c r="C82">
        <v>0.30482065447623319</v>
      </c>
      <c r="D82">
        <v>3.7024550471379838</v>
      </c>
      <c r="E82">
        <v>0.29153230276795156</v>
      </c>
      <c r="F82">
        <f t="shared" si="12"/>
        <v>8.4991083557184571E-2</v>
      </c>
      <c r="G82">
        <v>3.9503860526127417</v>
      </c>
      <c r="H82">
        <v>0.31473486980368376</v>
      </c>
      <c r="I82">
        <v>3.8214229125175536</v>
      </c>
      <c r="J82">
        <v>0.30384467151427086</v>
      </c>
      <c r="L82">
        <f>VLOOKUP(A82,Conversion_PPP_MarketExchange!$B$6:$C$271,2,FALSE)</f>
        <v>1.0638701114272369</v>
      </c>
      <c r="Q82" t="s">
        <v>84</v>
      </c>
      <c r="R82" t="str">
        <f>IFERROR(VLOOKUP(Q82,'EU+'!$B$2:$D$30,3,FALSE),0)</f>
        <v>EU+</v>
      </c>
      <c r="S82">
        <f t="shared" si="13"/>
        <v>5.2726599714005475</v>
      </c>
      <c r="T82">
        <f t="shared" si="14"/>
        <v>0.42168337327790356</v>
      </c>
      <c r="U82">
        <f t="shared" si="15"/>
        <v>5.1219092629061853</v>
      </c>
      <c r="V82">
        <f t="shared" si="16"/>
        <v>0.40330050816897678</v>
      </c>
      <c r="W82">
        <f t="shared" si="17"/>
        <v>0.16265129988935489</v>
      </c>
      <c r="X82">
        <f t="shared" si="18"/>
        <v>5.4648925259938572</v>
      </c>
      <c r="Y82">
        <f t="shared" si="19"/>
        <v>0.4353985192212334</v>
      </c>
      <c r="Z82">
        <f t="shared" si="20"/>
        <v>5.2864872534335303</v>
      </c>
      <c r="AA82">
        <f t="shared" si="21"/>
        <v>0.42033321612280794</v>
      </c>
      <c r="AC82">
        <f t="shared" si="22"/>
        <v>0.18957187054004276</v>
      </c>
    </row>
    <row r="83" spans="1:29" x14ac:dyDescent="0.25">
      <c r="A83" t="s">
        <v>85</v>
      </c>
      <c r="B83">
        <v>2.5843870433317002E-2</v>
      </c>
      <c r="C83">
        <v>1.6472213463301435E-2</v>
      </c>
      <c r="D83">
        <v>2.4670195837899901E-2</v>
      </c>
      <c r="E83">
        <v>1.5600016452180556E-2</v>
      </c>
      <c r="F83">
        <f t="shared" si="12"/>
        <v>2.4336051330830404E-4</v>
      </c>
      <c r="G83">
        <v>2.6420373165126597E-2</v>
      </c>
      <c r="H83">
        <v>1.6831514913889886E-2</v>
      </c>
      <c r="I83">
        <v>2.5644813145447833E-2</v>
      </c>
      <c r="J83">
        <v>1.6309447405163373E-2</v>
      </c>
      <c r="L83">
        <f>VLOOKUP(A83,Conversion_PPP_MarketExchange!$B$6:$C$271,2,FALSE)</f>
        <v>0.54302882155392118</v>
      </c>
      <c r="Q83" t="s">
        <v>85</v>
      </c>
      <c r="R83">
        <f>IFERROR(VLOOKUP(Q83,'EU+'!$B$2:$D$30,3,FALSE),0)</f>
        <v>0</v>
      </c>
      <c r="S83">
        <f t="shared" si="13"/>
        <v>1.8248783294714105E-2</v>
      </c>
      <c r="T83">
        <f t="shared" si="14"/>
        <v>1.1631301691117438E-2</v>
      </c>
      <c r="U83">
        <f t="shared" si="15"/>
        <v>1.7420032299171793E-2</v>
      </c>
      <c r="V83">
        <f t="shared" si="16"/>
        <v>1.1015428991735568E-2</v>
      </c>
      <c r="W83">
        <f t="shared" si="17"/>
        <v>1.2133967587196847E-4</v>
      </c>
      <c r="X83">
        <f t="shared" si="18"/>
        <v>1.865586138500051E-2</v>
      </c>
      <c r="Y83">
        <f t="shared" si="19"/>
        <v>1.188501037326639E-2</v>
      </c>
      <c r="Z83">
        <f t="shared" si="20"/>
        <v>1.8108225659628805E-2</v>
      </c>
      <c r="AA83">
        <f t="shared" si="21"/>
        <v>1.1516369892091424E-2</v>
      </c>
      <c r="AC83">
        <f t="shared" si="22"/>
        <v>1.4125347157264967E-4</v>
      </c>
    </row>
    <row r="84" spans="1:29" x14ac:dyDescent="0.25">
      <c r="A84" t="s">
        <v>86</v>
      </c>
      <c r="B84">
        <v>0.14460538477338605</v>
      </c>
      <c r="C84">
        <v>4.7800141327935246E-2</v>
      </c>
      <c r="D84">
        <v>0.14303008394376313</v>
      </c>
      <c r="E84">
        <v>4.7317521996353272E-2</v>
      </c>
      <c r="F84">
        <f t="shared" si="12"/>
        <v>2.2389478878753759E-3</v>
      </c>
      <c r="G84">
        <v>0.14656194814013929</v>
      </c>
      <c r="H84">
        <v>4.8815753444966581E-2</v>
      </c>
      <c r="I84">
        <v>0.1447324722857628</v>
      </c>
      <c r="J84">
        <v>4.7981868739645557E-2</v>
      </c>
      <c r="L84">
        <f>VLOOKUP(A84,Conversion_PPP_MarketExchange!$B$6:$C$271,2,FALSE)</f>
        <v>0.27129093774266855</v>
      </c>
      <c r="Q84" t="s">
        <v>86</v>
      </c>
      <c r="R84">
        <f>IFERROR(VLOOKUP(Q84,'EU+'!$B$2:$D$30,3,FALSE),0)</f>
        <v>0</v>
      </c>
      <c r="S84">
        <f t="shared" si="13"/>
        <v>5.1012103291489391E-2</v>
      </c>
      <c r="T84">
        <f t="shared" si="14"/>
        <v>1.6862344030892529E-2</v>
      </c>
      <c r="U84">
        <f t="shared" si="15"/>
        <v>5.0456388103138516E-2</v>
      </c>
      <c r="V84">
        <f t="shared" si="16"/>
        <v>1.669209153834731E-2</v>
      </c>
      <c r="W84">
        <f t="shared" si="17"/>
        <v>2.7862591992456589E-4</v>
      </c>
      <c r="X84">
        <f t="shared" si="18"/>
        <v>5.1702315573124491E-2</v>
      </c>
      <c r="Y84">
        <f t="shared" si="19"/>
        <v>1.7220619141458299E-2</v>
      </c>
      <c r="Z84">
        <f t="shared" si="20"/>
        <v>5.1056935655917464E-2</v>
      </c>
      <c r="AA84">
        <f t="shared" si="21"/>
        <v>1.6926451584781958E-2</v>
      </c>
      <c r="AC84">
        <f t="shared" si="22"/>
        <v>2.9654972361515999E-4</v>
      </c>
    </row>
    <row r="85" spans="1:29" x14ac:dyDescent="0.25">
      <c r="A85" t="s">
        <v>87</v>
      </c>
      <c r="B85">
        <v>7.1968015264582146</v>
      </c>
      <c r="C85">
        <v>0.67149721420678432</v>
      </c>
      <c r="D85">
        <v>7.1447084454218892</v>
      </c>
      <c r="E85">
        <v>0.6704949797061529</v>
      </c>
      <c r="F85">
        <f t="shared" si="12"/>
        <v>0.44956351781115439</v>
      </c>
      <c r="G85">
        <v>7.2342520286718539</v>
      </c>
      <c r="H85">
        <v>0.68061277226509753</v>
      </c>
      <c r="I85">
        <v>7.1919206668506526</v>
      </c>
      <c r="J85">
        <v>0.6742170205181236</v>
      </c>
      <c r="L85">
        <f>VLOOKUP(A85,Conversion_PPP_MarketExchange!$B$6:$C$271,2,FALSE)</f>
        <v>1.1754134525876851</v>
      </c>
      <c r="Q85" t="s">
        <v>87</v>
      </c>
      <c r="R85">
        <f>IFERROR(VLOOKUP(Q85,'EU+'!$B$2:$D$30,3,FALSE),0)</f>
        <v>0</v>
      </c>
      <c r="S85">
        <f t="shared" si="13"/>
        <v>10.999771435302959</v>
      </c>
      <c r="T85">
        <f t="shared" si="14"/>
        <v>1.026333135430004</v>
      </c>
      <c r="U85">
        <f t="shared" si="15"/>
        <v>10.920151067469597</v>
      </c>
      <c r="V85">
        <f t="shared" si="16"/>
        <v>1.0248012951547107</v>
      </c>
      <c r="W85">
        <f t="shared" si="17"/>
        <v>1.0502176945507726</v>
      </c>
      <c r="X85">
        <f t="shared" si="18"/>
        <v>11.057011719472651</v>
      </c>
      <c r="Y85">
        <f t="shared" si="19"/>
        <v>1.0402655823340976</v>
      </c>
      <c r="Z85">
        <f t="shared" si="20"/>
        <v>10.99231140741507</v>
      </c>
      <c r="AA85">
        <f t="shared" si="21"/>
        <v>1.0304901554149291</v>
      </c>
      <c r="AC85">
        <f t="shared" si="22"/>
        <v>1.0821524817888992</v>
      </c>
    </row>
    <row r="86" spans="1:29" x14ac:dyDescent="0.25">
      <c r="A86" t="s">
        <v>88</v>
      </c>
      <c r="B86">
        <v>1.0258478594357707</v>
      </c>
      <c r="C86">
        <v>0.3859940162208883</v>
      </c>
      <c r="D86">
        <v>0.99155856603973391</v>
      </c>
      <c r="E86">
        <v>0.36957118421413399</v>
      </c>
      <c r="F86">
        <f t="shared" si="12"/>
        <v>0.13658286020143737</v>
      </c>
      <c r="G86">
        <v>1.037135393232397</v>
      </c>
      <c r="H86">
        <v>0.39243574884040777</v>
      </c>
      <c r="I86">
        <v>1.0181806062359671</v>
      </c>
      <c r="J86">
        <v>0.38278804305938485</v>
      </c>
      <c r="L86">
        <f>VLOOKUP(A86,Conversion_PPP_MarketExchange!$B$6:$C$271,2,FALSE)</f>
        <v>0.27050738575474564</v>
      </c>
      <c r="Q86" t="s">
        <v>88</v>
      </c>
      <c r="R86">
        <f>IFERROR(VLOOKUP(Q86,'EU+'!$B$2:$D$30,3,FALSE),0)</f>
        <v>0</v>
      </c>
      <c r="S86">
        <f t="shared" si="13"/>
        <v>0.36084073779418646</v>
      </c>
      <c r="T86">
        <f t="shared" si="14"/>
        <v>0.135772926088566</v>
      </c>
      <c r="U86">
        <f t="shared" si="15"/>
        <v>0.34877952051556149</v>
      </c>
      <c r="V86">
        <f t="shared" si="16"/>
        <v>0.12999621488964944</v>
      </c>
      <c r="W86">
        <f t="shared" si="17"/>
        <v>1.6899015885635915E-2</v>
      </c>
      <c r="X86">
        <f t="shared" si="18"/>
        <v>0.36481111408886596</v>
      </c>
      <c r="Y86">
        <f t="shared" si="19"/>
        <v>0.13803879770853383</v>
      </c>
      <c r="Z86">
        <f t="shared" si="20"/>
        <v>0.35814379079953795</v>
      </c>
      <c r="AA86">
        <f t="shared" si="21"/>
        <v>0.13464522892538086</v>
      </c>
      <c r="AC86">
        <f t="shared" si="22"/>
        <v>1.9054709672817527E-2</v>
      </c>
    </row>
    <row r="87" spans="1:29" x14ac:dyDescent="0.25">
      <c r="A87" t="s">
        <v>89</v>
      </c>
      <c r="B87">
        <v>0.4669128477603704</v>
      </c>
      <c r="C87">
        <v>0.30599882325933037</v>
      </c>
      <c r="D87">
        <v>0.45307764100175135</v>
      </c>
      <c r="E87">
        <v>0.29666916358148882</v>
      </c>
      <c r="F87">
        <f t="shared" si="12"/>
        <v>8.8012592620140176E-2</v>
      </c>
      <c r="G87">
        <v>0.46826239827416022</v>
      </c>
      <c r="H87">
        <v>0.30673987471743092</v>
      </c>
      <c r="I87">
        <v>0.46275096234542734</v>
      </c>
      <c r="J87">
        <v>0.30317059180044725</v>
      </c>
      <c r="L87">
        <f>VLOOKUP(A87,Conversion_PPP_MarketExchange!$B$6:$C$271,2,FALSE)</f>
        <v>0.31356204059954124</v>
      </c>
      <c r="Q87" t="s">
        <v>89</v>
      </c>
      <c r="R87">
        <f>IFERROR(VLOOKUP(Q87,'EU+'!$B$2:$D$30,3,FALSE),0)</f>
        <v>0</v>
      </c>
      <c r="S87">
        <f t="shared" si="13"/>
        <v>0.19037625734413721</v>
      </c>
      <c r="T87">
        <f t="shared" si="14"/>
        <v>0.12476613355843894</v>
      </c>
      <c r="U87">
        <f t="shared" si="15"/>
        <v>0.18473517272862033</v>
      </c>
      <c r="V87">
        <f t="shared" si="16"/>
        <v>0.12096211381410854</v>
      </c>
      <c r="W87">
        <f t="shared" si="17"/>
        <v>1.4631832978377349E-2</v>
      </c>
      <c r="X87">
        <f t="shared" si="18"/>
        <v>0.19092651501458804</v>
      </c>
      <c r="Y87">
        <f t="shared" si="19"/>
        <v>0.12506828545631304</v>
      </c>
      <c r="Z87">
        <f t="shared" si="20"/>
        <v>0.1886793150291152</v>
      </c>
      <c r="AA87">
        <f t="shared" si="21"/>
        <v>0.12361296734631225</v>
      </c>
      <c r="AC87">
        <f t="shared" si="22"/>
        <v>1.5642076026981803E-2</v>
      </c>
    </row>
    <row r="88" spans="1:29" x14ac:dyDescent="0.25">
      <c r="A88" t="s">
        <v>90</v>
      </c>
      <c r="B88">
        <v>2.9703902233839358E-2</v>
      </c>
      <c r="C88">
        <v>1.2075988076560995E-2</v>
      </c>
      <c r="D88">
        <v>2.8908073742299423E-2</v>
      </c>
      <c r="E88">
        <v>1.1648942417220812E-2</v>
      </c>
      <c r="F88">
        <f t="shared" si="12"/>
        <v>1.3569785943972625E-4</v>
      </c>
      <c r="G88">
        <v>2.9949176011745897E-2</v>
      </c>
      <c r="H88">
        <v>1.2237056679665669E-2</v>
      </c>
      <c r="I88">
        <v>2.952038399596156E-2</v>
      </c>
      <c r="J88">
        <v>1.1989897186747402E-2</v>
      </c>
      <c r="L88">
        <f>VLOOKUP(A88,Conversion_PPP_MarketExchange!$B$6:$C$271,2,FALSE)</f>
        <v>0.1997838994313173</v>
      </c>
      <c r="Q88" t="s">
        <v>90</v>
      </c>
      <c r="R88">
        <f>IFERROR(VLOOKUP(Q88,'EU+'!$B$2:$D$30,3,FALSE),0)</f>
        <v>0</v>
      </c>
      <c r="S88">
        <f t="shared" si="13"/>
        <v>7.7166263322185659E-3</v>
      </c>
      <c r="T88">
        <f t="shared" si="14"/>
        <v>3.1371597861303401E-3</v>
      </c>
      <c r="U88">
        <f t="shared" si="15"/>
        <v>7.5098820787059496E-3</v>
      </c>
      <c r="V88">
        <f t="shared" si="16"/>
        <v>3.0262197569724887E-3</v>
      </c>
      <c r="W88">
        <f t="shared" si="17"/>
        <v>9.1580060174906281E-6</v>
      </c>
      <c r="X88">
        <f t="shared" si="18"/>
        <v>7.7803447648438972E-3</v>
      </c>
      <c r="Y88">
        <f t="shared" si="19"/>
        <v>3.1790029828331367E-3</v>
      </c>
      <c r="Z88">
        <f t="shared" si="20"/>
        <v>7.6689510585894712E-3</v>
      </c>
      <c r="AA88">
        <f t="shared" si="21"/>
        <v>3.1147946698547118E-3</v>
      </c>
      <c r="AC88">
        <f t="shared" si="22"/>
        <v>1.010605996486198E-5</v>
      </c>
    </row>
    <row r="89" spans="1:29" x14ac:dyDescent="0.25">
      <c r="A89" t="s">
        <v>91</v>
      </c>
      <c r="B89">
        <v>7.4360562562948124E-2</v>
      </c>
      <c r="C89">
        <v>3.8973260284667126E-2</v>
      </c>
      <c r="D89">
        <v>6.9079683886745374E-2</v>
      </c>
      <c r="E89">
        <v>3.6690721098571397E-2</v>
      </c>
      <c r="F89">
        <f t="shared" si="12"/>
        <v>1.3462090147331523E-3</v>
      </c>
      <c r="G89">
        <v>7.5020105854789215E-2</v>
      </c>
      <c r="H89">
        <v>3.9455985279574626E-2</v>
      </c>
      <c r="I89">
        <v>7.2820117434827566E-2</v>
      </c>
      <c r="J89">
        <v>3.8392268346337542E-2</v>
      </c>
      <c r="L89">
        <f>VLOOKUP(A89,Conversion_PPP_MarketExchange!$B$6:$C$271,2,FALSE)</f>
        <v>0.27498212460499938</v>
      </c>
      <c r="Q89" t="s">
        <v>91</v>
      </c>
      <c r="R89">
        <f>IFERROR(VLOOKUP(Q89,'EU+'!$B$2:$D$30,3,FALSE),0)</f>
        <v>0</v>
      </c>
      <c r="S89">
        <f t="shared" si="13"/>
        <v>2.6588914537134876E-2</v>
      </c>
      <c r="T89">
        <f t="shared" si="14"/>
        <v>1.3935568145618979E-2</v>
      </c>
      <c r="U89">
        <f t="shared" si="15"/>
        <v>2.4700644371297039E-2</v>
      </c>
      <c r="V89">
        <f t="shared" si="16"/>
        <v>1.3119406496823156E-2</v>
      </c>
      <c r="W89">
        <f t="shared" si="17"/>
        <v>1.7211882682888563E-4</v>
      </c>
      <c r="X89">
        <f t="shared" si="18"/>
        <v>2.6824745730658437E-2</v>
      </c>
      <c r="Y89">
        <f t="shared" si="19"/>
        <v>1.4108174876823696E-2</v>
      </c>
      <c r="Z89">
        <f t="shared" si="20"/>
        <v>2.6038101546363449E-2</v>
      </c>
      <c r="AA89">
        <f t="shared" si="21"/>
        <v>1.372782435694158E-2</v>
      </c>
      <c r="AC89">
        <f t="shared" si="22"/>
        <v>1.9904059835503931E-4</v>
      </c>
    </row>
    <row r="90" spans="1:29" x14ac:dyDescent="0.25">
      <c r="A90" t="s">
        <v>92</v>
      </c>
      <c r="B90">
        <v>3.1406160673608943</v>
      </c>
      <c r="C90">
        <v>0.32396017434153324</v>
      </c>
      <c r="D90">
        <v>3.167611387609222</v>
      </c>
      <c r="E90">
        <v>0.3330544304494239</v>
      </c>
      <c r="F90">
        <f t="shared" si="12"/>
        <v>0.11092525364199014</v>
      </c>
      <c r="G90">
        <v>3.1638310351030947</v>
      </c>
      <c r="H90">
        <v>0.32789702231928952</v>
      </c>
      <c r="I90">
        <v>3.1573528300244038</v>
      </c>
      <c r="J90">
        <v>0.32832499419896105</v>
      </c>
      <c r="L90">
        <f>VLOOKUP(A90,Conversion_PPP_MarketExchange!$B$6:$C$271,2,FALSE)</f>
        <v>0.77034202742714764</v>
      </c>
      <c r="Q90" t="s">
        <v>92</v>
      </c>
      <c r="R90">
        <f>IFERROR(VLOOKUP(Q90,'EU+'!$B$2:$D$30,3,FALSE),0)</f>
        <v>0</v>
      </c>
      <c r="S90">
        <f t="shared" si="13"/>
        <v>3.1459507446730606</v>
      </c>
      <c r="T90">
        <f t="shared" si="14"/>
        <v>0.32451045586434202</v>
      </c>
      <c r="U90">
        <f t="shared" si="15"/>
        <v>3.1729919194032399</v>
      </c>
      <c r="V90">
        <f t="shared" si="16"/>
        <v>0.33362015955343627</v>
      </c>
      <c r="W90">
        <f t="shared" si="17"/>
        <v>0.11130241086046028</v>
      </c>
      <c r="X90">
        <f t="shared" si="18"/>
        <v>3.1692051455580139</v>
      </c>
      <c r="Y90">
        <f t="shared" si="19"/>
        <v>0.32845399100574324</v>
      </c>
      <c r="Z90">
        <f t="shared" si="20"/>
        <v>3.162715936544771</v>
      </c>
      <c r="AA90">
        <f t="shared" si="21"/>
        <v>0.32888268984210983</v>
      </c>
      <c r="AC90">
        <f t="shared" si="22"/>
        <v>0.10788202420760086</v>
      </c>
    </row>
    <row r="91" spans="1:29" x14ac:dyDescent="0.25">
      <c r="A91" t="s">
        <v>93</v>
      </c>
      <c r="B91">
        <v>1.1254813380930888</v>
      </c>
      <c r="C91">
        <v>0.36268945776735784</v>
      </c>
      <c r="D91">
        <v>1.0976685767791718</v>
      </c>
      <c r="E91">
        <v>0.3542934882258294</v>
      </c>
      <c r="F91">
        <f t="shared" si="12"/>
        <v>0.12552387579922591</v>
      </c>
      <c r="G91">
        <v>1.1604902584123984</v>
      </c>
      <c r="H91">
        <v>0.37125573215461011</v>
      </c>
      <c r="I91">
        <v>1.1278800577615529</v>
      </c>
      <c r="J91">
        <v>0.36281231935738784</v>
      </c>
      <c r="L91">
        <f>VLOOKUP(A91,Conversion_PPP_MarketExchange!$B$6:$C$271,2,FALSE)</f>
        <v>0.42506918178224318</v>
      </c>
      <c r="Q91" t="s">
        <v>93</v>
      </c>
      <c r="R91">
        <f>IFERROR(VLOOKUP(Q91,'EU+'!$B$2:$D$30,3,FALSE),0)</f>
        <v>0</v>
      </c>
      <c r="S91">
        <f t="shared" si="13"/>
        <v>0.62208738636482375</v>
      </c>
      <c r="T91">
        <f t="shared" si="14"/>
        <v>0.20046937182170257</v>
      </c>
      <c r="U91">
        <f t="shared" si="15"/>
        <v>0.60671443666964886</v>
      </c>
      <c r="V91">
        <f t="shared" si="16"/>
        <v>0.19582866693277259</v>
      </c>
      <c r="W91">
        <f t="shared" si="17"/>
        <v>3.8348866792666782E-2</v>
      </c>
      <c r="X91">
        <f t="shared" si="18"/>
        <v>0.64143786957922633</v>
      </c>
      <c r="Y91">
        <f t="shared" si="19"/>
        <v>0.20520420932107739</v>
      </c>
      <c r="Z91">
        <f t="shared" si="20"/>
        <v>0.6234132308712329</v>
      </c>
      <c r="AA91">
        <f t="shared" si="21"/>
        <v>0.20053728111778732</v>
      </c>
      <c r="AC91">
        <f t="shared" si="22"/>
        <v>4.2108767523088543E-2</v>
      </c>
    </row>
    <row r="92" spans="1:29" x14ac:dyDescent="0.25">
      <c r="A92" t="s">
        <v>94</v>
      </c>
      <c r="B92">
        <v>6.043116835501916E-2</v>
      </c>
      <c r="C92">
        <v>3.5068468959970144E-2</v>
      </c>
      <c r="D92">
        <v>5.7025097939469846E-2</v>
      </c>
      <c r="E92">
        <v>3.3205167402468781E-2</v>
      </c>
      <c r="F92">
        <f t="shared" si="12"/>
        <v>1.1025831422259754E-3</v>
      </c>
      <c r="G92">
        <v>6.0978350595955431E-2</v>
      </c>
      <c r="H92">
        <v>3.5464353814875074E-2</v>
      </c>
      <c r="I92">
        <v>5.9478205630148141E-2</v>
      </c>
      <c r="J92">
        <v>3.4593357016094915E-2</v>
      </c>
      <c r="L92">
        <f>VLOOKUP(A92,Conversion_PPP_MarketExchange!$B$6:$C$271,2,FALSE)</f>
        <v>0.18500590360418387</v>
      </c>
      <c r="Q92" t="s">
        <v>94</v>
      </c>
      <c r="R92">
        <f>IFERROR(VLOOKUP(Q92,'EU+'!$B$2:$D$30,3,FALSE),0)</f>
        <v>0</v>
      </c>
      <c r="S92">
        <f t="shared" si="13"/>
        <v>1.4537845737391718E-2</v>
      </c>
      <c r="T92">
        <f t="shared" si="14"/>
        <v>8.4363749016315714E-3</v>
      </c>
      <c r="U92">
        <f t="shared" si="15"/>
        <v>1.3718451910996552E-2</v>
      </c>
      <c r="V92">
        <f t="shared" si="16"/>
        <v>7.988122925994455E-3</v>
      </c>
      <c r="W92">
        <f t="shared" si="17"/>
        <v>6.3810107880798208E-5</v>
      </c>
      <c r="X92">
        <f t="shared" si="18"/>
        <v>1.4669480640795188E-2</v>
      </c>
      <c r="Y92">
        <f t="shared" si="19"/>
        <v>8.5316123942540279E-3</v>
      </c>
      <c r="Z92">
        <f t="shared" si="20"/>
        <v>1.4308592763061151E-2</v>
      </c>
      <c r="AA92">
        <f t="shared" si="21"/>
        <v>8.3220778536666415E-3</v>
      </c>
      <c r="AC92">
        <f t="shared" si="22"/>
        <v>7.2788410045788944E-5</v>
      </c>
    </row>
    <row r="93" spans="1:29" x14ac:dyDescent="0.25">
      <c r="A93" t="s">
        <v>95</v>
      </c>
      <c r="B93">
        <v>0.13974083880086161</v>
      </c>
      <c r="C93">
        <v>5.08860578668896E-2</v>
      </c>
      <c r="D93">
        <v>0.136420199982145</v>
      </c>
      <c r="E93">
        <v>4.9705633283005611E-2</v>
      </c>
      <c r="F93">
        <f t="shared" si="12"/>
        <v>2.470649980064635E-3</v>
      </c>
      <c r="G93">
        <v>0.14355664921089653</v>
      </c>
      <c r="H93">
        <v>5.2093635590394503E-2</v>
      </c>
      <c r="I93">
        <v>0.13990589599796774</v>
      </c>
      <c r="J93">
        <v>5.0904445563303174E-2</v>
      </c>
      <c r="L93">
        <f>VLOOKUP(A93,Conversion_PPP_MarketExchange!$B$6:$C$271,2,FALSE)</f>
        <v>0.45935440933070781</v>
      </c>
      <c r="Q93" t="s">
        <v>95</v>
      </c>
      <c r="R93">
        <f>IFERROR(VLOOKUP(Q93,'EU+'!$B$2:$D$30,3,FALSE),0)</f>
        <v>0</v>
      </c>
      <c r="S93">
        <f t="shared" si="13"/>
        <v>8.3468904498805341E-2</v>
      </c>
      <c r="T93">
        <f t="shared" si="14"/>
        <v>3.0394861952023022E-2</v>
      </c>
      <c r="U93">
        <f t="shared" si="15"/>
        <v>8.1485446500320996E-2</v>
      </c>
      <c r="V93">
        <f t="shared" si="16"/>
        <v>2.9689779975231232E-2</v>
      </c>
      <c r="W93">
        <f t="shared" si="17"/>
        <v>8.8148303497764141E-4</v>
      </c>
      <c r="X93">
        <f t="shared" si="18"/>
        <v>8.5748134517988461E-2</v>
      </c>
      <c r="Y93">
        <f t="shared" si="19"/>
        <v>3.1116162829726741E-2</v>
      </c>
      <c r="Z93">
        <f t="shared" si="20"/>
        <v>8.3567495172371623E-2</v>
      </c>
      <c r="AA93">
        <f t="shared" si="21"/>
        <v>3.0405845146979256E-2</v>
      </c>
      <c r="AC93">
        <f t="shared" si="22"/>
        <v>9.6821558924606809E-4</v>
      </c>
    </row>
    <row r="94" spans="1:29" x14ac:dyDescent="0.25">
      <c r="A94" t="s">
        <v>96</v>
      </c>
      <c r="B94">
        <v>3.7281860462387587E-2</v>
      </c>
      <c r="C94">
        <v>2.8973330490405257E-2</v>
      </c>
      <c r="D94">
        <v>3.5863075635247703E-2</v>
      </c>
      <c r="E94">
        <v>2.7784997730462037E-2</v>
      </c>
      <c r="F94">
        <f t="shared" si="12"/>
        <v>7.7200609888178058E-4</v>
      </c>
      <c r="G94">
        <v>3.7911414949065796E-2</v>
      </c>
      <c r="H94">
        <v>2.9716257096322266E-2</v>
      </c>
      <c r="I94">
        <v>3.7018783682233693E-2</v>
      </c>
      <c r="J94">
        <v>2.8835833693529947E-2</v>
      </c>
      <c r="L94">
        <f>VLOOKUP(A94,Conversion_PPP_MarketExchange!$B$6:$C$271,2,FALSE)</f>
        <v>0.37145784456358699</v>
      </c>
      <c r="Q94" t="s">
        <v>96</v>
      </c>
      <c r="R94">
        <f>IFERROR(VLOOKUP(Q94,'EU+'!$B$2:$D$30,3,FALSE),0)</f>
        <v>0</v>
      </c>
      <c r="S94">
        <f t="shared" si="13"/>
        <v>1.8007797124290799E-2</v>
      </c>
      <c r="T94">
        <f t="shared" si="14"/>
        <v>1.3994630391705332E-2</v>
      </c>
      <c r="U94">
        <f t="shared" si="15"/>
        <v>1.7322498992349861E-2</v>
      </c>
      <c r="V94">
        <f t="shared" si="16"/>
        <v>1.3420644678766058E-2</v>
      </c>
      <c r="W94">
        <f t="shared" si="17"/>
        <v>1.8011370359369169E-4</v>
      </c>
      <c r="X94">
        <f t="shared" si="18"/>
        <v>1.8311883061370729E-2</v>
      </c>
      <c r="Y94">
        <f t="shared" si="19"/>
        <v>1.4353477064904181E-2</v>
      </c>
      <c r="Z94">
        <f t="shared" si="20"/>
        <v>1.7880726392670462E-2</v>
      </c>
      <c r="AA94">
        <f t="shared" si="21"/>
        <v>1.3928217010166385E-2</v>
      </c>
      <c r="AC94">
        <f t="shared" si="22"/>
        <v>2.0602230385273034E-4</v>
      </c>
    </row>
    <row r="95" spans="1:29" x14ac:dyDescent="0.25">
      <c r="A95" t="s">
        <v>97</v>
      </c>
      <c r="B95">
        <v>0.47090902248140959</v>
      </c>
      <c r="C95">
        <v>0.22342367168246291</v>
      </c>
      <c r="D95">
        <v>0.4524982919661884</v>
      </c>
      <c r="E95">
        <v>0.21314789763164296</v>
      </c>
      <c r="F95">
        <f t="shared" si="12"/>
        <v>4.5432026264789351E-2</v>
      </c>
      <c r="G95">
        <v>0.47775669011047378</v>
      </c>
      <c r="H95">
        <v>0.22707818386258138</v>
      </c>
      <c r="I95">
        <v>0.46705466818602392</v>
      </c>
      <c r="J95">
        <v>0.22129517611792524</v>
      </c>
      <c r="L95">
        <f>VLOOKUP(A95,Conversion_PPP_MarketExchange!$B$6:$C$271,2,FALSE)</f>
        <v>0.3003426611270506</v>
      </c>
      <c r="Q95" t="s">
        <v>97</v>
      </c>
      <c r="R95">
        <f>IFERROR(VLOOKUP(Q95,'EU+'!$B$2:$D$30,3,FALSE),0)</f>
        <v>0</v>
      </c>
      <c r="S95">
        <f t="shared" si="13"/>
        <v>0.18391091883320096</v>
      </c>
      <c r="T95">
        <f t="shared" si="14"/>
        <v>8.7256881449603807E-2</v>
      </c>
      <c r="U95">
        <f t="shared" si="15"/>
        <v>0.1767207096764451</v>
      </c>
      <c r="V95">
        <f t="shared" si="16"/>
        <v>8.3243734626783555E-2</v>
      </c>
      <c r="W95">
        <f t="shared" si="17"/>
        <v>6.9295193546143634E-3</v>
      </c>
      <c r="X95">
        <f t="shared" si="18"/>
        <v>0.18658523761963974</v>
      </c>
      <c r="Y95">
        <f t="shared" si="19"/>
        <v>8.86841310049237E-2</v>
      </c>
      <c r="Z95">
        <f t="shared" si="20"/>
        <v>0.18240562204309527</v>
      </c>
      <c r="AA95">
        <f t="shared" si="21"/>
        <v>8.6425609258334701E-2</v>
      </c>
      <c r="AC95">
        <f t="shared" si="22"/>
        <v>7.8648750920984698E-3</v>
      </c>
    </row>
    <row r="96" spans="1:29" x14ac:dyDescent="0.25">
      <c r="A96" t="s">
        <v>98</v>
      </c>
      <c r="B96">
        <v>0.22061740535494181</v>
      </c>
      <c r="C96">
        <v>0.11902701152175703</v>
      </c>
      <c r="D96">
        <v>0.21296447239139141</v>
      </c>
      <c r="E96">
        <v>0.11456343341779081</v>
      </c>
      <c r="F96">
        <f t="shared" si="12"/>
        <v>1.3124780276472587E-2</v>
      </c>
      <c r="G96">
        <v>0.21895843137468862</v>
      </c>
      <c r="H96">
        <v>0.11949458302908576</v>
      </c>
      <c r="I96">
        <v>0.21751343637367393</v>
      </c>
      <c r="J96">
        <v>0.11771599313824231</v>
      </c>
      <c r="L96">
        <f>VLOOKUP(A96,Conversion_PPP_MarketExchange!$B$6:$C$271,2,FALSE)</f>
        <v>0.25151823518468358</v>
      </c>
      <c r="Q96" t="s">
        <v>98</v>
      </c>
      <c r="R96">
        <f>IFERROR(VLOOKUP(Q96,'EU+'!$B$2:$D$30,3,FALSE),0)</f>
        <v>0</v>
      </c>
      <c r="S96">
        <f t="shared" si="13"/>
        <v>7.2154384763157275E-2</v>
      </c>
      <c r="T96">
        <f t="shared" si="14"/>
        <v>3.8928573077596632E-2</v>
      </c>
      <c r="U96">
        <f t="shared" si="15"/>
        <v>6.9651442310678213E-2</v>
      </c>
      <c r="V96">
        <f t="shared" si="16"/>
        <v>3.746873027228477E-2</v>
      </c>
      <c r="W96">
        <f t="shared" si="17"/>
        <v>1.4039057482172291E-3</v>
      </c>
      <c r="X96">
        <f t="shared" si="18"/>
        <v>7.1611806326561708E-2</v>
      </c>
      <c r="Y96">
        <f t="shared" si="19"/>
        <v>3.9081495438322469E-2</v>
      </c>
      <c r="Z96">
        <f t="shared" si="20"/>
        <v>7.1139211133465718E-2</v>
      </c>
      <c r="AA96">
        <f t="shared" si="21"/>
        <v>3.8499795825305487E-2</v>
      </c>
      <c r="AC96">
        <f t="shared" si="22"/>
        <v>1.5273632856956201E-3</v>
      </c>
    </row>
    <row r="97" spans="1:29" x14ac:dyDescent="0.25">
      <c r="A97" t="s">
        <v>99</v>
      </c>
      <c r="B97">
        <v>1.2777419463650833E-2</v>
      </c>
      <c r="C97">
        <v>6.1149682161439033E-3</v>
      </c>
      <c r="D97">
        <v>1.2497217477868187E-2</v>
      </c>
      <c r="E97">
        <v>6.0126703966168829E-3</v>
      </c>
      <c r="F97">
        <f t="shared" si="12"/>
        <v>3.6152205298353027E-5</v>
      </c>
      <c r="G97">
        <v>1.2793193395995012E-2</v>
      </c>
      <c r="H97">
        <v>6.1322009376772986E-3</v>
      </c>
      <c r="I97">
        <v>1.2689276779171345E-2</v>
      </c>
      <c r="J97">
        <v>6.0868418172002666E-3</v>
      </c>
      <c r="L97">
        <f>VLOOKUP(A97,Conversion_PPP_MarketExchange!$B$6:$C$271,2,FALSE)</f>
        <v>0.51247654338392434</v>
      </c>
      <c r="Q97" t="s">
        <v>99</v>
      </c>
      <c r="R97">
        <f>IFERROR(VLOOKUP(Q97,'EU+'!$B$2:$D$30,3,FALSE),0)</f>
        <v>0</v>
      </c>
      <c r="S97">
        <f t="shared" si="13"/>
        <v>8.5147249304592786E-3</v>
      </c>
      <c r="T97">
        <f t="shared" si="14"/>
        <v>4.0749442770574625E-3</v>
      </c>
      <c r="U97">
        <f t="shared" si="15"/>
        <v>8.3280015595395933E-3</v>
      </c>
      <c r="V97">
        <f t="shared" si="16"/>
        <v>4.0067741902307542E-3</v>
      </c>
      <c r="W97">
        <f t="shared" si="17"/>
        <v>1.6054239411499315E-5</v>
      </c>
      <c r="X97">
        <f t="shared" si="18"/>
        <v>8.5252364970055949E-3</v>
      </c>
      <c r="Y97">
        <f t="shared" si="19"/>
        <v>4.0864279638909021E-3</v>
      </c>
      <c r="Z97">
        <f t="shared" si="20"/>
        <v>8.4559876623348223E-3</v>
      </c>
      <c r="AA97">
        <f t="shared" si="21"/>
        <v>4.0562011692671356E-3</v>
      </c>
      <c r="AC97">
        <f t="shared" si="22"/>
        <v>1.6698893504069545E-5</v>
      </c>
    </row>
    <row r="98" spans="1:29" x14ac:dyDescent="0.25">
      <c r="A98" t="s">
        <v>100</v>
      </c>
      <c r="B98">
        <v>0.14626945223063456</v>
      </c>
      <c r="C98">
        <v>4.985924340972675E-2</v>
      </c>
      <c r="D98">
        <v>0.14105757945276012</v>
      </c>
      <c r="E98">
        <v>4.7846637723437183E-2</v>
      </c>
      <c r="F98">
        <f t="shared" si="12"/>
        <v>2.2893007414378419E-3</v>
      </c>
      <c r="G98">
        <v>0.14691502581165256</v>
      </c>
      <c r="H98">
        <v>5.0135146742958291E-2</v>
      </c>
      <c r="I98">
        <v>0.14474735249834911</v>
      </c>
      <c r="J98">
        <v>4.9290897854019605E-2</v>
      </c>
      <c r="L98">
        <f>VLOOKUP(A98,Conversion_PPP_MarketExchange!$B$6:$C$271,2,FALSE)</f>
        <v>0.54131484015424813</v>
      </c>
      <c r="Q98" t="s">
        <v>100</v>
      </c>
      <c r="R98" t="str">
        <f>IFERROR(VLOOKUP(Q98,'EU+'!$B$2:$D$30,3,FALSE),0)</f>
        <v>EU+</v>
      </c>
      <c r="S98">
        <f t="shared" si="13"/>
        <v>0.10295727671712829</v>
      </c>
      <c r="T98">
        <f t="shared" si="14"/>
        <v>3.5095311032871716E-2</v>
      </c>
      <c r="U98">
        <f t="shared" si="15"/>
        <v>9.9288703275286258E-2</v>
      </c>
      <c r="V98">
        <f t="shared" si="16"/>
        <v>3.3678662529676037E-2</v>
      </c>
      <c r="W98">
        <f t="shared" si="17"/>
        <v>1.1342523097878047E-3</v>
      </c>
      <c r="X98">
        <f t="shared" si="18"/>
        <v>0.10341168805735354</v>
      </c>
      <c r="Y98">
        <f t="shared" si="19"/>
        <v>3.5289516011378835E-2</v>
      </c>
      <c r="Z98">
        <f t="shared" si="20"/>
        <v>0.10188588934992271</v>
      </c>
      <c r="AA98">
        <f t="shared" si="21"/>
        <v>3.4695259554196424E-2</v>
      </c>
      <c r="AC98">
        <f t="shared" si="22"/>
        <v>1.2453499403173632E-3</v>
      </c>
    </row>
    <row r="99" spans="1:29" x14ac:dyDescent="0.25">
      <c r="A99" t="s">
        <v>101</v>
      </c>
      <c r="B99">
        <v>0.23120719141749763</v>
      </c>
      <c r="C99">
        <v>4.3022463922952947E-2</v>
      </c>
      <c r="D99">
        <v>0.2179846157495382</v>
      </c>
      <c r="E99">
        <v>4.073144358447877E-2</v>
      </c>
      <c r="F99">
        <f t="shared" si="12"/>
        <v>1.6590504964755768E-3</v>
      </c>
      <c r="G99">
        <v>0.23384482079192659</v>
      </c>
      <c r="H99">
        <v>4.359917076154439E-2</v>
      </c>
      <c r="I99">
        <v>0.22767887598632078</v>
      </c>
      <c r="J99">
        <v>4.2469089110283777E-2</v>
      </c>
      <c r="L99">
        <f>VLOOKUP(A99,Conversion_PPP_MarketExchange!$B$6:$C$271,2,FALSE)</f>
        <v>1.1773610024342407</v>
      </c>
      <c r="Q99" t="s">
        <v>101</v>
      </c>
      <c r="R99" t="str">
        <f>IFERROR(VLOOKUP(Q99,'EU+'!$B$2:$D$30,3,FALSE),0)</f>
        <v>EU+</v>
      </c>
      <c r="S99">
        <f t="shared" si="13"/>
        <v>0.35396837578521939</v>
      </c>
      <c r="T99">
        <f t="shared" si="14"/>
        <v>6.5865562328410177E-2</v>
      </c>
      <c r="U99">
        <f t="shared" si="15"/>
        <v>0.33372517485280001</v>
      </c>
      <c r="V99">
        <f t="shared" si="16"/>
        <v>6.2358107637538331E-2</v>
      </c>
      <c r="W99">
        <f t="shared" si="17"/>
        <v>3.8885335881348165E-3</v>
      </c>
      <c r="X99">
        <f t="shared" si="18"/>
        <v>0.35800647416730691</v>
      </c>
      <c r="Y99">
        <f t="shared" si="19"/>
        <v>6.6748475968374896E-2</v>
      </c>
      <c r="Z99">
        <f t="shared" si="20"/>
        <v>0.34856667493510868</v>
      </c>
      <c r="AA99">
        <f t="shared" si="21"/>
        <v>6.5018369027717141E-2</v>
      </c>
      <c r="AC99">
        <f t="shared" si="22"/>
        <v>4.4553590441007212E-3</v>
      </c>
    </row>
    <row r="100" spans="1:29" x14ac:dyDescent="0.25">
      <c r="A100" t="s">
        <v>102</v>
      </c>
      <c r="B100">
        <v>7.7928897147145335E-2</v>
      </c>
      <c r="C100">
        <v>2.1867226787116032E-2</v>
      </c>
      <c r="D100">
        <v>7.4821897001420973E-2</v>
      </c>
      <c r="E100">
        <v>2.0588133406860894E-2</v>
      </c>
      <c r="F100">
        <f t="shared" si="12"/>
        <v>4.2387123717870157E-4</v>
      </c>
      <c r="G100">
        <v>7.8766953590155203E-2</v>
      </c>
      <c r="H100">
        <v>2.2300614287925794E-2</v>
      </c>
      <c r="I100">
        <v>7.7172582579573837E-2</v>
      </c>
      <c r="J100">
        <v>2.1597563459463866E-2</v>
      </c>
      <c r="L100">
        <f>VLOOKUP(A100,Conversion_PPP_MarketExchange!$B$6:$C$271,2,FALSE)</f>
        <v>0.54585438705662725</v>
      </c>
      <c r="Q100" t="s">
        <v>102</v>
      </c>
      <c r="R100" t="str">
        <f>IFERROR(VLOOKUP(Q100,'EU+'!$B$2:$D$30,3,FALSE),0)</f>
        <v>EU+</v>
      </c>
      <c r="S100">
        <f t="shared" si="13"/>
        <v>5.5313203735055112E-2</v>
      </c>
      <c r="T100">
        <f t="shared" si="14"/>
        <v>1.5521153444691235E-2</v>
      </c>
      <c r="U100">
        <f t="shared" si="15"/>
        <v>5.310788403521649E-2</v>
      </c>
      <c r="V100">
        <f t="shared" si="16"/>
        <v>1.4613264903619989E-2</v>
      </c>
      <c r="W100">
        <f t="shared" si="17"/>
        <v>2.1354751114337171E-4</v>
      </c>
      <c r="X100">
        <f t="shared" si="18"/>
        <v>5.5908048375114004E-2</v>
      </c>
      <c r="Y100">
        <f t="shared" si="19"/>
        <v>1.5828767847128531E-2</v>
      </c>
      <c r="Z100">
        <f t="shared" si="20"/>
        <v>5.4776378715128533E-2</v>
      </c>
      <c r="AA100">
        <f t="shared" si="21"/>
        <v>1.5329748932009207E-2</v>
      </c>
      <c r="AC100">
        <f t="shared" si="22"/>
        <v>2.5054989155829001E-4</v>
      </c>
    </row>
    <row r="101" spans="1:29" x14ac:dyDescent="0.25">
      <c r="A101" t="s">
        <v>103</v>
      </c>
      <c r="B101">
        <v>0.33650301353199319</v>
      </c>
      <c r="C101">
        <v>0.1860986094060155</v>
      </c>
      <c r="D101">
        <v>0.32785298122920198</v>
      </c>
      <c r="E101">
        <v>0.18114661266801102</v>
      </c>
      <c r="F101">
        <f t="shared" si="12"/>
        <v>3.2814095281094413E-2</v>
      </c>
      <c r="G101">
        <v>0.34478420138850518</v>
      </c>
      <c r="H101">
        <v>0.1898887906459524</v>
      </c>
      <c r="I101">
        <v>0.33638006538323345</v>
      </c>
      <c r="J101">
        <v>0.18574583038561904</v>
      </c>
      <c r="L101">
        <f>VLOOKUP(A101,Conversion_PPP_MarketExchange!$B$6:$C$271,2,FALSE)</f>
        <v>0.42080780623164238</v>
      </c>
      <c r="Q101" t="s">
        <v>103</v>
      </c>
      <c r="R101">
        <f>IFERROR(VLOOKUP(Q101,'EU+'!$B$2:$D$30,3,FALSE),0)</f>
        <v>0</v>
      </c>
      <c r="S101">
        <f t="shared" si="13"/>
        <v>0.18413070829922099</v>
      </c>
      <c r="T101">
        <f t="shared" si="14"/>
        <v>0.10183109031851746</v>
      </c>
      <c r="U101">
        <f t="shared" si="15"/>
        <v>0.17939750678043975</v>
      </c>
      <c r="V101">
        <f t="shared" si="16"/>
        <v>9.9121412751907778E-2</v>
      </c>
      <c r="W101">
        <f t="shared" si="17"/>
        <v>9.8250544659340654E-3</v>
      </c>
      <c r="X101">
        <f t="shared" si="18"/>
        <v>0.18866208223722433</v>
      </c>
      <c r="Y101">
        <f t="shared" si="19"/>
        <v>0.10390503535980207</v>
      </c>
      <c r="Z101">
        <f t="shared" si="20"/>
        <v>0.1840634324389617</v>
      </c>
      <c r="AA101">
        <f t="shared" si="21"/>
        <v>0.10163805356019277</v>
      </c>
      <c r="AC101">
        <f t="shared" si="22"/>
        <v>1.0796256373121718E-2</v>
      </c>
    </row>
    <row r="102" spans="1:29" x14ac:dyDescent="0.25">
      <c r="A102" t="s">
        <v>104</v>
      </c>
      <c r="B102">
        <v>1.2646004068224304E-2</v>
      </c>
      <c r="C102">
        <v>5.5059860941026979E-3</v>
      </c>
      <c r="D102">
        <v>1.2095781166739688E-2</v>
      </c>
      <c r="E102">
        <v>5.2043140903036099E-3</v>
      </c>
      <c r="F102">
        <f t="shared" si="12"/>
        <v>2.7084885150532691E-5</v>
      </c>
      <c r="G102">
        <v>1.2781278293479036E-2</v>
      </c>
      <c r="H102">
        <v>5.5383494160103101E-3</v>
      </c>
      <c r="I102">
        <v>1.2507687842814343E-2</v>
      </c>
      <c r="J102">
        <v>5.4183048478531459E-3</v>
      </c>
      <c r="L102">
        <f>VLOOKUP(A102,Conversion_PPP_MarketExchange!$B$6:$C$271,2,FALSE)</f>
        <v>0.21018639499497921</v>
      </c>
      <c r="Q102" t="s">
        <v>104</v>
      </c>
      <c r="R102">
        <f>IFERROR(VLOOKUP(Q102,'EU+'!$B$2:$D$30,3,FALSE),0)</f>
        <v>0</v>
      </c>
      <c r="S102">
        <f t="shared" si="13"/>
        <v>3.4562997259834005E-3</v>
      </c>
      <c r="T102">
        <f t="shared" si="14"/>
        <v>1.5048499214177246E-3</v>
      </c>
      <c r="U102">
        <f t="shared" si="15"/>
        <v>3.3059174191795012E-3</v>
      </c>
      <c r="V102">
        <f t="shared" si="16"/>
        <v>1.4223994605098737E-3</v>
      </c>
      <c r="W102">
        <f t="shared" si="17"/>
        <v>2.02322022525878E-6</v>
      </c>
      <c r="X102">
        <f t="shared" si="18"/>
        <v>3.4932717422154181E-3</v>
      </c>
      <c r="Y102">
        <f t="shared" si="19"/>
        <v>1.5136951930179653E-3</v>
      </c>
      <c r="Z102">
        <f t="shared" si="20"/>
        <v>3.4184962957927731E-3</v>
      </c>
      <c r="AA102">
        <f t="shared" si="21"/>
        <v>1.4808856188798427E-3</v>
      </c>
      <c r="AC102">
        <f t="shared" si="22"/>
        <v>2.2912731373656953E-6</v>
      </c>
    </row>
    <row r="103" spans="1:29" x14ac:dyDescent="0.25">
      <c r="A103" t="s">
        <v>105</v>
      </c>
      <c r="B103">
        <v>0.21608600780686066</v>
      </c>
      <c r="C103">
        <v>0.1656121681975905</v>
      </c>
      <c r="D103">
        <v>0.20420488184793634</v>
      </c>
      <c r="E103">
        <v>0.15521762485401402</v>
      </c>
      <c r="F103">
        <f t="shared" si="12"/>
        <v>2.4092511065321433E-2</v>
      </c>
      <c r="G103">
        <v>0.21856455005730618</v>
      </c>
      <c r="H103">
        <v>0.16831689138471367</v>
      </c>
      <c r="I103">
        <v>0.2129518132373677</v>
      </c>
      <c r="J103">
        <v>0.16314663879042673</v>
      </c>
      <c r="L103">
        <f>VLOOKUP(A103,Conversion_PPP_MarketExchange!$B$6:$C$271,2,FALSE)</f>
        <v>0.22781596364164955</v>
      </c>
      <c r="Q103" t="s">
        <v>105</v>
      </c>
      <c r="R103">
        <f>IFERROR(VLOOKUP(Q103,'EU+'!$B$2:$D$30,3,FALSE),0)</f>
        <v>0</v>
      </c>
      <c r="S103">
        <f t="shared" si="13"/>
        <v>6.4012424580157851E-2</v>
      </c>
      <c r="T103">
        <f t="shared" si="14"/>
        <v>4.9060263243792007E-2</v>
      </c>
      <c r="U103">
        <f t="shared" si="15"/>
        <v>6.0492809001657398E-2</v>
      </c>
      <c r="V103">
        <f t="shared" si="16"/>
        <v>4.5981026746347929E-2</v>
      </c>
      <c r="W103">
        <f t="shared" si="17"/>
        <v>2.1142548206483638E-3</v>
      </c>
      <c r="X103">
        <f t="shared" si="18"/>
        <v>6.4746657677828806E-2</v>
      </c>
      <c r="Y103">
        <f t="shared" si="19"/>
        <v>4.9861499245989233E-2</v>
      </c>
      <c r="Z103">
        <f t="shared" si="20"/>
        <v>6.3083963753214678E-2</v>
      </c>
      <c r="AA103">
        <f t="shared" si="21"/>
        <v>4.8329885016955149E-2</v>
      </c>
      <c r="AC103">
        <f t="shared" si="22"/>
        <v>2.4861691070577848E-3</v>
      </c>
    </row>
    <row r="104" spans="1:29" x14ac:dyDescent="0.25">
      <c r="A104" t="s">
        <v>106</v>
      </c>
      <c r="B104">
        <v>4.7443643633094075</v>
      </c>
      <c r="C104">
        <v>2.921292938144445</v>
      </c>
      <c r="D104">
        <v>4.6134503207222881</v>
      </c>
      <c r="E104">
        <v>2.8457649240184599</v>
      </c>
      <c r="F104">
        <f t="shared" si="12"/>
        <v>8.0983780027737904</v>
      </c>
      <c r="G104">
        <v>4.8415697362520715</v>
      </c>
      <c r="H104">
        <v>2.9950011472258402</v>
      </c>
      <c r="I104">
        <v>4.733128140094589</v>
      </c>
      <c r="J104">
        <v>2.9213217502305637</v>
      </c>
      <c r="L104">
        <f>VLOOKUP(A104,Conversion_PPP_MarketExchange!$B$6:$C$271,2,FALSE)</f>
        <v>0.65396654401306675</v>
      </c>
      <c r="Q104" t="s">
        <v>106</v>
      </c>
      <c r="R104">
        <f>IFERROR(VLOOKUP(Q104,'EU+'!$B$2:$D$30,3,FALSE),0)</f>
        <v>0</v>
      </c>
      <c r="S104">
        <f t="shared" si="13"/>
        <v>4.0344751458940555</v>
      </c>
      <c r="T104">
        <f t="shared" si="14"/>
        <v>2.4841860469161774</v>
      </c>
      <c r="U104">
        <f t="shared" si="15"/>
        <v>3.9231494949489361</v>
      </c>
      <c r="V104">
        <f t="shared" si="16"/>
        <v>2.419959129994167</v>
      </c>
      <c r="W104">
        <f t="shared" si="17"/>
        <v>5.8562021908421258</v>
      </c>
      <c r="X104">
        <f t="shared" si="18"/>
        <v>4.1171358842254984</v>
      </c>
      <c r="Y104">
        <f t="shared" si="19"/>
        <v>2.5468654523781606</v>
      </c>
      <c r="Z104">
        <f t="shared" si="20"/>
        <v>4.0249201750228298</v>
      </c>
      <c r="AA104">
        <f t="shared" si="21"/>
        <v>2.4842105479107151</v>
      </c>
      <c r="AC104">
        <f t="shared" si="22"/>
        <v>6.4865236325174127</v>
      </c>
    </row>
    <row r="105" spans="1:29" x14ac:dyDescent="0.25">
      <c r="A105" t="s">
        <v>107</v>
      </c>
      <c r="B105">
        <v>5.2754931244263982E-2</v>
      </c>
      <c r="C105">
        <v>1.133362929594903E-2</v>
      </c>
      <c r="D105">
        <v>5.1007422892637523E-2</v>
      </c>
      <c r="E105">
        <v>1.0750856745132209E-2</v>
      </c>
      <c r="F105">
        <f t="shared" si="12"/>
        <v>1.1558092075435472E-4</v>
      </c>
      <c r="G105">
        <v>5.4002387865342158E-2</v>
      </c>
      <c r="H105">
        <v>1.1606368793120761E-2</v>
      </c>
      <c r="I105">
        <v>5.2588247334081219E-2</v>
      </c>
      <c r="J105">
        <v>1.1235952271381308E-2</v>
      </c>
      <c r="L105">
        <f>VLOOKUP(A105,Conversion_PPP_MarketExchange!$B$6:$C$271,2,FALSE)</f>
        <v>0.39147972844069134</v>
      </c>
      <c r="Q105" t="s">
        <v>107</v>
      </c>
      <c r="R105">
        <f>IFERROR(VLOOKUP(Q105,'EU+'!$B$2:$D$30,3,FALSE),0)</f>
        <v>0</v>
      </c>
      <c r="S105">
        <f t="shared" si="13"/>
        <v>2.685504089154192E-2</v>
      </c>
      <c r="T105">
        <f t="shared" si="14"/>
        <v>5.7694147450032384E-3</v>
      </c>
      <c r="U105">
        <f t="shared" si="15"/>
        <v>2.5965467023575932E-2</v>
      </c>
      <c r="V105">
        <f t="shared" si="16"/>
        <v>5.4727527967544558E-3</v>
      </c>
      <c r="W105">
        <f t="shared" si="17"/>
        <v>2.9951023174383719E-5</v>
      </c>
      <c r="X105">
        <f t="shared" si="18"/>
        <v>2.7490062069265884E-2</v>
      </c>
      <c r="Y105">
        <f t="shared" si="19"/>
        <v>5.9082535260713458E-3</v>
      </c>
      <c r="Z105">
        <f t="shared" si="20"/>
        <v>2.677018999479458E-2</v>
      </c>
      <c r="AA105">
        <f t="shared" si="21"/>
        <v>5.7196919906168315E-3</v>
      </c>
      <c r="AC105">
        <f t="shared" si="22"/>
        <v>3.4907459728334492E-5</v>
      </c>
    </row>
    <row r="106" spans="1:29" x14ac:dyDescent="0.25">
      <c r="A106" t="s">
        <v>108</v>
      </c>
      <c r="B106">
        <v>0.28002146077547063</v>
      </c>
      <c r="C106">
        <v>0.22036359943345976</v>
      </c>
      <c r="D106">
        <v>0.26666078744362892</v>
      </c>
      <c r="E106">
        <v>0.20946396507243517</v>
      </c>
      <c r="F106">
        <f t="shared" si="12"/>
        <v>4.3875152663866344E-2</v>
      </c>
      <c r="G106">
        <v>0.27836262405364198</v>
      </c>
      <c r="H106">
        <v>0.22094576612014777</v>
      </c>
      <c r="I106">
        <v>0.2750149574242472</v>
      </c>
      <c r="J106">
        <v>0.21698870952621452</v>
      </c>
      <c r="L106">
        <f>VLOOKUP(A106,Conversion_PPP_MarketExchange!$B$6:$C$271,2,FALSE)</f>
        <v>0.31974030056485014</v>
      </c>
      <c r="Q106" t="s">
        <v>108</v>
      </c>
      <c r="R106">
        <f>IFERROR(VLOOKUP(Q106,'EU+'!$B$2:$D$30,3,FALSE),0)</f>
        <v>0</v>
      </c>
      <c r="S106">
        <f t="shared" si="13"/>
        <v>0.11642390821995273</v>
      </c>
      <c r="T106">
        <f t="shared" si="14"/>
        <v>9.1620090133130702E-2</v>
      </c>
      <c r="U106">
        <f t="shared" si="15"/>
        <v>0.11086897038970421</v>
      </c>
      <c r="V106">
        <f t="shared" si="16"/>
        <v>8.7088373074856826E-2</v>
      </c>
      <c r="W106">
        <f t="shared" si="17"/>
        <v>7.5843847248254475E-3</v>
      </c>
      <c r="X106">
        <f t="shared" si="18"/>
        <v>0.11573421731655112</v>
      </c>
      <c r="Y106">
        <f t="shared" si="19"/>
        <v>9.1862136298849498E-2</v>
      </c>
      <c r="Z106">
        <f t="shared" si="20"/>
        <v>0.11434236530873604</v>
      </c>
      <c r="AA106">
        <f t="shared" si="21"/>
        <v>9.0216919562827097E-2</v>
      </c>
      <c r="AC106">
        <f t="shared" si="22"/>
        <v>8.4386520853884026E-3</v>
      </c>
    </row>
    <row r="107" spans="1:29" x14ac:dyDescent="0.25">
      <c r="A107" t="s">
        <v>109</v>
      </c>
      <c r="B107">
        <v>0.25539427377751966</v>
      </c>
      <c r="C107">
        <v>0.18712258671691467</v>
      </c>
      <c r="D107">
        <v>0.24586914469010926</v>
      </c>
      <c r="E107">
        <v>0.1785018560423757</v>
      </c>
      <c r="F107">
        <f t="shared" si="12"/>
        <v>3.1862912610573016E-2</v>
      </c>
      <c r="G107">
        <v>0.26292779450848563</v>
      </c>
      <c r="H107">
        <v>0.1950942552224697</v>
      </c>
      <c r="I107">
        <v>0.25473040432537153</v>
      </c>
      <c r="J107">
        <v>0.18702900264487715</v>
      </c>
      <c r="L107">
        <f>VLOOKUP(A107,Conversion_PPP_MarketExchange!$B$6:$C$271,2,FALSE)</f>
        <v>0.13365648489057222</v>
      </c>
      <c r="Q107" t="s">
        <v>109</v>
      </c>
      <c r="R107">
        <f>IFERROR(VLOOKUP(Q107,'EU+'!$B$2:$D$30,3,FALSE),0)</f>
        <v>0</v>
      </c>
      <c r="S107">
        <f t="shared" si="13"/>
        <v>4.438688511232395E-2</v>
      </c>
      <c r="T107">
        <f t="shared" si="14"/>
        <v>3.2521436897054105E-2</v>
      </c>
      <c r="U107">
        <f t="shared" si="15"/>
        <v>4.2731441533932511E-2</v>
      </c>
      <c r="V107">
        <f t="shared" si="16"/>
        <v>3.102317549762907E-2</v>
      </c>
      <c r="W107">
        <f t="shared" si="17"/>
        <v>9.6243741795669271E-4</v>
      </c>
      <c r="X107">
        <f t="shared" si="18"/>
        <v>4.569619214662337E-2</v>
      </c>
      <c r="Y107">
        <f t="shared" si="19"/>
        <v>3.3906892917175524E-2</v>
      </c>
      <c r="Z107">
        <f t="shared" si="20"/>
        <v>4.427150626429327E-2</v>
      </c>
      <c r="AA107">
        <f t="shared" si="21"/>
        <v>3.2505172219728214E-2</v>
      </c>
      <c r="AC107">
        <f t="shared" si="22"/>
        <v>1.1496773872968077E-3</v>
      </c>
    </row>
    <row r="108" spans="1:29" x14ac:dyDescent="0.25">
      <c r="A108" t="s">
        <v>110</v>
      </c>
      <c r="B108">
        <v>1.727934455288066E-2</v>
      </c>
      <c r="C108">
        <v>5.1936731793618207E-3</v>
      </c>
      <c r="D108">
        <v>1.6720422718920262E-2</v>
      </c>
      <c r="E108">
        <v>4.9372470604289211E-3</v>
      </c>
      <c r="F108">
        <f t="shared" si="12"/>
        <v>2.4376408535714022E-5</v>
      </c>
      <c r="G108">
        <v>1.7754279185898676E-2</v>
      </c>
      <c r="H108">
        <v>5.2675705883599077E-3</v>
      </c>
      <c r="I108">
        <v>1.7251348819233198E-2</v>
      </c>
      <c r="J108">
        <v>5.1347817069177246E-3</v>
      </c>
      <c r="L108">
        <f>VLOOKUP(A108,Conversion_PPP_MarketExchange!$B$6:$C$271,2,FALSE)</f>
        <v>0.44199905011630891</v>
      </c>
      <c r="Q108" t="s">
        <v>110</v>
      </c>
      <c r="R108">
        <f>IFERROR(VLOOKUP(Q108,'EU+'!$B$2:$D$30,3,FALSE),0)</f>
        <v>0</v>
      </c>
      <c r="S108">
        <f t="shared" si="13"/>
        <v>9.9312080233185142E-3</v>
      </c>
      <c r="T108">
        <f t="shared" si="14"/>
        <v>2.985035027892503E-3</v>
      </c>
      <c r="U108">
        <f t="shared" si="15"/>
        <v>9.6099707805024949E-3</v>
      </c>
      <c r="V108">
        <f t="shared" si="16"/>
        <v>2.8376555296747716E-3</v>
      </c>
      <c r="W108">
        <f t="shared" si="17"/>
        <v>8.0522889050938079E-6</v>
      </c>
      <c r="X108">
        <f t="shared" si="18"/>
        <v>1.0204174085401816E-2</v>
      </c>
      <c r="Y108">
        <f t="shared" si="19"/>
        <v>3.0275071563287581E-3</v>
      </c>
      <c r="Z108">
        <f t="shared" si="20"/>
        <v>9.9151176297409393E-3</v>
      </c>
      <c r="AA108">
        <f t="shared" si="21"/>
        <v>2.9511874787651639E-3</v>
      </c>
      <c r="AC108">
        <f t="shared" si="22"/>
        <v>9.1657995816218429E-6</v>
      </c>
    </row>
    <row r="109" spans="1:29" x14ac:dyDescent="0.25">
      <c r="A109" t="s">
        <v>111</v>
      </c>
      <c r="B109">
        <v>5.7841154531943786E-2</v>
      </c>
      <c r="C109">
        <v>2.413678119358206E-2</v>
      </c>
      <c r="D109">
        <v>5.6885935767657159E-2</v>
      </c>
      <c r="E109">
        <v>2.359546954963657E-2</v>
      </c>
      <c r="F109">
        <f t="shared" si="12"/>
        <v>5.5674618326782659E-4</v>
      </c>
      <c r="G109">
        <v>5.8113005240279493E-2</v>
      </c>
      <c r="H109">
        <v>2.4238980933637855E-2</v>
      </c>
      <c r="I109">
        <v>5.7613365179960151E-2</v>
      </c>
      <c r="J109">
        <v>2.3992072206987753E-2</v>
      </c>
      <c r="L109">
        <f>VLOOKUP(A109,Conversion_PPP_MarketExchange!$B$6:$C$271,2,FALSE)</f>
        <v>0.18405260032086213</v>
      </c>
      <c r="Q109" t="s">
        <v>111</v>
      </c>
      <c r="R109">
        <f>IFERROR(VLOOKUP(Q109,'EU+'!$B$2:$D$30,3,FALSE),0)</f>
        <v>0</v>
      </c>
      <c r="S109">
        <f t="shared" si="13"/>
        <v>1.3843069168917081E-2</v>
      </c>
      <c r="T109">
        <f t="shared" si="14"/>
        <v>5.7766331651150889E-3</v>
      </c>
      <c r="U109">
        <f t="shared" si="15"/>
        <v>1.3614457559545339E-2</v>
      </c>
      <c r="V109">
        <f t="shared" si="16"/>
        <v>5.6470815579641766E-3</v>
      </c>
      <c r="W109">
        <f t="shared" si="17"/>
        <v>3.1889530122299112E-5</v>
      </c>
      <c r="X109">
        <f t="shared" si="18"/>
        <v>1.3908130943523118E-2</v>
      </c>
      <c r="Y109">
        <f t="shared" si="19"/>
        <v>5.8010925328798937E-3</v>
      </c>
      <c r="Z109">
        <f t="shared" si="20"/>
        <v>1.3788552557328514E-2</v>
      </c>
      <c r="AA109">
        <f t="shared" si="21"/>
        <v>5.7420000993161939E-3</v>
      </c>
      <c r="AC109">
        <f t="shared" si="22"/>
        <v>3.3652674575034858E-5</v>
      </c>
    </row>
    <row r="110" spans="1:29" x14ac:dyDescent="0.25">
      <c r="A110" t="s">
        <v>112</v>
      </c>
      <c r="B110">
        <v>0.25003609329255505</v>
      </c>
      <c r="C110">
        <v>0.19098756726340843</v>
      </c>
      <c r="D110">
        <v>0.24246037494330822</v>
      </c>
      <c r="E110">
        <v>0.18466710603851752</v>
      </c>
      <c r="F110">
        <f t="shared" si="12"/>
        <v>3.4101940052641076E-2</v>
      </c>
      <c r="G110">
        <v>0.25291967856579134</v>
      </c>
      <c r="H110">
        <v>0.19470688054406241</v>
      </c>
      <c r="I110">
        <v>0.24847204893388486</v>
      </c>
      <c r="J110">
        <v>0.19016568235185147</v>
      </c>
      <c r="L110">
        <f>VLOOKUP(A110,Conversion_PPP_MarketExchange!$B$6:$C$271,2,FALSE)</f>
        <v>0.59734521326796752</v>
      </c>
      <c r="Q110" t="s">
        <v>112</v>
      </c>
      <c r="R110">
        <f>IFERROR(VLOOKUP(Q110,'EU+'!$B$2:$D$30,3,FALSE),0)</f>
        <v>0</v>
      </c>
      <c r="S110">
        <f t="shared" si="13"/>
        <v>0.19421446408226584</v>
      </c>
      <c r="T110">
        <f t="shared" si="14"/>
        <v>0.14834877450688042</v>
      </c>
      <c r="U110">
        <f t="shared" si="15"/>
        <v>0.18833005731577696</v>
      </c>
      <c r="V110">
        <f t="shared" si="16"/>
        <v>0.14343938333306833</v>
      </c>
      <c r="W110">
        <f t="shared" si="17"/>
        <v>2.0574856690970918E-2</v>
      </c>
      <c r="X110">
        <f t="shared" si="18"/>
        <v>0.19645427658734219</v>
      </c>
      <c r="Y110">
        <f t="shared" si="19"/>
        <v>0.15123773516069727</v>
      </c>
      <c r="Z110">
        <f t="shared" si="20"/>
        <v>0.19299959932846167</v>
      </c>
      <c r="AA110">
        <f t="shared" si="21"/>
        <v>0.14771037892353331</v>
      </c>
      <c r="AC110">
        <f t="shared" si="22"/>
        <v>2.287285253653721E-2</v>
      </c>
    </row>
    <row r="111" spans="1:29" x14ac:dyDescent="0.25">
      <c r="A111" t="s">
        <v>113</v>
      </c>
      <c r="B111">
        <v>3.5194579218211723E-2</v>
      </c>
      <c r="C111">
        <v>1.7068825856202088E-2</v>
      </c>
      <c r="D111">
        <v>3.4499064088044443E-2</v>
      </c>
      <c r="E111">
        <v>1.6729247862177679E-2</v>
      </c>
      <c r="F111">
        <f t="shared" si="12"/>
        <v>2.7986773403417643E-4</v>
      </c>
      <c r="G111">
        <v>3.6364041325732836E-2</v>
      </c>
      <c r="H111">
        <v>1.7707577818697997E-2</v>
      </c>
      <c r="I111">
        <v>3.5352561543996332E-2</v>
      </c>
      <c r="J111">
        <v>1.7173340408404094E-2</v>
      </c>
      <c r="L111">
        <f>VLOOKUP(A111,Conversion_PPP_MarketExchange!$B$6:$C$271,2,FALSE)</f>
        <v>0.2600962992886427</v>
      </c>
      <c r="Q111" t="s">
        <v>113</v>
      </c>
      <c r="R111">
        <f>IFERROR(VLOOKUP(Q111,'EU+'!$B$2:$D$30,3,FALSE),0)</f>
        <v>0</v>
      </c>
      <c r="S111">
        <f t="shared" si="13"/>
        <v>1.1903191714331369E-2</v>
      </c>
      <c r="T111">
        <f t="shared" si="14"/>
        <v>5.7728636346297312E-3</v>
      </c>
      <c r="U111">
        <f t="shared" si="15"/>
        <v>1.1667960888491142E-2</v>
      </c>
      <c r="V111">
        <f t="shared" si="16"/>
        <v>5.6580146421249707E-3</v>
      </c>
      <c r="W111">
        <f t="shared" si="17"/>
        <v>3.201312969050056E-5</v>
      </c>
      <c r="X111">
        <f t="shared" si="18"/>
        <v>1.2298716592812276E-2</v>
      </c>
      <c r="Y111">
        <f t="shared" si="19"/>
        <v>5.9888965361840673E-3</v>
      </c>
      <c r="Z111">
        <f t="shared" si="20"/>
        <v>1.1956623065211596E-2</v>
      </c>
      <c r="AA111">
        <f t="shared" si="21"/>
        <v>5.8082115995559394E-3</v>
      </c>
      <c r="AC111">
        <f t="shared" si="22"/>
        <v>3.5866881721117517E-5</v>
      </c>
    </row>
    <row r="112" spans="1:29" x14ac:dyDescent="0.25">
      <c r="A112" t="s">
        <v>114</v>
      </c>
      <c r="B112">
        <v>3.0459304345161902E-2</v>
      </c>
      <c r="C112">
        <v>1.2003005836794527E-2</v>
      </c>
      <c r="D112">
        <v>2.9304184990512523E-2</v>
      </c>
      <c r="E112">
        <v>1.1696545386015613E-2</v>
      </c>
      <c r="F112">
        <f t="shared" si="12"/>
        <v>1.3680917396712312E-4</v>
      </c>
      <c r="G112">
        <v>3.0656650317399097E-2</v>
      </c>
      <c r="H112">
        <v>1.210082844011392E-2</v>
      </c>
      <c r="I112">
        <v>3.0140046551024507E-2</v>
      </c>
      <c r="J112">
        <v>1.1934702510219466E-2</v>
      </c>
      <c r="L112">
        <f>VLOOKUP(A112,Conversion_PPP_MarketExchange!$B$6:$C$271,2,FALSE)</f>
        <v>0.4576920676384042</v>
      </c>
      <c r="Q112" t="s">
        <v>114</v>
      </c>
      <c r="R112">
        <f>IFERROR(VLOOKUP(Q112,'EU+'!$B$2:$D$30,3,FALSE),0)</f>
        <v>0</v>
      </c>
      <c r="S112">
        <f t="shared" si="13"/>
        <v>1.8127872761186711E-2</v>
      </c>
      <c r="T112">
        <f t="shared" si="14"/>
        <v>7.1435959303434975E-3</v>
      </c>
      <c r="U112">
        <f t="shared" si="15"/>
        <v>1.7440402802983476E-2</v>
      </c>
      <c r="V112">
        <f t="shared" si="16"/>
        <v>6.9612058141707202E-3</v>
      </c>
      <c r="W112">
        <f t="shared" si="17"/>
        <v>4.8458386387244238E-5</v>
      </c>
      <c r="X112">
        <f t="shared" si="18"/>
        <v>1.8245323331761435E-2</v>
      </c>
      <c r="Y112">
        <f t="shared" si="19"/>
        <v>7.2018151098115178E-3</v>
      </c>
      <c r="Z112">
        <f t="shared" si="20"/>
        <v>1.7937866298643874E-2</v>
      </c>
      <c r="AA112">
        <f t="shared" si="21"/>
        <v>7.1029451656613044E-3</v>
      </c>
      <c r="AC112">
        <f t="shared" si="22"/>
        <v>5.1866140875909484E-5</v>
      </c>
    </row>
    <row r="113" spans="1:29" x14ac:dyDescent="0.25">
      <c r="A113" t="s">
        <v>115</v>
      </c>
      <c r="B113">
        <v>0.31055443511258313</v>
      </c>
      <c r="C113">
        <v>0.25885992173904349</v>
      </c>
      <c r="D113">
        <v>0.30068669264877212</v>
      </c>
      <c r="E113">
        <v>0.24999062726706733</v>
      </c>
      <c r="F113">
        <f t="shared" si="12"/>
        <v>6.2495313721381791E-2</v>
      </c>
      <c r="G113">
        <v>0.31381589634344942</v>
      </c>
      <c r="H113">
        <v>0.26310857104341462</v>
      </c>
      <c r="I113">
        <v>0.30835234136826822</v>
      </c>
      <c r="J113">
        <v>0.25737773340664949</v>
      </c>
      <c r="L113">
        <f>VLOOKUP(A113,Conversion_PPP_MarketExchange!$B$6:$C$271,2,FALSE)</f>
        <v>0.3866696095053429</v>
      </c>
      <c r="Q113" t="s">
        <v>115</v>
      </c>
      <c r="R113">
        <f>IFERROR(VLOOKUP(Q113,'EU+'!$B$2:$D$30,3,FALSE),0)</f>
        <v>0</v>
      </c>
      <c r="S113">
        <f t="shared" si="13"/>
        <v>0.15614614044205091</v>
      </c>
      <c r="T113">
        <f t="shared" si="14"/>
        <v>0.13015424390905839</v>
      </c>
      <c r="U113">
        <f t="shared" si="15"/>
        <v>0.15118465953439089</v>
      </c>
      <c r="V113">
        <f t="shared" si="16"/>
        <v>0.12569478062771439</v>
      </c>
      <c r="W113">
        <f t="shared" si="17"/>
        <v>1.5799177877049243E-2</v>
      </c>
      <c r="X113">
        <f t="shared" si="18"/>
        <v>0.15778599653754197</v>
      </c>
      <c r="Y113">
        <f t="shared" si="19"/>
        <v>0.13229045616675439</v>
      </c>
      <c r="Z113">
        <f t="shared" si="20"/>
        <v>0.15503893217132791</v>
      </c>
      <c r="AA113">
        <f t="shared" si="21"/>
        <v>0.12940900262011121</v>
      </c>
      <c r="AC113">
        <f t="shared" si="22"/>
        <v>1.7500764792807964E-2</v>
      </c>
    </row>
    <row r="114" spans="1:29" x14ac:dyDescent="0.25">
      <c r="A114" t="s">
        <v>116</v>
      </c>
      <c r="B114">
        <v>1.229396525651963</v>
      </c>
      <c r="C114">
        <v>0.49368807210843968</v>
      </c>
      <c r="D114">
        <v>1.1960153511627196</v>
      </c>
      <c r="E114">
        <v>0.47508358618119356</v>
      </c>
      <c r="F114">
        <f t="shared" si="12"/>
        <v>0.22570441385878356</v>
      </c>
      <c r="G114">
        <v>1.2537376408049474</v>
      </c>
      <c r="H114">
        <v>0.50260909285106781</v>
      </c>
      <c r="I114">
        <v>1.2263831725398768</v>
      </c>
      <c r="J114">
        <v>0.49059427453429882</v>
      </c>
      <c r="L114">
        <f>VLOOKUP(A114,Conversion_PPP_MarketExchange!$B$6:$C$271,2,FALSE)</f>
        <v>0.33938463096492832</v>
      </c>
      <c r="Q114" t="s">
        <v>116</v>
      </c>
      <c r="R114">
        <f>IFERROR(VLOOKUP(Q114,'EU+'!$B$2:$D$30,3,FALSE),0)</f>
        <v>0</v>
      </c>
      <c r="S114">
        <f t="shared" si="13"/>
        <v>0.54254733067747807</v>
      </c>
      <c r="T114">
        <f t="shared" si="14"/>
        <v>0.21787042676706833</v>
      </c>
      <c r="U114">
        <f t="shared" si="15"/>
        <v>0.52781582075685762</v>
      </c>
      <c r="V114">
        <f t="shared" si="16"/>
        <v>0.20966004552078879</v>
      </c>
      <c r="W114">
        <f t="shared" si="17"/>
        <v>4.395733468777923E-2</v>
      </c>
      <c r="X114">
        <f t="shared" si="18"/>
        <v>0.55328935473270413</v>
      </c>
      <c r="Y114">
        <f t="shared" si="19"/>
        <v>0.22180737948316989</v>
      </c>
      <c r="Z114">
        <f t="shared" si="20"/>
        <v>0.54121750205567998</v>
      </c>
      <c r="AA114">
        <f t="shared" si="21"/>
        <v>0.21650509704595461</v>
      </c>
      <c r="AC114">
        <f t="shared" si="22"/>
        <v>4.9198513593190933E-2</v>
      </c>
    </row>
    <row r="115" spans="1:29" x14ac:dyDescent="0.25">
      <c r="A115" t="s">
        <v>117</v>
      </c>
      <c r="B115">
        <v>5.48171285944168E-2</v>
      </c>
      <c r="C115">
        <v>1.918896796280601E-2</v>
      </c>
      <c r="D115">
        <v>5.2771200295025703E-2</v>
      </c>
      <c r="E115">
        <v>1.8372522372684649E-2</v>
      </c>
      <c r="F115">
        <f t="shared" si="12"/>
        <v>3.37549578334798E-4</v>
      </c>
      <c r="G115">
        <v>5.5446696055942914E-2</v>
      </c>
      <c r="H115">
        <v>1.9379930495091457E-2</v>
      </c>
      <c r="I115">
        <v>5.4345008315128472E-2</v>
      </c>
      <c r="J115">
        <v>1.8985501273401317E-2</v>
      </c>
      <c r="L115">
        <f>VLOOKUP(A115,Conversion_PPP_MarketExchange!$B$6:$C$271,2,FALSE)</f>
        <v>0.54476513336094778</v>
      </c>
      <c r="Q115" t="s">
        <v>117</v>
      </c>
      <c r="R115">
        <f>IFERROR(VLOOKUP(Q115,'EU+'!$B$2:$D$30,3,FALSE),0)</f>
        <v>0</v>
      </c>
      <c r="S115">
        <f t="shared" si="13"/>
        <v>3.8831043789328647E-2</v>
      </c>
      <c r="T115">
        <f t="shared" si="14"/>
        <v>1.3592971290941292E-2</v>
      </c>
      <c r="U115">
        <f t="shared" si="15"/>
        <v>3.7381760811168889E-2</v>
      </c>
      <c r="V115">
        <f t="shared" si="16"/>
        <v>1.3014622237013725E-2</v>
      </c>
      <c r="W115">
        <f t="shared" si="17"/>
        <v>1.6938039197217212E-4</v>
      </c>
      <c r="X115">
        <f t="shared" si="18"/>
        <v>3.9277013184182114E-2</v>
      </c>
      <c r="Y115">
        <f t="shared" si="19"/>
        <v>1.3728244236522988E-2</v>
      </c>
      <c r="Z115">
        <f t="shared" si="20"/>
        <v>3.8496605928226547E-2</v>
      </c>
      <c r="AA115">
        <f t="shared" si="21"/>
        <v>1.3448840722111242E-2</v>
      </c>
      <c r="AC115">
        <f t="shared" si="22"/>
        <v>1.8846468981762663E-4</v>
      </c>
    </row>
    <row r="116" spans="1:29" x14ac:dyDescent="0.25">
      <c r="A116" t="s">
        <v>118</v>
      </c>
      <c r="B116">
        <v>1.4364869303455621E-2</v>
      </c>
      <c r="C116">
        <v>5.3305668890442186E-3</v>
      </c>
      <c r="D116">
        <v>1.4018778320206982E-2</v>
      </c>
      <c r="E116">
        <v>5.229832479214846E-3</v>
      </c>
      <c r="F116">
        <f t="shared" si="12"/>
        <v>2.7351147760650503E-5</v>
      </c>
      <c r="G116">
        <v>1.457181718049746E-2</v>
      </c>
      <c r="H116">
        <v>5.4605549704042902E-3</v>
      </c>
      <c r="I116">
        <v>1.4318488268053353E-2</v>
      </c>
      <c r="J116">
        <v>5.3411531746128896E-3</v>
      </c>
      <c r="L116" s="5">
        <f>VLOOKUP(A116,Conversion_PPP_MarketExchange!$B$6:$C$271,2,FALSE)</f>
        <v>1.1401564828389099</v>
      </c>
      <c r="M116" t="s">
        <v>623</v>
      </c>
      <c r="Q116" t="s">
        <v>118</v>
      </c>
      <c r="R116">
        <f>IFERROR(VLOOKUP(Q116,'EU+'!$B$2:$D$30,3,FALSE),0)</f>
        <v>0</v>
      </c>
      <c r="S116">
        <f t="shared" si="13"/>
        <v>2.1297058223505666E-2</v>
      </c>
      <c r="T116">
        <f t="shared" si="14"/>
        <v>7.9029882557272186E-3</v>
      </c>
      <c r="U116">
        <f t="shared" si="15"/>
        <v>2.0783950887464434E-2</v>
      </c>
      <c r="V116">
        <f t="shared" si="16"/>
        <v>7.7536415024831405E-3</v>
      </c>
      <c r="W116">
        <f t="shared" si="17"/>
        <v>6.0118956549029014E-5</v>
      </c>
      <c r="X116">
        <f t="shared" si="18"/>
        <v>2.1603874867185867E-2</v>
      </c>
      <c r="Y116">
        <f t="shared" si="19"/>
        <v>8.0957058975383613E-3</v>
      </c>
      <c r="Z116">
        <f t="shared" si="20"/>
        <v>2.1228294659385322E-2</v>
      </c>
      <c r="AA116">
        <f t="shared" si="21"/>
        <v>7.9186832638309407E-3</v>
      </c>
      <c r="AC116">
        <f t="shared" si="22"/>
        <v>6.5540453979437402E-5</v>
      </c>
    </row>
    <row r="117" spans="1:29" x14ac:dyDescent="0.25">
      <c r="A117" t="s">
        <v>119</v>
      </c>
      <c r="B117">
        <v>0.55904464114982988</v>
      </c>
      <c r="C117">
        <v>0.54171883155471356</v>
      </c>
      <c r="D117">
        <v>0.5318628259023892</v>
      </c>
      <c r="E117">
        <v>0.5148498708465431</v>
      </c>
      <c r="F117">
        <f t="shared" si="12"/>
        <v>0.26507038951070211</v>
      </c>
      <c r="G117">
        <v>0.57155347406856671</v>
      </c>
      <c r="H117">
        <v>0.55730558769441685</v>
      </c>
      <c r="I117">
        <v>0.55415364704026182</v>
      </c>
      <c r="J117">
        <v>0.53824381094045892</v>
      </c>
      <c r="L117">
        <f>VLOOKUP(A117,Conversion_PPP_MarketExchange!$B$6:$C$271,2,FALSE)</f>
        <v>0.35875075672056811</v>
      </c>
      <c r="Q117" t="s">
        <v>119</v>
      </c>
      <c r="R117">
        <f>IFERROR(VLOOKUP(Q117,'EU+'!$B$2:$D$30,3,FALSE),0)</f>
        <v>0</v>
      </c>
      <c r="S117">
        <f t="shared" si="13"/>
        <v>0.26079111602966193</v>
      </c>
      <c r="T117">
        <f t="shared" si="14"/>
        <v>0.25270872530835137</v>
      </c>
      <c r="U117">
        <f t="shared" si="15"/>
        <v>0.24811095524766769</v>
      </c>
      <c r="V117">
        <f t="shared" si="16"/>
        <v>0.24017450937305734</v>
      </c>
      <c r="W117">
        <f t="shared" si="17"/>
        <v>5.768379495258881E-2</v>
      </c>
      <c r="X117">
        <f t="shared" si="18"/>
        <v>0.26662641478218435</v>
      </c>
      <c r="Y117">
        <f t="shared" si="19"/>
        <v>0.25997985757534675</v>
      </c>
      <c r="Z117">
        <f t="shared" si="20"/>
        <v>0.2585094953531713</v>
      </c>
      <c r="AA117">
        <f t="shared" si="21"/>
        <v>0.25108764813935536</v>
      </c>
      <c r="AC117">
        <f t="shared" si="22"/>
        <v>6.758952634489758E-2</v>
      </c>
    </row>
    <row r="118" spans="1:29" x14ac:dyDescent="0.25">
      <c r="A118" t="s">
        <v>120</v>
      </c>
      <c r="B118">
        <v>2.3837938585784668</v>
      </c>
      <c r="C118">
        <v>1.464718378408425</v>
      </c>
      <c r="D118">
        <v>2.2728317640358506</v>
      </c>
      <c r="E118">
        <v>1.3936483074036439</v>
      </c>
      <c r="F118">
        <f t="shared" si="12"/>
        <v>1.9422556047290414</v>
      </c>
      <c r="G118">
        <v>2.3949701125314857</v>
      </c>
      <c r="H118">
        <v>1.4724987815508739</v>
      </c>
      <c r="I118">
        <v>2.3505319117152679</v>
      </c>
      <c r="J118">
        <v>1.4440577313534775</v>
      </c>
      <c r="L118">
        <f>VLOOKUP(A118,Conversion_PPP_MarketExchange!$B$6:$C$271,2,FALSE)</f>
        <v>0.33474695215252387</v>
      </c>
      <c r="Q118" t="s">
        <v>120</v>
      </c>
      <c r="R118">
        <f>IFERROR(VLOOKUP(Q118,'EU+'!$B$2:$D$30,3,FALSE),0)</f>
        <v>0</v>
      </c>
      <c r="S118">
        <f t="shared" si="13"/>
        <v>1.0376211281076284</v>
      </c>
      <c r="T118">
        <f t="shared" si="14"/>
        <v>0.6375646663803578</v>
      </c>
      <c r="U118">
        <f t="shared" si="15"/>
        <v>0.98932139224659454</v>
      </c>
      <c r="V118">
        <f t="shared" si="16"/>
        <v>0.60662918637427798</v>
      </c>
      <c r="W118">
        <f t="shared" si="17"/>
        <v>0.36799896976111851</v>
      </c>
      <c r="X118">
        <f t="shared" si="18"/>
        <v>1.0424859435752143</v>
      </c>
      <c r="Y118">
        <f t="shared" si="19"/>
        <v>0.64095133115287894</v>
      </c>
      <c r="Z118">
        <f t="shared" si="20"/>
        <v>1.0231428213098124</v>
      </c>
      <c r="AA118">
        <f t="shared" si="21"/>
        <v>0.62857147100507804</v>
      </c>
      <c r="AC118">
        <f t="shared" si="22"/>
        <v>0.41081860890664751</v>
      </c>
    </row>
    <row r="119" spans="1:29" x14ac:dyDescent="0.25">
      <c r="A119" t="s">
        <v>121</v>
      </c>
      <c r="B119">
        <v>2.8100302820407218E-2</v>
      </c>
      <c r="C119">
        <v>1.6560161249143415E-2</v>
      </c>
      <c r="D119">
        <v>2.604455679573104E-2</v>
      </c>
      <c r="E119">
        <v>1.5276791307275267E-2</v>
      </c>
      <c r="F119">
        <f t="shared" si="12"/>
        <v>2.3338035264604118E-4</v>
      </c>
      <c r="G119">
        <v>2.8714289889416662E-2</v>
      </c>
      <c r="H119">
        <v>1.6907048818820908E-2</v>
      </c>
      <c r="I119">
        <v>2.7619716501851643E-2</v>
      </c>
      <c r="J119">
        <v>1.6263123859472855E-2</v>
      </c>
      <c r="L119">
        <f>VLOOKUP(A119,Conversion_PPP_MarketExchange!$B$6:$C$271,2,FALSE)</f>
        <v>0.34243655893851838</v>
      </c>
      <c r="Q119" t="s">
        <v>121</v>
      </c>
      <c r="R119">
        <f>IFERROR(VLOOKUP(Q119,'EU+'!$B$2:$D$30,3,FALSE),0)</f>
        <v>0</v>
      </c>
      <c r="S119">
        <f t="shared" si="13"/>
        <v>1.2512514754707308E-2</v>
      </c>
      <c r="T119">
        <f t="shared" si="14"/>
        <v>7.3739156227084525E-3</v>
      </c>
      <c r="U119">
        <f t="shared" si="15"/>
        <v>1.1597131293180653E-2</v>
      </c>
      <c r="V119">
        <f t="shared" si="16"/>
        <v>6.8024561108304829E-3</v>
      </c>
      <c r="W119">
        <f t="shared" si="17"/>
        <v>4.6273409139774979E-5</v>
      </c>
      <c r="X119">
        <f t="shared" si="18"/>
        <v>1.278591117713308E-2</v>
      </c>
      <c r="Y119">
        <f t="shared" si="19"/>
        <v>7.528377866818578E-3</v>
      </c>
      <c r="Z119">
        <f t="shared" si="20"/>
        <v>1.2298519075007014E-2</v>
      </c>
      <c r="AA119">
        <f t="shared" si="21"/>
        <v>7.2416506878888367E-3</v>
      </c>
      <c r="AC119">
        <f t="shared" si="22"/>
        <v>5.6676473305603841E-5</v>
      </c>
    </row>
    <row r="120" spans="1:29" x14ac:dyDescent="0.25">
      <c r="A120" t="s">
        <v>122</v>
      </c>
      <c r="B120">
        <v>1.7385628443775283</v>
      </c>
      <c r="C120">
        <v>0.19104726592795859</v>
      </c>
      <c r="D120">
        <v>1.6423591279585679</v>
      </c>
      <c r="E120">
        <v>0.17678615924352875</v>
      </c>
      <c r="F120">
        <f t="shared" si="12"/>
        <v>3.1253346100078308E-2</v>
      </c>
      <c r="G120">
        <v>1.7707546059258441</v>
      </c>
      <c r="H120">
        <v>0.1922426941844434</v>
      </c>
      <c r="I120">
        <v>1.7172255260873133</v>
      </c>
      <c r="J120">
        <v>0.18682403252429799</v>
      </c>
      <c r="L120">
        <f>VLOOKUP(A120,Conversion_PPP_MarketExchange!$B$6:$C$271,2,FALSE)</f>
        <v>1.1161219028669256</v>
      </c>
      <c r="Q120" t="s">
        <v>122</v>
      </c>
      <c r="R120" t="str">
        <f>IFERROR(VLOOKUP(Q120,'EU+'!$B$2:$D$30,3,FALSE),0)</f>
        <v>EU+</v>
      </c>
      <c r="S120">
        <f t="shared" si="13"/>
        <v>2.5232222345441357</v>
      </c>
      <c r="T120">
        <f t="shared" si="14"/>
        <v>0.27727194952845396</v>
      </c>
      <c r="U120">
        <f t="shared" si="15"/>
        <v>2.3835992366760252</v>
      </c>
      <c r="V120">
        <f t="shared" si="16"/>
        <v>0.25657442824429066</v>
      </c>
      <c r="W120">
        <f t="shared" si="17"/>
        <v>6.5830437228884653E-2</v>
      </c>
      <c r="X120">
        <f t="shared" si="18"/>
        <v>2.5699429894311616</v>
      </c>
      <c r="Y120">
        <f t="shared" si="19"/>
        <v>0.27900690617170648</v>
      </c>
      <c r="Z120">
        <f t="shared" si="20"/>
        <v>2.4922548202171075</v>
      </c>
      <c r="AA120">
        <f t="shared" si="21"/>
        <v>0.27114265920095865</v>
      </c>
      <c r="AC120">
        <f t="shared" si="22"/>
        <v>7.7844853691507426E-2</v>
      </c>
    </row>
    <row r="121" spans="1:29" x14ac:dyDescent="0.25">
      <c r="A121" t="s">
        <v>123</v>
      </c>
      <c r="B121">
        <v>1.3127303846551499</v>
      </c>
      <c r="C121">
        <v>0.23658445236392409</v>
      </c>
      <c r="D121">
        <v>1.2861876969750319</v>
      </c>
      <c r="E121">
        <v>0.22715866902528545</v>
      </c>
      <c r="F121">
        <f t="shared" si="12"/>
        <v>5.1601060913339179E-2</v>
      </c>
      <c r="G121">
        <v>1.3233122338889061</v>
      </c>
      <c r="H121">
        <v>0.23777263188193462</v>
      </c>
      <c r="I121">
        <v>1.3074101051730294</v>
      </c>
      <c r="J121">
        <v>0.23388678777401334</v>
      </c>
      <c r="L121">
        <f>VLOOKUP(A121,Conversion_PPP_MarketExchange!$B$6:$C$271,2,FALSE)</f>
        <v>1.3977809856422199</v>
      </c>
      <c r="Q121" t="s">
        <v>123</v>
      </c>
      <c r="R121" t="str">
        <f>IFERROR(VLOOKUP(Q121,'EU+'!$B$2:$D$30,3,FALSE),0)</f>
        <v>EU+</v>
      </c>
      <c r="S121">
        <f t="shared" si="13"/>
        <v>2.3859873907890603</v>
      </c>
      <c r="T121">
        <f t="shared" si="14"/>
        <v>0.43001024947354061</v>
      </c>
      <c r="U121">
        <f t="shared" si="15"/>
        <v>2.3377440356700649</v>
      </c>
      <c r="V121">
        <f t="shared" si="16"/>
        <v>0.41287817082495404</v>
      </c>
      <c r="W121">
        <f t="shared" si="17"/>
        <v>0.17046838394375993</v>
      </c>
      <c r="X121">
        <f t="shared" si="18"/>
        <v>2.4052207071943981</v>
      </c>
      <c r="Y121">
        <f t="shared" si="19"/>
        <v>0.43216985618418419</v>
      </c>
      <c r="Z121">
        <f t="shared" si="20"/>
        <v>2.3763173778845079</v>
      </c>
      <c r="AA121">
        <f t="shared" si="21"/>
        <v>0.42510703875232614</v>
      </c>
      <c r="AC121">
        <f t="shared" si="22"/>
        <v>0.18677078459425844</v>
      </c>
    </row>
    <row r="122" spans="1:29" x14ac:dyDescent="0.25">
      <c r="A122" t="s">
        <v>124</v>
      </c>
      <c r="B122">
        <v>0.50792393393873136</v>
      </c>
      <c r="C122">
        <v>0.46009343286063753</v>
      </c>
      <c r="D122">
        <v>0.49606323124865775</v>
      </c>
      <c r="E122">
        <v>0.44559139543230175</v>
      </c>
      <c r="F122">
        <f t="shared" si="12"/>
        <v>0.19855169168330591</v>
      </c>
      <c r="G122">
        <v>0.52642717353787893</v>
      </c>
      <c r="H122">
        <v>0.47862527500538993</v>
      </c>
      <c r="I122">
        <v>0.5101381129084227</v>
      </c>
      <c r="J122">
        <v>0.46163470858778122</v>
      </c>
      <c r="L122">
        <f>VLOOKUP(A122,Conversion_PPP_MarketExchange!$B$6:$C$271,2,FALSE)</f>
        <v>0.18985891362652474</v>
      </c>
      <c r="Q122" t="s">
        <v>124</v>
      </c>
      <c r="R122">
        <f>IFERROR(VLOOKUP(Q122,'EU+'!$B$2:$D$30,3,FALSE),0)</f>
        <v>0</v>
      </c>
      <c r="S122">
        <f t="shared" si="13"/>
        <v>0.12539584533530954</v>
      </c>
      <c r="T122">
        <f t="shared" si="14"/>
        <v>0.11358749035390696</v>
      </c>
      <c r="U122">
        <f t="shared" si="15"/>
        <v>0.12246768475709201</v>
      </c>
      <c r="V122">
        <f t="shared" si="16"/>
        <v>0.11000723921608635</v>
      </c>
      <c r="W122">
        <f t="shared" si="17"/>
        <v>1.2101592679945247E-2</v>
      </c>
      <c r="X122">
        <f t="shared" si="18"/>
        <v>0.12996390999212637</v>
      </c>
      <c r="Y122">
        <f t="shared" si="19"/>
        <v>0.11816261638378618</v>
      </c>
      <c r="Z122">
        <f t="shared" si="20"/>
        <v>0.12594248002817596</v>
      </c>
      <c r="AA122">
        <f t="shared" si="21"/>
        <v>0.11396799924467975</v>
      </c>
      <c r="AC122">
        <f t="shared" si="22"/>
        <v>1.3962403910661815E-2</v>
      </c>
    </row>
    <row r="123" spans="1:29" x14ac:dyDescent="0.25">
      <c r="A123" t="s">
        <v>125</v>
      </c>
      <c r="B123">
        <v>0.28192762894811796</v>
      </c>
      <c r="C123">
        <v>3.1380947193622805E-2</v>
      </c>
      <c r="D123">
        <v>0.27259001845022562</v>
      </c>
      <c r="E123">
        <v>3.1110299530012233E-2</v>
      </c>
      <c r="F123">
        <f t="shared" si="12"/>
        <v>9.6785073684707936E-4</v>
      </c>
      <c r="G123">
        <v>0.28442682675127984</v>
      </c>
      <c r="H123">
        <v>3.2533042447779756E-2</v>
      </c>
      <c r="I123">
        <v>0.27964815804987447</v>
      </c>
      <c r="J123">
        <v>3.1680769322124852E-2</v>
      </c>
      <c r="L123">
        <f>VLOOKUP(A123,Conversion_PPP_MarketExchange!$B$6:$C$271,2,FALSE)</f>
        <v>1.0807575864254031</v>
      </c>
      <c r="Q123" t="s">
        <v>125</v>
      </c>
      <c r="R123">
        <f>IFERROR(VLOOKUP(Q123,'EU+'!$B$2:$D$30,3,FALSE),0)</f>
        <v>0</v>
      </c>
      <c r="S123">
        <f t="shared" si="13"/>
        <v>0.39620450552434727</v>
      </c>
      <c r="T123">
        <f t="shared" si="14"/>
        <v>4.4100937223229802E-2</v>
      </c>
      <c r="U123">
        <f t="shared" si="15"/>
        <v>0.38308197700914026</v>
      </c>
      <c r="V123">
        <f t="shared" si="16"/>
        <v>4.3720584917454619E-2</v>
      </c>
      <c r="W123">
        <f t="shared" si="17"/>
        <v>1.9114895455243602E-3</v>
      </c>
      <c r="X123">
        <f t="shared" si="18"/>
        <v>0.3997167311033149</v>
      </c>
      <c r="Y123">
        <f t="shared" si="19"/>
        <v>4.572002412220913E-2</v>
      </c>
      <c r="Z123">
        <f t="shared" si="20"/>
        <v>0.39300107121226746</v>
      </c>
      <c r="AA123">
        <f t="shared" si="21"/>
        <v>4.4522289605795587E-2</v>
      </c>
      <c r="AC123">
        <f t="shared" si="22"/>
        <v>2.0903206057353847E-3</v>
      </c>
    </row>
    <row r="124" spans="1:29" x14ac:dyDescent="0.25">
      <c r="A124" t="s">
        <v>126</v>
      </c>
      <c r="B124">
        <v>0.39322565811140481</v>
      </c>
      <c r="C124">
        <v>0.19732037374702921</v>
      </c>
      <c r="D124">
        <v>0.38325003269721625</v>
      </c>
      <c r="E124">
        <v>0.19072702110851669</v>
      </c>
      <c r="F124">
        <f t="shared" si="12"/>
        <v>3.6376796580928572E-2</v>
      </c>
      <c r="G124">
        <v>0.40224625113301515</v>
      </c>
      <c r="H124">
        <v>0.20051863672016873</v>
      </c>
      <c r="I124">
        <v>0.3929073139805454</v>
      </c>
      <c r="J124">
        <v>0.19623102893333907</v>
      </c>
      <c r="L124">
        <f>VLOOKUP(A124,Conversion_PPP_MarketExchange!$B$6:$C$271,2,FALSE)</f>
        <v>0.3266869348679714</v>
      </c>
      <c r="Q124" t="s">
        <v>126</v>
      </c>
      <c r="R124">
        <f>IFERROR(VLOOKUP(Q124,'EU+'!$B$2:$D$30,3,FALSE),0)</f>
        <v>0</v>
      </c>
      <c r="S124">
        <f t="shared" si="13"/>
        <v>0.16704254278631792</v>
      </c>
      <c r="T124">
        <f t="shared" si="14"/>
        <v>8.3821836887643317E-2</v>
      </c>
      <c r="U124">
        <f t="shared" si="15"/>
        <v>0.16280488992543116</v>
      </c>
      <c r="V124">
        <f t="shared" si="16"/>
        <v>8.1020975937944092E-2</v>
      </c>
      <c r="W124">
        <f t="shared" si="17"/>
        <v>6.5643985419369154E-3</v>
      </c>
      <c r="X124">
        <f t="shared" si="18"/>
        <v>0.17087449719897582</v>
      </c>
      <c r="Y124">
        <f t="shared" si="19"/>
        <v>8.5180461302180377E-2</v>
      </c>
      <c r="Z124">
        <f t="shared" si="20"/>
        <v>0.16690730997024164</v>
      </c>
      <c r="AA124">
        <f t="shared" si="21"/>
        <v>8.3359082426187656E-2</v>
      </c>
      <c r="AC124">
        <f t="shared" si="22"/>
        <v>7.2557109876522485E-3</v>
      </c>
    </row>
    <row r="125" spans="1:29" x14ac:dyDescent="0.25">
      <c r="A125" t="s">
        <v>127</v>
      </c>
      <c r="B125">
        <v>2.1312303133304638</v>
      </c>
      <c r="C125">
        <v>1.3669065658386237</v>
      </c>
      <c r="D125">
        <v>2.1002151897833925</v>
      </c>
      <c r="E125">
        <v>1.3409519439030635</v>
      </c>
      <c r="F125">
        <f t="shared" si="12"/>
        <v>1.7981521158574048</v>
      </c>
      <c r="G125">
        <v>2.1930168201599352</v>
      </c>
      <c r="H125">
        <v>1.4135062709328552</v>
      </c>
      <c r="I125">
        <v>2.1414874410912641</v>
      </c>
      <c r="J125">
        <v>1.3741161587916129</v>
      </c>
      <c r="L125">
        <f>VLOOKUP(A125,Conversion_PPP_MarketExchange!$B$6:$C$271,2,FALSE)</f>
        <v>0.21975594745601407</v>
      </c>
      <c r="Q125" t="s">
        <v>127</v>
      </c>
      <c r="R125">
        <f>IFERROR(VLOOKUP(Q125,'EU+'!$B$2:$D$30,3,FALSE),0)</f>
        <v>0</v>
      </c>
      <c r="S125">
        <f t="shared" si="13"/>
        <v>0.60901010755846663</v>
      </c>
      <c r="T125">
        <f t="shared" si="14"/>
        <v>0.39060063545308393</v>
      </c>
      <c r="U125">
        <f t="shared" si="15"/>
        <v>0.60014737526285467</v>
      </c>
      <c r="V125">
        <f t="shared" si="16"/>
        <v>0.38318396772001584</v>
      </c>
      <c r="W125">
        <f t="shared" si="17"/>
        <v>0.14682995311765415</v>
      </c>
      <c r="X125">
        <f t="shared" si="18"/>
        <v>0.62666592210582839</v>
      </c>
      <c r="Y125">
        <f t="shared" si="19"/>
        <v>0.40391674269598538</v>
      </c>
      <c r="Z125">
        <f t="shared" si="20"/>
        <v>0.61194113497571656</v>
      </c>
      <c r="AA125">
        <f t="shared" si="21"/>
        <v>0.39266081400454766</v>
      </c>
      <c r="AC125">
        <f t="shared" si="22"/>
        <v>0.16314873503013486</v>
      </c>
    </row>
    <row r="126" spans="1:29" x14ac:dyDescent="0.25">
      <c r="A126" t="s">
        <v>128</v>
      </c>
      <c r="B126">
        <v>0.16435796727325797</v>
      </c>
      <c r="C126">
        <v>7.1870320129771112E-2</v>
      </c>
      <c r="D126">
        <v>0.15378821129927175</v>
      </c>
      <c r="E126">
        <v>6.5184964059531031E-2</v>
      </c>
      <c r="F126">
        <f t="shared" si="12"/>
        <v>4.2490795394423521E-3</v>
      </c>
      <c r="G126">
        <v>0.16957366653174821</v>
      </c>
      <c r="H126">
        <v>7.3519712162710429E-2</v>
      </c>
      <c r="I126">
        <v>0.16257328170142599</v>
      </c>
      <c r="J126">
        <v>7.0284115160032024E-2</v>
      </c>
      <c r="L126">
        <f>VLOOKUP(A126,Conversion_PPP_MarketExchange!$B$6:$C$271,2,FALSE)</f>
        <v>0.46682852190714802</v>
      </c>
      <c r="Q126" t="s">
        <v>128</v>
      </c>
      <c r="R126">
        <f>IFERROR(VLOOKUP(Q126,'EU+'!$B$2:$D$30,3,FALSE),0)</f>
        <v>0</v>
      </c>
      <c r="S126">
        <f t="shared" si="13"/>
        <v>9.9770379007793897E-2</v>
      </c>
      <c r="T126">
        <f t="shared" si="14"/>
        <v>4.3627511326160287E-2</v>
      </c>
      <c r="U126">
        <f t="shared" si="15"/>
        <v>9.33542096121769E-2</v>
      </c>
      <c r="V126">
        <f t="shared" si="16"/>
        <v>3.9569293035951282E-2</v>
      </c>
      <c r="W126">
        <f t="shared" si="17"/>
        <v>1.5657289513649826E-3</v>
      </c>
      <c r="X126">
        <f t="shared" si="18"/>
        <v>0.10293647007379671</v>
      </c>
      <c r="Y126">
        <f t="shared" si="19"/>
        <v>4.462874339898823E-2</v>
      </c>
      <c r="Z126">
        <f t="shared" si="20"/>
        <v>9.8687019564589182E-2</v>
      </c>
      <c r="AA126">
        <f t="shared" si="21"/>
        <v>4.2664635758638811E-2</v>
      </c>
      <c r="AC126">
        <f t="shared" si="22"/>
        <v>1.9917247373727356E-3</v>
      </c>
    </row>
    <row r="127" spans="1:29" x14ac:dyDescent="0.25">
      <c r="A127" t="s">
        <v>129</v>
      </c>
      <c r="B127">
        <v>0.76423741051515115</v>
      </c>
      <c r="C127">
        <v>0.42454443099401301</v>
      </c>
      <c r="D127">
        <v>0.72069005307002942</v>
      </c>
      <c r="E127">
        <v>0.3958819967047239</v>
      </c>
      <c r="F127">
        <f t="shared" si="12"/>
        <v>0.15672255531491902</v>
      </c>
      <c r="G127">
        <v>0.76560685182837485</v>
      </c>
      <c r="H127">
        <v>0.42560787808493217</v>
      </c>
      <c r="I127">
        <v>0.75017810513785177</v>
      </c>
      <c r="J127">
        <v>0.41557293587323824</v>
      </c>
      <c r="L127">
        <f>VLOOKUP(A127,Conversion_PPP_MarketExchange!$B$6:$C$271,2,FALSE)</f>
        <v>0.41267834055102071</v>
      </c>
      <c r="Q127" t="s">
        <v>129</v>
      </c>
      <c r="R127">
        <f>IFERROR(VLOOKUP(Q127,'EU+'!$B$2:$D$30,3,FALSE),0)</f>
        <v>0</v>
      </c>
      <c r="S127">
        <f t="shared" si="13"/>
        <v>0.41010347281422022</v>
      </c>
      <c r="T127">
        <f t="shared" si="14"/>
        <v>0.22781814017351104</v>
      </c>
      <c r="U127">
        <f t="shared" si="15"/>
        <v>0.38673518139795937</v>
      </c>
      <c r="V127">
        <f t="shared" si="16"/>
        <v>0.21243736493323143</v>
      </c>
      <c r="W127">
        <f t="shared" si="17"/>
        <v>4.5129634019774947E-2</v>
      </c>
      <c r="X127">
        <f t="shared" si="18"/>
        <v>0.41083833953317572</v>
      </c>
      <c r="Y127">
        <f t="shared" si="19"/>
        <v>0.22838880491608907</v>
      </c>
      <c r="Z127">
        <f t="shared" si="20"/>
        <v>0.40255899791511845</v>
      </c>
      <c r="AA127">
        <f t="shared" si="21"/>
        <v>0.22300387531975902</v>
      </c>
      <c r="AC127">
        <f t="shared" si="22"/>
        <v>5.2161446210999392E-2</v>
      </c>
    </row>
    <row r="128" spans="1:29" x14ac:dyDescent="0.25">
      <c r="A128" t="s">
        <v>130</v>
      </c>
      <c r="B128">
        <v>1.1050550548340872</v>
      </c>
      <c r="C128">
        <v>0.64605652950277759</v>
      </c>
      <c r="D128">
        <v>1.0862041609155557</v>
      </c>
      <c r="E128">
        <v>0.62910078809579939</v>
      </c>
      <c r="F128">
        <f t="shared" si="12"/>
        <v>0.39576780158275587</v>
      </c>
      <c r="G128">
        <v>1.1231642932865973</v>
      </c>
      <c r="H128">
        <v>0.65380420288775931</v>
      </c>
      <c r="I128">
        <v>1.1048078363454132</v>
      </c>
      <c r="J128">
        <v>0.64306992274288688</v>
      </c>
      <c r="L128">
        <f>VLOOKUP(A128,Conversion_PPP_MarketExchange!$B$6:$C$271,2,FALSE)</f>
        <v>0.28458517435615721</v>
      </c>
      <c r="Q128" t="s">
        <v>130</v>
      </c>
      <c r="R128">
        <f>IFERROR(VLOOKUP(Q128,'EU+'!$B$2:$D$30,3,FALSE),0)</f>
        <v>0</v>
      </c>
      <c r="S128">
        <f t="shared" si="13"/>
        <v>0.40893065227781089</v>
      </c>
      <c r="T128">
        <f t="shared" si="14"/>
        <v>0.23907615902229903</v>
      </c>
      <c r="U128">
        <f t="shared" si="15"/>
        <v>0.40195479319060706</v>
      </c>
      <c r="V128">
        <f t="shared" si="16"/>
        <v>0.23280160974705907</v>
      </c>
      <c r="W128">
        <f t="shared" si="17"/>
        <v>5.4196589500821991E-2</v>
      </c>
      <c r="X128">
        <f t="shared" si="18"/>
        <v>0.41563205838445161</v>
      </c>
      <c r="Y128">
        <f t="shared" si="19"/>
        <v>0.24194322081899086</v>
      </c>
      <c r="Z128">
        <f t="shared" si="20"/>
        <v>0.40883916795095643</v>
      </c>
      <c r="AA128">
        <f t="shared" si="21"/>
        <v>0.23797095159840032</v>
      </c>
      <c r="AC128">
        <f t="shared" si="22"/>
        <v>5.8536522100266976E-2</v>
      </c>
    </row>
    <row r="129" spans="1:29" x14ac:dyDescent="0.25">
      <c r="A129" t="s">
        <v>131</v>
      </c>
      <c r="B129">
        <v>5.1438008750374742E-2</v>
      </c>
      <c r="C129">
        <v>2.7293551410833432E-2</v>
      </c>
      <c r="D129">
        <v>4.9273670712467285E-2</v>
      </c>
      <c r="E129">
        <v>2.6121134630493453E-2</v>
      </c>
      <c r="F129">
        <f t="shared" si="12"/>
        <v>6.8231367438436436E-4</v>
      </c>
      <c r="G129">
        <v>5.1221118338774366E-2</v>
      </c>
      <c r="H129">
        <v>2.7258623525026449E-2</v>
      </c>
      <c r="I129">
        <v>5.0644265933872133E-2</v>
      </c>
      <c r="J129">
        <v>2.6896617999786373E-2</v>
      </c>
      <c r="L129">
        <f>VLOOKUP(A129,Conversion_PPP_MarketExchange!$B$6:$C$271,2,FALSE)</f>
        <v>0.50302808090073825</v>
      </c>
      <c r="Q129" t="s">
        <v>131</v>
      </c>
      <c r="R129">
        <f>IFERROR(VLOOKUP(Q129,'EU+'!$B$2:$D$30,3,FALSE),0)</f>
        <v>0</v>
      </c>
      <c r="S129">
        <f t="shared" si="13"/>
        <v>3.3645722286571901E-2</v>
      </c>
      <c r="T129">
        <f t="shared" si="14"/>
        <v>1.7852776055925456E-2</v>
      </c>
      <c r="U129">
        <f t="shared" si="15"/>
        <v>3.2230023694678651E-2</v>
      </c>
      <c r="V129">
        <f t="shared" si="16"/>
        <v>1.7085895487378017E-2</v>
      </c>
      <c r="W129">
        <f t="shared" si="17"/>
        <v>2.9192782460560449E-4</v>
      </c>
      <c r="X129">
        <f t="shared" si="18"/>
        <v>3.3503853759142305E-2</v>
      </c>
      <c r="Y129">
        <f t="shared" si="19"/>
        <v>1.7829929643817598E-2</v>
      </c>
      <c r="Z129">
        <f t="shared" si="20"/>
        <v>3.3126533246797617E-2</v>
      </c>
      <c r="AA129">
        <f t="shared" si="21"/>
        <v>1.7593140979864048E-2</v>
      </c>
      <c r="AC129">
        <f t="shared" si="22"/>
        <v>3.1790639110348555E-4</v>
      </c>
    </row>
    <row r="130" spans="1:29" x14ac:dyDescent="0.25">
      <c r="A130" t="s">
        <v>132</v>
      </c>
      <c r="B130">
        <v>1.7017223859371817</v>
      </c>
      <c r="C130">
        <v>0.17241379129061424</v>
      </c>
      <c r="D130">
        <v>1.6150499744845923</v>
      </c>
      <c r="E130">
        <v>0.16001396407564841</v>
      </c>
      <c r="F130">
        <f t="shared" si="12"/>
        <v>2.5604468699202902E-2</v>
      </c>
      <c r="G130">
        <v>1.7058350814642338</v>
      </c>
      <c r="H130">
        <v>0.17229503781301628</v>
      </c>
      <c r="I130">
        <v>1.6742024806286693</v>
      </c>
      <c r="J130">
        <v>0.16834148249059619</v>
      </c>
      <c r="L130">
        <f>VLOOKUP(A130,Conversion_PPP_MarketExchange!$B$6:$C$271,2,FALSE)</f>
        <v>0.57721990418791524</v>
      </c>
      <c r="Q130" t="s">
        <v>132</v>
      </c>
      <c r="R130" t="str">
        <f>IFERROR(VLOOKUP(Q130,'EU+'!$B$2:$D$30,3,FALSE),0)</f>
        <v>EU+</v>
      </c>
      <c r="S130">
        <f t="shared" si="13"/>
        <v>1.2772722847957481</v>
      </c>
      <c r="T130">
        <f t="shared" si="14"/>
        <v>0.12940968453604712</v>
      </c>
      <c r="U130">
        <f t="shared" si="15"/>
        <v>1.2122180374522025</v>
      </c>
      <c r="V130">
        <f t="shared" si="16"/>
        <v>0.12010266961468581</v>
      </c>
      <c r="W130">
        <f t="shared" si="17"/>
        <v>1.4424651248574375E-2</v>
      </c>
      <c r="X130">
        <f t="shared" si="18"/>
        <v>1.2803591760865469</v>
      </c>
      <c r="Y130">
        <f t="shared" si="19"/>
        <v>0.12932055100468356</v>
      </c>
      <c r="Z130">
        <f t="shared" si="20"/>
        <v>1.2566164994448326</v>
      </c>
      <c r="AA130">
        <f t="shared" si="21"/>
        <v>0.12635310656047544</v>
      </c>
      <c r="AC130">
        <f t="shared" si="22"/>
        <v>1.6723804912154965E-2</v>
      </c>
    </row>
    <row r="131" spans="1:29" x14ac:dyDescent="0.25">
      <c r="A131" t="s">
        <v>133</v>
      </c>
      <c r="B131">
        <v>0.4471975011169162</v>
      </c>
      <c r="C131">
        <v>4.2633879815303637E-2</v>
      </c>
      <c r="D131">
        <v>0.41250863058147047</v>
      </c>
      <c r="E131">
        <v>4.0120181783500686E-2</v>
      </c>
      <c r="F131">
        <f t="shared" si="12"/>
        <v>1.6096289863411404E-3</v>
      </c>
      <c r="G131">
        <v>0.4645489194448536</v>
      </c>
      <c r="H131">
        <v>4.4013393697657097E-2</v>
      </c>
      <c r="I131">
        <v>0.44141835038108007</v>
      </c>
      <c r="J131">
        <v>4.2286544428978258E-2</v>
      </c>
      <c r="L131">
        <f>VLOOKUP(A131,Conversion_PPP_MarketExchange!$B$6:$C$271,2,FALSE)</f>
        <v>0.82639816023657553</v>
      </c>
      <c r="Q131" t="s">
        <v>133</v>
      </c>
      <c r="R131" t="str">
        <f>IFERROR(VLOOKUP(Q131,'EU+'!$B$2:$D$30,3,FALSE),0)</f>
        <v>EU+</v>
      </c>
      <c r="S131">
        <f t="shared" si="13"/>
        <v>0.48055399057058668</v>
      </c>
      <c r="T131">
        <f t="shared" si="14"/>
        <v>4.5813943565383555E-2</v>
      </c>
      <c r="U131">
        <f t="shared" si="15"/>
        <v>0.44327767502195242</v>
      </c>
      <c r="V131">
        <f t="shared" si="16"/>
        <v>4.31127486408696E-2</v>
      </c>
      <c r="W131">
        <f t="shared" si="17"/>
        <v>1.8587090953708035E-3</v>
      </c>
      <c r="X131">
        <f t="shared" si="18"/>
        <v>0.49919965227201452</v>
      </c>
      <c r="Y131">
        <f t="shared" si="19"/>
        <v>4.7296355474119062E-2</v>
      </c>
      <c r="Z131">
        <f t="shared" si="20"/>
        <v>0.47434377262151783</v>
      </c>
      <c r="AA131">
        <f t="shared" si="21"/>
        <v>4.5440700410964853E-2</v>
      </c>
      <c r="AC131">
        <f t="shared" si="22"/>
        <v>2.2369452411342321E-3</v>
      </c>
    </row>
    <row r="132" spans="1:29" x14ac:dyDescent="0.25">
      <c r="A132" t="s">
        <v>134</v>
      </c>
      <c r="B132">
        <v>9.465777931855246E-2</v>
      </c>
      <c r="C132">
        <v>4.466855865093336E-2</v>
      </c>
      <c r="D132">
        <v>9.4786709097089347E-2</v>
      </c>
      <c r="E132">
        <v>4.4898565170505965E-2</v>
      </c>
      <c r="F132">
        <f t="shared" si="12"/>
        <v>2.0158811543701713E-3</v>
      </c>
      <c r="G132">
        <v>9.9072122404218796E-2</v>
      </c>
      <c r="H132">
        <v>4.6701432197239379E-2</v>
      </c>
      <c r="I132">
        <v>9.6172203606620196E-2</v>
      </c>
      <c r="J132">
        <v>4.5431945646191123E-2</v>
      </c>
      <c r="L132">
        <f>VLOOKUP(A132,Conversion_PPP_MarketExchange!$B$6:$C$271,2,FALSE)</f>
        <v>0.24618088017344175</v>
      </c>
      <c r="Q132" t="s">
        <v>134</v>
      </c>
      <c r="R132">
        <f>IFERROR(VLOOKUP(Q132,'EU+'!$B$2:$D$30,3,FALSE),0)</f>
        <v>0</v>
      </c>
      <c r="S132">
        <f t="shared" si="13"/>
        <v>3.0301498765791527E-2</v>
      </c>
      <c r="T132">
        <f t="shared" si="14"/>
        <v>1.4299134044502771E-2</v>
      </c>
      <c r="U132">
        <f t="shared" si="15"/>
        <v>3.0342771290388391E-2</v>
      </c>
      <c r="V132">
        <f t="shared" si="16"/>
        <v>1.4372762882186555E-2</v>
      </c>
      <c r="W132">
        <f t="shared" si="17"/>
        <v>2.0657631286755959E-4</v>
      </c>
      <c r="X132">
        <f t="shared" si="18"/>
        <v>3.171460197320939E-2</v>
      </c>
      <c r="Y132">
        <f t="shared" si="19"/>
        <v>1.4949890017206315E-2</v>
      </c>
      <c r="Z132">
        <f t="shared" si="20"/>
        <v>3.0786290676463098E-2</v>
      </c>
      <c r="AA132">
        <f t="shared" si="21"/>
        <v>1.4543506670410027E-2</v>
      </c>
      <c r="AC132">
        <f t="shared" si="22"/>
        <v>2.2349921152656503E-4</v>
      </c>
    </row>
    <row r="133" spans="1:29" x14ac:dyDescent="0.25">
      <c r="A133" t="s">
        <v>135</v>
      </c>
      <c r="B133">
        <v>1.3831313949819182</v>
      </c>
      <c r="C133">
        <v>0.25431814417357107</v>
      </c>
      <c r="D133">
        <v>1.3899827012667683</v>
      </c>
      <c r="E133">
        <v>0.25567756297826422</v>
      </c>
      <c r="F133">
        <f t="shared" si="12"/>
        <v>6.5371016210504271E-2</v>
      </c>
      <c r="G133">
        <v>1.41532388953105</v>
      </c>
      <c r="H133">
        <v>0.26072334948860876</v>
      </c>
      <c r="I133">
        <v>1.3961459952599122</v>
      </c>
      <c r="J133">
        <v>0.25692112903571057</v>
      </c>
      <c r="L133">
        <f>VLOOKUP(A133,Conversion_PPP_MarketExchange!$B$6:$C$271,2,FALSE)</f>
        <v>0.46816270235367857</v>
      </c>
      <c r="Q133" t="s">
        <v>135</v>
      </c>
      <c r="R133">
        <f>IFERROR(VLOOKUP(Q133,'EU+'!$B$2:$D$30,3,FALSE),0)</f>
        <v>0</v>
      </c>
      <c r="S133">
        <f t="shared" si="13"/>
        <v>0.84200317442144323</v>
      </c>
      <c r="T133">
        <f t="shared" si="14"/>
        <v>0.15482020398352431</v>
      </c>
      <c r="U133">
        <f t="shared" si="15"/>
        <v>0.84617401579031604</v>
      </c>
      <c r="V133">
        <f t="shared" si="16"/>
        <v>0.15564777174250413</v>
      </c>
      <c r="W133">
        <f t="shared" si="17"/>
        <v>2.4226228848406667E-2</v>
      </c>
      <c r="X133">
        <f t="shared" si="18"/>
        <v>0.8616008660805704</v>
      </c>
      <c r="Y133">
        <f t="shared" si="19"/>
        <v>0.15871947431145533</v>
      </c>
      <c r="Z133">
        <f t="shared" si="20"/>
        <v>0.84992601876410989</v>
      </c>
      <c r="AA133">
        <f t="shared" si="21"/>
        <v>0.15640481230406719</v>
      </c>
      <c r="AC133">
        <f t="shared" si="22"/>
        <v>2.5191871525704731E-2</v>
      </c>
    </row>
    <row r="134" spans="1:29" x14ac:dyDescent="0.25">
      <c r="A134" t="s">
        <v>136</v>
      </c>
      <c r="B134">
        <v>0.4481465072707766</v>
      </c>
      <c r="C134">
        <v>0.16623734748769561</v>
      </c>
      <c r="D134">
        <v>0.43492738178183521</v>
      </c>
      <c r="E134">
        <v>0.15861460004825059</v>
      </c>
      <c r="F134">
        <f t="shared" si="12"/>
        <v>2.5158591348466496E-2</v>
      </c>
      <c r="G134">
        <v>0.45568909583197625</v>
      </c>
      <c r="H134">
        <v>0.16777067469474063</v>
      </c>
      <c r="I134">
        <v>0.44625432829486272</v>
      </c>
      <c r="J134">
        <v>0.16425635080136156</v>
      </c>
      <c r="L134">
        <f>VLOOKUP(A134,Conversion_PPP_MarketExchange!$B$6:$C$271,2,FALSE)</f>
        <v>0.48092883094813471</v>
      </c>
      <c r="Q134" t="s">
        <v>136</v>
      </c>
      <c r="R134" t="str">
        <f>IFERROR(VLOOKUP(Q134,'EU+'!$B$2:$D$30,3,FALSE),0)</f>
        <v>EU+</v>
      </c>
      <c r="S134">
        <f t="shared" si="13"/>
        <v>0.28025560521640924</v>
      </c>
      <c r="T134">
        <f t="shared" si="14"/>
        <v>0.10395919118830697</v>
      </c>
      <c r="U134">
        <f t="shared" si="15"/>
        <v>0.27198881309769601</v>
      </c>
      <c r="V134">
        <f t="shared" si="16"/>
        <v>9.9192183831575076E-2</v>
      </c>
      <c r="W134">
        <f t="shared" si="17"/>
        <v>9.8390893332769847E-3</v>
      </c>
      <c r="X134">
        <f t="shared" si="18"/>
        <v>0.28497248393312802</v>
      </c>
      <c r="Y134">
        <f t="shared" si="19"/>
        <v>0.10491808194709525</v>
      </c>
      <c r="Z134">
        <f t="shared" si="20"/>
        <v>0.2790723007490778</v>
      </c>
      <c r="AA134">
        <f t="shared" si="21"/>
        <v>0.10272034314140074</v>
      </c>
      <c r="AC134">
        <f t="shared" si="22"/>
        <v>1.1007803919457394E-2</v>
      </c>
    </row>
    <row r="135" spans="1:29" x14ac:dyDescent="0.25">
      <c r="A135" t="s">
        <v>137</v>
      </c>
      <c r="B135">
        <v>7.4130294655128974</v>
      </c>
      <c r="C135">
        <v>2.0449527431776007</v>
      </c>
      <c r="D135">
        <v>7.0528401635673816</v>
      </c>
      <c r="E135">
        <v>1.9527727650170188</v>
      </c>
      <c r="F135">
        <f t="shared" ref="F135:F174" si="23">E135^2</f>
        <v>3.813321471792213</v>
      </c>
      <c r="G135">
        <v>7.5760877882098736</v>
      </c>
      <c r="H135">
        <v>2.1015691912009156</v>
      </c>
      <c r="I135">
        <v>7.3473191390967179</v>
      </c>
      <c r="J135">
        <v>2.0340228005135272</v>
      </c>
      <c r="L135">
        <f>VLOOKUP(A135,Conversion_PPP_MarketExchange!$B$6:$C$271,2,FALSE)</f>
        <v>0.45028818005685112</v>
      </c>
      <c r="Q135" t="s">
        <v>137</v>
      </c>
      <c r="R135">
        <f>IFERROR(VLOOKUP(Q135,'EU+'!$B$2:$D$30,3,FALSE),0)</f>
        <v>0</v>
      </c>
      <c r="S135">
        <f t="shared" ref="S135:S174" si="24">B135*$L135*$O$4</f>
        <v>4.340499910772663</v>
      </c>
      <c r="T135">
        <f t="shared" ref="T135:T174" si="25">C135*$L135*$O$4</f>
        <v>1.197367046845073</v>
      </c>
      <c r="U135">
        <f t="shared" ref="U135:U174" si="26">D135*$L135*$O$4</f>
        <v>4.1296007581078751</v>
      </c>
      <c r="V135">
        <f t="shared" ref="V135:V174" si="27">E135*$L135*$O$4</f>
        <v>1.1433935412975205</v>
      </c>
      <c r="W135">
        <f t="shared" ref="W135:W174" si="28">V135^2</f>
        <v>1.3073487902808847</v>
      </c>
      <c r="X135">
        <f t="shared" ref="X135:X174" si="29">G135*$L135*$O$4</f>
        <v>4.4359743235494644</v>
      </c>
      <c r="Y135">
        <f t="shared" ref="Y135:Y174" si="30">H135*$L135*$O$4</f>
        <v>1.2305172843743746</v>
      </c>
      <c r="Z135">
        <f t="shared" ref="Z135:Z174" si="31">I135*$L135*$O$4</f>
        <v>4.3020249974766678</v>
      </c>
      <c r="AA135">
        <f t="shared" ref="AA135:AA174" si="32">J135*$L135*$O$4</f>
        <v>1.190967313054877</v>
      </c>
      <c r="AC135">
        <f t="shared" ref="AC135:AC174" si="33">Y135^2</f>
        <v>1.5141727871440853</v>
      </c>
    </row>
    <row r="136" spans="1:29" x14ac:dyDescent="0.25">
      <c r="A136" t="s">
        <v>138</v>
      </c>
      <c r="B136">
        <v>0.16939865606611015</v>
      </c>
      <c r="C136">
        <v>0.12818371496880207</v>
      </c>
      <c r="D136">
        <v>0.16384314131627362</v>
      </c>
      <c r="E136">
        <v>0.12417335441711386</v>
      </c>
      <c r="F136">
        <f t="shared" si="23"/>
        <v>1.5419021947198169E-2</v>
      </c>
      <c r="G136">
        <v>0.16901120282587107</v>
      </c>
      <c r="H136">
        <v>0.12879630447512505</v>
      </c>
      <c r="I136">
        <v>0.16741766673608494</v>
      </c>
      <c r="J136">
        <v>0.12706766540817321</v>
      </c>
      <c r="L136">
        <f>VLOOKUP(A136,Conversion_PPP_MarketExchange!$B$6:$C$271,2,FALSE)</f>
        <v>0.35446010735943112</v>
      </c>
      <c r="Q136" t="s">
        <v>138</v>
      </c>
      <c r="R136">
        <f>IFERROR(VLOOKUP(Q136,'EU+'!$B$2:$D$30,3,FALSE),0)</f>
        <v>0</v>
      </c>
      <c r="S136">
        <f t="shared" si="24"/>
        <v>7.8078381727336707E-2</v>
      </c>
      <c r="T136">
        <f t="shared" si="25"/>
        <v>5.9081797110930721E-2</v>
      </c>
      <c r="U136">
        <f t="shared" si="26"/>
        <v>7.5517761640951239E-2</v>
      </c>
      <c r="V136">
        <f t="shared" si="27"/>
        <v>5.7233361773304639E-2</v>
      </c>
      <c r="W136">
        <f t="shared" si="28"/>
        <v>3.2756576998739686E-3</v>
      </c>
      <c r="X136">
        <f t="shared" si="29"/>
        <v>7.7899798716730806E-2</v>
      </c>
      <c r="Y136">
        <f t="shared" si="30"/>
        <v>5.9364148803840132E-2</v>
      </c>
      <c r="Z136">
        <f t="shared" si="31"/>
        <v>7.7165314028339579E-2</v>
      </c>
      <c r="AA136">
        <f t="shared" si="32"/>
        <v>5.8567393126595688E-2</v>
      </c>
      <c r="AC136">
        <f t="shared" si="33"/>
        <v>3.5241021632044737E-3</v>
      </c>
    </row>
    <row r="137" spans="1:29" x14ac:dyDescent="0.25">
      <c r="A137" t="s">
        <v>139</v>
      </c>
      <c r="B137">
        <v>5.5121611273420683</v>
      </c>
      <c r="C137">
        <v>2.0970594443123729</v>
      </c>
      <c r="D137">
        <v>5.3729230227243132</v>
      </c>
      <c r="E137">
        <v>2.0398816777325264</v>
      </c>
      <c r="F137">
        <f t="shared" si="23"/>
        <v>4.1611172591488668</v>
      </c>
      <c r="G137">
        <v>5.5635132511995602</v>
      </c>
      <c r="H137">
        <v>2.1172778353395936</v>
      </c>
      <c r="I137">
        <v>5.4828658004219806</v>
      </c>
      <c r="J137">
        <v>2.0849972825041365</v>
      </c>
      <c r="L137">
        <f>VLOOKUP(A137,Conversion_PPP_MarketExchange!$B$6:$C$271,2,FALSE)</f>
        <v>0.2922905082815751</v>
      </c>
      <c r="Q137" t="s">
        <v>139</v>
      </c>
      <c r="R137">
        <f>IFERROR(VLOOKUP(Q137,'EU+'!$B$2:$D$30,3,FALSE),0)</f>
        <v>0</v>
      </c>
      <c r="S137">
        <f t="shared" si="24"/>
        <v>2.0950292693221084</v>
      </c>
      <c r="T137">
        <f t="shared" si="25"/>
        <v>0.79703782488325947</v>
      </c>
      <c r="U137">
        <f t="shared" si="26"/>
        <v>2.042108482385717</v>
      </c>
      <c r="V137">
        <f t="shared" si="27"/>
        <v>0.77530604096550459</v>
      </c>
      <c r="W137">
        <f t="shared" si="28"/>
        <v>0.60109945715760471</v>
      </c>
      <c r="X137">
        <f t="shared" si="29"/>
        <v>2.1145468777587793</v>
      </c>
      <c r="Y137">
        <f t="shared" si="30"/>
        <v>0.80472231015175366</v>
      </c>
      <c r="Z137">
        <f t="shared" si="31"/>
        <v>2.0838948764888681</v>
      </c>
      <c r="AA137">
        <f t="shared" si="32"/>
        <v>0.79245331048758905</v>
      </c>
      <c r="AC137">
        <f t="shared" si="33"/>
        <v>0.64757799645597525</v>
      </c>
    </row>
    <row r="138" spans="1:29" x14ac:dyDescent="0.25">
      <c r="A138" t="s">
        <v>140</v>
      </c>
      <c r="B138">
        <v>0.66288627072814066</v>
      </c>
      <c r="C138">
        <v>0.55363326739083163</v>
      </c>
      <c r="D138">
        <v>0.62682094511110686</v>
      </c>
      <c r="E138">
        <v>0.52567420245182106</v>
      </c>
      <c r="F138">
        <f t="shared" si="23"/>
        <v>0.27633336712335815</v>
      </c>
      <c r="G138">
        <v>0.65330266278857774</v>
      </c>
      <c r="H138">
        <v>0.54776309278700164</v>
      </c>
      <c r="I138">
        <v>0.64766995954260842</v>
      </c>
      <c r="J138">
        <v>0.54249042010121784</v>
      </c>
      <c r="L138">
        <f>VLOOKUP(A138,Conversion_PPP_MarketExchange!$B$6:$C$271,2,FALSE)</f>
        <v>0.26578775325767334</v>
      </c>
      <c r="Q138" t="s">
        <v>140</v>
      </c>
      <c r="R138">
        <f>IFERROR(VLOOKUP(Q138,'EU+'!$B$2:$D$30,3,FALSE),0)</f>
        <v>0</v>
      </c>
      <c r="S138">
        <f t="shared" si="24"/>
        <v>0.22910125517357202</v>
      </c>
      <c r="T138">
        <f t="shared" si="25"/>
        <v>0.19134213826115506</v>
      </c>
      <c r="U138">
        <f t="shared" si="26"/>
        <v>0.21663665644530142</v>
      </c>
      <c r="V138">
        <f t="shared" si="27"/>
        <v>0.18167915811831586</v>
      </c>
      <c r="W138">
        <f t="shared" si="28"/>
        <v>3.3007316494580018E-2</v>
      </c>
      <c r="X138">
        <f t="shared" si="29"/>
        <v>0.22578904808013875</v>
      </c>
      <c r="Y138">
        <f t="shared" si="30"/>
        <v>0.18931333719947638</v>
      </c>
      <c r="Z138">
        <f t="shared" si="31"/>
        <v>0.22384231989967074</v>
      </c>
      <c r="AA138">
        <f t="shared" si="32"/>
        <v>0.18749103979526918</v>
      </c>
      <c r="AC138">
        <f t="shared" si="33"/>
        <v>3.583953964160265E-2</v>
      </c>
    </row>
    <row r="139" spans="1:29" x14ac:dyDescent="0.25">
      <c r="A139" t="s">
        <v>141</v>
      </c>
      <c r="B139">
        <v>0.14027152160958853</v>
      </c>
      <c r="C139">
        <v>0.11124278820817801</v>
      </c>
      <c r="D139">
        <v>0.13799247708651494</v>
      </c>
      <c r="E139">
        <v>0.10917044342532825</v>
      </c>
      <c r="F139">
        <f t="shared" si="23"/>
        <v>1.1918185717682796E-2</v>
      </c>
      <c r="G139">
        <v>0.14520548247257378</v>
      </c>
      <c r="H139">
        <v>0.1166157867017704</v>
      </c>
      <c r="I139">
        <v>0.14115649372289241</v>
      </c>
      <c r="J139">
        <v>0.11238681024937217</v>
      </c>
      <c r="L139">
        <f>VLOOKUP(A139,Conversion_PPP_MarketExchange!$B$6:$C$271,2,FALSE)</f>
        <v>0.41696826458746028</v>
      </c>
      <c r="Q139" t="s">
        <v>141</v>
      </c>
      <c r="R139">
        <f>IFERROR(VLOOKUP(Q139,'EU+'!$B$2:$D$30,3,FALSE),0)</f>
        <v>0</v>
      </c>
      <c r="S139">
        <f t="shared" si="24"/>
        <v>7.605468789260518E-2</v>
      </c>
      <c r="T139">
        <f t="shared" si="25"/>
        <v>6.031541855676157E-2</v>
      </c>
      <c r="U139">
        <f t="shared" si="26"/>
        <v>7.4818998581569249E-2</v>
      </c>
      <c r="V139">
        <f t="shared" si="27"/>
        <v>5.9191801062227073E-2</v>
      </c>
      <c r="W139">
        <f t="shared" si="28"/>
        <v>3.5036693129902661E-3</v>
      </c>
      <c r="X139">
        <f t="shared" si="29"/>
        <v>7.8729862790565514E-2</v>
      </c>
      <c r="Y139">
        <f t="shared" si="30"/>
        <v>6.3228637995664944E-2</v>
      </c>
      <c r="Z139">
        <f t="shared" si="31"/>
        <v>7.6534516421579976E-2</v>
      </c>
      <c r="AA139">
        <f t="shared" si="32"/>
        <v>6.0935702975771791E-2</v>
      </c>
      <c r="AC139">
        <f t="shared" si="33"/>
        <v>3.9978606627868443E-3</v>
      </c>
    </row>
    <row r="140" spans="1:29" x14ac:dyDescent="0.25">
      <c r="A140" t="s">
        <v>142</v>
      </c>
      <c r="B140">
        <v>3.9045581259071482E-3</v>
      </c>
      <c r="C140">
        <v>2.2303239053968619E-3</v>
      </c>
      <c r="D140">
        <v>3.8206940645367079E-3</v>
      </c>
      <c r="E140">
        <v>2.1824701411455065E-3</v>
      </c>
      <c r="F140">
        <f t="shared" si="23"/>
        <v>4.7631759169916866E-6</v>
      </c>
      <c r="G140">
        <v>3.9244979407540874E-3</v>
      </c>
      <c r="H140">
        <v>2.2372180870859149E-3</v>
      </c>
      <c r="I140">
        <v>3.8832500437326477E-3</v>
      </c>
      <c r="J140">
        <v>2.2168044124490516E-3</v>
      </c>
      <c r="L140">
        <f>VLOOKUP(A140,Conversion_PPP_MarketExchange!$B$6:$C$271,2,FALSE)</f>
        <v>0.67599673145819872</v>
      </c>
      <c r="Q140" t="s">
        <v>142</v>
      </c>
      <c r="R140">
        <f>IFERROR(VLOOKUP(Q140,'EU+'!$B$2:$D$30,3,FALSE),0)</f>
        <v>0</v>
      </c>
      <c r="S140">
        <f t="shared" si="24"/>
        <v>3.4321792925578014E-3</v>
      </c>
      <c r="T140">
        <f t="shared" si="25"/>
        <v>1.9604962397688198E-3</v>
      </c>
      <c r="U140">
        <f t="shared" si="26"/>
        <v>3.3584612211285153E-3</v>
      </c>
      <c r="V140">
        <f t="shared" si="27"/>
        <v>1.9184318899913948E-3</v>
      </c>
      <c r="W140">
        <f t="shared" si="28"/>
        <v>3.6803809165359552E-6</v>
      </c>
      <c r="X140">
        <f t="shared" si="29"/>
        <v>3.4497067610723595E-3</v>
      </c>
      <c r="Y140">
        <f t="shared" si="30"/>
        <v>1.9665563538378865E-3</v>
      </c>
      <c r="Z140">
        <f t="shared" si="31"/>
        <v>3.4134490915862254E-3</v>
      </c>
      <c r="AA140">
        <f t="shared" si="32"/>
        <v>1.9486123537450779E-3</v>
      </c>
      <c r="AC140">
        <f t="shared" si="33"/>
        <v>3.8673438928201623E-6</v>
      </c>
    </row>
    <row r="141" spans="1:29" x14ac:dyDescent="0.25">
      <c r="A141" t="s">
        <v>143</v>
      </c>
      <c r="B141">
        <v>5.9844044546305222E-2</v>
      </c>
      <c r="C141">
        <v>4.3719792795024033E-2</v>
      </c>
      <c r="D141">
        <v>5.7770232414582769E-2</v>
      </c>
      <c r="E141">
        <v>4.1901158270685246E-2</v>
      </c>
      <c r="F141">
        <f t="shared" si="23"/>
        <v>1.7557070644250146E-3</v>
      </c>
      <c r="G141">
        <v>6.0478412964846573E-2</v>
      </c>
      <c r="H141">
        <v>4.4536919716442656E-2</v>
      </c>
      <c r="I141">
        <v>5.9364229975244855E-2</v>
      </c>
      <c r="J141">
        <v>4.3399940723053636E-2</v>
      </c>
      <c r="L141">
        <f>VLOOKUP(A141,Conversion_PPP_MarketExchange!$B$6:$C$271,2,FALSE)</f>
        <v>0.32164760560761319</v>
      </c>
      <c r="Q141" t="s">
        <v>143</v>
      </c>
      <c r="R141">
        <f>IFERROR(VLOOKUP(Q141,'EU+'!$B$2:$D$30,3,FALSE),0)</f>
        <v>0</v>
      </c>
      <c r="S141">
        <f t="shared" si="24"/>
        <v>2.5029647802328098E-2</v>
      </c>
      <c r="T141">
        <f t="shared" si="25"/>
        <v>1.8285712871620653E-2</v>
      </c>
      <c r="U141">
        <f t="shared" si="26"/>
        <v>2.416228016936264E-2</v>
      </c>
      <c r="V141">
        <f t="shared" si="27"/>
        <v>1.7525072744930474E-2</v>
      </c>
      <c r="W141">
        <f t="shared" si="28"/>
        <v>3.0712817471510495E-4</v>
      </c>
      <c r="X141">
        <f t="shared" si="29"/>
        <v>2.5294971080749296E-2</v>
      </c>
      <c r="Y141">
        <f t="shared" si="30"/>
        <v>1.8627474515706781E-2</v>
      </c>
      <c r="Z141">
        <f t="shared" si="31"/>
        <v>2.4828966350813345E-2</v>
      </c>
      <c r="AA141">
        <f t="shared" si="32"/>
        <v>1.815193540435623E-2</v>
      </c>
      <c r="AC141">
        <f t="shared" si="33"/>
        <v>3.4698280683330559E-4</v>
      </c>
    </row>
    <row r="142" spans="1:29" x14ac:dyDescent="0.25">
      <c r="A142" t="s">
        <v>144</v>
      </c>
      <c r="B142">
        <v>7.5483511635635256E-2</v>
      </c>
      <c r="C142">
        <v>4.8370019929066949E-2</v>
      </c>
      <c r="D142">
        <v>7.1069914048962374E-2</v>
      </c>
      <c r="E142">
        <v>4.4930158353943518E-2</v>
      </c>
      <c r="F142">
        <f t="shared" si="23"/>
        <v>2.0187191297104407E-3</v>
      </c>
      <c r="G142">
        <v>7.6412750739446131E-2</v>
      </c>
      <c r="H142">
        <v>4.8988881938111323E-2</v>
      </c>
      <c r="I142">
        <v>7.4322058808014582E-2</v>
      </c>
      <c r="J142">
        <v>4.7463278827584117E-2</v>
      </c>
      <c r="L142">
        <f>VLOOKUP(A142,Conversion_PPP_MarketExchange!$B$6:$C$271,2,FALSE)</f>
        <v>0.46258964808115699</v>
      </c>
      <c r="Q142" t="s">
        <v>144</v>
      </c>
      <c r="R142">
        <f>IFERROR(VLOOKUP(Q142,'EU+'!$B$2:$D$30,3,FALSE),0)</f>
        <v>0</v>
      </c>
      <c r="S142">
        <f t="shared" si="24"/>
        <v>4.5404770435163902E-2</v>
      </c>
      <c r="T142">
        <f t="shared" si="25"/>
        <v>2.9095488580671201E-2</v>
      </c>
      <c r="U142">
        <f t="shared" si="26"/>
        <v>4.2749907394564857E-2</v>
      </c>
      <c r="V142">
        <f t="shared" si="27"/>
        <v>2.7026346303598257E-2</v>
      </c>
      <c r="W142">
        <f t="shared" si="28"/>
        <v>7.3042339452201923E-4</v>
      </c>
      <c r="X142">
        <f t="shared" si="29"/>
        <v>4.596372546088625E-2</v>
      </c>
      <c r="Y142">
        <f t="shared" si="30"/>
        <v>2.946774587028091E-2</v>
      </c>
      <c r="Z142">
        <f t="shared" si="31"/>
        <v>4.4706134430204991E-2</v>
      </c>
      <c r="AA142">
        <f t="shared" si="32"/>
        <v>2.8550066532003301E-2</v>
      </c>
      <c r="AC142">
        <f t="shared" si="33"/>
        <v>8.6834804667545757E-4</v>
      </c>
    </row>
    <row r="143" spans="1:29" x14ac:dyDescent="0.25">
      <c r="A143" t="s">
        <v>145</v>
      </c>
      <c r="B143">
        <v>4.7108083598651459E-3</v>
      </c>
      <c r="C143">
        <v>4.2304231762848752E-3</v>
      </c>
      <c r="D143">
        <v>4.4511558125650465E-3</v>
      </c>
      <c r="E143">
        <v>3.9976683723734812E-3</v>
      </c>
      <c r="F143">
        <f t="shared" si="23"/>
        <v>1.5981352415475239E-5</v>
      </c>
      <c r="G143">
        <v>4.7902059668410305E-3</v>
      </c>
      <c r="H143">
        <v>4.3183410862758622E-3</v>
      </c>
      <c r="I143">
        <v>4.6507233797570746E-3</v>
      </c>
      <c r="J143">
        <v>4.1843319818636784E-3</v>
      </c>
      <c r="L143" s="5">
        <f>VLOOKUP(A143,Conversion_PPP_MarketExchange!$B$6:$C$271,2,FALSE)</f>
        <v>0.43175428843433611</v>
      </c>
      <c r="M143" t="s">
        <v>624</v>
      </c>
      <c r="Q143" t="s">
        <v>145</v>
      </c>
      <c r="R143">
        <f>IFERROR(VLOOKUP(Q143,'EU+'!$B$2:$D$30,3,FALSE),0)</f>
        <v>0</v>
      </c>
      <c r="S143">
        <f t="shared" si="24"/>
        <v>2.6447557820474046E-3</v>
      </c>
      <c r="T143">
        <f t="shared" si="25"/>
        <v>2.3750565298536271E-3</v>
      </c>
      <c r="U143">
        <f t="shared" si="26"/>
        <v>2.4989808909170567E-3</v>
      </c>
      <c r="V143">
        <f t="shared" si="27"/>
        <v>2.2443826483413702E-3</v>
      </c>
      <c r="W143">
        <f t="shared" si="28"/>
        <v>5.0372534721758227E-6</v>
      </c>
      <c r="X143">
        <f t="shared" si="29"/>
        <v>2.6893314183477975E-3</v>
      </c>
      <c r="Y143">
        <f t="shared" si="30"/>
        <v>2.4244156595467827E-3</v>
      </c>
      <c r="Z143">
        <f t="shared" si="31"/>
        <v>2.6110226971040864E-3</v>
      </c>
      <c r="AA143">
        <f t="shared" si="32"/>
        <v>2.3491798769238481E-3</v>
      </c>
      <c r="AC143">
        <f t="shared" si="33"/>
        <v>5.877791290255661E-6</v>
      </c>
    </row>
    <row r="144" spans="1:29" x14ac:dyDescent="0.25">
      <c r="A144" t="s">
        <v>146</v>
      </c>
      <c r="B144">
        <v>0.1631736309771738</v>
      </c>
      <c r="C144">
        <v>4.7431169402067069E-2</v>
      </c>
      <c r="D144">
        <v>0.15991575271434519</v>
      </c>
      <c r="E144">
        <v>4.6323810312905354E-2</v>
      </c>
      <c r="F144">
        <f t="shared" si="23"/>
        <v>2.1458954019060363E-3</v>
      </c>
      <c r="G144">
        <v>0.16790708910943661</v>
      </c>
      <c r="H144">
        <v>4.8730680146978518E-2</v>
      </c>
      <c r="I144">
        <v>0.16366549093365187</v>
      </c>
      <c r="J144">
        <v>4.7505404676172529E-2</v>
      </c>
      <c r="L144">
        <f>VLOOKUP(A144,Conversion_PPP_MarketExchange!$B$6:$C$271,2,FALSE)</f>
        <v>0.40520643181955007</v>
      </c>
      <c r="Q144" t="s">
        <v>146</v>
      </c>
      <c r="R144">
        <f>IFERROR(VLOOKUP(Q144,'EU+'!$B$2:$D$30,3,FALSE),0)</f>
        <v>0</v>
      </c>
      <c r="S144">
        <f t="shared" si="24"/>
        <v>8.5976504882513224E-2</v>
      </c>
      <c r="T144">
        <f t="shared" si="25"/>
        <v>2.4991575803388198E-2</v>
      </c>
      <c r="U144">
        <f t="shared" si="26"/>
        <v>8.4259922462343276E-2</v>
      </c>
      <c r="V144">
        <f t="shared" si="27"/>
        <v>2.4408106136347904E-2</v>
      </c>
      <c r="W144">
        <f t="shared" si="28"/>
        <v>5.9575564516322417E-4</v>
      </c>
      <c r="X144">
        <f t="shared" si="29"/>
        <v>8.8470573218080245E-2</v>
      </c>
      <c r="Y144">
        <f t="shared" si="30"/>
        <v>2.5676290553165303E-2</v>
      </c>
      <c r="Z144">
        <f t="shared" si="31"/>
        <v>8.6235666854312248E-2</v>
      </c>
      <c r="AA144">
        <f t="shared" si="32"/>
        <v>2.5030690514315206E-2</v>
      </c>
      <c r="AC144">
        <f t="shared" si="33"/>
        <v>6.5927189657056574E-4</v>
      </c>
    </row>
    <row r="145" spans="1:29" x14ac:dyDescent="0.25">
      <c r="A145" t="s">
        <v>147</v>
      </c>
      <c r="B145">
        <v>1.3308075509268044E-3</v>
      </c>
      <c r="C145">
        <v>7.8391022575298919E-4</v>
      </c>
      <c r="D145">
        <v>1.2843727452378621E-3</v>
      </c>
      <c r="E145">
        <v>7.589100324814983E-4</v>
      </c>
      <c r="F145">
        <f t="shared" si="23"/>
        <v>5.7594443740106884E-7</v>
      </c>
      <c r="G145">
        <v>1.3656157134167416E-3</v>
      </c>
      <c r="H145">
        <v>8.053679364066216E-4</v>
      </c>
      <c r="I145">
        <v>1.3269320031938029E-3</v>
      </c>
      <c r="J145">
        <v>7.8295959717664262E-4</v>
      </c>
      <c r="L145">
        <f>VLOOKUP(A145,Conversion_PPP_MarketExchange!$B$6:$C$271,2,FALSE)</f>
        <v>0.37840733271538929</v>
      </c>
      <c r="Q145" t="s">
        <v>147</v>
      </c>
      <c r="R145">
        <f>IFERROR(VLOOKUP(Q145,'EU+'!$B$2:$D$30,3,FALSE),0)</f>
        <v>0</v>
      </c>
      <c r="S145">
        <f t="shared" si="24"/>
        <v>6.5482956336142392E-4</v>
      </c>
      <c r="T145">
        <f t="shared" si="25"/>
        <v>3.8572638882826616E-4</v>
      </c>
      <c r="U145">
        <f t="shared" si="26"/>
        <v>6.3198111806000773E-4</v>
      </c>
      <c r="V145">
        <f t="shared" si="27"/>
        <v>3.7342493650142851E-4</v>
      </c>
      <c r="W145">
        <f t="shared" si="28"/>
        <v>1.3944618320109591E-7</v>
      </c>
      <c r="X145">
        <f t="shared" si="29"/>
        <v>6.7195706900927306E-4</v>
      </c>
      <c r="Y145">
        <f t="shared" si="30"/>
        <v>3.9628474738902751E-4</v>
      </c>
      <c r="Z145">
        <f t="shared" si="31"/>
        <v>6.5292258347690178E-4</v>
      </c>
      <c r="AA145">
        <f t="shared" si="32"/>
        <v>3.8525862795996146E-4</v>
      </c>
      <c r="AC145">
        <f t="shared" si="33"/>
        <v>1.5704160101318536E-7</v>
      </c>
    </row>
    <row r="146" spans="1:29" x14ac:dyDescent="0.25">
      <c r="A146" t="s">
        <v>148</v>
      </c>
      <c r="B146">
        <v>9.2984505939384295E-3</v>
      </c>
      <c r="C146">
        <v>4.1810365705348641E-3</v>
      </c>
      <c r="D146">
        <v>8.8313837003553344E-3</v>
      </c>
      <c r="E146">
        <v>3.9768429834751524E-3</v>
      </c>
      <c r="F146">
        <f t="shared" si="23"/>
        <v>1.5815280115215552E-5</v>
      </c>
      <c r="G146">
        <v>9.4126547734900805E-3</v>
      </c>
      <c r="H146">
        <v>4.2114683984764735E-3</v>
      </c>
      <c r="I146">
        <v>9.1808296892612815E-3</v>
      </c>
      <c r="J146">
        <v>4.1244317988757143E-3</v>
      </c>
      <c r="L146">
        <f>VLOOKUP(A146,Conversion_PPP_MarketExchange!$B$6:$C$271,2,FALSE)</f>
        <v>0.42455761053457552</v>
      </c>
      <c r="Q146" t="s">
        <v>148</v>
      </c>
      <c r="R146">
        <f>IFERROR(VLOOKUP(Q146,'EU+'!$B$2:$D$30,3,FALSE),0)</f>
        <v>0</v>
      </c>
      <c r="S146">
        <f t="shared" si="24"/>
        <v>5.1333478760459145E-3</v>
      </c>
      <c r="T146">
        <f t="shared" si="25"/>
        <v>2.308203391758276E-3</v>
      </c>
      <c r="U146">
        <f t="shared" si="26"/>
        <v>4.8754966542833211E-3</v>
      </c>
      <c r="V146">
        <f t="shared" si="27"/>
        <v>2.195475286592188E-3</v>
      </c>
      <c r="W146">
        <f t="shared" si="28"/>
        <v>4.8201117340370503E-6</v>
      </c>
      <c r="X146">
        <f t="shared" si="29"/>
        <v>5.1963959910640446E-3</v>
      </c>
      <c r="Y146">
        <f t="shared" si="30"/>
        <v>2.3250037347562905E-3</v>
      </c>
      <c r="Z146">
        <f t="shared" si="31"/>
        <v>5.068413507131094E-3</v>
      </c>
      <c r="AA146">
        <f t="shared" si="32"/>
        <v>2.2769538861083798E-3</v>
      </c>
      <c r="AC146">
        <f t="shared" si="33"/>
        <v>5.4056423666306992E-6</v>
      </c>
    </row>
    <row r="147" spans="1:29" x14ac:dyDescent="0.25">
      <c r="A147" t="s">
        <v>149</v>
      </c>
      <c r="B147">
        <v>0.31108736173438201</v>
      </c>
      <c r="C147">
        <v>3.742283296163839E-2</v>
      </c>
      <c r="D147">
        <v>0.29437886260984664</v>
      </c>
      <c r="E147">
        <v>3.5450475096219021E-2</v>
      </c>
      <c r="F147">
        <f t="shared" si="23"/>
        <v>1.256736184547645E-3</v>
      </c>
      <c r="G147">
        <v>0.30966489284889553</v>
      </c>
      <c r="H147">
        <v>3.7911778257237357E-2</v>
      </c>
      <c r="I147">
        <v>0.30504370573104139</v>
      </c>
      <c r="J147">
        <v>3.694368481011908E-2</v>
      </c>
      <c r="L147">
        <f>VLOOKUP(A147,Conversion_PPP_MarketExchange!$B$6:$C$271,2,FALSE)</f>
        <v>0.70255643816342372</v>
      </c>
      <c r="Q147" t="s">
        <v>149</v>
      </c>
      <c r="R147" t="str">
        <f>IFERROR(VLOOKUP(Q147,'EU+'!$B$2:$D$30,3,FALSE),0)</f>
        <v>EU+</v>
      </c>
      <c r="S147">
        <f t="shared" si="24"/>
        <v>0.28419541300135537</v>
      </c>
      <c r="T147">
        <f t="shared" si="25"/>
        <v>3.4187815956002912E-2</v>
      </c>
      <c r="U147">
        <f t="shared" si="26"/>
        <v>0.26893128017751999</v>
      </c>
      <c r="V147">
        <f t="shared" si="27"/>
        <v>3.2385958577341757E-2</v>
      </c>
      <c r="W147">
        <f t="shared" si="28"/>
        <v>1.0488503129732962E-3</v>
      </c>
      <c r="X147">
        <f t="shared" si="29"/>
        <v>0.28289590944666715</v>
      </c>
      <c r="Y147">
        <f t="shared" si="30"/>
        <v>3.4634494372776603E-2</v>
      </c>
      <c r="Z147">
        <f t="shared" si="31"/>
        <v>0.27867420087518086</v>
      </c>
      <c r="AA147">
        <f t="shared" si="32"/>
        <v>3.3750087769133866E-2</v>
      </c>
      <c r="AC147">
        <f t="shared" si="33"/>
        <v>1.1995482004578941E-3</v>
      </c>
    </row>
    <row r="148" spans="1:29" x14ac:dyDescent="0.25">
      <c r="A148" t="s">
        <v>150</v>
      </c>
      <c r="B148">
        <v>0.15867668536260782</v>
      </c>
      <c r="C148">
        <v>2.2716683684575304E-2</v>
      </c>
      <c r="D148">
        <v>0.15488913964400403</v>
      </c>
      <c r="E148">
        <v>2.2398107862065569E-2</v>
      </c>
      <c r="F148">
        <f t="shared" si="23"/>
        <v>5.0167523580072339E-4</v>
      </c>
      <c r="G148">
        <v>0.15980995570715878</v>
      </c>
      <c r="H148">
        <v>2.2763490912002308E-2</v>
      </c>
      <c r="I148">
        <v>0.15779192690459021</v>
      </c>
      <c r="J148">
        <v>2.2626676526661952E-2</v>
      </c>
      <c r="L148">
        <f>VLOOKUP(A148,Conversion_PPP_MarketExchange!$B$6:$C$271,2,FALSE)</f>
        <v>0.75878000248725275</v>
      </c>
      <c r="Q148" t="s">
        <v>150</v>
      </c>
      <c r="R148" t="str">
        <f>IFERROR(VLOOKUP(Q148,'EU+'!$B$2:$D$30,3,FALSE),0)</f>
        <v>EU+</v>
      </c>
      <c r="S148">
        <f t="shared" si="24"/>
        <v>0.15656059915150145</v>
      </c>
      <c r="T148">
        <f t="shared" si="25"/>
        <v>2.2413737722494331E-2</v>
      </c>
      <c r="U148">
        <f t="shared" si="26"/>
        <v>0.15282356352044299</v>
      </c>
      <c r="V148">
        <f t="shared" si="27"/>
        <v>2.2099410374823002E-2</v>
      </c>
      <c r="W148">
        <f t="shared" si="28"/>
        <v>4.8838393891483456E-4</v>
      </c>
      <c r="X148">
        <f t="shared" si="29"/>
        <v>0.15767875638889314</v>
      </c>
      <c r="Y148">
        <f t="shared" si="30"/>
        <v>2.2459920736425117E-2</v>
      </c>
      <c r="Z148">
        <f t="shared" si="31"/>
        <v>0.15568763968694585</v>
      </c>
      <c r="AA148">
        <f t="shared" si="32"/>
        <v>2.232493088525396E-2</v>
      </c>
      <c r="AC148">
        <f t="shared" si="33"/>
        <v>5.0444803948649893E-4</v>
      </c>
    </row>
    <row r="149" spans="1:29" x14ac:dyDescent="0.25">
      <c r="A149" t="s">
        <v>151</v>
      </c>
      <c r="B149">
        <v>1.6210889324790159</v>
      </c>
      <c r="C149">
        <v>0.2810865235580558</v>
      </c>
      <c r="D149">
        <v>1.599461680886566</v>
      </c>
      <c r="E149">
        <v>0.27805670166133817</v>
      </c>
      <c r="F149">
        <f t="shared" si="23"/>
        <v>7.7315529338782427E-2</v>
      </c>
      <c r="G149">
        <v>1.6314111581341439</v>
      </c>
      <c r="H149">
        <v>0.28526815795900606</v>
      </c>
      <c r="I149">
        <v>1.6173205904999086</v>
      </c>
      <c r="J149">
        <v>0.28148598840798472</v>
      </c>
      <c r="L149">
        <f>VLOOKUP(A149,Conversion_PPP_MarketExchange!$B$6:$C$271,2,FALSE)</f>
        <v>1.2684404062571089</v>
      </c>
      <c r="Q149" t="s">
        <v>151</v>
      </c>
      <c r="R149" t="str">
        <f>IFERROR(VLOOKUP(Q149,'EU+'!$B$2:$D$30,3,FALSE),0)</f>
        <v>EU+</v>
      </c>
      <c r="S149">
        <f t="shared" si="24"/>
        <v>2.673809038821898</v>
      </c>
      <c r="T149">
        <f t="shared" si="25"/>
        <v>0.46362150300491478</v>
      </c>
      <c r="U149">
        <f t="shared" si="26"/>
        <v>2.6381372507822767</v>
      </c>
      <c r="V149">
        <f t="shared" si="27"/>
        <v>0.45862414289026904</v>
      </c>
      <c r="W149">
        <f t="shared" si="28"/>
        <v>0.2103361044418339</v>
      </c>
      <c r="X149">
        <f t="shared" si="29"/>
        <v>2.6908344220099969</v>
      </c>
      <c r="Y149">
        <f t="shared" si="30"/>
        <v>0.47051865197330062</v>
      </c>
      <c r="Z149">
        <f t="shared" si="31"/>
        <v>2.6675935705380573</v>
      </c>
      <c r="AA149">
        <f t="shared" si="32"/>
        <v>0.46428037662068744</v>
      </c>
      <c r="AC149">
        <f t="shared" si="33"/>
        <v>0.221387801854772</v>
      </c>
    </row>
    <row r="150" spans="1:29" x14ac:dyDescent="0.25">
      <c r="A150" t="s">
        <v>152</v>
      </c>
      <c r="B150">
        <v>1.1525767761787441E-2</v>
      </c>
      <c r="C150">
        <v>5.1277029116725279E-3</v>
      </c>
      <c r="D150">
        <v>1.133465059330724E-2</v>
      </c>
      <c r="E150">
        <v>5.0107566747379277E-3</v>
      </c>
      <c r="F150">
        <f t="shared" si="23"/>
        <v>2.5107682453430697E-5</v>
      </c>
      <c r="G150">
        <v>1.1761623987697551E-2</v>
      </c>
      <c r="H150">
        <v>5.2516039684623898E-3</v>
      </c>
      <c r="I150">
        <v>1.1540680780930743E-2</v>
      </c>
      <c r="J150">
        <v>5.1309636471581549E-3</v>
      </c>
      <c r="L150">
        <f>VLOOKUP(A150,Conversion_PPP_MarketExchange!$B$6:$C$271,2,FALSE)</f>
        <v>0.49650858517939866</v>
      </c>
      <c r="Q150" t="s">
        <v>152</v>
      </c>
      <c r="R150">
        <f>IFERROR(VLOOKUP(Q150,'EU+'!$B$2:$D$30,3,FALSE),0)</f>
        <v>0</v>
      </c>
      <c r="S150">
        <f t="shared" si="24"/>
        <v>7.4413221272578746E-3</v>
      </c>
      <c r="T150">
        <f t="shared" si="25"/>
        <v>3.3105724431771789E-3</v>
      </c>
      <c r="U150">
        <f t="shared" si="26"/>
        <v>7.3179321332805846E-3</v>
      </c>
      <c r="V150">
        <f t="shared" si="27"/>
        <v>3.2350690460424417E-3</v>
      </c>
      <c r="W150">
        <f t="shared" si="28"/>
        <v>1.0465671732661954E-5</v>
      </c>
      <c r="X150">
        <f t="shared" si="29"/>
        <v>7.5935967686518507E-3</v>
      </c>
      <c r="Y150">
        <f t="shared" si="30"/>
        <v>3.3905660448648504E-3</v>
      </c>
      <c r="Z150">
        <f t="shared" si="31"/>
        <v>7.4509503430634358E-3</v>
      </c>
      <c r="AA150">
        <f t="shared" si="32"/>
        <v>3.3126776550486841E-3</v>
      </c>
      <c r="AC150">
        <f t="shared" si="33"/>
        <v>1.1495938104590475E-5</v>
      </c>
    </row>
    <row r="151" spans="1:29" x14ac:dyDescent="0.25">
      <c r="A151" t="s">
        <v>153</v>
      </c>
      <c r="B151">
        <v>0.48036786065789661</v>
      </c>
      <c r="C151">
        <v>0.26211651629976657</v>
      </c>
      <c r="D151">
        <v>0.46935970963198309</v>
      </c>
      <c r="E151">
        <v>0.25649009616178375</v>
      </c>
      <c r="F151">
        <f t="shared" si="23"/>
        <v>6.5787169429081083E-2</v>
      </c>
      <c r="G151">
        <v>0.48853358764465965</v>
      </c>
      <c r="H151">
        <v>0.26717963606067513</v>
      </c>
      <c r="I151">
        <v>0.47942038597817982</v>
      </c>
      <c r="J151">
        <v>0.26196513474870514</v>
      </c>
      <c r="L151" s="5">
        <f>VLOOKUP(A151,Conversion_PPP_MarketExchange!$B$6:$C$271,2,FALSE)</f>
        <v>0.18597760200820651</v>
      </c>
      <c r="M151" t="s">
        <v>625</v>
      </c>
      <c r="Q151" t="s">
        <v>153</v>
      </c>
      <c r="R151">
        <f>IFERROR(VLOOKUP(Q151,'EU+'!$B$2:$D$30,3,FALSE),0)</f>
        <v>0</v>
      </c>
      <c r="S151">
        <f t="shared" si="24"/>
        <v>0.11616841524790897</v>
      </c>
      <c r="T151">
        <f t="shared" si="25"/>
        <v>6.3388213081415762E-2</v>
      </c>
      <c r="U151">
        <f t="shared" si="26"/>
        <v>0.11350628989726913</v>
      </c>
      <c r="V151">
        <f t="shared" si="27"/>
        <v>6.20275635365998E-2</v>
      </c>
      <c r="W151">
        <f t="shared" si="28"/>
        <v>3.8474186382869251E-3</v>
      </c>
      <c r="X151">
        <f t="shared" si="29"/>
        <v>0.11814315094754586</v>
      </c>
      <c r="Y151">
        <f t="shared" si="30"/>
        <v>6.4612638458312485E-2</v>
      </c>
      <c r="Z151">
        <f t="shared" si="31"/>
        <v>0.11593928536424132</v>
      </c>
      <c r="AA151">
        <f t="shared" si="32"/>
        <v>6.3351604148294188E-2</v>
      </c>
      <c r="AC151">
        <f t="shared" si="33"/>
        <v>4.1747930485446019E-3</v>
      </c>
    </row>
    <row r="152" spans="1:29" x14ac:dyDescent="0.25">
      <c r="A152" t="s">
        <v>154</v>
      </c>
      <c r="B152">
        <v>0.17833337538123656</v>
      </c>
      <c r="C152">
        <v>0.11725219770330118</v>
      </c>
      <c r="D152">
        <v>0.16847595257804782</v>
      </c>
      <c r="E152">
        <v>0.11004328185970694</v>
      </c>
      <c r="F152">
        <f t="shared" si="23"/>
        <v>1.2109523882454907E-2</v>
      </c>
      <c r="G152">
        <v>0.17421318842018885</v>
      </c>
      <c r="H152">
        <v>0.11456257789412279</v>
      </c>
      <c r="I152">
        <v>0.17367417212649108</v>
      </c>
      <c r="J152">
        <v>0.11399149968668115</v>
      </c>
      <c r="L152">
        <f>VLOOKUP(A152,Conversion_PPP_MarketExchange!$B$6:$C$271,2,FALSE)</f>
        <v>0.42584584901971212</v>
      </c>
      <c r="Q152" t="s">
        <v>154</v>
      </c>
      <c r="R152">
        <f>IFERROR(VLOOKUP(Q152,'EU+'!$B$2:$D$30,3,FALSE),0)</f>
        <v>0</v>
      </c>
      <c r="S152">
        <f t="shared" si="24"/>
        <v>9.8750323319117567E-2</v>
      </c>
      <c r="T152">
        <f t="shared" si="25"/>
        <v>6.4927231979574507E-2</v>
      </c>
      <c r="U152">
        <f t="shared" si="26"/>
        <v>9.3291874014116927E-2</v>
      </c>
      <c r="V152">
        <f t="shared" si="27"/>
        <v>6.0935366918907108E-2</v>
      </c>
      <c r="W152">
        <f t="shared" si="28"/>
        <v>3.7131189415418389E-3</v>
      </c>
      <c r="X152">
        <f t="shared" si="29"/>
        <v>9.6468810990486542E-2</v>
      </c>
      <c r="Y152">
        <f t="shared" si="30"/>
        <v>6.3437881905904464E-2</v>
      </c>
      <c r="Z152">
        <f t="shared" si="31"/>
        <v>9.6170336107907026E-2</v>
      </c>
      <c r="AA152">
        <f t="shared" si="32"/>
        <v>6.3121653059202018E-2</v>
      </c>
      <c r="AC152">
        <f t="shared" si="33"/>
        <v>4.0243648607074809E-3</v>
      </c>
    </row>
    <row r="153" spans="1:29" x14ac:dyDescent="0.25">
      <c r="A153" t="s">
        <v>155</v>
      </c>
      <c r="B153">
        <v>6.0760984204627777E-2</v>
      </c>
      <c r="C153">
        <v>4.463786707413727E-2</v>
      </c>
      <c r="D153">
        <v>5.8756423214493189E-2</v>
      </c>
      <c r="E153">
        <v>4.3044267459589634E-2</v>
      </c>
      <c r="F153">
        <f t="shared" si="23"/>
        <v>1.8528089611326872E-3</v>
      </c>
      <c r="G153">
        <v>6.2471503606655245E-2</v>
      </c>
      <c r="H153">
        <v>4.6148779425070105E-2</v>
      </c>
      <c r="I153">
        <v>6.0662970341925408E-2</v>
      </c>
      <c r="J153">
        <v>4.4628309328216056E-2</v>
      </c>
      <c r="L153">
        <f>VLOOKUP(A153,Conversion_PPP_MarketExchange!$B$6:$C$271,2,FALSE)</f>
        <v>0.40327531832929353</v>
      </c>
      <c r="Q153" t="s">
        <v>155</v>
      </c>
      <c r="R153">
        <f>IFERROR(VLOOKUP(Q153,'EU+'!$B$2:$D$30,3,FALSE),0)</f>
        <v>0</v>
      </c>
      <c r="S153">
        <f t="shared" si="24"/>
        <v>3.1862505311852606E-2</v>
      </c>
      <c r="T153">
        <f t="shared" si="25"/>
        <v>2.3407689907879139E-2</v>
      </c>
      <c r="U153">
        <f t="shared" si="26"/>
        <v>3.0811331832157205E-2</v>
      </c>
      <c r="V153">
        <f t="shared" si="27"/>
        <v>2.2572020821076833E-2</v>
      </c>
      <c r="W153">
        <f t="shared" si="28"/>
        <v>5.0949612394712612E-4</v>
      </c>
      <c r="X153">
        <f t="shared" si="29"/>
        <v>3.2759486067621468E-2</v>
      </c>
      <c r="Y153">
        <f t="shared" si="30"/>
        <v>2.4199998548654487E-2</v>
      </c>
      <c r="Z153">
        <f t="shared" si="31"/>
        <v>3.181110773721043E-2</v>
      </c>
      <c r="AA153">
        <f t="shared" si="32"/>
        <v>2.3402677913189281E-2</v>
      </c>
      <c r="AC153">
        <f t="shared" si="33"/>
        <v>5.8563992975487931E-4</v>
      </c>
    </row>
    <row r="154" spans="1:29" x14ac:dyDescent="0.25">
      <c r="A154" t="s">
        <v>156</v>
      </c>
      <c r="B154">
        <v>1.0576947405304771</v>
      </c>
      <c r="C154">
        <v>0.37313940235441045</v>
      </c>
      <c r="D154">
        <v>0.98883788036818765</v>
      </c>
      <c r="E154">
        <v>0.35277642975963019</v>
      </c>
      <c r="F154">
        <f t="shared" si="23"/>
        <v>0.1244512093939513</v>
      </c>
      <c r="G154">
        <v>1.0658820130616202</v>
      </c>
      <c r="H154">
        <v>0.37699351678949256</v>
      </c>
      <c r="I154">
        <v>1.0374715446534284</v>
      </c>
      <c r="J154">
        <v>0.36778994670176768</v>
      </c>
      <c r="L154">
        <f>VLOOKUP(A154,Conversion_PPP_MarketExchange!$B$6:$C$271,2,FALSE)</f>
        <v>0.28203596340827097</v>
      </c>
      <c r="Q154" t="s">
        <v>156</v>
      </c>
      <c r="R154">
        <f>IFERROR(VLOOKUP(Q154,'EU+'!$B$2:$D$30,3,FALSE),0)</f>
        <v>0</v>
      </c>
      <c r="S154">
        <f t="shared" si="24"/>
        <v>0.38789869037686825</v>
      </c>
      <c r="T154">
        <f t="shared" si="25"/>
        <v>0.13684504607509909</v>
      </c>
      <c r="U154">
        <f t="shared" si="26"/>
        <v>0.36264614362881564</v>
      </c>
      <c r="V154">
        <f t="shared" si="27"/>
        <v>0.12937713487254007</v>
      </c>
      <c r="W154">
        <f t="shared" si="28"/>
        <v>1.6738443027827423E-2</v>
      </c>
      <c r="X154">
        <f t="shared" si="29"/>
        <v>0.39090128854710787</v>
      </c>
      <c r="Y154">
        <f t="shared" si="30"/>
        <v>0.13825850298723344</v>
      </c>
      <c r="Z154">
        <f t="shared" si="31"/>
        <v>0.38048204085093063</v>
      </c>
      <c r="AA154">
        <f t="shared" si="32"/>
        <v>0.13488318811894764</v>
      </c>
      <c r="AC154">
        <f t="shared" si="33"/>
        <v>1.9115413648270838E-2</v>
      </c>
    </row>
    <row r="155" spans="1:29" x14ac:dyDescent="0.25">
      <c r="A155" t="s">
        <v>157</v>
      </c>
      <c r="B155">
        <v>4.6164368112409489E-2</v>
      </c>
      <c r="C155">
        <v>2.7434056821028587E-2</v>
      </c>
      <c r="D155">
        <v>4.4845562978448286E-2</v>
      </c>
      <c r="E155">
        <v>2.6417418363351576E-2</v>
      </c>
      <c r="F155">
        <f t="shared" si="23"/>
        <v>6.9787999298434502E-4</v>
      </c>
      <c r="G155">
        <v>4.6577615045033501E-2</v>
      </c>
      <c r="H155">
        <v>2.7583702107408299E-2</v>
      </c>
      <c r="I155">
        <v>4.5862515378630425E-2</v>
      </c>
      <c r="J155">
        <v>2.7150003613222666E-2</v>
      </c>
      <c r="L155">
        <f>VLOOKUP(A155,Conversion_PPP_MarketExchange!$B$6:$C$271,2,FALSE)</f>
        <v>0.19965048426598922</v>
      </c>
      <c r="Q155" t="s">
        <v>157</v>
      </c>
      <c r="R155">
        <f>IFERROR(VLOOKUP(Q155,'EU+'!$B$2:$D$30,3,FALSE),0)</f>
        <v>0</v>
      </c>
      <c r="S155">
        <f t="shared" si="24"/>
        <v>1.1984798636869885E-2</v>
      </c>
      <c r="T155">
        <f t="shared" si="25"/>
        <v>7.1221953258814681E-3</v>
      </c>
      <c r="U155">
        <f t="shared" si="26"/>
        <v>1.1642421721121602E-2</v>
      </c>
      <c r="V155">
        <f t="shared" si="27"/>
        <v>6.858264339712903E-3</v>
      </c>
      <c r="W155">
        <f t="shared" si="28"/>
        <v>4.7035789753377664E-5</v>
      </c>
      <c r="X155">
        <f t="shared" si="29"/>
        <v>1.2092082273087825E-2</v>
      </c>
      <c r="Y155">
        <f t="shared" si="30"/>
        <v>7.1610449559652281E-3</v>
      </c>
      <c r="Z155">
        <f t="shared" si="31"/>
        <v>1.190643421035977E-2</v>
      </c>
      <c r="AA155">
        <f t="shared" si="32"/>
        <v>7.0484518601543634E-3</v>
      </c>
      <c r="AC155">
        <f t="shared" si="33"/>
        <v>5.1280564861355034E-5</v>
      </c>
    </row>
    <row r="156" spans="1:29" x14ac:dyDescent="0.25">
      <c r="A156" t="s">
        <v>158</v>
      </c>
      <c r="B156">
        <v>0.17869706509260358</v>
      </c>
      <c r="C156">
        <v>5.6092197888920226E-2</v>
      </c>
      <c r="D156">
        <v>0.17293022959324517</v>
      </c>
      <c r="E156">
        <v>5.4172950973399372E-2</v>
      </c>
      <c r="F156">
        <f t="shared" si="23"/>
        <v>2.9347086171663322E-3</v>
      </c>
      <c r="G156">
        <v>0.18236903053641221</v>
      </c>
      <c r="H156">
        <v>5.7898218107546737E-2</v>
      </c>
      <c r="I156">
        <v>0.17799877507408701</v>
      </c>
      <c r="J156">
        <v>5.6075089362999597E-2</v>
      </c>
      <c r="L156">
        <f>VLOOKUP(A156,Conversion_PPP_MarketExchange!$B$6:$C$271,2,FALSE)</f>
        <v>0.29223904496560704</v>
      </c>
      <c r="Q156" t="s">
        <v>158</v>
      </c>
      <c r="R156">
        <f>IFERROR(VLOOKUP(Q156,'EU+'!$B$2:$D$30,3,FALSE),0)</f>
        <v>0</v>
      </c>
      <c r="S156">
        <f t="shared" si="24"/>
        <v>6.7906154610815062E-2</v>
      </c>
      <c r="T156">
        <f t="shared" si="25"/>
        <v>2.1315433805986491E-2</v>
      </c>
      <c r="U156">
        <f t="shared" si="26"/>
        <v>6.5714716140174073E-2</v>
      </c>
      <c r="V156">
        <f t="shared" si="27"/>
        <v>2.0586106339336992E-2</v>
      </c>
      <c r="W156">
        <f t="shared" si="28"/>
        <v>4.2378777421449071E-4</v>
      </c>
      <c r="X156">
        <f t="shared" si="29"/>
        <v>6.930152757356417E-2</v>
      </c>
      <c r="Y156">
        <f t="shared" si="30"/>
        <v>2.2001734323192836E-2</v>
      </c>
      <c r="Z156">
        <f t="shared" si="31"/>
        <v>6.7640799441517782E-2</v>
      </c>
      <c r="AA156">
        <f t="shared" si="32"/>
        <v>2.1308932444558271E-2</v>
      </c>
      <c r="AC156">
        <f t="shared" si="33"/>
        <v>4.8407631322836171E-4</v>
      </c>
    </row>
    <row r="157" spans="1:29" x14ac:dyDescent="0.25">
      <c r="A157" t="s">
        <v>159</v>
      </c>
      <c r="B157">
        <v>4.6712893962859617E-2</v>
      </c>
      <c r="C157">
        <v>1.7797929718648835E-2</v>
      </c>
      <c r="D157">
        <v>4.5026904465521281E-2</v>
      </c>
      <c r="E157">
        <v>1.7136269260726488E-2</v>
      </c>
      <c r="F157">
        <f t="shared" si="23"/>
        <v>2.9365172417611954E-4</v>
      </c>
      <c r="G157">
        <v>4.8593996220990442E-2</v>
      </c>
      <c r="H157">
        <v>1.8573665581857572E-2</v>
      </c>
      <c r="I157">
        <v>4.6777931549790451E-2</v>
      </c>
      <c r="J157">
        <v>1.7845625790771657E-2</v>
      </c>
      <c r="L157">
        <f>VLOOKUP(A157,Conversion_PPP_MarketExchange!$B$6:$C$271,2,FALSE)</f>
        <v>0.5246330701203934</v>
      </c>
      <c r="Q157" t="s">
        <v>159</v>
      </c>
      <c r="R157">
        <f>IFERROR(VLOOKUP(Q157,'EU+'!$B$2:$D$30,3,FALSE),0)</f>
        <v>0</v>
      </c>
      <c r="S157">
        <f t="shared" si="24"/>
        <v>3.1867347384389753E-2</v>
      </c>
      <c r="T157">
        <f t="shared" si="25"/>
        <v>1.2141675690615167E-2</v>
      </c>
      <c r="U157">
        <f t="shared" si="26"/>
        <v>3.0717172166368972E-2</v>
      </c>
      <c r="V157">
        <f t="shared" si="27"/>
        <v>1.1690293601552338E-2</v>
      </c>
      <c r="W157">
        <f t="shared" si="28"/>
        <v>1.3666296449049554E-4</v>
      </c>
      <c r="X157">
        <f t="shared" si="29"/>
        <v>3.315062773891192E-2</v>
      </c>
      <c r="Y157">
        <f t="shared" si="30"/>
        <v>1.2670879559916371E-2</v>
      </c>
      <c r="Z157">
        <f t="shared" si="31"/>
        <v>3.1911715763223554E-2</v>
      </c>
      <c r="AA157">
        <f t="shared" si="32"/>
        <v>1.2174213758164937E-2</v>
      </c>
      <c r="AC157">
        <f t="shared" si="33"/>
        <v>1.605511888219065E-4</v>
      </c>
    </row>
    <row r="158" spans="1:29" x14ac:dyDescent="0.25">
      <c r="A158" t="s">
        <v>160</v>
      </c>
      <c r="B158">
        <v>0.21771724132559803</v>
      </c>
      <c r="C158">
        <v>6.8555517470352559E-2</v>
      </c>
      <c r="D158">
        <v>0.21341145255203439</v>
      </c>
      <c r="E158">
        <v>6.6712267453344867E-2</v>
      </c>
      <c r="F158">
        <f t="shared" si="23"/>
        <v>4.4505266287666167E-3</v>
      </c>
      <c r="G158">
        <v>0.223329956456671</v>
      </c>
      <c r="H158">
        <v>6.9283337121401306E-2</v>
      </c>
      <c r="I158">
        <v>0.2181528834447678</v>
      </c>
      <c r="J158">
        <v>6.8192292836928362E-2</v>
      </c>
      <c r="L158">
        <f>VLOOKUP(A158,Conversion_PPP_MarketExchange!$B$6:$C$271,2,FALSE)</f>
        <v>0.40884300755083008</v>
      </c>
      <c r="Q158" t="s">
        <v>160</v>
      </c>
      <c r="R158">
        <f>IFERROR(VLOOKUP(Q158,'EU+'!$B$2:$D$30,3,FALSE),0)</f>
        <v>0</v>
      </c>
      <c r="S158">
        <f t="shared" si="24"/>
        <v>0.11574516954918876</v>
      </c>
      <c r="T158">
        <f t="shared" si="25"/>
        <v>3.6446217786084804E-2</v>
      </c>
      <c r="U158">
        <f t="shared" si="26"/>
        <v>0.11345608004665461</v>
      </c>
      <c r="V158">
        <f t="shared" si="27"/>
        <v>3.5466289488072622E-2</v>
      </c>
      <c r="W158">
        <f t="shared" si="28"/>
        <v>1.2578576900517705E-3</v>
      </c>
      <c r="X158">
        <f t="shared" si="29"/>
        <v>0.11872906122686158</v>
      </c>
      <c r="Y158">
        <f t="shared" si="30"/>
        <v>3.6833149057117605E-2</v>
      </c>
      <c r="Z158">
        <f t="shared" si="31"/>
        <v>0.11597677027423497</v>
      </c>
      <c r="AA158">
        <f t="shared" si="32"/>
        <v>3.6253116419724701E-2</v>
      </c>
      <c r="AC158">
        <f t="shared" si="33"/>
        <v>1.3566808694638435E-3</v>
      </c>
    </row>
    <row r="159" spans="1:29" x14ac:dyDescent="0.25">
      <c r="A159" t="s">
        <v>161</v>
      </c>
      <c r="B159">
        <v>4.02147912899538</v>
      </c>
      <c r="C159">
        <v>2.092935912139489</v>
      </c>
      <c r="D159">
        <v>3.7979973667375782</v>
      </c>
      <c r="E159">
        <v>1.9693835085062958</v>
      </c>
      <c r="F159">
        <f t="shared" si="23"/>
        <v>3.8784714035765675</v>
      </c>
      <c r="G159">
        <v>4.0922212020680426</v>
      </c>
      <c r="H159">
        <v>2.1506138141531097</v>
      </c>
      <c r="I159">
        <v>3.9705658992669997</v>
      </c>
      <c r="J159">
        <v>2.0723571051281926</v>
      </c>
      <c r="L159">
        <f>VLOOKUP(A159,Conversion_PPP_MarketExchange!$B$6:$C$271,2,FALSE)</f>
        <v>0.62115882703185477</v>
      </c>
      <c r="Q159" t="s">
        <v>161</v>
      </c>
      <c r="R159">
        <f>IFERROR(VLOOKUP(Q159,'EU+'!$B$2:$D$30,3,FALSE),0)</f>
        <v>0</v>
      </c>
      <c r="S159">
        <f t="shared" si="24"/>
        <v>3.2481939906518913</v>
      </c>
      <c r="T159">
        <f t="shared" si="25"/>
        <v>1.6904879111804123</v>
      </c>
      <c r="U159">
        <f t="shared" si="26"/>
        <v>3.06768525396539</v>
      </c>
      <c r="V159">
        <f t="shared" si="27"/>
        <v>1.5906932430648051</v>
      </c>
      <c r="W159">
        <f t="shared" si="28"/>
        <v>2.530304993532027</v>
      </c>
      <c r="X159">
        <f t="shared" si="29"/>
        <v>3.3053331599152873</v>
      </c>
      <c r="Y159">
        <f t="shared" si="30"/>
        <v>1.7370750023238777</v>
      </c>
      <c r="Z159">
        <f t="shared" si="31"/>
        <v>3.2070708015108558</v>
      </c>
      <c r="AA159">
        <f t="shared" si="32"/>
        <v>1.6738661769565728</v>
      </c>
      <c r="AC159">
        <f t="shared" si="33"/>
        <v>3.0174295636984998</v>
      </c>
    </row>
    <row r="160" spans="1:29" x14ac:dyDescent="0.25">
      <c r="A160" t="s">
        <v>162</v>
      </c>
      <c r="B160">
        <v>0.58565782083470797</v>
      </c>
      <c r="C160">
        <v>0.40410493387735541</v>
      </c>
      <c r="D160">
        <v>0.5757700093054926</v>
      </c>
      <c r="E160">
        <v>0.39808428292740972</v>
      </c>
      <c r="F160">
        <f t="shared" si="23"/>
        <v>0.15847109631383</v>
      </c>
      <c r="G160">
        <v>0.58637170870340449</v>
      </c>
      <c r="H160">
        <v>0.40521174018641354</v>
      </c>
      <c r="I160">
        <v>0.58259984628120165</v>
      </c>
      <c r="J160">
        <v>0.40247917059261312</v>
      </c>
      <c r="L160">
        <f>VLOOKUP(A160,Conversion_PPP_MarketExchange!$B$6:$C$271,2,FALSE)</f>
        <v>0.30255037396032913</v>
      </c>
      <c r="Q160" t="s">
        <v>162</v>
      </c>
      <c r="R160">
        <f>IFERROR(VLOOKUP(Q160,'EU+'!$B$2:$D$30,3,FALSE),0)</f>
        <v>0</v>
      </c>
      <c r="S160">
        <f t="shared" si="24"/>
        <v>0.23040670834846347</v>
      </c>
      <c r="T160">
        <f t="shared" si="25"/>
        <v>0.15898103692929808</v>
      </c>
      <c r="U160">
        <f t="shared" si="26"/>
        <v>0.2265166926666623</v>
      </c>
      <c r="V160">
        <f t="shared" si="27"/>
        <v>0.15661242112986262</v>
      </c>
      <c r="W160">
        <f t="shared" si="28"/>
        <v>2.4527450452157439E-2</v>
      </c>
      <c r="X160">
        <f t="shared" si="29"/>
        <v>0.23068756271103619</v>
      </c>
      <c r="Y160">
        <f t="shared" si="30"/>
        <v>0.15941647139184129</v>
      </c>
      <c r="Z160">
        <f t="shared" si="31"/>
        <v>0.2292036545753873</v>
      </c>
      <c r="AA160">
        <f t="shared" si="32"/>
        <v>0.15834143688697749</v>
      </c>
      <c r="AC160">
        <f t="shared" si="33"/>
        <v>2.5413611351025753E-2</v>
      </c>
    </row>
    <row r="161" spans="1:29" x14ac:dyDescent="0.25">
      <c r="A161" t="s">
        <v>163</v>
      </c>
      <c r="B161">
        <v>0.72535992791266646</v>
      </c>
      <c r="C161">
        <v>0.58687907554892171</v>
      </c>
      <c r="D161">
        <v>0.68985632415632858</v>
      </c>
      <c r="E161">
        <v>0.55873864337855739</v>
      </c>
      <c r="F161">
        <f t="shared" si="23"/>
        <v>0.31218887160451075</v>
      </c>
      <c r="G161">
        <v>0.71734181360439497</v>
      </c>
      <c r="H161">
        <v>0.58168532809881457</v>
      </c>
      <c r="I161">
        <v>0.7108526885577966</v>
      </c>
      <c r="J161">
        <v>0.57589748562485588</v>
      </c>
      <c r="L161">
        <f>VLOOKUP(A161,Conversion_PPP_MarketExchange!$B$6:$C$271,2,FALSE)</f>
        <v>0.35723999779273702</v>
      </c>
      <c r="Q161" t="s">
        <v>163</v>
      </c>
      <c r="R161">
        <f>IFERROR(VLOOKUP(Q161,'EU+'!$B$2:$D$30,3,FALSE),0)</f>
        <v>0</v>
      </c>
      <c r="S161">
        <f t="shared" si="24"/>
        <v>0.33695128413978137</v>
      </c>
      <c r="T161">
        <f t="shared" si="25"/>
        <v>0.27262280494323926</v>
      </c>
      <c r="U161">
        <f t="shared" si="26"/>
        <v>0.32045880307357016</v>
      </c>
      <c r="V161">
        <f t="shared" si="27"/>
        <v>0.25955073631747655</v>
      </c>
      <c r="W161">
        <f t="shared" si="28"/>
        <v>6.7366584722944239E-2</v>
      </c>
      <c r="X161">
        <f t="shared" si="29"/>
        <v>0.33322663130387659</v>
      </c>
      <c r="Y161">
        <f t="shared" si="30"/>
        <v>0.27021015460860148</v>
      </c>
      <c r="Z161">
        <f t="shared" si="31"/>
        <v>0.33021223950574263</v>
      </c>
      <c r="AA161">
        <f t="shared" si="32"/>
        <v>0.26752152944617874</v>
      </c>
      <c r="AC161">
        <f t="shared" si="33"/>
        <v>7.3013527653604318E-2</v>
      </c>
    </row>
    <row r="162" spans="1:29" x14ac:dyDescent="0.25">
      <c r="A162" t="s">
        <v>164</v>
      </c>
      <c r="B162">
        <v>0.59469857616666177</v>
      </c>
      <c r="C162">
        <v>0.1632026850488871</v>
      </c>
      <c r="D162">
        <v>0.56303433800795555</v>
      </c>
      <c r="E162">
        <v>0.15517380335646999</v>
      </c>
      <c r="F162">
        <f t="shared" si="23"/>
        <v>2.4078909248112419E-2</v>
      </c>
      <c r="G162">
        <v>0.59920508275283946</v>
      </c>
      <c r="H162">
        <v>0.16243777679252255</v>
      </c>
      <c r="I162">
        <v>0.58564599897581893</v>
      </c>
      <c r="J162">
        <v>0.16031225466213953</v>
      </c>
      <c r="L162">
        <f>VLOOKUP(A162,Conversion_PPP_MarketExchange!$B$6:$C$271,2,FALSE)</f>
        <v>0.26260624410225186</v>
      </c>
      <c r="Q162" t="s">
        <v>164</v>
      </c>
      <c r="R162">
        <f>IFERROR(VLOOKUP(Q162,'EU+'!$B$2:$D$30,3,FALSE),0)</f>
        <v>0</v>
      </c>
      <c r="S162">
        <f t="shared" si="24"/>
        <v>0.20307451526320369</v>
      </c>
      <c r="T162">
        <f t="shared" si="25"/>
        <v>5.5729587196233762E-2</v>
      </c>
      <c r="U162">
        <f t="shared" si="26"/>
        <v>0.1922619791769295</v>
      </c>
      <c r="V162">
        <f t="shared" si="27"/>
        <v>5.2987927264402546E-2</v>
      </c>
      <c r="W162">
        <f t="shared" si="28"/>
        <v>2.8077204357776146E-3</v>
      </c>
      <c r="X162">
        <f t="shared" si="29"/>
        <v>0.20461337322788459</v>
      </c>
      <c r="Y162">
        <f t="shared" si="30"/>
        <v>5.5468390382238837E-2</v>
      </c>
      <c r="Z162">
        <f t="shared" si="31"/>
        <v>0.19998328922267256</v>
      </c>
      <c r="AA162">
        <f t="shared" si="32"/>
        <v>5.474257835980046E-2</v>
      </c>
      <c r="AC162">
        <f t="shared" si="33"/>
        <v>3.076742331596446E-3</v>
      </c>
    </row>
    <row r="163" spans="1:29" x14ac:dyDescent="0.25">
      <c r="A163" t="s">
        <v>165</v>
      </c>
      <c r="B163">
        <v>7.31303224708168E-2</v>
      </c>
      <c r="C163">
        <v>3.5382807134231364E-2</v>
      </c>
      <c r="D163">
        <v>7.1130192284275154E-2</v>
      </c>
      <c r="E163">
        <v>3.4889014112403631E-2</v>
      </c>
      <c r="F163">
        <f t="shared" si="23"/>
        <v>1.2172433057354996E-3</v>
      </c>
      <c r="G163">
        <v>8.0112484760471309E-2</v>
      </c>
      <c r="H163">
        <v>3.9118313408896613E-2</v>
      </c>
      <c r="I163">
        <v>7.4790999838521097E-2</v>
      </c>
      <c r="J163">
        <v>3.6512229870690242E-2</v>
      </c>
      <c r="L163">
        <f>VLOOKUP(A163,Conversion_PPP_MarketExchange!$B$6:$C$271,2,FALSE)</f>
        <v>0.45114233556683392</v>
      </c>
      <c r="Q163" t="s">
        <v>165</v>
      </c>
      <c r="R163">
        <f>IFERROR(VLOOKUP(Q163,'EU+'!$B$2:$D$30,3,FALSE),0)</f>
        <v>0</v>
      </c>
      <c r="S163">
        <f t="shared" si="24"/>
        <v>4.2900716967684216E-2</v>
      </c>
      <c r="T163">
        <f t="shared" si="25"/>
        <v>2.0756749636835884E-2</v>
      </c>
      <c r="U163">
        <f t="shared" si="26"/>
        <v>4.1727373050520634E-2</v>
      </c>
      <c r="V163">
        <f t="shared" si="27"/>
        <v>2.0467073973522588E-2</v>
      </c>
      <c r="W163">
        <f t="shared" si="28"/>
        <v>4.1890111703764569E-4</v>
      </c>
      <c r="X163">
        <f t="shared" si="29"/>
        <v>4.6996689173063724E-2</v>
      </c>
      <c r="Y163">
        <f t="shared" si="30"/>
        <v>2.294812377557804E-2</v>
      </c>
      <c r="Z163">
        <f t="shared" si="31"/>
        <v>4.3874926397089536E-2</v>
      </c>
      <c r="AA163">
        <f t="shared" si="32"/>
        <v>2.1419307157664887E-2</v>
      </c>
      <c r="AC163">
        <f t="shared" si="33"/>
        <v>5.2661638481925007E-4</v>
      </c>
    </row>
    <row r="164" spans="1:29" x14ac:dyDescent="0.25">
      <c r="A164" t="s">
        <v>166</v>
      </c>
      <c r="B164">
        <v>71.224730780989731</v>
      </c>
      <c r="C164">
        <v>10.799373204329207</v>
      </c>
      <c r="D164">
        <v>68.418961280514779</v>
      </c>
      <c r="E164">
        <v>10.196332371072742</v>
      </c>
      <c r="F164">
        <f t="shared" si="23"/>
        <v>103.9651938213859</v>
      </c>
      <c r="G164">
        <v>72.854493607901063</v>
      </c>
      <c r="H164">
        <v>10.962629444894301</v>
      </c>
      <c r="I164">
        <v>70.832728556468524</v>
      </c>
      <c r="J164">
        <v>10.657875019187035</v>
      </c>
      <c r="L164">
        <f>VLOOKUP(A164,Conversion_PPP_MarketExchange!$B$6:$C$271,2,FALSE)</f>
        <v>1</v>
      </c>
      <c r="Q164" t="s">
        <v>166</v>
      </c>
      <c r="R164">
        <f>IFERROR(VLOOKUP(Q164,'EU+'!$B$2:$D$30,3,FALSE),0)</f>
        <v>0</v>
      </c>
      <c r="S164">
        <f t="shared" si="24"/>
        <v>92.615631988989108</v>
      </c>
      <c r="T164">
        <f t="shared" si="25"/>
        <v>14.042745594636354</v>
      </c>
      <c r="U164">
        <f t="shared" si="26"/>
        <v>88.967206608471201</v>
      </c>
      <c r="V164">
        <f t="shared" si="27"/>
        <v>13.258593695783253</v>
      </c>
      <c r="W164">
        <f t="shared" si="28"/>
        <v>175.79030678986342</v>
      </c>
      <c r="X164">
        <f t="shared" si="29"/>
        <v>94.734860978013828</v>
      </c>
      <c r="Y164">
        <f t="shared" si="30"/>
        <v>14.255032531073864</v>
      </c>
      <c r="Z164">
        <f t="shared" si="31"/>
        <v>92.105899858491384</v>
      </c>
      <c r="AA164">
        <f t="shared" si="32"/>
        <v>13.85875130362901</v>
      </c>
      <c r="AC164">
        <f t="shared" si="33"/>
        <v>203.20595246197414</v>
      </c>
    </row>
    <row r="165" spans="1:29" x14ac:dyDescent="0.25">
      <c r="A165" t="s">
        <v>167</v>
      </c>
      <c r="B165">
        <v>0.25484089448817143</v>
      </c>
      <c r="C165">
        <v>0.11319080297535015</v>
      </c>
      <c r="D165">
        <v>0.24560333125596498</v>
      </c>
      <c r="E165">
        <v>0.10802181053223531</v>
      </c>
      <c r="F165">
        <f t="shared" si="23"/>
        <v>1.1668711550662143E-2</v>
      </c>
      <c r="G165">
        <v>0.2582146327219158</v>
      </c>
      <c r="H165">
        <v>0.11459473949604287</v>
      </c>
      <c r="I165">
        <v>0.25288628615535075</v>
      </c>
      <c r="J165">
        <v>0.11197146027601945</v>
      </c>
      <c r="L165">
        <f>VLOOKUP(A165,Conversion_PPP_MarketExchange!$B$6:$C$271,2,FALSE)</f>
        <v>0.15998071041886086</v>
      </c>
      <c r="Q165" t="s">
        <v>167</v>
      </c>
      <c r="R165">
        <f>IFERROR(VLOOKUP(Q165,'EU+'!$B$2:$D$30,3,FALSE),0)</f>
        <v>0</v>
      </c>
      <c r="S165">
        <f t="shared" si="24"/>
        <v>5.30139568239342E-2</v>
      </c>
      <c r="T165">
        <f t="shared" si="25"/>
        <v>2.354681870762379E-2</v>
      </c>
      <c r="U165">
        <f t="shared" si="26"/>
        <v>5.1092288092806408E-2</v>
      </c>
      <c r="V165">
        <f t="shared" si="27"/>
        <v>2.2471525267169903E-2</v>
      </c>
      <c r="W165">
        <f t="shared" si="28"/>
        <v>5.0496944783305544E-4</v>
      </c>
      <c r="X165">
        <f t="shared" si="29"/>
        <v>5.3715787718925351E-2</v>
      </c>
      <c r="Y165">
        <f t="shared" si="30"/>
        <v>2.3838876347120907E-2</v>
      </c>
      <c r="Z165">
        <f t="shared" si="31"/>
        <v>5.2607344211888653E-2</v>
      </c>
      <c r="AA165">
        <f t="shared" si="32"/>
        <v>2.3293161690190516E-2</v>
      </c>
      <c r="AC165">
        <f t="shared" si="33"/>
        <v>5.6829202549332064E-4</v>
      </c>
    </row>
    <row r="166" spans="1:29" x14ac:dyDescent="0.25">
      <c r="A166" t="s">
        <v>168</v>
      </c>
      <c r="B166">
        <v>1.4658922082997521E-3</v>
      </c>
      <c r="C166">
        <v>8.445905205662818E-4</v>
      </c>
      <c r="D166">
        <v>1.400379405684409E-3</v>
      </c>
      <c r="E166">
        <v>8.1732357869988836E-4</v>
      </c>
      <c r="F166">
        <f t="shared" si="23"/>
        <v>6.6801783229879256E-7</v>
      </c>
      <c r="G166">
        <v>1.5150343152771203E-3</v>
      </c>
      <c r="H166">
        <v>8.8191377680692023E-4</v>
      </c>
      <c r="I166">
        <v>1.4604353097537606E-3</v>
      </c>
      <c r="J166">
        <v>8.4835583914830257E-4</v>
      </c>
      <c r="L166">
        <f>VLOOKUP(A166,Conversion_PPP_MarketExchange!$B$6:$C$271,2,FALSE)</f>
        <v>0.54722455879562959</v>
      </c>
      <c r="Q166" t="s">
        <v>168</v>
      </c>
      <c r="R166">
        <f>IFERROR(VLOOKUP(Q166,'EU+'!$B$2:$D$30,3,FALSE),0)</f>
        <v>0</v>
      </c>
      <c r="S166">
        <f t="shared" si="24"/>
        <v>1.043088348951641E-3</v>
      </c>
      <c r="T166">
        <f t="shared" si="25"/>
        <v>6.0098725312109904E-4</v>
      </c>
      <c r="U166">
        <f t="shared" si="26"/>
        <v>9.9647125069003434E-4</v>
      </c>
      <c r="V166">
        <f t="shared" si="27"/>
        <v>5.8158485149065067E-4</v>
      </c>
      <c r="W166">
        <f t="shared" si="28"/>
        <v>3.3824093948340219E-7</v>
      </c>
      <c r="X166">
        <f t="shared" si="29"/>
        <v>1.0780565130095443E-3</v>
      </c>
      <c r="Y166">
        <f t="shared" si="30"/>
        <v>6.2754544990331813E-4</v>
      </c>
      <c r="Z166">
        <f t="shared" si="31"/>
        <v>1.03920537088374E-3</v>
      </c>
      <c r="AA166">
        <f t="shared" si="32"/>
        <v>6.0366654967562022E-4</v>
      </c>
      <c r="AC166">
        <f t="shared" si="33"/>
        <v>3.9381329169435799E-7</v>
      </c>
    </row>
    <row r="167" spans="1:29" x14ac:dyDescent="0.25">
      <c r="A167" t="s">
        <v>169</v>
      </c>
      <c r="B167">
        <v>1.0113366495078249</v>
      </c>
      <c r="C167">
        <v>0.34565061634151223</v>
      </c>
      <c r="D167">
        <v>0.93507107224310837</v>
      </c>
      <c r="E167">
        <v>0.32056025370537922</v>
      </c>
      <c r="F167">
        <f t="shared" si="23"/>
        <v>0.10275887625565709</v>
      </c>
      <c r="G167">
        <v>1.0308839357228696</v>
      </c>
      <c r="H167">
        <v>0.35417733632296527</v>
      </c>
      <c r="I167">
        <v>0.99243055249126755</v>
      </c>
      <c r="J167">
        <v>0.34042855853456011</v>
      </c>
      <c r="L167">
        <f>VLOOKUP(A167,Conversion_PPP_MarketExchange!$B$6:$C$271,2,FALSE)</f>
        <v>0.40286824470026755</v>
      </c>
      <c r="Q167" t="s">
        <v>169</v>
      </c>
      <c r="R167">
        <f>IFERROR(VLOOKUP(Q167,'EU+'!$B$2:$D$30,3,FALSE),0)</f>
        <v>0</v>
      </c>
      <c r="S167">
        <f t="shared" si="24"/>
        <v>0.52980037379203004</v>
      </c>
      <c r="T167">
        <f t="shared" si="25"/>
        <v>0.18107306387867819</v>
      </c>
      <c r="U167">
        <f t="shared" si="26"/>
        <v>0.48984777110332561</v>
      </c>
      <c r="V167">
        <f t="shared" si="27"/>
        <v>0.16792918789072708</v>
      </c>
      <c r="W167">
        <f t="shared" si="28"/>
        <v>2.8200212145639121E-2</v>
      </c>
      <c r="X167">
        <f t="shared" si="29"/>
        <v>0.54004044523450223</v>
      </c>
      <c r="Y167">
        <f t="shared" si="30"/>
        <v>0.185539884531912</v>
      </c>
      <c r="Z167">
        <f t="shared" si="31"/>
        <v>0.51989619670995257</v>
      </c>
      <c r="AA167">
        <f t="shared" si="32"/>
        <v>0.17833742863849064</v>
      </c>
      <c r="AC167">
        <f t="shared" si="33"/>
        <v>3.4425048752115238E-2</v>
      </c>
    </row>
    <row r="168" spans="1:29" x14ac:dyDescent="0.25">
      <c r="A168" t="s">
        <v>170</v>
      </c>
      <c r="B168">
        <v>0.53556758506510205</v>
      </c>
      <c r="C168">
        <v>0.18771057904847493</v>
      </c>
      <c r="D168">
        <v>0.49672186523842543</v>
      </c>
      <c r="E168">
        <v>0.17655497980674911</v>
      </c>
      <c r="F168">
        <f t="shared" si="23"/>
        <v>3.1171660894561588E-2</v>
      </c>
      <c r="G168">
        <v>0.53838320812762941</v>
      </c>
      <c r="H168">
        <v>0.18763271179129629</v>
      </c>
      <c r="I168">
        <v>0.52355755281038563</v>
      </c>
      <c r="J168">
        <v>0.18404071733851998</v>
      </c>
      <c r="L168">
        <f>VLOOKUP(A168,Conversion_PPP_MarketExchange!$B$6:$C$271,2,FALSE)</f>
        <v>0.23180096942168063</v>
      </c>
      <c r="Q168" t="s">
        <v>170</v>
      </c>
      <c r="R168">
        <f>IFERROR(VLOOKUP(Q168,'EU+'!$B$2:$D$30,3,FALSE),0)</f>
        <v>0</v>
      </c>
      <c r="S168">
        <f t="shared" si="24"/>
        <v>0.16142954023692691</v>
      </c>
      <c r="T168">
        <f t="shared" si="25"/>
        <v>5.6579287691056232E-2</v>
      </c>
      <c r="U168">
        <f t="shared" si="26"/>
        <v>0.1497207533972032</v>
      </c>
      <c r="V168">
        <f t="shared" si="27"/>
        <v>5.3216792822289471E-2</v>
      </c>
      <c r="W168">
        <f t="shared" si="28"/>
        <v>2.8320270382904801E-3</v>
      </c>
      <c r="X168">
        <f t="shared" si="29"/>
        <v>0.16227821881483045</v>
      </c>
      <c r="Y168">
        <f t="shared" si="30"/>
        <v>5.6555817122865788E-2</v>
      </c>
      <c r="Z168">
        <f t="shared" si="31"/>
        <v>0.15780950414965353</v>
      </c>
      <c r="AA168">
        <f t="shared" si="32"/>
        <v>5.5473126479863591E-2</v>
      </c>
      <c r="AC168">
        <f t="shared" si="33"/>
        <v>3.1985604504350391E-3</v>
      </c>
    </row>
    <row r="169" spans="1:29" x14ac:dyDescent="0.25">
      <c r="A169" t="s">
        <v>171</v>
      </c>
      <c r="B169">
        <v>2.4380613324043602E-3</v>
      </c>
      <c r="C169">
        <v>1.3708262628368444E-3</v>
      </c>
      <c r="D169">
        <v>2.3287611448464698E-3</v>
      </c>
      <c r="E169">
        <v>1.3042488618252995E-3</v>
      </c>
      <c r="F169">
        <f t="shared" si="23"/>
        <v>1.7010650935725892E-6</v>
      </c>
      <c r="G169">
        <v>2.4727300043327584E-3</v>
      </c>
      <c r="H169">
        <v>1.3944523666325206E-3</v>
      </c>
      <c r="I169">
        <v>2.4131841605278628E-3</v>
      </c>
      <c r="J169">
        <v>1.3570466878805676E-3</v>
      </c>
      <c r="L169">
        <f>VLOOKUP(A169,Conversion_PPP_MarketExchange!$B$6:$C$271,2,FALSE)</f>
        <v>0.81950265705163483</v>
      </c>
      <c r="Q169" t="s">
        <v>171</v>
      </c>
      <c r="R169">
        <f>IFERROR(VLOOKUP(Q169,'EU+'!$B$2:$D$30,3,FALSE),0)</f>
        <v>0</v>
      </c>
      <c r="S169">
        <f t="shared" si="24"/>
        <v>2.5980557787994847E-3</v>
      </c>
      <c r="T169">
        <f t="shared" si="25"/>
        <v>1.4607848648258213E-3</v>
      </c>
      <c r="U169">
        <f t="shared" si="26"/>
        <v>2.4815829156543227E-3</v>
      </c>
      <c r="V169">
        <f t="shared" si="27"/>
        <v>1.3898384127671629E-3</v>
      </c>
      <c r="W169">
        <f t="shared" si="28"/>
        <v>1.9316508136031466E-6</v>
      </c>
      <c r="X169">
        <f t="shared" si="29"/>
        <v>2.6349995349920544E-3</v>
      </c>
      <c r="Y169">
        <f t="shared" si="30"/>
        <v>1.4859613994277377E-3</v>
      </c>
      <c r="Z169">
        <f t="shared" si="31"/>
        <v>2.5715460764819541E-3</v>
      </c>
      <c r="AA169">
        <f t="shared" si="32"/>
        <v>1.4461010240754944E-3</v>
      </c>
      <c r="AC169">
        <f t="shared" si="33"/>
        <v>2.2080812805892405E-6</v>
      </c>
    </row>
    <row r="170" spans="1:29" x14ac:dyDescent="0.25">
      <c r="A170" t="s">
        <v>172</v>
      </c>
      <c r="B170">
        <v>1.0888975676618695E-3</v>
      </c>
      <c r="C170">
        <v>7.6529686196167472E-4</v>
      </c>
      <c r="D170">
        <v>1.0246083896679799E-3</v>
      </c>
      <c r="E170">
        <v>7.1320549019651246E-4</v>
      </c>
      <c r="F170">
        <f t="shared" si="23"/>
        <v>5.0866207124644768E-7</v>
      </c>
      <c r="G170">
        <v>1.0933469150445573E-3</v>
      </c>
      <c r="H170">
        <v>7.6666105266302474E-4</v>
      </c>
      <c r="I170">
        <v>1.0689509574581355E-3</v>
      </c>
      <c r="J170">
        <v>7.4880138173065436E-4</v>
      </c>
      <c r="L170">
        <f>VLOOKUP(A170,Conversion_PPP_MarketExchange!$B$6:$C$271,2,FALSE)</f>
        <v>0.58245543685052203</v>
      </c>
      <c r="Q170" t="s">
        <v>172</v>
      </c>
      <c r="R170">
        <f>IFERROR(VLOOKUP(Q170,'EU+'!$B$2:$D$30,3,FALSE),0)</f>
        <v>0</v>
      </c>
      <c r="S170">
        <f t="shared" si="24"/>
        <v>8.2471370074468464E-4</v>
      </c>
      <c r="T170">
        <f t="shared" si="25"/>
        <v>5.7962367254795388E-4</v>
      </c>
      <c r="U170">
        <f t="shared" si="26"/>
        <v>7.7602209973852052E-4</v>
      </c>
      <c r="V170">
        <f t="shared" si="27"/>
        <v>5.4017049599475349E-4</v>
      </c>
      <c r="W170">
        <f t="shared" si="28"/>
        <v>2.91784164743218E-7</v>
      </c>
      <c r="X170">
        <f t="shared" si="29"/>
        <v>8.280835656932807E-4</v>
      </c>
      <c r="Y170">
        <f t="shared" si="30"/>
        <v>5.8065688889010034E-4</v>
      </c>
      <c r="Z170">
        <f t="shared" si="31"/>
        <v>8.0960645539216195E-4</v>
      </c>
      <c r="AA170">
        <f t="shared" si="32"/>
        <v>5.671302581526065E-4</v>
      </c>
      <c r="AC170">
        <f t="shared" si="33"/>
        <v>3.3716242261553035E-7</v>
      </c>
    </row>
    <row r="171" spans="1:29" x14ac:dyDescent="0.25">
      <c r="A171" t="s">
        <v>173</v>
      </c>
      <c r="B171">
        <v>0.39855019366088179</v>
      </c>
      <c r="C171">
        <v>0.24840359796434333</v>
      </c>
      <c r="D171">
        <v>0.38182606825802162</v>
      </c>
      <c r="E171">
        <v>0.23763417127300149</v>
      </c>
      <c r="F171">
        <f t="shared" si="23"/>
        <v>5.6469999356606203E-2</v>
      </c>
      <c r="G171">
        <v>0.4024615502796296</v>
      </c>
      <c r="H171">
        <v>0.25113526973886646</v>
      </c>
      <c r="I171">
        <v>0.39427927073284436</v>
      </c>
      <c r="J171">
        <v>0.24579345702238872</v>
      </c>
      <c r="L171">
        <f>VLOOKUP(A171,Conversion_PPP_MarketExchange!$B$6:$C$271,2,FALSE)</f>
        <v>0.23604064309945058</v>
      </c>
      <c r="Q171" t="s">
        <v>173</v>
      </c>
      <c r="R171">
        <f>IFERROR(VLOOKUP(Q171,'EU+'!$B$2:$D$30,3,FALSE),0)</f>
        <v>0</v>
      </c>
      <c r="S171">
        <f t="shared" si="24"/>
        <v>0.12232727235406733</v>
      </c>
      <c r="T171">
        <f t="shared" si="25"/>
        <v>7.624267925402077E-2</v>
      </c>
      <c r="U171">
        <f t="shared" si="26"/>
        <v>0.11719412557461802</v>
      </c>
      <c r="V171">
        <f t="shared" si="27"/>
        <v>7.2937212055854309E-2</v>
      </c>
      <c r="W171">
        <f t="shared" si="28"/>
        <v>5.3198369024806593E-3</v>
      </c>
      <c r="X171">
        <f t="shared" si="29"/>
        <v>0.12352778760656413</v>
      </c>
      <c r="Y171">
        <f t="shared" si="30"/>
        <v>7.708111306351062E-2</v>
      </c>
      <c r="Z171">
        <f t="shared" si="31"/>
        <v>0.1210163951784165</v>
      </c>
      <c r="AA171">
        <f t="shared" si="32"/>
        <v>7.5441546982684668E-2</v>
      </c>
      <c r="AC171">
        <f t="shared" si="33"/>
        <v>5.9414979911097078E-3</v>
      </c>
    </row>
    <row r="172" spans="1:29" x14ac:dyDescent="0.25">
      <c r="A172" t="s">
        <v>174</v>
      </c>
      <c r="B172">
        <v>1.505251263789892</v>
      </c>
      <c r="C172">
        <v>0.4642572480963626</v>
      </c>
      <c r="D172">
        <v>1.4706735410295759</v>
      </c>
      <c r="E172">
        <v>0.45427381769022607</v>
      </c>
      <c r="F172">
        <f t="shared" si="23"/>
        <v>0.20636470143885274</v>
      </c>
      <c r="G172">
        <v>1.524381846121976</v>
      </c>
      <c r="H172">
        <v>0.47107898022014266</v>
      </c>
      <c r="I172">
        <v>1.5001022169804814</v>
      </c>
      <c r="J172">
        <v>0.46325475333201199</v>
      </c>
      <c r="L172">
        <f>VLOOKUP(A172,Conversion_PPP_MarketExchange!$B$6:$C$271,2,FALSE)</f>
        <v>0.55912109560497225</v>
      </c>
      <c r="Q172" t="s">
        <v>174</v>
      </c>
      <c r="R172">
        <f>IFERROR(VLOOKUP(Q172,'EU+'!$B$2:$D$30,3,FALSE),0)</f>
        <v>0</v>
      </c>
      <c r="S172">
        <f t="shared" si="24"/>
        <v>1.0943805281799006</v>
      </c>
      <c r="T172">
        <f t="shared" si="25"/>
        <v>0.33753440678324059</v>
      </c>
      <c r="U172">
        <f t="shared" si="26"/>
        <v>1.0692410797648784</v>
      </c>
      <c r="V172">
        <f t="shared" si="27"/>
        <v>0.33027603596918359</v>
      </c>
      <c r="W172">
        <f t="shared" si="28"/>
        <v>0.10908225993551746</v>
      </c>
      <c r="X172">
        <f t="shared" si="29"/>
        <v>1.1082892604298655</v>
      </c>
      <c r="Y172">
        <f t="shared" si="30"/>
        <v>0.34249409091326916</v>
      </c>
      <c r="Z172">
        <f t="shared" si="31"/>
        <v>1.0906369561248814</v>
      </c>
      <c r="AA172">
        <f t="shared" si="32"/>
        <v>0.33680555122530187</v>
      </c>
      <c r="AC172">
        <f t="shared" si="33"/>
        <v>0.11730220231050668</v>
      </c>
    </row>
    <row r="173" spans="1:29" x14ac:dyDescent="0.25">
      <c r="A173" t="s">
        <v>175</v>
      </c>
      <c r="B173">
        <v>0.19844025772913174</v>
      </c>
      <c r="C173">
        <v>0.13505096274652206</v>
      </c>
      <c r="D173">
        <v>0.19325983699418178</v>
      </c>
      <c r="E173">
        <v>0.13168978943239537</v>
      </c>
      <c r="F173">
        <f t="shared" si="23"/>
        <v>1.734220064074863E-2</v>
      </c>
      <c r="G173">
        <v>0.19898721743576236</v>
      </c>
      <c r="H173">
        <v>0.13549663742076301</v>
      </c>
      <c r="I173">
        <v>0.19689577071969197</v>
      </c>
      <c r="J173">
        <v>0.13408989762076887</v>
      </c>
      <c r="L173">
        <f>VLOOKUP(A173,Conversion_PPP_MarketExchange!$B$6:$C$271,2,FALSE)</f>
        <v>0.32132539438830965</v>
      </c>
      <c r="Q173" t="s">
        <v>175</v>
      </c>
      <c r="R173">
        <f>IFERROR(VLOOKUP(Q173,'EU+'!$B$2:$D$30,3,FALSE),0)</f>
        <v>0</v>
      </c>
      <c r="S173">
        <f t="shared" si="24"/>
        <v>8.2914084522270962E-2</v>
      </c>
      <c r="T173">
        <f t="shared" si="25"/>
        <v>5.6428201959220423E-2</v>
      </c>
      <c r="U173">
        <f t="shared" si="26"/>
        <v>8.0749554766091816E-2</v>
      </c>
      <c r="V173">
        <f t="shared" si="27"/>
        <v>5.5023806442651861E-2</v>
      </c>
      <c r="W173">
        <f t="shared" si="28"/>
        <v>3.0276192754384165E-3</v>
      </c>
      <c r="X173">
        <f t="shared" si="29"/>
        <v>8.3142620122178074E-2</v>
      </c>
      <c r="Y173">
        <f t="shared" si="30"/>
        <v>5.6614417740394669E-2</v>
      </c>
      <c r="Z173">
        <f t="shared" si="31"/>
        <v>8.226875313684695E-2</v>
      </c>
      <c r="AA173">
        <f t="shared" si="32"/>
        <v>5.6026641126857069E-2</v>
      </c>
      <c r="AC173">
        <f t="shared" si="33"/>
        <v>3.2051922960839147E-3</v>
      </c>
    </row>
    <row r="174" spans="1:29" x14ac:dyDescent="0.25">
      <c r="A174" t="s">
        <v>176</v>
      </c>
      <c r="B174">
        <v>3.359983743399296E-2</v>
      </c>
      <c r="C174">
        <v>1.8511638063887639E-2</v>
      </c>
      <c r="D174">
        <v>3.3060871144432361E-2</v>
      </c>
      <c r="E174">
        <v>1.8104891423045527E-2</v>
      </c>
      <c r="F174">
        <f t="shared" si="23"/>
        <v>3.2778709344026747E-4</v>
      </c>
      <c r="G174">
        <v>3.3874345050634143E-2</v>
      </c>
      <c r="H174">
        <v>1.8703523398980119E-2</v>
      </c>
      <c r="I174">
        <v>3.3511684543019823E-2</v>
      </c>
      <c r="J174">
        <v>1.8441706580328891E-2</v>
      </c>
      <c r="L174">
        <f>VLOOKUP(A174,Conversion_PPP_MarketExchange!$B$6:$C$271,2,FALSE)</f>
        <v>0.44587648739045999</v>
      </c>
      <c r="Q174" t="s">
        <v>176</v>
      </c>
      <c r="R174">
        <f>IFERROR(VLOOKUP(Q174,'EU+'!$B$2:$D$30,3,FALSE),0)</f>
        <v>0</v>
      </c>
      <c r="S174">
        <f t="shared" si="24"/>
        <v>1.948072992722014E-2</v>
      </c>
      <c r="T174">
        <f t="shared" si="25"/>
        <v>1.0732796619670663E-2</v>
      </c>
      <c r="U174">
        <f t="shared" si="26"/>
        <v>1.9168244584175487E-2</v>
      </c>
      <c r="V174">
        <f t="shared" si="27"/>
        <v>1.0496970435254877E-2</v>
      </c>
      <c r="W174">
        <f t="shared" si="28"/>
        <v>1.1018638831861495E-4</v>
      </c>
      <c r="X174">
        <f t="shared" si="29"/>
        <v>1.9639885719365181E-2</v>
      </c>
      <c r="Y174">
        <f t="shared" si="30"/>
        <v>1.0844049133831609E-2</v>
      </c>
      <c r="Z174">
        <f t="shared" si="31"/>
        <v>1.942962007692027E-2</v>
      </c>
      <c r="AA174">
        <f t="shared" si="32"/>
        <v>1.0692251294197166E-2</v>
      </c>
      <c r="AC174">
        <f t="shared" si="33"/>
        <v>1.1759340161695406E-4</v>
      </c>
    </row>
    <row r="175" spans="1:29" x14ac:dyDescent="0.25">
      <c r="Q175" t="s">
        <v>717</v>
      </c>
      <c r="R175" t="s">
        <v>714</v>
      </c>
      <c r="U175">
        <f>SUMIF(R6:R174,R175,U6:U174)</f>
        <v>45.564373168266016</v>
      </c>
      <c r="V175">
        <f>W175^0.5</f>
        <v>1.7137453393021675</v>
      </c>
      <c r="W175">
        <f>SUMIF(R6:R174,R175,W6:W174)</f>
        <v>2.9369230879799013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23FA2-D6C0-415E-828C-56F17E6C1A18}">
  <dimension ref="A2:D30"/>
  <sheetViews>
    <sheetView workbookViewId="0">
      <selection activeCell="I18" sqref="I18"/>
    </sheetView>
  </sheetViews>
  <sheetFormatPr baseColWidth="10" defaultRowHeight="15" x14ac:dyDescent="0.25"/>
  <sheetData>
    <row r="2" spans="1:4" x14ac:dyDescent="0.25">
      <c r="A2">
        <v>1</v>
      </c>
      <c r="B2" t="s">
        <v>61</v>
      </c>
      <c r="C2" t="s">
        <v>262</v>
      </c>
      <c r="D2" t="s">
        <v>714</v>
      </c>
    </row>
    <row r="3" spans="1:4" x14ac:dyDescent="0.25">
      <c r="A3">
        <v>2</v>
      </c>
      <c r="B3" t="s">
        <v>48</v>
      </c>
      <c r="C3" t="s">
        <v>266</v>
      </c>
      <c r="D3" t="s">
        <v>714</v>
      </c>
    </row>
    <row r="4" spans="1:4" x14ac:dyDescent="0.25">
      <c r="A4">
        <v>3</v>
      </c>
      <c r="B4" t="s">
        <v>18</v>
      </c>
      <c r="C4" t="s">
        <v>211</v>
      </c>
      <c r="D4" t="s">
        <v>714</v>
      </c>
    </row>
    <row r="5" spans="1:4" x14ac:dyDescent="0.25">
      <c r="A5">
        <v>4</v>
      </c>
      <c r="B5" t="s">
        <v>122</v>
      </c>
      <c r="C5" t="s">
        <v>341</v>
      </c>
      <c r="D5" t="s">
        <v>714</v>
      </c>
    </row>
    <row r="6" spans="1:4" x14ac:dyDescent="0.25">
      <c r="A6">
        <v>5</v>
      </c>
      <c r="B6" t="s">
        <v>101</v>
      </c>
      <c r="C6" t="s">
        <v>312</v>
      </c>
      <c r="D6" t="s">
        <v>714</v>
      </c>
    </row>
    <row r="7" spans="1:4" x14ac:dyDescent="0.25">
      <c r="A7">
        <v>6</v>
      </c>
      <c r="B7" t="s">
        <v>84</v>
      </c>
      <c r="C7" t="s">
        <v>291</v>
      </c>
      <c r="D7" t="s">
        <v>714</v>
      </c>
    </row>
    <row r="8" spans="1:4" x14ac:dyDescent="0.25">
      <c r="A8">
        <v>7</v>
      </c>
      <c r="B8" t="s">
        <v>56</v>
      </c>
      <c r="C8" t="s">
        <v>392</v>
      </c>
      <c r="D8" t="s">
        <v>714</v>
      </c>
    </row>
    <row r="9" spans="1:4" x14ac:dyDescent="0.25">
      <c r="A9">
        <v>8</v>
      </c>
      <c r="B9" t="s">
        <v>133</v>
      </c>
      <c r="C9" t="s">
        <v>361</v>
      </c>
      <c r="D9" t="s">
        <v>714</v>
      </c>
    </row>
    <row r="10" spans="1:4" x14ac:dyDescent="0.25">
      <c r="A10">
        <v>9</v>
      </c>
      <c r="B10" t="s">
        <v>70</v>
      </c>
      <c r="C10" t="s">
        <v>268</v>
      </c>
      <c r="D10" t="s">
        <v>714</v>
      </c>
    </row>
    <row r="11" spans="1:4" x14ac:dyDescent="0.25">
      <c r="A11">
        <v>10</v>
      </c>
      <c r="B11" t="s">
        <v>15</v>
      </c>
      <c r="C11" t="s">
        <v>202</v>
      </c>
      <c r="D11" t="s">
        <v>714</v>
      </c>
    </row>
    <row r="12" spans="1:4" x14ac:dyDescent="0.25">
      <c r="A12">
        <v>11</v>
      </c>
      <c r="B12" t="s">
        <v>46</v>
      </c>
      <c r="C12" t="s">
        <v>243</v>
      </c>
      <c r="D12" t="s">
        <v>714</v>
      </c>
    </row>
    <row r="13" spans="1:4" x14ac:dyDescent="0.25">
      <c r="A13">
        <v>12</v>
      </c>
      <c r="B13" t="s">
        <v>323</v>
      </c>
      <c r="C13" t="s">
        <v>322</v>
      </c>
      <c r="D13" t="s">
        <v>714</v>
      </c>
    </row>
    <row r="14" spans="1:4" x14ac:dyDescent="0.25">
      <c r="A14">
        <v>13</v>
      </c>
      <c r="B14" t="s">
        <v>50</v>
      </c>
      <c r="C14" t="s">
        <v>245</v>
      </c>
      <c r="D14" t="s">
        <v>714</v>
      </c>
    </row>
    <row r="15" spans="1:4" x14ac:dyDescent="0.25">
      <c r="A15">
        <v>14</v>
      </c>
      <c r="B15" t="s">
        <v>59</v>
      </c>
      <c r="C15" t="s">
        <v>261</v>
      </c>
      <c r="D15" t="s">
        <v>714</v>
      </c>
    </row>
    <row r="16" spans="1:4" x14ac:dyDescent="0.25">
      <c r="A16">
        <v>15</v>
      </c>
      <c r="B16" t="s">
        <v>151</v>
      </c>
      <c r="C16" t="s">
        <v>397</v>
      </c>
      <c r="D16" t="s">
        <v>714</v>
      </c>
    </row>
    <row r="17" spans="1:4" x14ac:dyDescent="0.25">
      <c r="A17">
        <v>16</v>
      </c>
      <c r="B17" t="s">
        <v>123</v>
      </c>
      <c r="C17" t="s">
        <v>347</v>
      </c>
      <c r="D17" t="s">
        <v>714</v>
      </c>
    </row>
    <row r="18" spans="1:4" x14ac:dyDescent="0.25">
      <c r="A18">
        <v>17</v>
      </c>
      <c r="B18" t="s">
        <v>132</v>
      </c>
      <c r="C18" t="s">
        <v>360</v>
      </c>
      <c r="D18" t="s">
        <v>714</v>
      </c>
    </row>
    <row r="19" spans="1:4" x14ac:dyDescent="0.25">
      <c r="A19">
        <v>18</v>
      </c>
      <c r="B19" t="s">
        <v>47</v>
      </c>
      <c r="C19" t="s">
        <v>715</v>
      </c>
      <c r="D19" t="s">
        <v>714</v>
      </c>
    </row>
    <row r="20" spans="1:4" x14ac:dyDescent="0.25">
      <c r="A20">
        <v>19</v>
      </c>
      <c r="B20" t="s">
        <v>149</v>
      </c>
      <c r="C20" t="s">
        <v>387</v>
      </c>
      <c r="D20" t="s">
        <v>714</v>
      </c>
    </row>
    <row r="21" spans="1:4" x14ac:dyDescent="0.25">
      <c r="A21">
        <v>20</v>
      </c>
      <c r="B21" t="s">
        <v>150</v>
      </c>
      <c r="C21" t="s">
        <v>388</v>
      </c>
      <c r="D21" t="s">
        <v>714</v>
      </c>
    </row>
    <row r="22" spans="1:4" x14ac:dyDescent="0.25">
      <c r="A22">
        <v>21</v>
      </c>
      <c r="B22" t="s">
        <v>76</v>
      </c>
      <c r="C22" t="s">
        <v>281</v>
      </c>
      <c r="D22" t="s">
        <v>714</v>
      </c>
    </row>
    <row r="23" spans="1:4" x14ac:dyDescent="0.25">
      <c r="A23">
        <v>22</v>
      </c>
      <c r="B23" t="s">
        <v>102</v>
      </c>
      <c r="C23" t="s">
        <v>304</v>
      </c>
      <c r="D23" t="s">
        <v>714</v>
      </c>
    </row>
    <row r="24" spans="1:4" x14ac:dyDescent="0.25">
      <c r="A24">
        <v>23</v>
      </c>
      <c r="B24" t="s">
        <v>100</v>
      </c>
      <c r="C24" t="s">
        <v>311</v>
      </c>
      <c r="D24" t="s">
        <v>714</v>
      </c>
    </row>
    <row r="25" spans="1:4" x14ac:dyDescent="0.25">
      <c r="A25">
        <v>24</v>
      </c>
      <c r="B25" t="s">
        <v>57</v>
      </c>
      <c r="C25" t="s">
        <v>255</v>
      </c>
      <c r="D25" t="s">
        <v>714</v>
      </c>
    </row>
    <row r="26" spans="1:4" x14ac:dyDescent="0.25">
      <c r="A26">
        <v>25</v>
      </c>
      <c r="B26" t="s">
        <v>74</v>
      </c>
      <c r="C26" t="s">
        <v>241</v>
      </c>
      <c r="D26" t="s">
        <v>714</v>
      </c>
    </row>
    <row r="27" spans="1:4" x14ac:dyDescent="0.25">
      <c r="A27">
        <v>26</v>
      </c>
      <c r="B27" t="s">
        <v>136</v>
      </c>
      <c r="C27" t="s">
        <v>365</v>
      </c>
      <c r="D27" t="s">
        <v>714</v>
      </c>
    </row>
    <row r="28" spans="1:4" x14ac:dyDescent="0.25">
      <c r="A28">
        <v>27</v>
      </c>
      <c r="B28" t="s">
        <v>22</v>
      </c>
      <c r="C28" t="s">
        <v>222</v>
      </c>
      <c r="D28" t="s">
        <v>714</v>
      </c>
    </row>
    <row r="29" spans="1:4" x14ac:dyDescent="0.25">
      <c r="A29">
        <v>28</v>
      </c>
      <c r="B29" s="12" t="s">
        <v>82</v>
      </c>
      <c r="C29" t="s">
        <v>282</v>
      </c>
      <c r="D29" t="s">
        <v>714</v>
      </c>
    </row>
    <row r="30" spans="1:4" x14ac:dyDescent="0.25">
      <c r="A30">
        <v>29</v>
      </c>
      <c r="B30" s="12" t="s">
        <v>79</v>
      </c>
      <c r="C30" t="s">
        <v>287</v>
      </c>
      <c r="D30" t="s">
        <v>714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40DD3-845A-48E6-B2EF-0591D37A3907}">
  <dimension ref="A1:BN270"/>
  <sheetViews>
    <sheetView workbookViewId="0">
      <selection activeCell="BC256" sqref="BC256"/>
    </sheetView>
  </sheetViews>
  <sheetFormatPr baseColWidth="10" defaultRowHeight="15" x14ac:dyDescent="0.25"/>
  <cols>
    <col min="1" max="1" width="44" bestFit="1" customWidth="1"/>
    <col min="2" max="2" width="25.7109375" bestFit="1" customWidth="1"/>
    <col min="3" max="3" width="34.85546875" bestFit="1" customWidth="1"/>
    <col min="4" max="4" width="14" bestFit="1" customWidth="1"/>
    <col min="50" max="50" width="11.42578125" style="6" bestFit="1"/>
    <col min="65" max="65" width="11.42578125" style="6" bestFit="1"/>
    <col min="67" max="256" width="9.140625" customWidth="1"/>
    <col min="257" max="257" width="44" bestFit="1" customWidth="1"/>
    <col min="258" max="258" width="25.7109375" bestFit="1" customWidth="1"/>
    <col min="259" max="259" width="34.85546875" bestFit="1" customWidth="1"/>
    <col min="260" max="260" width="14" bestFit="1" customWidth="1"/>
    <col min="323" max="512" width="9.140625" customWidth="1"/>
    <col min="513" max="513" width="44" bestFit="1" customWidth="1"/>
    <col min="514" max="514" width="25.7109375" bestFit="1" customWidth="1"/>
    <col min="515" max="515" width="34.85546875" bestFit="1" customWidth="1"/>
    <col min="516" max="516" width="14" bestFit="1" customWidth="1"/>
    <col min="579" max="768" width="9.140625" customWidth="1"/>
    <col min="769" max="769" width="44" bestFit="1" customWidth="1"/>
    <col min="770" max="770" width="25.7109375" bestFit="1" customWidth="1"/>
    <col min="771" max="771" width="34.85546875" bestFit="1" customWidth="1"/>
    <col min="772" max="772" width="14" bestFit="1" customWidth="1"/>
    <col min="835" max="1024" width="9.140625" customWidth="1"/>
    <col min="1025" max="1025" width="44" bestFit="1" customWidth="1"/>
    <col min="1026" max="1026" width="25.7109375" bestFit="1" customWidth="1"/>
    <col min="1027" max="1027" width="34.85546875" bestFit="1" customWidth="1"/>
    <col min="1028" max="1028" width="14" bestFit="1" customWidth="1"/>
    <col min="1091" max="1280" width="9.140625" customWidth="1"/>
    <col min="1281" max="1281" width="44" bestFit="1" customWidth="1"/>
    <col min="1282" max="1282" width="25.7109375" bestFit="1" customWidth="1"/>
    <col min="1283" max="1283" width="34.85546875" bestFit="1" customWidth="1"/>
    <col min="1284" max="1284" width="14" bestFit="1" customWidth="1"/>
    <col min="1347" max="1536" width="9.140625" customWidth="1"/>
    <col min="1537" max="1537" width="44" bestFit="1" customWidth="1"/>
    <col min="1538" max="1538" width="25.7109375" bestFit="1" customWidth="1"/>
    <col min="1539" max="1539" width="34.85546875" bestFit="1" customWidth="1"/>
    <col min="1540" max="1540" width="14" bestFit="1" customWidth="1"/>
    <col min="1603" max="1792" width="9.140625" customWidth="1"/>
    <col min="1793" max="1793" width="44" bestFit="1" customWidth="1"/>
    <col min="1794" max="1794" width="25.7109375" bestFit="1" customWidth="1"/>
    <col min="1795" max="1795" width="34.85546875" bestFit="1" customWidth="1"/>
    <col min="1796" max="1796" width="14" bestFit="1" customWidth="1"/>
    <col min="1859" max="2048" width="9.140625" customWidth="1"/>
    <col min="2049" max="2049" width="44" bestFit="1" customWidth="1"/>
    <col min="2050" max="2050" width="25.7109375" bestFit="1" customWidth="1"/>
    <col min="2051" max="2051" width="34.85546875" bestFit="1" customWidth="1"/>
    <col min="2052" max="2052" width="14" bestFit="1" customWidth="1"/>
    <col min="2115" max="2304" width="9.140625" customWidth="1"/>
    <col min="2305" max="2305" width="44" bestFit="1" customWidth="1"/>
    <col min="2306" max="2306" width="25.7109375" bestFit="1" customWidth="1"/>
    <col min="2307" max="2307" width="34.85546875" bestFit="1" customWidth="1"/>
    <col min="2308" max="2308" width="14" bestFit="1" customWidth="1"/>
    <col min="2371" max="2560" width="9.140625" customWidth="1"/>
    <col min="2561" max="2561" width="44" bestFit="1" customWidth="1"/>
    <col min="2562" max="2562" width="25.7109375" bestFit="1" customWidth="1"/>
    <col min="2563" max="2563" width="34.85546875" bestFit="1" customWidth="1"/>
    <col min="2564" max="2564" width="14" bestFit="1" customWidth="1"/>
    <col min="2627" max="2816" width="9.140625" customWidth="1"/>
    <col min="2817" max="2817" width="44" bestFit="1" customWidth="1"/>
    <col min="2818" max="2818" width="25.7109375" bestFit="1" customWidth="1"/>
    <col min="2819" max="2819" width="34.85546875" bestFit="1" customWidth="1"/>
    <col min="2820" max="2820" width="14" bestFit="1" customWidth="1"/>
    <col min="2883" max="3072" width="9.140625" customWidth="1"/>
    <col min="3073" max="3073" width="44" bestFit="1" customWidth="1"/>
    <col min="3074" max="3074" width="25.7109375" bestFit="1" customWidth="1"/>
    <col min="3075" max="3075" width="34.85546875" bestFit="1" customWidth="1"/>
    <col min="3076" max="3076" width="14" bestFit="1" customWidth="1"/>
    <col min="3139" max="3328" width="9.140625" customWidth="1"/>
    <col min="3329" max="3329" width="44" bestFit="1" customWidth="1"/>
    <col min="3330" max="3330" width="25.7109375" bestFit="1" customWidth="1"/>
    <col min="3331" max="3331" width="34.85546875" bestFit="1" customWidth="1"/>
    <col min="3332" max="3332" width="14" bestFit="1" customWidth="1"/>
    <col min="3395" max="3584" width="9.140625" customWidth="1"/>
    <col min="3585" max="3585" width="44" bestFit="1" customWidth="1"/>
    <col min="3586" max="3586" width="25.7109375" bestFit="1" customWidth="1"/>
    <col min="3587" max="3587" width="34.85546875" bestFit="1" customWidth="1"/>
    <col min="3588" max="3588" width="14" bestFit="1" customWidth="1"/>
    <col min="3651" max="3840" width="9.140625" customWidth="1"/>
    <col min="3841" max="3841" width="44" bestFit="1" customWidth="1"/>
    <col min="3842" max="3842" width="25.7109375" bestFit="1" customWidth="1"/>
    <col min="3843" max="3843" width="34.85546875" bestFit="1" customWidth="1"/>
    <col min="3844" max="3844" width="14" bestFit="1" customWidth="1"/>
    <col min="3907" max="4096" width="9.140625" customWidth="1"/>
    <col min="4097" max="4097" width="44" bestFit="1" customWidth="1"/>
    <col min="4098" max="4098" width="25.7109375" bestFit="1" customWidth="1"/>
    <col min="4099" max="4099" width="34.85546875" bestFit="1" customWidth="1"/>
    <col min="4100" max="4100" width="14" bestFit="1" customWidth="1"/>
    <col min="4163" max="4352" width="9.140625" customWidth="1"/>
    <col min="4353" max="4353" width="44" bestFit="1" customWidth="1"/>
    <col min="4354" max="4354" width="25.7109375" bestFit="1" customWidth="1"/>
    <col min="4355" max="4355" width="34.85546875" bestFit="1" customWidth="1"/>
    <col min="4356" max="4356" width="14" bestFit="1" customWidth="1"/>
    <col min="4419" max="4608" width="9.140625" customWidth="1"/>
    <col min="4609" max="4609" width="44" bestFit="1" customWidth="1"/>
    <col min="4610" max="4610" width="25.7109375" bestFit="1" customWidth="1"/>
    <col min="4611" max="4611" width="34.85546875" bestFit="1" customWidth="1"/>
    <col min="4612" max="4612" width="14" bestFit="1" customWidth="1"/>
    <col min="4675" max="4864" width="9.140625" customWidth="1"/>
    <col min="4865" max="4865" width="44" bestFit="1" customWidth="1"/>
    <col min="4866" max="4866" width="25.7109375" bestFit="1" customWidth="1"/>
    <col min="4867" max="4867" width="34.85546875" bestFit="1" customWidth="1"/>
    <col min="4868" max="4868" width="14" bestFit="1" customWidth="1"/>
    <col min="4931" max="5120" width="9.140625" customWidth="1"/>
    <col min="5121" max="5121" width="44" bestFit="1" customWidth="1"/>
    <col min="5122" max="5122" width="25.7109375" bestFit="1" customWidth="1"/>
    <col min="5123" max="5123" width="34.85546875" bestFit="1" customWidth="1"/>
    <col min="5124" max="5124" width="14" bestFit="1" customWidth="1"/>
    <col min="5187" max="5376" width="9.140625" customWidth="1"/>
    <col min="5377" max="5377" width="44" bestFit="1" customWidth="1"/>
    <col min="5378" max="5378" width="25.7109375" bestFit="1" customWidth="1"/>
    <col min="5379" max="5379" width="34.85546875" bestFit="1" customWidth="1"/>
    <col min="5380" max="5380" width="14" bestFit="1" customWidth="1"/>
    <col min="5443" max="5632" width="9.140625" customWidth="1"/>
    <col min="5633" max="5633" width="44" bestFit="1" customWidth="1"/>
    <col min="5634" max="5634" width="25.7109375" bestFit="1" customWidth="1"/>
    <col min="5635" max="5635" width="34.85546875" bestFit="1" customWidth="1"/>
    <col min="5636" max="5636" width="14" bestFit="1" customWidth="1"/>
    <col min="5699" max="5888" width="9.140625" customWidth="1"/>
    <col min="5889" max="5889" width="44" bestFit="1" customWidth="1"/>
    <col min="5890" max="5890" width="25.7109375" bestFit="1" customWidth="1"/>
    <col min="5891" max="5891" width="34.85546875" bestFit="1" customWidth="1"/>
    <col min="5892" max="5892" width="14" bestFit="1" customWidth="1"/>
    <col min="5955" max="6144" width="9.140625" customWidth="1"/>
    <col min="6145" max="6145" width="44" bestFit="1" customWidth="1"/>
    <col min="6146" max="6146" width="25.7109375" bestFit="1" customWidth="1"/>
    <col min="6147" max="6147" width="34.85546875" bestFit="1" customWidth="1"/>
    <col min="6148" max="6148" width="14" bestFit="1" customWidth="1"/>
    <col min="6211" max="6400" width="9.140625" customWidth="1"/>
    <col min="6401" max="6401" width="44" bestFit="1" customWidth="1"/>
    <col min="6402" max="6402" width="25.7109375" bestFit="1" customWidth="1"/>
    <col min="6403" max="6403" width="34.85546875" bestFit="1" customWidth="1"/>
    <col min="6404" max="6404" width="14" bestFit="1" customWidth="1"/>
    <col min="6467" max="6656" width="9.140625" customWidth="1"/>
    <col min="6657" max="6657" width="44" bestFit="1" customWidth="1"/>
    <col min="6658" max="6658" width="25.7109375" bestFit="1" customWidth="1"/>
    <col min="6659" max="6659" width="34.85546875" bestFit="1" customWidth="1"/>
    <col min="6660" max="6660" width="14" bestFit="1" customWidth="1"/>
    <col min="6723" max="6912" width="9.140625" customWidth="1"/>
    <col min="6913" max="6913" width="44" bestFit="1" customWidth="1"/>
    <col min="6914" max="6914" width="25.7109375" bestFit="1" customWidth="1"/>
    <col min="6915" max="6915" width="34.85546875" bestFit="1" customWidth="1"/>
    <col min="6916" max="6916" width="14" bestFit="1" customWidth="1"/>
    <col min="6979" max="7168" width="9.140625" customWidth="1"/>
    <col min="7169" max="7169" width="44" bestFit="1" customWidth="1"/>
    <col min="7170" max="7170" width="25.7109375" bestFit="1" customWidth="1"/>
    <col min="7171" max="7171" width="34.85546875" bestFit="1" customWidth="1"/>
    <col min="7172" max="7172" width="14" bestFit="1" customWidth="1"/>
    <col min="7235" max="7424" width="9.140625" customWidth="1"/>
    <col min="7425" max="7425" width="44" bestFit="1" customWidth="1"/>
    <col min="7426" max="7426" width="25.7109375" bestFit="1" customWidth="1"/>
    <col min="7427" max="7427" width="34.85546875" bestFit="1" customWidth="1"/>
    <col min="7428" max="7428" width="14" bestFit="1" customWidth="1"/>
    <col min="7491" max="7680" width="9.140625" customWidth="1"/>
    <col min="7681" max="7681" width="44" bestFit="1" customWidth="1"/>
    <col min="7682" max="7682" width="25.7109375" bestFit="1" customWidth="1"/>
    <col min="7683" max="7683" width="34.85546875" bestFit="1" customWidth="1"/>
    <col min="7684" max="7684" width="14" bestFit="1" customWidth="1"/>
    <col min="7747" max="7936" width="9.140625" customWidth="1"/>
    <col min="7937" max="7937" width="44" bestFit="1" customWidth="1"/>
    <col min="7938" max="7938" width="25.7109375" bestFit="1" customWidth="1"/>
    <col min="7939" max="7939" width="34.85546875" bestFit="1" customWidth="1"/>
    <col min="7940" max="7940" width="14" bestFit="1" customWidth="1"/>
    <col min="8003" max="8192" width="9.140625" customWidth="1"/>
    <col min="8193" max="8193" width="44" bestFit="1" customWidth="1"/>
    <col min="8194" max="8194" width="25.7109375" bestFit="1" customWidth="1"/>
    <col min="8195" max="8195" width="34.85546875" bestFit="1" customWidth="1"/>
    <col min="8196" max="8196" width="14" bestFit="1" customWidth="1"/>
    <col min="8259" max="8448" width="9.140625" customWidth="1"/>
    <col min="8449" max="8449" width="44" bestFit="1" customWidth="1"/>
    <col min="8450" max="8450" width="25.7109375" bestFit="1" customWidth="1"/>
    <col min="8451" max="8451" width="34.85546875" bestFit="1" customWidth="1"/>
    <col min="8452" max="8452" width="14" bestFit="1" customWidth="1"/>
    <col min="8515" max="8704" width="9.140625" customWidth="1"/>
    <col min="8705" max="8705" width="44" bestFit="1" customWidth="1"/>
    <col min="8706" max="8706" width="25.7109375" bestFit="1" customWidth="1"/>
    <col min="8707" max="8707" width="34.85546875" bestFit="1" customWidth="1"/>
    <col min="8708" max="8708" width="14" bestFit="1" customWidth="1"/>
    <col min="8771" max="8960" width="9.140625" customWidth="1"/>
    <col min="8961" max="8961" width="44" bestFit="1" customWidth="1"/>
    <col min="8962" max="8962" width="25.7109375" bestFit="1" customWidth="1"/>
    <col min="8963" max="8963" width="34.85546875" bestFit="1" customWidth="1"/>
    <col min="8964" max="8964" width="14" bestFit="1" customWidth="1"/>
    <col min="9027" max="9216" width="9.140625" customWidth="1"/>
    <col min="9217" max="9217" width="44" bestFit="1" customWidth="1"/>
    <col min="9218" max="9218" width="25.7109375" bestFit="1" customWidth="1"/>
    <col min="9219" max="9219" width="34.85546875" bestFit="1" customWidth="1"/>
    <col min="9220" max="9220" width="14" bestFit="1" customWidth="1"/>
    <col min="9283" max="9472" width="9.140625" customWidth="1"/>
    <col min="9473" max="9473" width="44" bestFit="1" customWidth="1"/>
    <col min="9474" max="9474" width="25.7109375" bestFit="1" customWidth="1"/>
    <col min="9475" max="9475" width="34.85546875" bestFit="1" customWidth="1"/>
    <col min="9476" max="9476" width="14" bestFit="1" customWidth="1"/>
    <col min="9539" max="9728" width="9.140625" customWidth="1"/>
    <col min="9729" max="9729" width="44" bestFit="1" customWidth="1"/>
    <col min="9730" max="9730" width="25.7109375" bestFit="1" customWidth="1"/>
    <col min="9731" max="9731" width="34.85546875" bestFit="1" customWidth="1"/>
    <col min="9732" max="9732" width="14" bestFit="1" customWidth="1"/>
    <col min="9795" max="9984" width="9.140625" customWidth="1"/>
    <col min="9985" max="9985" width="44" bestFit="1" customWidth="1"/>
    <col min="9986" max="9986" width="25.7109375" bestFit="1" customWidth="1"/>
    <col min="9987" max="9987" width="34.85546875" bestFit="1" customWidth="1"/>
    <col min="9988" max="9988" width="14" bestFit="1" customWidth="1"/>
    <col min="10051" max="10240" width="9.140625" customWidth="1"/>
    <col min="10241" max="10241" width="44" bestFit="1" customWidth="1"/>
    <col min="10242" max="10242" width="25.7109375" bestFit="1" customWidth="1"/>
    <col min="10243" max="10243" width="34.85546875" bestFit="1" customWidth="1"/>
    <col min="10244" max="10244" width="14" bestFit="1" customWidth="1"/>
    <col min="10307" max="10496" width="9.140625" customWidth="1"/>
    <col min="10497" max="10497" width="44" bestFit="1" customWidth="1"/>
    <col min="10498" max="10498" width="25.7109375" bestFit="1" customWidth="1"/>
    <col min="10499" max="10499" width="34.85546875" bestFit="1" customWidth="1"/>
    <col min="10500" max="10500" width="14" bestFit="1" customWidth="1"/>
    <col min="10563" max="10752" width="9.140625" customWidth="1"/>
    <col min="10753" max="10753" width="44" bestFit="1" customWidth="1"/>
    <col min="10754" max="10754" width="25.7109375" bestFit="1" customWidth="1"/>
    <col min="10755" max="10755" width="34.85546875" bestFit="1" customWidth="1"/>
    <col min="10756" max="10756" width="14" bestFit="1" customWidth="1"/>
    <col min="10819" max="11008" width="9.140625" customWidth="1"/>
    <col min="11009" max="11009" width="44" bestFit="1" customWidth="1"/>
    <col min="11010" max="11010" width="25.7109375" bestFit="1" customWidth="1"/>
    <col min="11011" max="11011" width="34.85546875" bestFit="1" customWidth="1"/>
    <col min="11012" max="11012" width="14" bestFit="1" customWidth="1"/>
    <col min="11075" max="11264" width="9.140625" customWidth="1"/>
    <col min="11265" max="11265" width="44" bestFit="1" customWidth="1"/>
    <col min="11266" max="11266" width="25.7109375" bestFit="1" customWidth="1"/>
    <col min="11267" max="11267" width="34.85546875" bestFit="1" customWidth="1"/>
    <col min="11268" max="11268" width="14" bestFit="1" customWidth="1"/>
    <col min="11331" max="11520" width="9.140625" customWidth="1"/>
    <col min="11521" max="11521" width="44" bestFit="1" customWidth="1"/>
    <col min="11522" max="11522" width="25.7109375" bestFit="1" customWidth="1"/>
    <col min="11523" max="11523" width="34.85546875" bestFit="1" customWidth="1"/>
    <col min="11524" max="11524" width="14" bestFit="1" customWidth="1"/>
    <col min="11587" max="11776" width="9.140625" customWidth="1"/>
    <col min="11777" max="11777" width="44" bestFit="1" customWidth="1"/>
    <col min="11778" max="11778" width="25.7109375" bestFit="1" customWidth="1"/>
    <col min="11779" max="11779" width="34.85546875" bestFit="1" customWidth="1"/>
    <col min="11780" max="11780" width="14" bestFit="1" customWidth="1"/>
    <col min="11843" max="12032" width="9.140625" customWidth="1"/>
    <col min="12033" max="12033" width="44" bestFit="1" customWidth="1"/>
    <col min="12034" max="12034" width="25.7109375" bestFit="1" customWidth="1"/>
    <col min="12035" max="12035" width="34.85546875" bestFit="1" customWidth="1"/>
    <col min="12036" max="12036" width="14" bestFit="1" customWidth="1"/>
    <col min="12099" max="12288" width="9.140625" customWidth="1"/>
    <col min="12289" max="12289" width="44" bestFit="1" customWidth="1"/>
    <col min="12290" max="12290" width="25.7109375" bestFit="1" customWidth="1"/>
    <col min="12291" max="12291" width="34.85546875" bestFit="1" customWidth="1"/>
    <col min="12292" max="12292" width="14" bestFit="1" customWidth="1"/>
    <col min="12355" max="12544" width="9.140625" customWidth="1"/>
    <col min="12545" max="12545" width="44" bestFit="1" customWidth="1"/>
    <col min="12546" max="12546" width="25.7109375" bestFit="1" customWidth="1"/>
    <col min="12547" max="12547" width="34.85546875" bestFit="1" customWidth="1"/>
    <col min="12548" max="12548" width="14" bestFit="1" customWidth="1"/>
    <col min="12611" max="12800" width="9.140625" customWidth="1"/>
    <col min="12801" max="12801" width="44" bestFit="1" customWidth="1"/>
    <col min="12802" max="12802" width="25.7109375" bestFit="1" customWidth="1"/>
    <col min="12803" max="12803" width="34.85546875" bestFit="1" customWidth="1"/>
    <col min="12804" max="12804" width="14" bestFit="1" customWidth="1"/>
    <col min="12867" max="13056" width="9.140625" customWidth="1"/>
    <col min="13057" max="13057" width="44" bestFit="1" customWidth="1"/>
    <col min="13058" max="13058" width="25.7109375" bestFit="1" customWidth="1"/>
    <col min="13059" max="13059" width="34.85546875" bestFit="1" customWidth="1"/>
    <col min="13060" max="13060" width="14" bestFit="1" customWidth="1"/>
    <col min="13123" max="13312" width="9.140625" customWidth="1"/>
    <col min="13313" max="13313" width="44" bestFit="1" customWidth="1"/>
    <col min="13314" max="13314" width="25.7109375" bestFit="1" customWidth="1"/>
    <col min="13315" max="13315" width="34.85546875" bestFit="1" customWidth="1"/>
    <col min="13316" max="13316" width="14" bestFit="1" customWidth="1"/>
    <col min="13379" max="13568" width="9.140625" customWidth="1"/>
    <col min="13569" max="13569" width="44" bestFit="1" customWidth="1"/>
    <col min="13570" max="13570" width="25.7109375" bestFit="1" customWidth="1"/>
    <col min="13571" max="13571" width="34.85546875" bestFit="1" customWidth="1"/>
    <col min="13572" max="13572" width="14" bestFit="1" customWidth="1"/>
    <col min="13635" max="13824" width="9.140625" customWidth="1"/>
    <col min="13825" max="13825" width="44" bestFit="1" customWidth="1"/>
    <col min="13826" max="13826" width="25.7109375" bestFit="1" customWidth="1"/>
    <col min="13827" max="13827" width="34.85546875" bestFit="1" customWidth="1"/>
    <col min="13828" max="13828" width="14" bestFit="1" customWidth="1"/>
    <col min="13891" max="14080" width="9.140625" customWidth="1"/>
    <col min="14081" max="14081" width="44" bestFit="1" customWidth="1"/>
    <col min="14082" max="14082" width="25.7109375" bestFit="1" customWidth="1"/>
    <col min="14083" max="14083" width="34.85546875" bestFit="1" customWidth="1"/>
    <col min="14084" max="14084" width="14" bestFit="1" customWidth="1"/>
    <col min="14147" max="14336" width="9.140625" customWidth="1"/>
    <col min="14337" max="14337" width="44" bestFit="1" customWidth="1"/>
    <col min="14338" max="14338" width="25.7109375" bestFit="1" customWidth="1"/>
    <col min="14339" max="14339" width="34.85546875" bestFit="1" customWidth="1"/>
    <col min="14340" max="14340" width="14" bestFit="1" customWidth="1"/>
    <col min="14403" max="14592" width="9.140625" customWidth="1"/>
    <col min="14593" max="14593" width="44" bestFit="1" customWidth="1"/>
    <col min="14594" max="14594" width="25.7109375" bestFit="1" customWidth="1"/>
    <col min="14595" max="14595" width="34.85546875" bestFit="1" customWidth="1"/>
    <col min="14596" max="14596" width="14" bestFit="1" customWidth="1"/>
    <col min="14659" max="14848" width="9.140625" customWidth="1"/>
    <col min="14849" max="14849" width="44" bestFit="1" customWidth="1"/>
    <col min="14850" max="14850" width="25.7109375" bestFit="1" customWidth="1"/>
    <col min="14851" max="14851" width="34.85546875" bestFit="1" customWidth="1"/>
    <col min="14852" max="14852" width="14" bestFit="1" customWidth="1"/>
    <col min="14915" max="15104" width="9.140625" customWidth="1"/>
    <col min="15105" max="15105" width="44" bestFit="1" customWidth="1"/>
    <col min="15106" max="15106" width="25.7109375" bestFit="1" customWidth="1"/>
    <col min="15107" max="15107" width="34.85546875" bestFit="1" customWidth="1"/>
    <col min="15108" max="15108" width="14" bestFit="1" customWidth="1"/>
    <col min="15171" max="15360" width="9.140625" customWidth="1"/>
    <col min="15361" max="15361" width="44" bestFit="1" customWidth="1"/>
    <col min="15362" max="15362" width="25.7109375" bestFit="1" customWidth="1"/>
    <col min="15363" max="15363" width="34.85546875" bestFit="1" customWidth="1"/>
    <col min="15364" max="15364" width="14" bestFit="1" customWidth="1"/>
    <col min="15427" max="15616" width="9.140625" customWidth="1"/>
    <col min="15617" max="15617" width="44" bestFit="1" customWidth="1"/>
    <col min="15618" max="15618" width="25.7109375" bestFit="1" customWidth="1"/>
    <col min="15619" max="15619" width="34.85546875" bestFit="1" customWidth="1"/>
    <col min="15620" max="15620" width="14" bestFit="1" customWidth="1"/>
    <col min="15683" max="15872" width="9.140625" customWidth="1"/>
    <col min="15873" max="15873" width="44" bestFit="1" customWidth="1"/>
    <col min="15874" max="15874" width="25.7109375" bestFit="1" customWidth="1"/>
    <col min="15875" max="15875" width="34.85546875" bestFit="1" customWidth="1"/>
    <col min="15876" max="15876" width="14" bestFit="1" customWidth="1"/>
    <col min="15939" max="16128" width="9.140625" customWidth="1"/>
    <col min="16129" max="16129" width="44" bestFit="1" customWidth="1"/>
    <col min="16130" max="16130" width="25.7109375" bestFit="1" customWidth="1"/>
    <col min="16131" max="16131" width="34.85546875" bestFit="1" customWidth="1"/>
    <col min="16132" max="16132" width="14" bestFit="1" customWidth="1"/>
    <col min="16195" max="16384" width="9.140625" customWidth="1"/>
  </cols>
  <sheetData>
    <row r="1" spans="1:66" x14ac:dyDescent="0.25">
      <c r="A1" t="s">
        <v>504</v>
      </c>
      <c r="B1" t="s">
        <v>505</v>
      </c>
    </row>
    <row r="2" spans="1:66" x14ac:dyDescent="0.25">
      <c r="A2" t="s">
        <v>506</v>
      </c>
      <c r="B2" s="4">
        <v>44917</v>
      </c>
    </row>
    <row r="4" spans="1:66" x14ac:dyDescent="0.25">
      <c r="A4" t="s">
        <v>507</v>
      </c>
      <c r="B4" t="s">
        <v>508</v>
      </c>
      <c r="C4" t="s">
        <v>626</v>
      </c>
      <c r="D4" t="s">
        <v>627</v>
      </c>
      <c r="E4" t="s">
        <v>628</v>
      </c>
      <c r="F4" t="s">
        <v>629</v>
      </c>
      <c r="G4" t="s">
        <v>630</v>
      </c>
      <c r="H4" t="s">
        <v>631</v>
      </c>
      <c r="I4" t="s">
        <v>632</v>
      </c>
      <c r="J4" t="s">
        <v>633</v>
      </c>
      <c r="K4" t="s">
        <v>634</v>
      </c>
      <c r="L4" t="s">
        <v>635</v>
      </c>
      <c r="M4" t="s">
        <v>636</v>
      </c>
      <c r="N4" t="s">
        <v>637</v>
      </c>
      <c r="O4" t="s">
        <v>638</v>
      </c>
      <c r="P4" t="s">
        <v>639</v>
      </c>
      <c r="Q4" t="s">
        <v>640</v>
      </c>
      <c r="R4" t="s">
        <v>641</v>
      </c>
      <c r="S4" t="s">
        <v>642</v>
      </c>
      <c r="T4" t="s">
        <v>643</v>
      </c>
      <c r="U4" t="s">
        <v>644</v>
      </c>
      <c r="V4" t="s">
        <v>645</v>
      </c>
      <c r="W4" t="s">
        <v>646</v>
      </c>
      <c r="X4" t="s">
        <v>647</v>
      </c>
      <c r="Y4" t="s">
        <v>648</v>
      </c>
      <c r="Z4" t="s">
        <v>649</v>
      </c>
      <c r="AA4" t="s">
        <v>650</v>
      </c>
      <c r="AB4" t="s">
        <v>651</v>
      </c>
      <c r="AC4" t="s">
        <v>652</v>
      </c>
      <c r="AD4" t="s">
        <v>653</v>
      </c>
      <c r="AE4" t="s">
        <v>654</v>
      </c>
      <c r="AF4" t="s">
        <v>655</v>
      </c>
      <c r="AG4" t="s">
        <v>656</v>
      </c>
      <c r="AH4" t="s">
        <v>657</v>
      </c>
      <c r="AI4" t="s">
        <v>658</v>
      </c>
      <c r="AJ4" t="s">
        <v>659</v>
      </c>
      <c r="AK4" t="s">
        <v>660</v>
      </c>
      <c r="AL4" t="s">
        <v>661</v>
      </c>
      <c r="AM4" t="s">
        <v>662</v>
      </c>
      <c r="AN4" t="s">
        <v>663</v>
      </c>
      <c r="AO4" t="s">
        <v>664</v>
      </c>
      <c r="AP4" t="s">
        <v>665</v>
      </c>
      <c r="AQ4" t="s">
        <v>666</v>
      </c>
      <c r="AR4" t="s">
        <v>667</v>
      </c>
      <c r="AS4" t="s">
        <v>668</v>
      </c>
      <c r="AT4" t="s">
        <v>669</v>
      </c>
      <c r="AU4" t="s">
        <v>670</v>
      </c>
      <c r="AV4" t="s">
        <v>671</v>
      </c>
      <c r="AW4" t="s">
        <v>672</v>
      </c>
      <c r="AX4" s="6" t="s">
        <v>509</v>
      </c>
      <c r="AY4" t="s">
        <v>510</v>
      </c>
      <c r="AZ4" t="s">
        <v>511</v>
      </c>
      <c r="BA4" t="s">
        <v>512</v>
      </c>
      <c r="BB4" t="s">
        <v>513</v>
      </c>
      <c r="BC4" t="s">
        <v>514</v>
      </c>
      <c r="BD4" t="s">
        <v>515</v>
      </c>
      <c r="BE4" t="s">
        <v>516</v>
      </c>
      <c r="BF4" t="s">
        <v>517</v>
      </c>
      <c r="BG4" t="s">
        <v>518</v>
      </c>
      <c r="BH4" t="s">
        <v>519</v>
      </c>
      <c r="BI4" t="s">
        <v>520</v>
      </c>
      <c r="BJ4" t="s">
        <v>521</v>
      </c>
      <c r="BK4" t="s">
        <v>522</v>
      </c>
      <c r="BL4" t="s">
        <v>523</v>
      </c>
      <c r="BM4" s="6" t="s">
        <v>524</v>
      </c>
      <c r="BN4" t="s">
        <v>525</v>
      </c>
    </row>
    <row r="5" spans="1:66" x14ac:dyDescent="0.25">
      <c r="A5" t="s">
        <v>199</v>
      </c>
      <c r="B5" t="s">
        <v>200</v>
      </c>
      <c r="C5" t="s">
        <v>673</v>
      </c>
      <c r="D5" t="s">
        <v>674</v>
      </c>
      <c r="AE5">
        <v>43.309389083825742</v>
      </c>
      <c r="AF5">
        <v>44.865049376888791</v>
      </c>
      <c r="AG5">
        <v>46.259652161064118</v>
      </c>
      <c r="AH5">
        <v>48.092710775237961</v>
      </c>
      <c r="AI5">
        <v>50.867597620579566</v>
      </c>
      <c r="AJ5">
        <v>53.723741918853065</v>
      </c>
      <c r="AK5">
        <v>55.777243372267428</v>
      </c>
      <c r="AL5">
        <v>58.733612443698725</v>
      </c>
      <c r="AM5">
        <v>62.426767522941695</v>
      </c>
      <c r="AN5">
        <v>64.534193745571983</v>
      </c>
      <c r="AO5">
        <v>66.637677028924372</v>
      </c>
      <c r="AP5">
        <v>69.106095018965235</v>
      </c>
      <c r="AQ5">
        <v>73.662225657321699</v>
      </c>
      <c r="AR5">
        <v>75.275473083404449</v>
      </c>
      <c r="AS5">
        <v>76.048990700839198</v>
      </c>
      <c r="AT5">
        <v>73.900740095777095</v>
      </c>
      <c r="AU5">
        <v>77.186813186813183</v>
      </c>
      <c r="AV5">
        <v>79.526189958704634</v>
      </c>
      <c r="AW5">
        <v>81.766612641815243</v>
      </c>
      <c r="AX5" s="6">
        <v>85.90604026845638</v>
      </c>
      <c r="AY5">
        <v>88.9000603257591</v>
      </c>
      <c r="AZ5">
        <v>93.485469085235025</v>
      </c>
      <c r="BA5">
        <v>97.471748707144229</v>
      </c>
      <c r="BB5">
        <v>99.132509217089577</v>
      </c>
      <c r="BC5">
        <v>97.926421404682273</v>
      </c>
      <c r="BD5">
        <v>101.85504745470233</v>
      </c>
      <c r="BE5">
        <v>102.02702702702702</v>
      </c>
      <c r="BF5">
        <v>100</v>
      </c>
      <c r="BG5">
        <v>102.33510856206473</v>
      </c>
      <c r="BH5">
        <v>104.92581602373888</v>
      </c>
      <c r="BI5">
        <v>103.46764819837273</v>
      </c>
      <c r="BJ5">
        <v>101.65289256198346</v>
      </c>
      <c r="BK5">
        <v>100.01238392387626</v>
      </c>
      <c r="BL5">
        <v>104.55591997874558</v>
      </c>
      <c r="BM5" s="6">
        <v>99.498350417619278</v>
      </c>
      <c r="BN5">
        <v>101.70325094154433</v>
      </c>
    </row>
    <row r="6" spans="1:66" x14ac:dyDescent="0.25">
      <c r="A6" t="s">
        <v>526</v>
      </c>
      <c r="B6" t="s">
        <v>437</v>
      </c>
      <c r="C6" t="s">
        <v>673</v>
      </c>
      <c r="D6" t="s">
        <v>674</v>
      </c>
    </row>
    <row r="7" spans="1:66" x14ac:dyDescent="0.25">
      <c r="A7" t="s">
        <v>188</v>
      </c>
      <c r="B7" t="s">
        <v>8</v>
      </c>
      <c r="C7" t="s">
        <v>673</v>
      </c>
      <c r="D7" t="s">
        <v>674</v>
      </c>
      <c r="AU7">
        <v>40.319443072081178</v>
      </c>
      <c r="AV7">
        <v>45.018770207551349</v>
      </c>
      <c r="AW7">
        <v>50.093030310813887</v>
      </c>
      <c r="AX7" s="6">
        <v>55.559569274938248</v>
      </c>
      <c r="AY7">
        <v>59.559720080018053</v>
      </c>
      <c r="AZ7">
        <v>72.977188612921822</v>
      </c>
      <c r="BA7">
        <v>74.507001207025993</v>
      </c>
      <c r="BB7">
        <v>72.895113443869803</v>
      </c>
      <c r="BC7">
        <v>75.675792540977639</v>
      </c>
      <c r="BD7">
        <v>88.232939188857557</v>
      </c>
      <c r="BE7">
        <v>94.675493535956349</v>
      </c>
      <c r="BF7">
        <v>99.241489490679669</v>
      </c>
      <c r="BG7">
        <v>99.804133697572098</v>
      </c>
      <c r="BH7">
        <v>102.24690274846675</v>
      </c>
      <c r="BI7">
        <v>100</v>
      </c>
      <c r="BJ7">
        <v>102.40365618844285</v>
      </c>
      <c r="BK7">
        <v>104.52479286565301</v>
      </c>
      <c r="BL7">
        <v>111.34135616549636</v>
      </c>
      <c r="BM7" s="6">
        <v>120.05010641919979</v>
      </c>
      <c r="BN7">
        <v>120.67978906399446</v>
      </c>
    </row>
    <row r="8" spans="1:66" x14ac:dyDescent="0.25">
      <c r="A8" t="s">
        <v>527</v>
      </c>
      <c r="B8" t="s">
        <v>438</v>
      </c>
      <c r="C8" t="s">
        <v>673</v>
      </c>
      <c r="D8" t="s">
        <v>674</v>
      </c>
    </row>
    <row r="9" spans="1:66" x14ac:dyDescent="0.25">
      <c r="A9" t="s">
        <v>193</v>
      </c>
      <c r="B9" t="s">
        <v>9</v>
      </c>
      <c r="C9" t="s">
        <v>673</v>
      </c>
      <c r="D9" t="s">
        <v>674</v>
      </c>
      <c r="Y9">
        <v>4.2870563230756647E-8</v>
      </c>
      <c r="Z9">
        <v>4.1970150147409977E-8</v>
      </c>
      <c r="AA9">
        <v>4.1970150147409977E-8</v>
      </c>
      <c r="AB9">
        <v>4.1975507032029006E-8</v>
      </c>
      <c r="AC9">
        <v>4.1976005747183409E-8</v>
      </c>
      <c r="AD9">
        <v>4.9966224802927456E-8</v>
      </c>
      <c r="AE9">
        <v>4.54627380223814E-8</v>
      </c>
      <c r="AF9">
        <v>4.9928684326539442E-8</v>
      </c>
      <c r="AG9">
        <v>5.1033992783125572E-8</v>
      </c>
      <c r="AH9">
        <v>5.9342154663101495E-8</v>
      </c>
      <c r="AI9">
        <v>6.7654471269734551E-8</v>
      </c>
      <c r="AJ9">
        <v>1.3957792768042213E-7</v>
      </c>
      <c r="AK9">
        <v>8.0468873780616425E-7</v>
      </c>
      <c r="AL9">
        <v>8.1899889455624201E-6</v>
      </c>
      <c r="AM9">
        <v>1.8640242482500092E-4</v>
      </c>
      <c r="AN9">
        <v>3.5891696476373948E-3</v>
      </c>
      <c r="AO9">
        <v>0.17588839434496445</v>
      </c>
      <c r="AP9">
        <v>0.34377918240954897</v>
      </c>
      <c r="AQ9">
        <v>0.47908842828388631</v>
      </c>
      <c r="AR9">
        <v>3.1500117486577612</v>
      </c>
      <c r="AS9">
        <v>16.317659093602575</v>
      </c>
      <c r="AT9">
        <v>33.671836371729704</v>
      </c>
      <c r="AU9">
        <v>100</v>
      </c>
      <c r="AV9">
        <v>193.92656690673081</v>
      </c>
      <c r="AW9">
        <v>258.78258213322562</v>
      </c>
      <c r="AX9" s="6">
        <v>368.43975853229563</v>
      </c>
      <c r="AY9">
        <v>431.50067386319256</v>
      </c>
      <c r="AZ9">
        <v>450.09158789122131</v>
      </c>
      <c r="BA9">
        <v>537.25530559608637</v>
      </c>
      <c r="BB9">
        <v>447.19981755574673</v>
      </c>
      <c r="BC9">
        <v>588.90928391367277</v>
      </c>
      <c r="BD9">
        <v>776.0297607952964</v>
      </c>
      <c r="BE9">
        <v>832.35269750269492</v>
      </c>
      <c r="BF9">
        <v>856.02684252008669</v>
      </c>
      <c r="BG9">
        <v>886.53061688370724</v>
      </c>
      <c r="BH9">
        <v>855.36931804960648</v>
      </c>
      <c r="BI9">
        <v>1041.618917660762</v>
      </c>
      <c r="BJ9">
        <v>1277.2116230200843</v>
      </c>
      <c r="BK9">
        <v>1636.9641893996416</v>
      </c>
      <c r="BL9">
        <v>1951.0039119051853</v>
      </c>
      <c r="BM9" s="6">
        <v>2305.3414816921209</v>
      </c>
      <c r="BN9">
        <v>3080.3648249449161</v>
      </c>
    </row>
    <row r="10" spans="1:66" x14ac:dyDescent="0.25">
      <c r="A10" t="s">
        <v>189</v>
      </c>
      <c r="B10" t="s">
        <v>10</v>
      </c>
      <c r="C10" t="s">
        <v>673</v>
      </c>
      <c r="D10" t="s">
        <v>674</v>
      </c>
      <c r="Y10">
        <v>2.7097321039631646</v>
      </c>
      <c r="Z10">
        <v>2.651755434966192</v>
      </c>
      <c r="AA10">
        <v>2.6512855677789773</v>
      </c>
      <c r="AB10">
        <v>2.6508413403315223</v>
      </c>
      <c r="AC10">
        <v>2.6500895548976766</v>
      </c>
      <c r="AD10">
        <v>2.6593972616521948</v>
      </c>
      <c r="AE10">
        <v>2.5951116402423584</v>
      </c>
      <c r="AF10">
        <v>2.5951036967893399</v>
      </c>
      <c r="AG10">
        <v>2.5950886820572587</v>
      </c>
      <c r="AH10">
        <v>2.5951841595261942</v>
      </c>
      <c r="AI10">
        <v>2.5839893444323092</v>
      </c>
      <c r="AJ10">
        <v>3.5016737015716282</v>
      </c>
      <c r="AK10">
        <v>11.660036229812212</v>
      </c>
      <c r="AL10">
        <v>26.310966690896898</v>
      </c>
      <c r="AM10">
        <v>35.741468404147739</v>
      </c>
      <c r="AN10">
        <v>39.305129655128269</v>
      </c>
      <c r="AO10">
        <v>54.308706622465465</v>
      </c>
      <c r="AP10">
        <v>60.412812168632179</v>
      </c>
      <c r="AQ10">
        <v>64.47911392041938</v>
      </c>
      <c r="AR10">
        <v>65.835012960317769</v>
      </c>
      <c r="AS10">
        <v>69.553026533201731</v>
      </c>
      <c r="AT10">
        <v>72.20359317374411</v>
      </c>
      <c r="AU10">
        <v>74.837202101480031</v>
      </c>
      <c r="AV10">
        <v>78.72771530976253</v>
      </c>
      <c r="AW10">
        <v>81.209503342841444</v>
      </c>
      <c r="AX10" s="6">
        <v>83.894953936389527</v>
      </c>
      <c r="AY10">
        <v>85.974029361500669</v>
      </c>
      <c r="AZ10">
        <v>89.745460174740373</v>
      </c>
      <c r="BA10">
        <v>93.440357435726824</v>
      </c>
      <c r="BB10">
        <v>95.700059293167868</v>
      </c>
      <c r="BC10">
        <v>100</v>
      </c>
      <c r="BD10">
        <v>102.31474379699794</v>
      </c>
      <c r="BE10">
        <v>103.38159457510486</v>
      </c>
      <c r="BF10">
        <v>103.6801047570914</v>
      </c>
      <c r="BG10">
        <v>105.28706039877311</v>
      </c>
      <c r="BH10">
        <v>105.88087031226084</v>
      </c>
      <c r="BI10">
        <v>105.21101136606221</v>
      </c>
      <c r="BJ10">
        <v>106.73768910749874</v>
      </c>
      <c r="BK10">
        <v>108.30999728558066</v>
      </c>
      <c r="BL10">
        <v>109.67100982833402</v>
      </c>
      <c r="BM10" s="6">
        <v>110.41511254863823</v>
      </c>
      <c r="BN10">
        <v>116.96053567362341</v>
      </c>
    </row>
    <row r="11" spans="1:66" x14ac:dyDescent="0.25">
      <c r="A11" t="s">
        <v>191</v>
      </c>
      <c r="B11" t="s">
        <v>192</v>
      </c>
      <c r="C11" t="s">
        <v>673</v>
      </c>
      <c r="D11" t="s">
        <v>674</v>
      </c>
      <c r="O11">
        <v>4.3313949904644478</v>
      </c>
      <c r="P11">
        <v>4.6712306535632546</v>
      </c>
      <c r="Q11">
        <v>5.0691297108091691</v>
      </c>
      <c r="R11">
        <v>5.6697928829703041</v>
      </c>
      <c r="S11">
        <v>6.573852771350988</v>
      </c>
      <c r="T11">
        <v>7.6770632938292769</v>
      </c>
      <c r="U11">
        <v>8.9430000693376872</v>
      </c>
      <c r="V11">
        <v>11.034150052881145</v>
      </c>
      <c r="W11">
        <v>13.310610118992294</v>
      </c>
      <c r="X11">
        <v>15.564321238034875</v>
      </c>
      <c r="Y11">
        <v>17.642907365074961</v>
      </c>
      <c r="Z11">
        <v>19.822013413916078</v>
      </c>
      <c r="AA11">
        <v>22.514308619545595</v>
      </c>
      <c r="AB11">
        <v>25.189962020952557</v>
      </c>
      <c r="AC11">
        <v>27.926784483651275</v>
      </c>
      <c r="AD11">
        <v>30.327221123251164</v>
      </c>
      <c r="AE11">
        <v>33.626463482330024</v>
      </c>
      <c r="AF11">
        <v>35.625287324443413</v>
      </c>
      <c r="AG11">
        <v>37.740048907668481</v>
      </c>
      <c r="AH11">
        <v>40.342680855538113</v>
      </c>
      <c r="AI11">
        <v>43.298283953321864</v>
      </c>
      <c r="AJ11">
        <v>46.301084183515414</v>
      </c>
      <c r="AK11">
        <v>49.408242969283023</v>
      </c>
      <c r="AL11">
        <v>51.650009652433923</v>
      </c>
      <c r="AM11">
        <v>53.653956850034014</v>
      </c>
      <c r="AN11">
        <v>56.300771489220537</v>
      </c>
      <c r="AO11">
        <v>56.749588700968658</v>
      </c>
      <c r="AP11">
        <v>58.01406051059714</v>
      </c>
      <c r="AQ11">
        <v>58.884012584645554</v>
      </c>
      <c r="AR11">
        <v>60.492711752163189</v>
      </c>
      <c r="AS11">
        <v>77.879256499603343</v>
      </c>
      <c r="AT11">
        <v>80.278354393346234</v>
      </c>
      <c r="AU11">
        <v>82.878997188253749</v>
      </c>
      <c r="AV11">
        <v>85.512464241928882</v>
      </c>
      <c r="AW11">
        <v>88.11411597532954</v>
      </c>
      <c r="AX11" s="6">
        <v>91.106561344754766</v>
      </c>
      <c r="AY11">
        <v>94.256282885508824</v>
      </c>
      <c r="AZ11">
        <v>97.283066412434891</v>
      </c>
      <c r="BA11">
        <v>99.495612470571444</v>
      </c>
      <c r="BB11">
        <v>99.627082124803181</v>
      </c>
      <c r="BC11">
        <v>100</v>
      </c>
      <c r="BD11">
        <v>100.19676415203105</v>
      </c>
      <c r="BE11">
        <v>100.37166452322599</v>
      </c>
      <c r="BF11">
        <v>100.82182360981828</v>
      </c>
      <c r="BG11">
        <v>100.73711380268094</v>
      </c>
      <c r="BH11">
        <v>101.4025720542156</v>
      </c>
      <c r="BI11">
        <v>101.75524551661923</v>
      </c>
      <c r="BJ11">
        <v>102.91170338910804</v>
      </c>
      <c r="BK11">
        <v>103.9536622393787</v>
      </c>
      <c r="BL11">
        <v>105.38276885801245</v>
      </c>
      <c r="BM11" s="6">
        <v>106.55650746205822</v>
      </c>
      <c r="BN11">
        <v>108.79042323401329</v>
      </c>
    </row>
    <row r="12" spans="1:66" x14ac:dyDescent="0.25">
      <c r="A12" t="s">
        <v>528</v>
      </c>
      <c r="B12" t="s">
        <v>439</v>
      </c>
      <c r="C12" t="s">
        <v>673</v>
      </c>
      <c r="D12" t="s">
        <v>674</v>
      </c>
    </row>
    <row r="13" spans="1:66" x14ac:dyDescent="0.25">
      <c r="A13" t="s">
        <v>417</v>
      </c>
      <c r="B13" t="s">
        <v>11</v>
      </c>
      <c r="C13" t="s">
        <v>673</v>
      </c>
      <c r="D13" t="s">
        <v>674</v>
      </c>
      <c r="T13">
        <v>27.951442029959818</v>
      </c>
      <c r="U13">
        <v>31.242537433057766</v>
      </c>
      <c r="V13">
        <v>32.884568997259322</v>
      </c>
      <c r="W13">
        <v>31.680628261474748</v>
      </c>
      <c r="X13">
        <v>33.914435868815957</v>
      </c>
      <c r="Y13">
        <v>37.141725458413376</v>
      </c>
      <c r="Z13">
        <v>39.76188253164716</v>
      </c>
      <c r="AA13">
        <v>40.283903853376323</v>
      </c>
      <c r="AB13">
        <v>38.826425275667745</v>
      </c>
      <c r="AC13">
        <v>36.458996734855567</v>
      </c>
      <c r="AD13">
        <v>36.728987597004846</v>
      </c>
      <c r="AE13">
        <v>36.105151142778595</v>
      </c>
      <c r="AF13">
        <v>37.435837106258631</v>
      </c>
      <c r="AG13">
        <v>38.327201507786029</v>
      </c>
      <c r="AH13">
        <v>38.998416822814228</v>
      </c>
      <c r="AI13">
        <v>40.299365202255814</v>
      </c>
      <c r="AJ13">
        <v>40.626132091066722</v>
      </c>
      <c r="AK13">
        <v>41.360175657209417</v>
      </c>
      <c r="AL13">
        <v>41.888773718055496</v>
      </c>
      <c r="AM13">
        <v>41.778826191787303</v>
      </c>
      <c r="AN13">
        <v>43.411325366761574</v>
      </c>
      <c r="AO13">
        <v>45.917480240596618</v>
      </c>
      <c r="AP13">
        <v>45.480207752177229</v>
      </c>
      <c r="AQ13">
        <v>43.545277181551384</v>
      </c>
      <c r="AR13">
        <v>47.221969297779836</v>
      </c>
      <c r="AS13">
        <v>52.633387773405296</v>
      </c>
      <c r="AT13">
        <v>51.396867556560302</v>
      </c>
      <c r="AU13">
        <v>53.334960965228476</v>
      </c>
      <c r="AV13">
        <v>55.506977540260912</v>
      </c>
      <c r="AW13">
        <v>60.225859973350957</v>
      </c>
      <c r="AX13" s="6">
        <v>70.178970444936894</v>
      </c>
      <c r="AY13">
        <v>78.573883654311388</v>
      </c>
      <c r="AZ13">
        <v>88.42230332924332</v>
      </c>
      <c r="BA13">
        <v>104.80992100824564</v>
      </c>
      <c r="BB13">
        <v>88.896651785122543</v>
      </c>
      <c r="BC13">
        <v>100</v>
      </c>
      <c r="BD13">
        <v>113.16721937757035</v>
      </c>
      <c r="BE13">
        <v>118.46313416664404</v>
      </c>
      <c r="BF13">
        <v>117.33853363972193</v>
      </c>
      <c r="BG13">
        <v>116.55465432147327</v>
      </c>
      <c r="BH13">
        <v>97.594701672809919</v>
      </c>
      <c r="BI13">
        <v>92.198223523747032</v>
      </c>
      <c r="BJ13">
        <v>96.795423460987422</v>
      </c>
      <c r="BK13">
        <v>104.47783233038011</v>
      </c>
      <c r="BL13">
        <v>101.14038262448575</v>
      </c>
      <c r="BM13" s="6">
        <v>88.971874414861531</v>
      </c>
      <c r="BN13">
        <v>101.677796277529</v>
      </c>
    </row>
    <row r="14" spans="1:66" x14ac:dyDescent="0.25">
      <c r="A14" t="s">
        <v>197</v>
      </c>
      <c r="B14" t="s">
        <v>12</v>
      </c>
      <c r="C14" t="s">
        <v>673</v>
      </c>
      <c r="D14" t="s">
        <v>674</v>
      </c>
      <c r="E14">
        <v>7.1889505307751205E-11</v>
      </c>
      <c r="F14">
        <v>8.6490765285939496E-11</v>
      </c>
      <c r="G14">
        <v>1.1146224208089331E-10</v>
      </c>
      <c r="H14">
        <v>1.3998671649008457E-10</v>
      </c>
      <c r="I14">
        <v>1.8026735845814957E-10</v>
      </c>
      <c r="J14">
        <v>2.1854340937326256E-10</v>
      </c>
      <c r="K14">
        <v>2.7449808907484879E-10</v>
      </c>
      <c r="L14">
        <v>3.5415266631573457E-10</v>
      </c>
      <c r="M14">
        <v>3.9054295263556094E-10</v>
      </c>
      <c r="N14">
        <v>4.2098901743255188E-10</v>
      </c>
      <c r="O14">
        <v>4.4821805932491564E-10</v>
      </c>
      <c r="P14">
        <v>5.883806149970622E-10</v>
      </c>
      <c r="Q14">
        <v>9.6638448146691075E-10</v>
      </c>
      <c r="R14">
        <v>1.5997073284967266E-9</v>
      </c>
      <c r="S14">
        <v>2.0897047438501005E-9</v>
      </c>
      <c r="T14">
        <v>6.2209959491757123E-9</v>
      </c>
      <c r="U14">
        <v>3.3489038321104071E-8</v>
      </c>
      <c r="V14">
        <v>8.6879666954123032E-8</v>
      </c>
      <c r="W14">
        <v>2.2707927254796896E-7</v>
      </c>
      <c r="X14">
        <v>5.6174199204414982E-7</v>
      </c>
      <c r="Y14">
        <v>1.09983703145184E-6</v>
      </c>
      <c r="Z14">
        <v>2.2577054942666932E-6</v>
      </c>
      <c r="AA14">
        <v>6.6497396430564251E-6</v>
      </c>
      <c r="AB14">
        <v>3.1929292020638463E-5</v>
      </c>
      <c r="AC14">
        <v>2.2707994470963611E-4</v>
      </c>
      <c r="AD14">
        <v>1.6064713869222607E-3</v>
      </c>
      <c r="AE14">
        <v>2.8481490536017215E-3</v>
      </c>
      <c r="AF14">
        <v>6.4806760227660029E-3</v>
      </c>
      <c r="AG14">
        <v>3.1188016452585659E-2</v>
      </c>
      <c r="AH14">
        <v>0.98120342610259137</v>
      </c>
      <c r="AI14">
        <v>21.373719250269684</v>
      </c>
      <c r="AJ14">
        <v>51.404303205225297</v>
      </c>
      <c r="AK14">
        <v>59.665999493437937</v>
      </c>
      <c r="AL14">
        <v>57.541236225240702</v>
      </c>
      <c r="AM14">
        <v>59.180781521561975</v>
      </c>
      <c r="AN14">
        <v>61.053926279983486</v>
      </c>
      <c r="AO14">
        <v>61.021948982906395</v>
      </c>
      <c r="AP14">
        <v>60.738860148682313</v>
      </c>
      <c r="AQ14">
        <v>59.703092742716457</v>
      </c>
      <c r="AR14">
        <v>58.606610582543183</v>
      </c>
      <c r="AS14">
        <v>59.214529394291993</v>
      </c>
      <c r="AT14">
        <v>58.565675696624297</v>
      </c>
      <c r="AU14">
        <v>76.460537411274913</v>
      </c>
      <c r="AV14">
        <v>84.485608346643161</v>
      </c>
      <c r="AW14">
        <v>99.999999896931698</v>
      </c>
      <c r="AX14" s="6">
        <v>110.31751108453818</v>
      </c>
      <c r="AY14">
        <v>125.47629818381994</v>
      </c>
      <c r="AZ14">
        <v>144.22236305610542</v>
      </c>
      <c r="BA14">
        <v>177.64036473978294</v>
      </c>
      <c r="BB14">
        <v>204.95727717064062</v>
      </c>
      <c r="BC14">
        <v>247.8243463954839</v>
      </c>
      <c r="BD14">
        <v>306.56732140841643</v>
      </c>
      <c r="BE14">
        <v>374.97745336405166</v>
      </c>
      <c r="BF14">
        <v>464.78004777668866</v>
      </c>
      <c r="BG14">
        <v>652.00726257167946</v>
      </c>
      <c r="BH14">
        <v>825.31073821073107</v>
      </c>
      <c r="BI14">
        <v>1164.6733967392504</v>
      </c>
      <c r="BJ14">
        <v>1467.5627776907404</v>
      </c>
      <c r="BK14">
        <v>2084.433257408803</v>
      </c>
      <c r="BL14">
        <v>3109.8822685032219</v>
      </c>
      <c r="BM14" s="6">
        <v>4356.2261475117521</v>
      </c>
      <c r="BN14">
        <v>6715.227676034584</v>
      </c>
    </row>
    <row r="15" spans="1:66" x14ac:dyDescent="0.25">
      <c r="A15" t="s">
        <v>198</v>
      </c>
      <c r="B15" t="s">
        <v>13</v>
      </c>
      <c r="C15" t="s">
        <v>673</v>
      </c>
      <c r="D15" t="s">
        <v>674</v>
      </c>
      <c r="AI15">
        <v>1.9294804017591293E-3</v>
      </c>
      <c r="AJ15">
        <v>3.4612197258735021E-3</v>
      </c>
      <c r="AK15">
        <v>2.3148890037827611E-2</v>
      </c>
      <c r="AL15">
        <v>0.34518850335505735</v>
      </c>
      <c r="AM15">
        <v>14.523104751887203</v>
      </c>
      <c r="AN15">
        <v>37.929109324153615</v>
      </c>
      <c r="AO15">
        <v>45.360093301755022</v>
      </c>
      <c r="AP15">
        <v>53.40515695249232</v>
      </c>
      <c r="AQ15">
        <v>59.118706470802294</v>
      </c>
      <c r="AR15">
        <v>59.15051474747812</v>
      </c>
      <c r="AS15">
        <v>58.337978323532077</v>
      </c>
      <c r="AT15">
        <v>60.687814286690354</v>
      </c>
      <c r="AU15">
        <v>62.118468225404946</v>
      </c>
      <c r="AV15">
        <v>64.974995756978544</v>
      </c>
      <c r="AW15">
        <v>69.054512012035985</v>
      </c>
      <c r="AX15" s="6">
        <v>71.270303269639598</v>
      </c>
      <c r="AY15">
        <v>74.561574789255275</v>
      </c>
      <c r="AZ15">
        <v>77.751226158495328</v>
      </c>
      <c r="BA15">
        <v>82.408184335457463</v>
      </c>
      <c r="BB15">
        <v>84.466125256053147</v>
      </c>
      <c r="BC15">
        <v>91.028058204747779</v>
      </c>
      <c r="BD15">
        <v>94.925470029230354</v>
      </c>
      <c r="BE15">
        <v>100</v>
      </c>
      <c r="BF15">
        <v>103.36682464224465</v>
      </c>
      <c r="BG15">
        <v>105.75375319523897</v>
      </c>
      <c r="BH15">
        <v>107.03750847987943</v>
      </c>
      <c r="BI15">
        <v>107.32498455016446</v>
      </c>
      <c r="BJ15">
        <v>109.63316063544406</v>
      </c>
      <c r="BK15">
        <v>112.68941468525968</v>
      </c>
      <c r="BL15">
        <v>113.89025860016631</v>
      </c>
      <c r="BM15" s="6">
        <v>115.94779170086116</v>
      </c>
      <c r="BN15">
        <v>123.90962594488062</v>
      </c>
    </row>
    <row r="16" spans="1:66" x14ac:dyDescent="0.25">
      <c r="A16" t="s">
        <v>529</v>
      </c>
      <c r="B16" t="s">
        <v>440</v>
      </c>
      <c r="C16" t="s">
        <v>673</v>
      </c>
      <c r="D16" t="s">
        <v>674</v>
      </c>
      <c r="AU16">
        <v>70.620689655172413</v>
      </c>
      <c r="AV16">
        <v>71.58469945355192</v>
      </c>
      <c r="AW16">
        <v>69.251700680272108</v>
      </c>
      <c r="AX16" s="6">
        <v>68.30601092896174</v>
      </c>
      <c r="AY16">
        <v>70.227920227920222</v>
      </c>
      <c r="AZ16">
        <v>72.44755244755244</v>
      </c>
      <c r="BA16">
        <v>80.459770114942529</v>
      </c>
      <c r="BB16">
        <v>101.19940029985008</v>
      </c>
      <c r="BC16">
        <v>85.650224215246638</v>
      </c>
      <c r="BD16">
        <v>85.20179372197309</v>
      </c>
      <c r="BE16">
        <v>100</v>
      </c>
      <c r="BF16">
        <v>102.24358974358974</v>
      </c>
      <c r="BG16">
        <v>101.25984251968505</v>
      </c>
      <c r="BH16">
        <v>102.74809160305342</v>
      </c>
      <c r="BI16">
        <v>104.19254658385093</v>
      </c>
      <c r="BJ16">
        <v>102.1702838063439</v>
      </c>
      <c r="BK16">
        <v>103.90243902439025</v>
      </c>
      <c r="BL16">
        <v>105.71895424836602</v>
      </c>
      <c r="BM16" s="6">
        <v>111.35303265940901</v>
      </c>
      <c r="BN16">
        <v>112.36133122028527</v>
      </c>
    </row>
    <row r="17" spans="1:66" x14ac:dyDescent="0.25">
      <c r="A17" t="s">
        <v>194</v>
      </c>
      <c r="B17" t="s">
        <v>196</v>
      </c>
      <c r="C17" t="s">
        <v>673</v>
      </c>
      <c r="D17" t="s">
        <v>674</v>
      </c>
      <c r="V17">
        <v>26.841850927953438</v>
      </c>
      <c r="W17">
        <v>29.159720472958156</v>
      </c>
      <c r="X17">
        <v>33.488623362479473</v>
      </c>
      <c r="Y17">
        <v>37.305917598826341</v>
      </c>
      <c r="Z17">
        <v>40.421936696654299</v>
      </c>
      <c r="AA17">
        <v>44.978579181423122</v>
      </c>
      <c r="AB17">
        <v>47.30508828078009</v>
      </c>
      <c r="AC17">
        <v>49.123609293507506</v>
      </c>
      <c r="AD17">
        <v>52.764287635621052</v>
      </c>
      <c r="AE17">
        <v>57.051354435614655</v>
      </c>
      <c r="AF17">
        <v>62.115486267591422</v>
      </c>
      <c r="AG17">
        <v>69.799541424889071</v>
      </c>
      <c r="AH17">
        <v>72.996853627140396</v>
      </c>
      <c r="AI17">
        <v>74.201652022561291</v>
      </c>
      <c r="AJ17">
        <v>76.135645210387054</v>
      </c>
      <c r="AK17">
        <v>78.009571371530086</v>
      </c>
      <c r="AL17">
        <v>79.424067366199267</v>
      </c>
      <c r="AM17">
        <v>82.001051123774985</v>
      </c>
      <c r="AN17">
        <v>83.971834476368002</v>
      </c>
      <c r="AO17">
        <v>86.471830843558593</v>
      </c>
      <c r="AP17">
        <v>88.051920671959678</v>
      </c>
      <c r="AQ17">
        <v>89.90973432703349</v>
      </c>
      <c r="AR17">
        <v>91.262170186297041</v>
      </c>
      <c r="AS17">
        <v>92.679745620848792</v>
      </c>
      <c r="AT17">
        <v>94.053804712046443</v>
      </c>
      <c r="AU17">
        <v>94.713876504921274</v>
      </c>
      <c r="AV17">
        <v>93.894713760141642</v>
      </c>
      <c r="AW17">
        <v>95.340238958166964</v>
      </c>
      <c r="AX17" s="6">
        <v>99.593979648500323</v>
      </c>
      <c r="AY17">
        <v>100</v>
      </c>
      <c r="AZ17">
        <v>103.73413016629303</v>
      </c>
      <c r="BA17">
        <v>108.27837734203263</v>
      </c>
      <c r="BB17">
        <v>110.26738216831578</v>
      </c>
      <c r="BC17">
        <v>111.89201474821961</v>
      </c>
      <c r="BD17">
        <v>113.02818326666839</v>
      </c>
      <c r="BE17">
        <v>115.3291115359013</v>
      </c>
      <c r="BF17">
        <v>114.23747023116731</v>
      </c>
      <c r="BG17">
        <v>116.42112381570141</v>
      </c>
      <c r="BH17">
        <v>119.93413553723403</v>
      </c>
      <c r="BI17">
        <v>122.18130731018928</v>
      </c>
      <c r="BJ17">
        <v>121.04518954443979</v>
      </c>
      <c r="BK17">
        <v>123.89316052493979</v>
      </c>
      <c r="BL17">
        <v>124.15095367847411</v>
      </c>
      <c r="BM17" s="6">
        <v>126.31737078943235</v>
      </c>
      <c r="BN17">
        <v>128.82347599340972</v>
      </c>
    </row>
    <row r="18" spans="1:66" x14ac:dyDescent="0.25">
      <c r="A18" t="s">
        <v>201</v>
      </c>
      <c r="B18" t="s">
        <v>14</v>
      </c>
      <c r="C18" t="s">
        <v>673</v>
      </c>
      <c r="D18" t="s">
        <v>674</v>
      </c>
      <c r="E18">
        <v>5.9378585393575687</v>
      </c>
      <c r="F18">
        <v>6.1291751387208038</v>
      </c>
      <c r="G18">
        <v>6.1245218445181253</v>
      </c>
      <c r="H18">
        <v>6.2341771126087142</v>
      </c>
      <c r="I18">
        <v>6.4391896396041526</v>
      </c>
      <c r="J18">
        <v>6.6310616045722384</v>
      </c>
      <c r="K18">
        <v>6.8090168787211942</v>
      </c>
      <c r="L18">
        <v>7.1404740701043714</v>
      </c>
      <c r="M18">
        <v>7.301300830891984</v>
      </c>
      <c r="N18">
        <v>7.6483170573372758</v>
      </c>
      <c r="O18">
        <v>8.0408655941154947</v>
      </c>
      <c r="P18">
        <v>8.4578625733505675</v>
      </c>
      <c r="Q18">
        <v>8.9815240445487454</v>
      </c>
      <c r="R18">
        <v>9.7882464812529957</v>
      </c>
      <c r="S18">
        <v>11.391377865678288</v>
      </c>
      <c r="T18">
        <v>13.269940946751513</v>
      </c>
      <c r="U18">
        <v>15.13032018211061</v>
      </c>
      <c r="V18">
        <v>16.857872316564361</v>
      </c>
      <c r="W18">
        <v>18.246395287039707</v>
      </c>
      <c r="X18">
        <v>19.821797283560315</v>
      </c>
      <c r="Y18">
        <v>21.807156893398286</v>
      </c>
      <c r="Z18">
        <v>23.884413216636645</v>
      </c>
      <c r="AA18">
        <v>26.681151020631098</v>
      </c>
      <c r="AB18">
        <v>29.391409595928248</v>
      </c>
      <c r="AC18">
        <v>31.702399444535935</v>
      </c>
      <c r="AD18">
        <v>33.186209851072704</v>
      </c>
      <c r="AE18">
        <v>35.358988713024544</v>
      </c>
      <c r="AF18">
        <v>37.845774839618628</v>
      </c>
      <c r="AG18">
        <v>40.56131247844278</v>
      </c>
      <c r="AH18">
        <v>44.306652855425902</v>
      </c>
      <c r="AI18">
        <v>47.007962273574663</v>
      </c>
      <c r="AJ18">
        <v>48.428414352459143</v>
      </c>
      <c r="AK18">
        <v>49.14461990008278</v>
      </c>
      <c r="AL18">
        <v>49.570172756629852</v>
      </c>
      <c r="AM18">
        <v>50.074690132532062</v>
      </c>
      <c r="AN18">
        <v>51.216438446727111</v>
      </c>
      <c r="AO18">
        <v>52.608242018919661</v>
      </c>
      <c r="AP18">
        <v>53.278634389695512</v>
      </c>
      <c r="AQ18">
        <v>53.911122863231242</v>
      </c>
      <c r="AR18">
        <v>54.169539811544944</v>
      </c>
      <c r="AS18">
        <v>55.556487798984456</v>
      </c>
      <c r="AT18">
        <v>58.123382768773858</v>
      </c>
      <c r="AU18">
        <v>59.776449296274656</v>
      </c>
      <c r="AV18">
        <v>61.550576978669923</v>
      </c>
      <c r="AW18">
        <v>63.543007156884165</v>
      </c>
      <c r="AX18" s="6">
        <v>65.973120756875659</v>
      </c>
      <c r="AY18">
        <v>69.349214140268273</v>
      </c>
      <c r="AZ18">
        <v>72.803974273722346</v>
      </c>
      <c r="BA18">
        <v>76.165146468081645</v>
      </c>
      <c r="BB18">
        <v>79.972874452083587</v>
      </c>
      <c r="BC18">
        <v>80.898821336910046</v>
      </c>
      <c r="BD18">
        <v>85.93996333139043</v>
      </c>
      <c r="BE18">
        <v>87.481011558384679</v>
      </c>
      <c r="BF18">
        <v>87.346631565004685</v>
      </c>
      <c r="BG18">
        <v>88.592023710298108</v>
      </c>
      <c r="BH18">
        <v>88.065489317216532</v>
      </c>
      <c r="BI18">
        <v>87.532536801108989</v>
      </c>
      <c r="BJ18">
        <v>90.809106168239921</v>
      </c>
      <c r="BK18">
        <v>92.470144493774981</v>
      </c>
      <c r="BL18">
        <v>95.612023870920211</v>
      </c>
      <c r="BM18" s="6">
        <v>97.275413113281445</v>
      </c>
      <c r="BN18">
        <v>100</v>
      </c>
    </row>
    <row r="19" spans="1:66" x14ac:dyDescent="0.25">
      <c r="A19" t="s">
        <v>202</v>
      </c>
      <c r="B19" t="s">
        <v>15</v>
      </c>
      <c r="C19" t="s">
        <v>673</v>
      </c>
      <c r="D19" t="s">
        <v>674</v>
      </c>
      <c r="E19">
        <v>16.273264645340905</v>
      </c>
      <c r="F19">
        <v>17.101110632594327</v>
      </c>
      <c r="G19">
        <v>17.672322479640041</v>
      </c>
      <c r="H19">
        <v>18.322357530117444</v>
      </c>
      <c r="I19">
        <v>18.905702590623605</v>
      </c>
      <c r="J19">
        <v>19.911753568968912</v>
      </c>
      <c r="K19">
        <v>20.533471408569699</v>
      </c>
      <c r="L19">
        <v>21.200349806889946</v>
      </c>
      <c r="M19">
        <v>21.802022508215575</v>
      </c>
      <c r="N19">
        <v>22.397996682102175</v>
      </c>
      <c r="O19">
        <v>23.842978775539379</v>
      </c>
      <c r="P19">
        <v>25.322286488661582</v>
      </c>
      <c r="Q19">
        <v>27.246762940180965</v>
      </c>
      <c r="R19">
        <v>29.438912671967156</v>
      </c>
      <c r="S19">
        <v>32.236239225362574</v>
      </c>
      <c r="T19">
        <v>34.317983310581788</v>
      </c>
      <c r="U19">
        <v>36.248342223510633</v>
      </c>
      <c r="V19">
        <v>38.132789194048655</v>
      </c>
      <c r="W19">
        <v>40.418093586564488</v>
      </c>
      <c r="X19">
        <v>42.081043977047337</v>
      </c>
      <c r="Y19">
        <v>44.429430991629168</v>
      </c>
      <c r="Z19">
        <v>47.413608215598217</v>
      </c>
      <c r="AA19">
        <v>49.952744158708626</v>
      </c>
      <c r="AB19">
        <v>51.687494750437665</v>
      </c>
      <c r="AC19">
        <v>54.245908620968144</v>
      </c>
      <c r="AD19">
        <v>55.853212617390305</v>
      </c>
      <c r="AE19">
        <v>57.501439254721951</v>
      </c>
      <c r="AF19">
        <v>58.902719536493706</v>
      </c>
      <c r="AG19">
        <v>59.802078915431153</v>
      </c>
      <c r="AH19">
        <v>61.575067362658054</v>
      </c>
      <c r="AI19">
        <v>63.422122718502948</v>
      </c>
      <c r="AJ19">
        <v>65.731874950218355</v>
      </c>
      <c r="AK19">
        <v>68.018748203989574</v>
      </c>
      <c r="AL19">
        <v>69.894082662559086</v>
      </c>
      <c r="AM19">
        <v>71.658868143591121</v>
      </c>
      <c r="AN19">
        <v>72.958701389542398</v>
      </c>
      <c r="AO19">
        <v>73.678224117147082</v>
      </c>
      <c r="AP19">
        <v>74.611723928205279</v>
      </c>
      <c r="AQ19">
        <v>74.941437036312124</v>
      </c>
      <c r="AR19">
        <v>75.133549181190389</v>
      </c>
      <c r="AS19">
        <v>76.158401532135059</v>
      </c>
      <c r="AT19">
        <v>77.641285876536799</v>
      </c>
      <c r="AU19">
        <v>78.530741083079988</v>
      </c>
      <c r="AV19">
        <v>79.557571813105582</v>
      </c>
      <c r="AW19">
        <v>80.94164988622498</v>
      </c>
      <c r="AX19" s="6">
        <v>82.995782348057631</v>
      </c>
      <c r="AY19">
        <v>84.566196230415983</v>
      </c>
      <c r="AZ19">
        <v>86.444560172790503</v>
      </c>
      <c r="BA19">
        <v>88.135694364104623</v>
      </c>
      <c r="BB19">
        <v>89.800810465632722</v>
      </c>
      <c r="BC19">
        <v>90.58482089747892</v>
      </c>
      <c r="BD19">
        <v>92.245612283826574</v>
      </c>
      <c r="BE19">
        <v>94.140554569286039</v>
      </c>
      <c r="BF19">
        <v>95.669291803712525</v>
      </c>
      <c r="BG19">
        <v>97.750775508903459</v>
      </c>
      <c r="BH19">
        <v>100</v>
      </c>
      <c r="BI19">
        <v>101.84829469843848</v>
      </c>
      <c r="BJ19">
        <v>102.87241409245786</v>
      </c>
      <c r="BK19">
        <v>104.76327536223529</v>
      </c>
      <c r="BL19">
        <v>106.38361918043402</v>
      </c>
      <c r="BM19" s="6">
        <v>109.10555275043332</v>
      </c>
      <c r="BN19">
        <v>111.2259182021955</v>
      </c>
    </row>
    <row r="20" spans="1:66" x14ac:dyDescent="0.25">
      <c r="A20" t="s">
        <v>203</v>
      </c>
      <c r="B20" t="s">
        <v>16</v>
      </c>
      <c r="C20" t="s">
        <v>673</v>
      </c>
      <c r="D20" t="s">
        <v>674</v>
      </c>
      <c r="AI20">
        <v>2.5549330893779813E-3</v>
      </c>
      <c r="AJ20">
        <v>4.6895672345553573E-3</v>
      </c>
      <c r="AK20">
        <v>5.4648897753466708E-2</v>
      </c>
      <c r="AL20">
        <v>0.46294421284865689</v>
      </c>
      <c r="AM20">
        <v>6.8796630165895722</v>
      </c>
      <c r="AN20">
        <v>44.418981281119365</v>
      </c>
      <c r="AO20">
        <v>56.154104321280883</v>
      </c>
      <c r="AP20">
        <v>61.344149906976689</v>
      </c>
      <c r="AQ20">
        <v>60.752097047404995</v>
      </c>
      <c r="AR20">
        <v>62.065643456281819</v>
      </c>
      <c r="AS20">
        <v>69.819363908762085</v>
      </c>
      <c r="AT20">
        <v>71.575328050669455</v>
      </c>
      <c r="AU20">
        <v>74.591788822691441</v>
      </c>
      <c r="AV20">
        <v>79.784470622920281</v>
      </c>
      <c r="AW20">
        <v>87.166102006043516</v>
      </c>
      <c r="AX20" s="6">
        <v>100</v>
      </c>
      <c r="AY20">
        <v>111.30121914383106</v>
      </c>
      <c r="AZ20">
        <v>134.70711842514805</v>
      </c>
      <c r="BA20">
        <v>172.12533373856081</v>
      </c>
      <c r="BB20">
        <v>139.6883881119455</v>
      </c>
      <c r="BC20">
        <v>158.61032124366358</v>
      </c>
      <c r="BD20">
        <v>194.33628280676174</v>
      </c>
      <c r="BE20">
        <v>199.93886754543902</v>
      </c>
      <c r="BF20">
        <v>200.82872448462203</v>
      </c>
      <c r="BG20">
        <v>198.24808437158651</v>
      </c>
      <c r="BH20">
        <v>180.7037383808626</v>
      </c>
      <c r="BI20">
        <v>207.21550710744435</v>
      </c>
      <c r="BJ20">
        <v>240.72722842217087</v>
      </c>
      <c r="BK20">
        <v>270.0595450073256</v>
      </c>
      <c r="BL20">
        <v>269.40786991639743</v>
      </c>
      <c r="BM20" s="6">
        <v>249.48255592102981</v>
      </c>
      <c r="BN20">
        <v>302.26540282354648</v>
      </c>
    </row>
    <row r="21" spans="1:66" x14ac:dyDescent="0.25">
      <c r="A21" t="s">
        <v>224</v>
      </c>
      <c r="B21" t="s">
        <v>17</v>
      </c>
      <c r="C21" t="s">
        <v>673</v>
      </c>
      <c r="D21" t="s">
        <v>674</v>
      </c>
      <c r="E21">
        <v>2.2120371634324791</v>
      </c>
      <c r="F21">
        <v>2.6561575168072888</v>
      </c>
      <c r="G21">
        <v>2.5614013165332317</v>
      </c>
      <c r="H21">
        <v>2.6814580204182201</v>
      </c>
      <c r="I21">
        <v>2.8267184355735213</v>
      </c>
      <c r="J21">
        <v>2.7976212198804764</v>
      </c>
      <c r="K21">
        <v>2.885803190852148</v>
      </c>
      <c r="L21">
        <v>2.7323365762135809</v>
      </c>
      <c r="M21">
        <v>2.8158589999781594</v>
      </c>
      <c r="N21">
        <v>2.9668419758782445</v>
      </c>
      <c r="O21">
        <v>3.1206582484027923</v>
      </c>
      <c r="P21">
        <v>3.1637301647996101</v>
      </c>
      <c r="Q21">
        <v>3.2994798141749206</v>
      </c>
      <c r="R21">
        <v>3.481295751160824</v>
      </c>
      <c r="S21">
        <v>3.9148973211527367</v>
      </c>
      <c r="T21">
        <v>4.7404280309729572</v>
      </c>
      <c r="U21">
        <v>5.1232151411184379</v>
      </c>
      <c r="V21">
        <v>5.8560462699701592</v>
      </c>
      <c r="W21">
        <v>6.5885032751087573</v>
      </c>
      <c r="X21">
        <v>8.3101258019099706</v>
      </c>
      <c r="Y21">
        <v>9.6716588378149488</v>
      </c>
      <c r="Z21">
        <v>9.0852356883856089</v>
      </c>
      <c r="AA21">
        <v>9.6005522143133675</v>
      </c>
      <c r="AB21">
        <v>10.217728398768028</v>
      </c>
      <c r="AC21">
        <v>11.976832443350109</v>
      </c>
      <c r="AD21">
        <v>12.583918794826243</v>
      </c>
      <c r="AE21">
        <v>12.048169244337107</v>
      </c>
      <c r="AF21">
        <v>11.63638750884417</v>
      </c>
      <c r="AG21">
        <v>12.04263971116022</v>
      </c>
      <c r="AH21">
        <v>13.819794310178009</v>
      </c>
      <c r="AI21">
        <v>14.646986604033978</v>
      </c>
      <c r="AJ21">
        <v>15.246508387633018</v>
      </c>
      <c r="AK21">
        <v>16.070088285769287</v>
      </c>
      <c r="AL21">
        <v>17.314338281524492</v>
      </c>
      <c r="AM21">
        <v>18.463741184493852</v>
      </c>
      <c r="AN21">
        <v>21.436904204313453</v>
      </c>
      <c r="AO21">
        <v>24.535203850971065</v>
      </c>
      <c r="AP21">
        <v>32.484067481949594</v>
      </c>
      <c r="AQ21">
        <v>36.203673821609009</v>
      </c>
      <c r="AR21">
        <v>41.617621984485822</v>
      </c>
      <c r="AS21">
        <v>57.825560420009921</v>
      </c>
      <c r="AT21">
        <v>65.757149516979922</v>
      </c>
      <c r="AU21">
        <v>66.433040016136502</v>
      </c>
      <c r="AV21">
        <v>74.368963993602861</v>
      </c>
      <c r="AW21">
        <v>84.145626493339734</v>
      </c>
      <c r="AX21" s="6">
        <v>100</v>
      </c>
      <c r="AY21">
        <v>102.84566633376673</v>
      </c>
      <c r="AZ21">
        <v>111.35447462756673</v>
      </c>
      <c r="BA21">
        <v>138.31984452746963</v>
      </c>
      <c r="BB21">
        <v>152.78643562087444</v>
      </c>
      <c r="BC21">
        <v>165.86733059005419</v>
      </c>
      <c r="BD21">
        <v>179.74088911782795</v>
      </c>
      <c r="BE21">
        <v>205.43318065095826</v>
      </c>
      <c r="BF21">
        <v>221.77149515749792</v>
      </c>
      <c r="BG21">
        <v>233.53792785813948</v>
      </c>
      <c r="BH21">
        <v>283.3252879010073</v>
      </c>
      <c r="BI21">
        <v>286.08254285679601</v>
      </c>
      <c r="BJ21">
        <v>318.8366555940849</v>
      </c>
      <c r="BK21">
        <v>309.74707113995464</v>
      </c>
      <c r="BL21">
        <v>312.38570556922241</v>
      </c>
      <c r="BM21" s="6">
        <v>331.02420597913459</v>
      </c>
      <c r="BN21">
        <v>363.8206525172119</v>
      </c>
    </row>
    <row r="22" spans="1:66" x14ac:dyDescent="0.25">
      <c r="A22" t="s">
        <v>211</v>
      </c>
      <c r="B22" t="s">
        <v>18</v>
      </c>
      <c r="C22" t="s">
        <v>673</v>
      </c>
      <c r="D22" t="s">
        <v>674</v>
      </c>
      <c r="E22">
        <v>14.927065122440252</v>
      </c>
      <c r="F22">
        <v>15.123425991100337</v>
      </c>
      <c r="G22">
        <v>15.375638148384471</v>
      </c>
      <c r="H22">
        <v>15.840873700125865</v>
      </c>
      <c r="I22">
        <v>16.576274627876824</v>
      </c>
      <c r="J22">
        <v>17.421782812287365</v>
      </c>
      <c r="K22">
        <v>18.133639459605106</v>
      </c>
      <c r="L22">
        <v>18.712724712135035</v>
      </c>
      <c r="M22">
        <v>19.203052231127245</v>
      </c>
      <c r="N22">
        <v>19.975749699348103</v>
      </c>
      <c r="O22">
        <v>21.310224135718471</v>
      </c>
      <c r="P22">
        <v>22.45207236147256</v>
      </c>
      <c r="Q22">
        <v>23.870553703097926</v>
      </c>
      <c r="R22">
        <v>25.495419054599939</v>
      </c>
      <c r="S22">
        <v>28.597788396343155</v>
      </c>
      <c r="T22">
        <v>32.283964049568198</v>
      </c>
      <c r="U22">
        <v>34.729559270085517</v>
      </c>
      <c r="V22">
        <v>37.326656539013328</v>
      </c>
      <c r="W22">
        <v>38.977708000303167</v>
      </c>
      <c r="X22">
        <v>40.733747828013975</v>
      </c>
      <c r="Y22">
        <v>42.414665431292256</v>
      </c>
      <c r="Z22">
        <v>44.594438501048906</v>
      </c>
      <c r="AA22">
        <v>47.970423119320415</v>
      </c>
      <c r="AB22">
        <v>50.662931188992722</v>
      </c>
      <c r="AC22">
        <v>53.418344763249173</v>
      </c>
      <c r="AD22">
        <v>55.89040801407085</v>
      </c>
      <c r="AE22">
        <v>57.453540402117795</v>
      </c>
      <c r="AF22">
        <v>58.421121726605861</v>
      </c>
      <c r="AG22">
        <v>59.688269958139273</v>
      </c>
      <c r="AH22">
        <v>62.551789259298083</v>
      </c>
      <c r="AI22">
        <v>64.310998103119019</v>
      </c>
      <c r="AJ22">
        <v>66.160984018135196</v>
      </c>
      <c r="AK22">
        <v>68.426683164656581</v>
      </c>
      <c r="AL22">
        <v>71.159119320485004</v>
      </c>
      <c r="AM22">
        <v>72.649408154741835</v>
      </c>
      <c r="AN22">
        <v>73.536290029569756</v>
      </c>
      <c r="AO22">
        <v>73.886778504583646</v>
      </c>
      <c r="AP22">
        <v>74.446562774376602</v>
      </c>
      <c r="AQ22">
        <v>75.790802296819322</v>
      </c>
      <c r="AR22">
        <v>76.244711731342576</v>
      </c>
      <c r="AS22">
        <v>77.780750950656866</v>
      </c>
      <c r="AT22">
        <v>79.322989796803313</v>
      </c>
      <c r="AU22">
        <v>80.623893012854992</v>
      </c>
      <c r="AV22">
        <v>82.115506532879607</v>
      </c>
      <c r="AW22">
        <v>83.68801105014434</v>
      </c>
      <c r="AX22" s="6">
        <v>85.43129442749651</v>
      </c>
      <c r="AY22">
        <v>87.366063055893065</v>
      </c>
      <c r="AZ22">
        <v>89.053731744794746</v>
      </c>
      <c r="BA22">
        <v>90.753629829387577</v>
      </c>
      <c r="BB22">
        <v>91.237509486549243</v>
      </c>
      <c r="BC22">
        <v>92.963794203806046</v>
      </c>
      <c r="BD22">
        <v>94.643928361500286</v>
      </c>
      <c r="BE22">
        <v>96.500008746042425</v>
      </c>
      <c r="BF22">
        <v>97.726772976786151</v>
      </c>
      <c r="BG22">
        <v>98.687080767000495</v>
      </c>
      <c r="BH22">
        <v>100</v>
      </c>
      <c r="BI22">
        <v>101.92085069495049</v>
      </c>
      <c r="BJ22">
        <v>103.78628029868429</v>
      </c>
      <c r="BK22">
        <v>105.39479278922637</v>
      </c>
      <c r="BL22">
        <v>107.25126029669909</v>
      </c>
      <c r="BM22" s="6">
        <v>108.87152758047225</v>
      </c>
      <c r="BN22">
        <v>112.05719134901875</v>
      </c>
    </row>
    <row r="23" spans="1:66" x14ac:dyDescent="0.25">
      <c r="A23" t="s">
        <v>213</v>
      </c>
      <c r="B23" t="s">
        <v>19</v>
      </c>
      <c r="C23" t="s">
        <v>673</v>
      </c>
      <c r="D23" t="s">
        <v>674</v>
      </c>
      <c r="E23">
        <v>5.6816447728967159</v>
      </c>
      <c r="F23">
        <v>5.7408154484296707</v>
      </c>
      <c r="G23">
        <v>5.9578504860443813</v>
      </c>
      <c r="H23">
        <v>6.1097185458111785</v>
      </c>
      <c r="I23">
        <v>6.087499210672795</v>
      </c>
      <c r="J23">
        <v>6.2127568401580531</v>
      </c>
      <c r="K23">
        <v>6.2833751099102884</v>
      </c>
      <c r="L23">
        <v>6.2922392198698205</v>
      </c>
      <c r="M23">
        <v>6.4982172408426315</v>
      </c>
      <c r="N23">
        <v>6.7226783699224884</v>
      </c>
      <c r="O23">
        <v>7.0619751027135189</v>
      </c>
      <c r="P23">
        <v>7.1730800110316784</v>
      </c>
      <c r="Q23">
        <v>7.5544888919222206</v>
      </c>
      <c r="R23">
        <v>7.9188222450788546</v>
      </c>
      <c r="S23">
        <v>9.1003667403648105</v>
      </c>
      <c r="T23">
        <v>10.396890143904528</v>
      </c>
      <c r="U23">
        <v>11.856138384140287</v>
      </c>
      <c r="V23">
        <v>12.469917248364238</v>
      </c>
      <c r="W23">
        <v>14.008014073215557</v>
      </c>
      <c r="X23">
        <v>15.829712293702821</v>
      </c>
      <c r="Y23">
        <v>17.442414866117236</v>
      </c>
      <c r="Z23">
        <v>18.745179808657642</v>
      </c>
      <c r="AA23">
        <v>21.772204683334774</v>
      </c>
      <c r="AB23">
        <v>22.805559183271633</v>
      </c>
      <c r="AC23">
        <v>23.251084244729604</v>
      </c>
      <c r="AD23">
        <v>22.117133112606929</v>
      </c>
      <c r="AE23">
        <v>21.319993464951828</v>
      </c>
      <c r="AF23">
        <v>21.965660907614367</v>
      </c>
      <c r="AG23">
        <v>21.831559030499488</v>
      </c>
      <c r="AH23">
        <v>22.317296909789526</v>
      </c>
      <c r="AI23">
        <v>22.803054508192769</v>
      </c>
      <c r="AJ23">
        <v>22.975587013488262</v>
      </c>
      <c r="AK23">
        <v>23.670629414749232</v>
      </c>
      <c r="AL23">
        <v>24.233593160041739</v>
      </c>
      <c r="AM23">
        <v>32.722648175541416</v>
      </c>
      <c r="AN23">
        <v>37.663588699838762</v>
      </c>
      <c r="AO23">
        <v>40.265123376066143</v>
      </c>
      <c r="AP23">
        <v>41.741850469855869</v>
      </c>
      <c r="AQ23">
        <v>43.925619100756691</v>
      </c>
      <c r="AR23">
        <v>65.16038057422395</v>
      </c>
      <c r="AS23">
        <v>67.989028965543497</v>
      </c>
      <c r="AT23">
        <v>69.328607000370766</v>
      </c>
      <c r="AU23">
        <v>71.792693539580128</v>
      </c>
      <c r="AV23">
        <v>73.990773398708114</v>
      </c>
      <c r="AW23">
        <v>74.560288523362004</v>
      </c>
      <c r="AX23" s="6">
        <v>77.761656890837074</v>
      </c>
      <c r="AY23">
        <v>79.390232547186841</v>
      </c>
      <c r="AZ23">
        <v>79.699976110280815</v>
      </c>
      <c r="BA23">
        <v>84.827993881186828</v>
      </c>
      <c r="BB23">
        <v>86.982363707254592</v>
      </c>
      <c r="BC23">
        <v>87.748578884994771</v>
      </c>
      <c r="BD23">
        <v>91.024306201565793</v>
      </c>
      <c r="BE23">
        <v>98.032183863673296</v>
      </c>
      <c r="BF23">
        <v>99.401985994944496</v>
      </c>
      <c r="BG23">
        <v>99.155685116034533</v>
      </c>
      <c r="BH23">
        <v>100</v>
      </c>
      <c r="BI23">
        <v>100.68359111127465</v>
      </c>
      <c r="BJ23">
        <v>100.31318462337377</v>
      </c>
      <c r="BK23">
        <v>100.98572644992268</v>
      </c>
      <c r="BL23">
        <v>100.58425319848369</v>
      </c>
      <c r="BM23" s="6">
        <v>103.47936883263074</v>
      </c>
      <c r="BN23">
        <v>101.9135523426315</v>
      </c>
    </row>
    <row r="24" spans="1:66" x14ac:dyDescent="0.25">
      <c r="A24" t="s">
        <v>223</v>
      </c>
      <c r="B24" t="s">
        <v>20</v>
      </c>
      <c r="C24" t="s">
        <v>673</v>
      </c>
      <c r="D24" t="s">
        <v>674</v>
      </c>
      <c r="E24">
        <v>11.745596334681844</v>
      </c>
      <c r="F24">
        <v>11.96883410652616</v>
      </c>
      <c r="G24">
        <v>12.209452144715094</v>
      </c>
      <c r="H24">
        <v>12.837936716172266</v>
      </c>
      <c r="I24">
        <v>13.070587934009742</v>
      </c>
      <c r="J24">
        <v>12.984835463962726</v>
      </c>
      <c r="K24">
        <v>13.283891409682949</v>
      </c>
      <c r="L24">
        <v>12.697937843177378</v>
      </c>
      <c r="M24">
        <v>12.664430690429779</v>
      </c>
      <c r="N24">
        <v>13.539942311756676</v>
      </c>
      <c r="O24">
        <v>13.781417328324103</v>
      </c>
      <c r="P24">
        <v>14.246881298101959</v>
      </c>
      <c r="Q24">
        <v>15.286425686325481</v>
      </c>
      <c r="R24">
        <v>15.69577460723063</v>
      </c>
      <c r="S24">
        <v>17.42461856599563</v>
      </c>
      <c r="T24">
        <v>18.849282556575115</v>
      </c>
      <c r="U24">
        <v>20.116992124581611</v>
      </c>
      <c r="V24">
        <v>23.871220433370809</v>
      </c>
      <c r="W24">
        <v>27.340263887957857</v>
      </c>
      <c r="X24">
        <v>29.460098223646881</v>
      </c>
      <c r="Y24">
        <v>32.021467729846954</v>
      </c>
      <c r="Z24">
        <v>36.371462241459014</v>
      </c>
      <c r="AA24">
        <v>39.661812545437378</v>
      </c>
      <c r="AB24">
        <v>41.807245698906023</v>
      </c>
      <c r="AC24">
        <v>44.525170398851927</v>
      </c>
      <c r="AD24">
        <v>44.862255641652972</v>
      </c>
      <c r="AE24">
        <v>42.015441864470162</v>
      </c>
      <c r="AF24">
        <v>42.535308660960524</v>
      </c>
      <c r="AG24">
        <v>43.985148731731194</v>
      </c>
      <c r="AH24">
        <v>46.110344156176538</v>
      </c>
      <c r="AI24">
        <v>46.94494849543419</v>
      </c>
      <c r="AJ24">
        <v>45.082275867081314</v>
      </c>
      <c r="AK24">
        <v>45.184639511351051</v>
      </c>
      <c r="AL24">
        <v>44.533149402940225</v>
      </c>
      <c r="AM24">
        <v>51.052340169836043</v>
      </c>
      <c r="AN24">
        <v>54.508363583127476</v>
      </c>
      <c r="AO24">
        <v>54.69843705473766</v>
      </c>
      <c r="AP24">
        <v>55.549654050046747</v>
      </c>
      <c r="AQ24">
        <v>59.96047213558564</v>
      </c>
      <c r="AR24">
        <v>70.388092617931591</v>
      </c>
      <c r="AS24">
        <v>69.811069909061388</v>
      </c>
      <c r="AT24">
        <v>72.576672385537549</v>
      </c>
      <c r="AU24">
        <v>74.795331165444352</v>
      </c>
      <c r="AV24">
        <v>75.905838999475733</v>
      </c>
      <c r="AW24">
        <v>75.974646572133125</v>
      </c>
      <c r="AX24" s="6">
        <v>78.815631411686965</v>
      </c>
      <c r="AY24">
        <v>78.293220266393931</v>
      </c>
      <c r="AZ24">
        <v>80.244560702374272</v>
      </c>
      <c r="BA24">
        <v>87.594802324652875</v>
      </c>
      <c r="BB24">
        <v>89.701899560813942</v>
      </c>
      <c r="BC24">
        <v>93.092289356127083</v>
      </c>
      <c r="BD24">
        <v>99.364852288192722</v>
      </c>
      <c r="BE24">
        <v>105.15186077666844</v>
      </c>
      <c r="BF24">
        <v>102.91299766420958</v>
      </c>
      <c r="BG24">
        <v>102.27453888171031</v>
      </c>
      <c r="BH24">
        <v>100</v>
      </c>
      <c r="BI24">
        <v>102.60429919226561</v>
      </c>
      <c r="BJ24">
        <v>104.0574810908693</v>
      </c>
      <c r="BK24">
        <v>105.17502398402385</v>
      </c>
      <c r="BL24">
        <v>106.87580293820045</v>
      </c>
      <c r="BM24" s="6">
        <v>114.18077972597223</v>
      </c>
      <c r="BN24">
        <v>113.24836794797311</v>
      </c>
    </row>
    <row r="25" spans="1:66" x14ac:dyDescent="0.25">
      <c r="A25" t="s">
        <v>207</v>
      </c>
      <c r="B25" t="s">
        <v>21</v>
      </c>
      <c r="C25" t="s">
        <v>673</v>
      </c>
      <c r="D25" t="s">
        <v>674</v>
      </c>
      <c r="E25">
        <v>0.92843413308678902</v>
      </c>
      <c r="F25">
        <v>0.98653072793473962</v>
      </c>
      <c r="G25">
        <v>0.98674996954991046</v>
      </c>
      <c r="H25">
        <v>1.0377063203751338</v>
      </c>
      <c r="I25">
        <v>0.94697732584594529</v>
      </c>
      <c r="J25">
        <v>1.0220887733378381</v>
      </c>
      <c r="K25">
        <v>1.0864414125589812</v>
      </c>
      <c r="L25">
        <v>1.2471474292271318</v>
      </c>
      <c r="M25">
        <v>1.1751922059415829</v>
      </c>
      <c r="N25">
        <v>1.3141906001794359</v>
      </c>
      <c r="O25">
        <v>1.3208970337286277</v>
      </c>
      <c r="P25">
        <v>1.3600385802297579</v>
      </c>
      <c r="Q25">
        <v>1.4199077458064417</v>
      </c>
      <c r="R25">
        <v>2.2918132189246725</v>
      </c>
      <c r="S25">
        <v>3.3126490928581158</v>
      </c>
      <c r="T25">
        <v>5.9816423974870716</v>
      </c>
      <c r="U25">
        <v>4.9270537622265165</v>
      </c>
      <c r="V25">
        <v>4.7688876537761198</v>
      </c>
      <c r="W25">
        <v>5.9906235255807792</v>
      </c>
      <c r="X25">
        <v>6.743315777288025</v>
      </c>
      <c r="Y25">
        <v>7.927109386087607</v>
      </c>
      <c r="Z25">
        <v>8.7114723105264957</v>
      </c>
      <c r="AA25">
        <v>9.5700586842487922</v>
      </c>
      <c r="AB25">
        <v>10.382341902784658</v>
      </c>
      <c r="AC25">
        <v>11.200010127927442</v>
      </c>
      <c r="AD25">
        <v>13.271464959460195</v>
      </c>
      <c r="AE25">
        <v>14.366945412615314</v>
      </c>
      <c r="AF25">
        <v>15.964496752693439</v>
      </c>
      <c r="AG25">
        <v>17.161169135285725</v>
      </c>
      <c r="AH25">
        <v>18.592062827148286</v>
      </c>
      <c r="AI25">
        <v>19.806633077015647</v>
      </c>
      <c r="AJ25">
        <v>20.347261464062438</v>
      </c>
      <c r="AK25">
        <v>20.872660697262635</v>
      </c>
      <c r="AL25">
        <v>20.90512147777789</v>
      </c>
      <c r="AM25">
        <v>21.734263816617151</v>
      </c>
      <c r="AN25">
        <v>23.287163643950553</v>
      </c>
      <c r="AO25">
        <v>27.745075008245124</v>
      </c>
      <c r="AP25">
        <v>28.799452282875958</v>
      </c>
      <c r="AQ25">
        <v>30.163455559638848</v>
      </c>
      <c r="AR25">
        <v>31.303947197026449</v>
      </c>
      <c r="AS25">
        <v>32.382887619745112</v>
      </c>
      <c r="AT25">
        <v>33.438945440463272</v>
      </c>
      <c r="AU25">
        <v>34.740679258135089</v>
      </c>
      <c r="AV25">
        <v>36.761133466021938</v>
      </c>
      <c r="AW25">
        <v>38.43822650946305</v>
      </c>
      <c r="AX25" s="6">
        <v>40.201142225580341</v>
      </c>
      <c r="AY25">
        <v>42.563335540012318</v>
      </c>
      <c r="AZ25">
        <v>45.317719690981413</v>
      </c>
      <c r="BA25">
        <v>48.880130269677338</v>
      </c>
      <c r="BB25">
        <v>52.186555652356262</v>
      </c>
      <c r="BC25">
        <v>55.91510919801609</v>
      </c>
      <c r="BD25">
        <v>60.309729725847426</v>
      </c>
      <c r="BE25">
        <v>65.233762044202152</v>
      </c>
      <c r="BF25">
        <v>69.914254089240629</v>
      </c>
      <c r="BG25">
        <v>73.877545304287423</v>
      </c>
      <c r="BH25">
        <v>78.216208822932643</v>
      </c>
      <c r="BI25">
        <v>100</v>
      </c>
      <c r="BJ25">
        <v>105.04759758203714</v>
      </c>
      <c r="BK25">
        <v>111.14617658351251</v>
      </c>
      <c r="BL25">
        <v>115.2120683171153</v>
      </c>
      <c r="BM25" s="6">
        <v>119.6374239877135</v>
      </c>
      <c r="BN25">
        <v>124.56789201651239</v>
      </c>
    </row>
    <row r="26" spans="1:66" x14ac:dyDescent="0.25">
      <c r="A26" t="s">
        <v>222</v>
      </c>
      <c r="B26" t="s">
        <v>22</v>
      </c>
      <c r="C26" t="s">
        <v>673</v>
      </c>
      <c r="D26" t="s">
        <v>674</v>
      </c>
      <c r="Y26">
        <v>4.8113780645094063E-2</v>
      </c>
      <c r="Z26">
        <v>4.9471040743750624E-2</v>
      </c>
      <c r="AA26">
        <v>5.0419139785753506E-2</v>
      </c>
      <c r="AB26">
        <v>5.0093799330388426E-2</v>
      </c>
      <c r="AC26">
        <v>5.1464740630343425E-2</v>
      </c>
      <c r="AD26">
        <v>5.1582686045079672E-2</v>
      </c>
      <c r="AE26">
        <v>5.2276725729121572E-2</v>
      </c>
      <c r="AF26">
        <v>5.2310098563612649E-2</v>
      </c>
      <c r="AG26">
        <v>4.9490718250377146E-2</v>
      </c>
      <c r="AH26">
        <v>5.2821287264408642E-2</v>
      </c>
      <c r="AI26">
        <v>6.6654126321381929E-2</v>
      </c>
      <c r="AJ26">
        <v>0.21765095759572634</v>
      </c>
      <c r="AK26">
        <v>0.34732445850845589</v>
      </c>
      <c r="AL26">
        <v>0.52477618480065857</v>
      </c>
      <c r="AM26">
        <v>0.9063145432802967</v>
      </c>
      <c r="AN26">
        <v>2.1385164382828403</v>
      </c>
      <c r="AO26">
        <v>3.4850598827331964</v>
      </c>
      <c r="AP26">
        <v>35.311083661468054</v>
      </c>
      <c r="AQ26">
        <v>47.299560089696712</v>
      </c>
      <c r="AR26">
        <v>48.869497501127583</v>
      </c>
      <c r="AS26">
        <v>52.476476724209</v>
      </c>
      <c r="AT26">
        <v>55.686847671800152</v>
      </c>
      <c r="AU26">
        <v>57.829888318913937</v>
      </c>
      <c r="AV26">
        <v>59.096021267393205</v>
      </c>
      <c r="AW26">
        <v>62.394499825391769</v>
      </c>
      <c r="AX26" s="6">
        <v>66.508954898382797</v>
      </c>
      <c r="AY26">
        <v>71.002615584332816</v>
      </c>
      <c r="AZ26">
        <v>78.849421748237972</v>
      </c>
      <c r="BA26">
        <v>85.238949372706017</v>
      </c>
      <c r="BB26">
        <v>88.595675518333039</v>
      </c>
      <c r="BC26">
        <v>89.272752038967425</v>
      </c>
      <c r="BD26">
        <v>94.729977434552239</v>
      </c>
      <c r="BE26">
        <v>95.783504368575848</v>
      </c>
      <c r="BF26">
        <v>95.852432106068633</v>
      </c>
      <c r="BG26">
        <v>97.137564191077857</v>
      </c>
      <c r="BH26">
        <v>100</v>
      </c>
      <c r="BI26">
        <v>103.32208191006247</v>
      </c>
      <c r="BJ26">
        <v>108.2921720594827</v>
      </c>
      <c r="BK26">
        <v>112.87579773865284</v>
      </c>
      <c r="BL26">
        <v>118.78685695764051</v>
      </c>
      <c r="BM26" s="6">
        <v>123.84463569254251</v>
      </c>
      <c r="BN26">
        <v>132.67807946902934</v>
      </c>
    </row>
    <row r="27" spans="1:66" x14ac:dyDescent="0.25">
      <c r="A27" t="s">
        <v>205</v>
      </c>
      <c r="B27" t="s">
        <v>206</v>
      </c>
      <c r="C27" t="s">
        <v>673</v>
      </c>
      <c r="D27" t="s">
        <v>674</v>
      </c>
      <c r="Y27">
        <v>40.398225129216939</v>
      </c>
      <c r="Z27">
        <v>48.038242552635566</v>
      </c>
      <c r="AA27">
        <v>54.631008150533532</v>
      </c>
      <c r="AB27">
        <v>52.615141891543573</v>
      </c>
      <c r="AC27">
        <v>52.394958010177575</v>
      </c>
      <c r="AD27">
        <v>51.438752894764427</v>
      </c>
      <c r="AE27">
        <v>42.492190481860405</v>
      </c>
      <c r="AF27">
        <v>42.772234613337993</v>
      </c>
      <c r="AG27">
        <v>43.631711744985445</v>
      </c>
      <c r="AH27">
        <v>45.365924098283941</v>
      </c>
      <c r="AI27">
        <v>47.555599145530181</v>
      </c>
      <c r="AJ27">
        <v>46.660353168092009</v>
      </c>
      <c r="AK27">
        <v>45.012005133142459</v>
      </c>
      <c r="AL27">
        <v>43.650025246158414</v>
      </c>
      <c r="AM27">
        <v>46.850091307766498</v>
      </c>
      <c r="AN27">
        <v>47.36107049030489</v>
      </c>
      <c r="AO27">
        <v>47.454240101587615</v>
      </c>
      <c r="AP27">
        <v>47.896378427638986</v>
      </c>
      <c r="AQ27">
        <v>44.516134356053755</v>
      </c>
      <c r="AR27">
        <v>45.698675970069395</v>
      </c>
      <c r="AS27">
        <v>59.404292261482439</v>
      </c>
      <c r="AT27">
        <v>57.406034092725953</v>
      </c>
      <c r="AU27">
        <v>59.366076762676244</v>
      </c>
      <c r="AV27">
        <v>64.473091375832013</v>
      </c>
      <c r="AW27">
        <v>71.559383407698576</v>
      </c>
      <c r="AX27" s="6">
        <v>81.388041695471244</v>
      </c>
      <c r="AY27">
        <v>88.584727776440943</v>
      </c>
      <c r="AZ27">
        <v>96.057410035234653</v>
      </c>
      <c r="BA27">
        <v>106.97442298456792</v>
      </c>
      <c r="BB27">
        <v>93.074229351808384</v>
      </c>
      <c r="BC27">
        <v>100</v>
      </c>
      <c r="BD27">
        <v>109.7367534959574</v>
      </c>
      <c r="BE27">
        <v>113.04505966727125</v>
      </c>
      <c r="BF27">
        <v>113.47931097169612</v>
      </c>
      <c r="BG27">
        <v>111.58320445131815</v>
      </c>
      <c r="BH27">
        <v>101.25600378830586</v>
      </c>
      <c r="BI27">
        <v>101.50638835289702</v>
      </c>
      <c r="BJ27">
        <v>107.10922167152232</v>
      </c>
      <c r="BK27">
        <v>111.77925002011484</v>
      </c>
      <c r="BL27">
        <v>111.87231941373111</v>
      </c>
      <c r="BM27" s="6">
        <v>105.71602525605887</v>
      </c>
      <c r="BN27">
        <v>115.7604232416454</v>
      </c>
    </row>
    <row r="28" spans="1:66" x14ac:dyDescent="0.25">
      <c r="A28" t="s">
        <v>530</v>
      </c>
      <c r="B28" t="s">
        <v>23</v>
      </c>
      <c r="C28" t="s">
        <v>673</v>
      </c>
      <c r="D28" t="s">
        <v>674</v>
      </c>
      <c r="E28">
        <v>8.7088048166896623</v>
      </c>
      <c r="F28">
        <v>8.8098793153179233</v>
      </c>
      <c r="G28">
        <v>8.9058746271156259</v>
      </c>
      <c r="H28">
        <v>9.0255485810280902</v>
      </c>
      <c r="I28">
        <v>9.1614102587484449</v>
      </c>
      <c r="J28">
        <v>9.3457128883448473</v>
      </c>
      <c r="K28">
        <v>9.698169492088752</v>
      </c>
      <c r="L28">
        <v>10.155251255717474</v>
      </c>
      <c r="M28">
        <v>10.679615703751164</v>
      </c>
      <c r="N28">
        <v>11.63281121826188</v>
      </c>
      <c r="O28">
        <v>12.347687679174388</v>
      </c>
      <c r="P28">
        <v>12.913526836012847</v>
      </c>
      <c r="Q28">
        <v>13.789923853528924</v>
      </c>
      <c r="R28">
        <v>14.555405764534783</v>
      </c>
      <c r="S28">
        <v>16.481479957764083</v>
      </c>
      <c r="T28">
        <v>18.237808807146205</v>
      </c>
      <c r="U28">
        <v>18.673631390364108</v>
      </c>
      <c r="V28">
        <v>18.996443021390576</v>
      </c>
      <c r="W28">
        <v>19.42346098379452</v>
      </c>
      <c r="X28">
        <v>21.084962586837712</v>
      </c>
      <c r="Y28">
        <v>23.194906458963359</v>
      </c>
      <c r="Z28">
        <v>27.297697524356231</v>
      </c>
      <c r="AA28">
        <v>28.306349505958156</v>
      </c>
      <c r="AB28">
        <v>29.998210681520632</v>
      </c>
      <c r="AC28">
        <v>30.949584575342005</v>
      </c>
      <c r="AD28">
        <v>33.568144477893455</v>
      </c>
      <c r="AE28">
        <v>35.132549929169109</v>
      </c>
      <c r="AF28">
        <v>37.446501806591932</v>
      </c>
      <c r="AG28">
        <v>38.002324218561924</v>
      </c>
      <c r="AH28">
        <v>38.691371468215877</v>
      </c>
      <c r="AI28">
        <v>40.654459856586527</v>
      </c>
      <c r="AJ28">
        <v>41.693807233483433</v>
      </c>
      <c r="AK28">
        <v>43.322186010473267</v>
      </c>
      <c r="AL28">
        <v>42.953088156865341</v>
      </c>
      <c r="AM28">
        <v>43.890911677667951</v>
      </c>
      <c r="AN28">
        <v>44.243107839240032</v>
      </c>
      <c r="AO28">
        <v>44.678567787594446</v>
      </c>
      <c r="AP28">
        <v>73.349781654330428</v>
      </c>
      <c r="AQ28">
        <v>82.884174520577858</v>
      </c>
      <c r="AR28">
        <v>83.069762916355856</v>
      </c>
      <c r="AS28">
        <v>83.835597953019089</v>
      </c>
      <c r="AT28">
        <v>84.132360973438793</v>
      </c>
      <c r="AU28">
        <v>87.464644475083702</v>
      </c>
      <c r="AV28">
        <v>88.474405521864028</v>
      </c>
      <c r="AW28">
        <v>89.53134732699894</v>
      </c>
      <c r="AX28" s="6">
        <v>94.058809466889798</v>
      </c>
      <c r="AY28">
        <v>94.837557249060239</v>
      </c>
      <c r="AZ28">
        <v>97.632725868441867</v>
      </c>
      <c r="BA28">
        <v>99.085954194161786</v>
      </c>
      <c r="BB28">
        <v>98.059433174517409</v>
      </c>
      <c r="BC28">
        <v>97.674751598765496</v>
      </c>
      <c r="BD28">
        <v>96.835905572383282</v>
      </c>
      <c r="BE28">
        <v>99.99981344188528</v>
      </c>
      <c r="BF28">
        <v>101.43313141711383</v>
      </c>
      <c r="BG28">
        <v>105.37595477247163</v>
      </c>
      <c r="BH28">
        <v>110.73830829050613</v>
      </c>
      <c r="BI28">
        <v>111.43922002150704</v>
      </c>
      <c r="BJ28">
        <v>112.91976205488091</v>
      </c>
      <c r="BK28">
        <v>114.46256667217034</v>
      </c>
      <c r="BL28">
        <v>116.18095019193528</v>
      </c>
      <c r="BM28" s="6">
        <v>112.12983686001776</v>
      </c>
      <c r="BN28">
        <v>113.94292789591979</v>
      </c>
    </row>
    <row r="29" spans="1:66" x14ac:dyDescent="0.25">
      <c r="A29" t="s">
        <v>218</v>
      </c>
      <c r="B29" t="s">
        <v>24</v>
      </c>
      <c r="C29" t="s">
        <v>673</v>
      </c>
      <c r="D29" t="s">
        <v>674</v>
      </c>
      <c r="AM29">
        <v>47.356416063452755</v>
      </c>
      <c r="AN29">
        <v>51.546243335950415</v>
      </c>
      <c r="AO29">
        <v>42.754122582857711</v>
      </c>
      <c r="AP29">
        <v>48.317067624227271</v>
      </c>
      <c r="AQ29">
        <v>47.552727677708049</v>
      </c>
      <c r="AR29">
        <v>51.526104772699895</v>
      </c>
      <c r="AS29">
        <v>62.777470223914378</v>
      </c>
      <c r="AT29">
        <v>65.744407303181859</v>
      </c>
      <c r="AU29">
        <v>69.036799368327308</v>
      </c>
      <c r="AV29">
        <v>70.010812977417288</v>
      </c>
      <c r="AW29">
        <v>71.524426855346107</v>
      </c>
      <c r="AX29" s="6">
        <v>75.951084911382267</v>
      </c>
      <c r="AY29">
        <v>81.87536626557133</v>
      </c>
      <c r="AZ29">
        <v>86.94964890407779</v>
      </c>
      <c r="BA29">
        <v>93.327711093116363</v>
      </c>
      <c r="BB29">
        <v>93.50080275982576</v>
      </c>
      <c r="BC29">
        <v>94.815698907391408</v>
      </c>
      <c r="BD29">
        <v>97.122117244711077</v>
      </c>
      <c r="BE29">
        <v>97.894989168079377</v>
      </c>
      <c r="BF29">
        <v>97.675584957347567</v>
      </c>
      <c r="BG29">
        <v>98.652670187848443</v>
      </c>
      <c r="BH29">
        <v>100</v>
      </c>
      <c r="BI29">
        <v>101.40696195073309</v>
      </c>
      <c r="BJ29">
        <v>103.12719076039679</v>
      </c>
      <c r="BK29">
        <v>105.96074443593402</v>
      </c>
      <c r="BL29">
        <v>108.74872007301374</v>
      </c>
      <c r="BM29" s="6">
        <v>108.94012176559357</v>
      </c>
      <c r="BN29">
        <v>114.25488146085053</v>
      </c>
    </row>
    <row r="30" spans="1:66" x14ac:dyDescent="0.25">
      <c r="A30" t="s">
        <v>210</v>
      </c>
      <c r="B30" t="s">
        <v>25</v>
      </c>
      <c r="C30" t="s">
        <v>673</v>
      </c>
      <c r="D30" t="s">
        <v>674</v>
      </c>
      <c r="AI30">
        <v>1.0710269058706102E-6</v>
      </c>
      <c r="AJ30">
        <v>2.2531911157154988E-6</v>
      </c>
      <c r="AK30">
        <v>2.5478562665548172E-5</v>
      </c>
      <c r="AL30">
        <v>2.9522379924148647E-4</v>
      </c>
      <c r="AM30">
        <v>6.0395367566349568E-3</v>
      </c>
      <c r="AN30">
        <v>4.5991318621978215E-2</v>
      </c>
      <c r="AO30">
        <v>7.0695246042001877E-2</v>
      </c>
      <c r="AP30">
        <v>0.12134808924510704</v>
      </c>
      <c r="AQ30">
        <v>0.21427699760061436</v>
      </c>
      <c r="AR30">
        <v>0.89309245901544898</v>
      </c>
      <c r="AS30">
        <v>2.5479102700416667</v>
      </c>
      <c r="AT30">
        <v>4.5743798120993562</v>
      </c>
      <c r="AU30">
        <v>6.6279899399232027</v>
      </c>
      <c r="AV30">
        <v>8.6618099621900981</v>
      </c>
      <c r="AW30">
        <v>10.625885977597791</v>
      </c>
      <c r="AX30" s="6">
        <v>12.64184613048241</v>
      </c>
      <c r="AY30">
        <v>14.000669581267644</v>
      </c>
      <c r="AZ30">
        <v>15.802934095765206</v>
      </c>
      <c r="BA30">
        <v>19.155295236351837</v>
      </c>
      <c r="BB30">
        <v>20.928819246265984</v>
      </c>
      <c r="BC30">
        <v>23.291782294967287</v>
      </c>
      <c r="BD30">
        <v>39.837989969869156</v>
      </c>
      <c r="BE30">
        <v>69.826980750986934</v>
      </c>
      <c r="BF30">
        <v>84.67030846552224</v>
      </c>
      <c r="BG30">
        <v>100</v>
      </c>
      <c r="BH30">
        <v>116.02249377785962</v>
      </c>
      <c r="BI30">
        <v>125.70099396840695</v>
      </c>
      <c r="BJ30">
        <v>136.54037596693536</v>
      </c>
      <c r="BK30">
        <v>153.11532621580653</v>
      </c>
      <c r="BL30">
        <v>166.32417604691142</v>
      </c>
      <c r="BM30" s="6">
        <v>186.12986238018871</v>
      </c>
      <c r="BN30">
        <v>210.42059084446282</v>
      </c>
    </row>
    <row r="31" spans="1:66" x14ac:dyDescent="0.25">
      <c r="A31" t="s">
        <v>212</v>
      </c>
      <c r="B31" t="s">
        <v>26</v>
      </c>
      <c r="C31" t="s">
        <v>673</v>
      </c>
      <c r="D31" t="s">
        <v>674</v>
      </c>
      <c r="E31">
        <v>14.080377570518355</v>
      </c>
      <c r="F31">
        <v>14.328618406768262</v>
      </c>
      <c r="G31">
        <v>14.523052684489201</v>
      </c>
      <c r="H31">
        <v>14.659229437523333</v>
      </c>
      <c r="I31">
        <v>14.972375647088715</v>
      </c>
      <c r="J31">
        <v>15.812417891691011</v>
      </c>
      <c r="K31">
        <v>16.725416429407314</v>
      </c>
      <c r="L31">
        <v>17.247658142797182</v>
      </c>
      <c r="M31">
        <v>17.537308090452804</v>
      </c>
      <c r="N31">
        <v>17.575176791458823</v>
      </c>
      <c r="O31">
        <v>18.870404471685607</v>
      </c>
      <c r="P31">
        <v>19.825983573574515</v>
      </c>
      <c r="Q31">
        <v>19.581086055889415</v>
      </c>
      <c r="R31">
        <v>22.454859285734805</v>
      </c>
      <c r="S31">
        <v>27.329949121803281</v>
      </c>
      <c r="T31">
        <v>31.942504263750603</v>
      </c>
      <c r="U31">
        <v>32.312233784970026</v>
      </c>
      <c r="V31">
        <v>33.036834156939442</v>
      </c>
      <c r="W31">
        <v>35.464771221091993</v>
      </c>
      <c r="X31">
        <v>36.736337262032102</v>
      </c>
      <c r="Y31">
        <v>42.22797284728216</v>
      </c>
      <c r="Z31">
        <v>41.36466314862313</v>
      </c>
      <c r="AA31">
        <v>38.477411984645101</v>
      </c>
      <c r="AB31">
        <v>41.455854247529274</v>
      </c>
      <c r="AC31">
        <v>45.368905459457423</v>
      </c>
      <c r="AD31">
        <v>44.54998015268157</v>
      </c>
      <c r="AE31">
        <v>46.42213124322069</v>
      </c>
      <c r="AF31">
        <v>50.87008495453469</v>
      </c>
      <c r="AG31">
        <v>52.765675009687797</v>
      </c>
      <c r="AH31">
        <v>53.844936747236019</v>
      </c>
      <c r="AI31">
        <v>71.924083769633512</v>
      </c>
      <c r="AJ31">
        <v>70.346447445684092</v>
      </c>
      <c r="AK31">
        <v>72.69392033542978</v>
      </c>
      <c r="AL31">
        <v>74.099654662062164</v>
      </c>
      <c r="AM31">
        <v>75.972427375677015</v>
      </c>
      <c r="AN31">
        <v>80.088062622309195</v>
      </c>
      <c r="AO31">
        <v>82.469733656174341</v>
      </c>
      <c r="AP31">
        <v>81.159420289855078</v>
      </c>
      <c r="AQ31">
        <v>82.23121907332434</v>
      </c>
      <c r="AR31">
        <v>80.511973575557391</v>
      </c>
      <c r="AS31">
        <v>81.549141395688707</v>
      </c>
      <c r="AT31">
        <v>80.904347826086948</v>
      </c>
      <c r="AU31">
        <v>81.601588352084704</v>
      </c>
      <c r="AV31">
        <v>78.571428571428569</v>
      </c>
      <c r="AW31">
        <v>80.387619323112531</v>
      </c>
      <c r="AX31" s="6">
        <v>82.734220209453724</v>
      </c>
      <c r="AY31">
        <v>85.575101488497978</v>
      </c>
      <c r="AZ31">
        <v>88.888888888888886</v>
      </c>
      <c r="BA31">
        <v>92.017030335284716</v>
      </c>
      <c r="BB31">
        <v>89.842288158246447</v>
      </c>
      <c r="BC31">
        <v>91.789862724392819</v>
      </c>
      <c r="BD31">
        <v>96.168076109936578</v>
      </c>
      <c r="BE31">
        <v>96.844783715012724</v>
      </c>
      <c r="BF31">
        <v>98.807205452775065</v>
      </c>
      <c r="BG31">
        <v>100</v>
      </c>
      <c r="BH31">
        <v>100.02262443438914</v>
      </c>
      <c r="BI31">
        <v>102.07909604519773</v>
      </c>
      <c r="BJ31">
        <v>105.10344827586206</v>
      </c>
      <c r="BK31">
        <v>105.27512505684402</v>
      </c>
      <c r="BL31">
        <v>105.15665796344646</v>
      </c>
      <c r="BM31" s="6">
        <v>104.52261306532664</v>
      </c>
      <c r="BN31">
        <v>108.65678150894024</v>
      </c>
    </row>
    <row r="32" spans="1:66" x14ac:dyDescent="0.25">
      <c r="A32" t="s">
        <v>214</v>
      </c>
      <c r="B32" t="s">
        <v>215</v>
      </c>
      <c r="C32" t="s">
        <v>673</v>
      </c>
      <c r="D32" t="s">
        <v>674</v>
      </c>
      <c r="E32">
        <v>4.5585590722535523</v>
      </c>
      <c r="F32">
        <v>4.6013656066136539</v>
      </c>
      <c r="G32">
        <v>4.6462999911492417</v>
      </c>
      <c r="H32">
        <v>4.7053452380168208</v>
      </c>
      <c r="I32">
        <v>4.7270393750863295</v>
      </c>
      <c r="J32">
        <v>4.796107234434273</v>
      </c>
      <c r="K32">
        <v>4.9212190158609701</v>
      </c>
      <c r="L32">
        <v>5.0924939542930838</v>
      </c>
      <c r="M32">
        <v>5.5498821353049816</v>
      </c>
      <c r="N32">
        <v>5.8984737356460828</v>
      </c>
      <c r="O32">
        <v>6.2682796910626797</v>
      </c>
      <c r="P32">
        <v>6.8666629317918737</v>
      </c>
      <c r="Q32">
        <v>7.5207655016009252</v>
      </c>
      <c r="R32">
        <v>8.4843417450666792</v>
      </c>
      <c r="S32">
        <v>9.755631077305722</v>
      </c>
      <c r="T32">
        <v>10.375799199034768</v>
      </c>
      <c r="U32">
        <v>10.664625050356049</v>
      </c>
      <c r="V32">
        <v>11.653139927862393</v>
      </c>
      <c r="W32">
        <v>12.226324116617985</v>
      </c>
      <c r="X32">
        <v>13.010687239315866</v>
      </c>
      <c r="Y32">
        <v>14.292771688261604</v>
      </c>
      <c r="Z32">
        <v>16.823934553764015</v>
      </c>
      <c r="AA32">
        <v>18.877900076172658</v>
      </c>
      <c r="AB32">
        <v>20.95397468718911</v>
      </c>
      <c r="AC32">
        <v>23.111511689860155</v>
      </c>
      <c r="AD32">
        <v>24.871242566952318</v>
      </c>
      <c r="AE32">
        <v>26.32251357325821</v>
      </c>
      <c r="AF32">
        <v>28.030358837625602</v>
      </c>
      <c r="AG32">
        <v>29.401888212235328</v>
      </c>
      <c r="AH32">
        <v>31.059188310550024</v>
      </c>
      <c r="AI32">
        <v>32.933166895783813</v>
      </c>
      <c r="AJ32">
        <v>35.050964217744337</v>
      </c>
      <c r="AK32">
        <v>36.037256675580551</v>
      </c>
      <c r="AL32">
        <v>37.909862297992618</v>
      </c>
      <c r="AM32">
        <v>38.652731816183952</v>
      </c>
      <c r="AN32">
        <v>40.267822112734194</v>
      </c>
      <c r="AO32">
        <v>52.092346308358231</v>
      </c>
      <c r="AP32">
        <v>54.188491847162588</v>
      </c>
      <c r="AQ32">
        <v>55.674097044970154</v>
      </c>
      <c r="AR32">
        <v>57.184062737676854</v>
      </c>
      <c r="AS32">
        <v>54.761542180586339</v>
      </c>
      <c r="AT32">
        <v>54.011749477189383</v>
      </c>
      <c r="AU32">
        <v>58.646196471464037</v>
      </c>
      <c r="AV32">
        <v>60.302798760556932</v>
      </c>
      <c r="AW32">
        <v>63.132292069070758</v>
      </c>
      <c r="AX32" s="6">
        <v>67.401534239251291</v>
      </c>
      <c r="AY32">
        <v>80.598189689098774</v>
      </c>
      <c r="AZ32">
        <v>85.897435897435898</v>
      </c>
      <c r="BA32">
        <v>90.285862113568754</v>
      </c>
      <c r="BB32">
        <v>91.228070175438589</v>
      </c>
      <c r="BC32">
        <v>93.268132353209936</v>
      </c>
      <c r="BD32">
        <v>92.194377401180105</v>
      </c>
      <c r="BE32">
        <v>98.369744591674262</v>
      </c>
      <c r="BF32">
        <v>100</v>
      </c>
      <c r="BG32">
        <v>103.01189087721518</v>
      </c>
      <c r="BH32">
        <v>106.05282257023477</v>
      </c>
      <c r="BI32">
        <v>110.69072868165321</v>
      </c>
      <c r="BJ32">
        <v>110.58575652825013</v>
      </c>
      <c r="BK32">
        <v>112.36742242525621</v>
      </c>
      <c r="BL32">
        <v>115.08598584513989</v>
      </c>
      <c r="BM32" s="6">
        <v>114.60831236164132</v>
      </c>
      <c r="BN32">
        <v>115.02857478428807</v>
      </c>
    </row>
    <row r="33" spans="1:66" x14ac:dyDescent="0.25">
      <c r="A33" t="s">
        <v>217</v>
      </c>
      <c r="B33" t="s">
        <v>27</v>
      </c>
      <c r="C33" t="s">
        <v>673</v>
      </c>
      <c r="D33" t="s">
        <v>674</v>
      </c>
      <c r="E33">
        <v>7.345925637680595E-5</v>
      </c>
      <c r="F33">
        <v>7.8269495802838529E-5</v>
      </c>
      <c r="G33">
        <v>8.1057041241537454E-5</v>
      </c>
      <c r="H33">
        <v>8.1725125260279018E-5</v>
      </c>
      <c r="I33">
        <v>8.8578547724797285E-5</v>
      </c>
      <c r="J33">
        <v>9.3796732269659888E-5</v>
      </c>
      <c r="K33">
        <v>9.6906916005417768E-5</v>
      </c>
      <c r="L33">
        <v>1.0294659944268874E-4</v>
      </c>
      <c r="M33">
        <v>1.0767028793409749E-4</v>
      </c>
      <c r="N33">
        <v>1.1167455484106455E-4</v>
      </c>
      <c r="O33">
        <v>1.16097493871173E-4</v>
      </c>
      <c r="P33">
        <v>1.1904478230709106E-4</v>
      </c>
      <c r="Q33">
        <v>1.416368020584525E-4</v>
      </c>
      <c r="R33">
        <v>2.0246203139325853E-4</v>
      </c>
      <c r="S33">
        <v>3.2706923319617009E-4</v>
      </c>
      <c r="T33">
        <v>3.4896742647844072E-4</v>
      </c>
      <c r="U33">
        <v>3.7897485935826469E-4</v>
      </c>
      <c r="V33">
        <v>4.2650065041223705E-4</v>
      </c>
      <c r="W33">
        <v>4.8665349524527093E-4</v>
      </c>
      <c r="X33">
        <v>5.8299713271915449E-4</v>
      </c>
      <c r="Y33">
        <v>7.2903175561493433E-4</v>
      </c>
      <c r="Z33">
        <v>9.4399432070408663E-4</v>
      </c>
      <c r="AA33">
        <v>2.4381744893251442E-3</v>
      </c>
      <c r="AB33">
        <v>8.9041635039299183E-3</v>
      </c>
      <c r="AC33">
        <v>0.1374266178486846</v>
      </c>
      <c r="AD33">
        <v>17.094030039253163</v>
      </c>
      <c r="AE33">
        <v>56.428285858419514</v>
      </c>
      <c r="AF33">
        <v>64.657896439513635</v>
      </c>
      <c r="AG33">
        <v>75.988117591960687</v>
      </c>
      <c r="AH33">
        <v>86.008230895850346</v>
      </c>
      <c r="AI33">
        <v>100</v>
      </c>
      <c r="AJ33">
        <v>117.68944022031668</v>
      </c>
      <c r="AK33">
        <v>133.22351000341015</v>
      </c>
      <c r="AL33">
        <v>141.95918630255051</v>
      </c>
      <c r="AM33">
        <v>153.24807568218631</v>
      </c>
      <c r="AN33">
        <v>170.76016500623109</v>
      </c>
      <c r="AO33">
        <v>190.53454536447023</v>
      </c>
      <c r="AP33">
        <v>201.40462378990708</v>
      </c>
      <c r="AQ33">
        <v>215.60591912458213</v>
      </c>
      <c r="AR33">
        <v>220.80539792499621</v>
      </c>
      <c r="AS33">
        <v>232.27713306837524</v>
      </c>
      <c r="AT33">
        <v>236.62093300233113</v>
      </c>
      <c r="AU33">
        <v>243.29543547366387</v>
      </c>
      <c r="AV33">
        <v>258.69601778721153</v>
      </c>
      <c r="AW33">
        <v>279.30816499647534</v>
      </c>
      <c r="AX33" s="6">
        <v>295.90129784359493</v>
      </c>
      <c r="AY33">
        <v>336.33230293669294</v>
      </c>
      <c r="AZ33">
        <v>361.13127378146402</v>
      </c>
      <c r="BA33">
        <v>398.6209677145813</v>
      </c>
      <c r="BB33">
        <v>388.97476152554117</v>
      </c>
      <c r="BC33">
        <v>423.11705278586828</v>
      </c>
      <c r="BD33">
        <v>484.90210368379002</v>
      </c>
      <c r="BE33">
        <v>519.33148895621389</v>
      </c>
      <c r="BF33">
        <v>550.46742863930831</v>
      </c>
      <c r="BG33">
        <v>561.74924606946547</v>
      </c>
      <c r="BH33">
        <v>535.79304709286828</v>
      </c>
      <c r="BI33">
        <v>528.53374496316951</v>
      </c>
      <c r="BJ33">
        <v>560.57028917299863</v>
      </c>
      <c r="BK33">
        <v>577.70280781229985</v>
      </c>
      <c r="BL33">
        <v>573.69930757966335</v>
      </c>
      <c r="BM33" s="6">
        <v>563.06070457273461</v>
      </c>
      <c r="BN33">
        <v>585.39715564345113</v>
      </c>
    </row>
    <row r="34" spans="1:66" x14ac:dyDescent="0.25">
      <c r="A34" t="s">
        <v>220</v>
      </c>
      <c r="B34" t="s">
        <v>28</v>
      </c>
      <c r="C34" t="s">
        <v>673</v>
      </c>
      <c r="D34" t="s">
        <v>674</v>
      </c>
      <c r="E34">
        <v>2.6914638039979222E-13</v>
      </c>
      <c r="F34">
        <v>3.6231894937504063E-13</v>
      </c>
      <c r="G34">
        <v>5.4438224491652422E-13</v>
      </c>
      <c r="H34">
        <v>9.7127282957079203E-13</v>
      </c>
      <c r="I34">
        <v>1.8408889942091243E-12</v>
      </c>
      <c r="J34">
        <v>2.9257834960847507E-12</v>
      </c>
      <c r="K34">
        <v>4.0357115891794235E-12</v>
      </c>
      <c r="L34">
        <v>5.106343173121634E-12</v>
      </c>
      <c r="M34">
        <v>6.470079760875839E-12</v>
      </c>
      <c r="N34">
        <v>7.7674461941098426E-12</v>
      </c>
      <c r="O34">
        <v>9.0300532367888756E-12</v>
      </c>
      <c r="P34">
        <v>1.0780491592262562E-11</v>
      </c>
      <c r="Q34">
        <v>1.2922261739970596E-11</v>
      </c>
      <c r="R34">
        <v>1.6744712855966024E-11</v>
      </c>
      <c r="S34">
        <v>2.2539363906475466E-11</v>
      </c>
      <c r="T34">
        <v>3.018684312514782E-11</v>
      </c>
      <c r="U34">
        <v>4.2624916468786406E-11</v>
      </c>
      <c r="V34">
        <v>6.1975800008691427E-11</v>
      </c>
      <c r="W34">
        <v>8.5667667890977709E-11</v>
      </c>
      <c r="X34">
        <v>1.3224171797334539E-10</v>
      </c>
      <c r="Y34">
        <v>2.5409180850085311E-10</v>
      </c>
      <c r="Z34">
        <v>5.0952745044546045E-10</v>
      </c>
      <c r="AA34">
        <v>1.0243254260663325E-9</v>
      </c>
      <c r="AB34">
        <v>2.3711499308077703E-9</v>
      </c>
      <c r="AC34">
        <v>7.1547144910252146E-9</v>
      </c>
      <c r="AD34">
        <v>2.4937303687031773E-8</v>
      </c>
      <c r="AE34">
        <v>6.2138603327177422E-8</v>
      </c>
      <c r="AF34">
        <v>1.9027381482573138E-7</v>
      </c>
      <c r="AG34">
        <v>1.3851010324376698E-6</v>
      </c>
      <c r="AH34">
        <v>1.9452694224686702E-5</v>
      </c>
      <c r="AI34">
        <v>5.518672311747286E-4</v>
      </c>
      <c r="AJ34">
        <v>2.8513770910689137E-3</v>
      </c>
      <c r="AK34">
        <v>3.0481590722975703E-2</v>
      </c>
      <c r="AL34">
        <v>0.6389399392831957</v>
      </c>
      <c r="AM34">
        <v>14.952273533026842</v>
      </c>
      <c r="AN34">
        <v>29.004127591616609</v>
      </c>
      <c r="AO34">
        <v>34.357200082929673</v>
      </c>
      <c r="AP34">
        <v>37.012676120993433</v>
      </c>
      <c r="AQ34">
        <v>38.8353141254346</v>
      </c>
      <c r="AR34">
        <v>41.946217306409991</v>
      </c>
      <c r="AS34">
        <v>44.297749572732918</v>
      </c>
      <c r="AT34">
        <v>47.94128125728411</v>
      </c>
      <c r="AU34">
        <v>52.638621802997008</v>
      </c>
      <c r="AV34">
        <v>60.055941330688611</v>
      </c>
      <c r="AW34">
        <v>64.71151439456294</v>
      </c>
      <c r="AX34" s="6">
        <v>69.520372469987748</v>
      </c>
      <c r="AY34">
        <v>74.229873069746958</v>
      </c>
      <c r="AZ34">
        <v>79.009562868660183</v>
      </c>
      <c r="BA34">
        <v>85.945459001831139</v>
      </c>
      <c r="BB34">
        <v>92.231065316839405</v>
      </c>
      <c r="BC34">
        <v>100</v>
      </c>
      <c r="BD34">
        <v>108.3185922188201</v>
      </c>
      <c r="BE34">
        <v>116.92247549984836</v>
      </c>
      <c r="BF34">
        <v>125.69699812723367</v>
      </c>
      <c r="BG34">
        <v>135.56007672660564</v>
      </c>
      <c r="BH34">
        <v>145.81678937823855</v>
      </c>
      <c r="BI34">
        <v>157.63320507801348</v>
      </c>
      <c r="BJ34">
        <v>163.42052615619966</v>
      </c>
      <c r="BK34">
        <v>170.76388360353431</v>
      </c>
      <c r="BL34">
        <v>177.97739210169107</v>
      </c>
      <c r="BM34" s="6">
        <v>187.12582587217568</v>
      </c>
      <c r="BN34">
        <v>207.89000068447714</v>
      </c>
    </row>
    <row r="35" spans="1:66" x14ac:dyDescent="0.25">
      <c r="A35" t="s">
        <v>208</v>
      </c>
      <c r="B35" t="s">
        <v>209</v>
      </c>
      <c r="C35" t="s">
        <v>673</v>
      </c>
      <c r="D35" t="s">
        <v>674</v>
      </c>
      <c r="S35">
        <v>11.724009937083604</v>
      </c>
      <c r="T35">
        <v>15.166264662496143</v>
      </c>
      <c r="U35">
        <v>15.624434873712273</v>
      </c>
      <c r="V35">
        <v>17.14786973213144</v>
      </c>
      <c r="W35">
        <v>18.299778939563996</v>
      </c>
      <c r="X35">
        <v>20.564986597763536</v>
      </c>
      <c r="Y35">
        <v>29.753032295776705</v>
      </c>
      <c r="Z35">
        <v>33.382988231789071</v>
      </c>
      <c r="AA35">
        <v>36.669799498746869</v>
      </c>
      <c r="AB35">
        <v>38.746882793017456</v>
      </c>
      <c r="AC35">
        <v>40.755227922370999</v>
      </c>
      <c r="AD35">
        <v>42.1875</v>
      </c>
      <c r="AE35">
        <v>44.074755769503042</v>
      </c>
      <c r="AF35">
        <v>47.308860060723156</v>
      </c>
      <c r="AG35">
        <v>48.61333333333333</v>
      </c>
      <c r="AH35">
        <v>51.930501930501926</v>
      </c>
      <c r="AI35">
        <v>53.866631172634108</v>
      </c>
      <c r="AJ35">
        <v>56.288088642659282</v>
      </c>
      <c r="AK35">
        <v>57.482743427816132</v>
      </c>
      <c r="AL35">
        <v>60.469182573218703</v>
      </c>
      <c r="AM35">
        <v>61.805456363376663</v>
      </c>
      <c r="AN35">
        <v>62.433492019042284</v>
      </c>
      <c r="AO35">
        <v>64.018314031780235</v>
      </c>
      <c r="AP35">
        <v>64.605296991514521</v>
      </c>
      <c r="AQ35">
        <v>70.228061477441756</v>
      </c>
      <c r="AR35">
        <v>73.341568869672642</v>
      </c>
      <c r="AS35">
        <v>72.371377882909513</v>
      </c>
      <c r="AT35">
        <v>74.003634161114476</v>
      </c>
      <c r="AU35">
        <v>74.675480769230774</v>
      </c>
      <c r="AV35">
        <v>75.508763674861783</v>
      </c>
      <c r="AW35">
        <v>79.909523257162746</v>
      </c>
      <c r="AX35" s="6">
        <v>85.237670162910064</v>
      </c>
      <c r="AY35">
        <v>88.696741336243605</v>
      </c>
      <c r="AZ35">
        <v>96.297803469970646</v>
      </c>
      <c r="BA35">
        <v>97.956006910418253</v>
      </c>
      <c r="BB35">
        <v>96.24957987261233</v>
      </c>
      <c r="BC35">
        <v>99.999995584919276</v>
      </c>
      <c r="BD35">
        <v>103.53267133350994</v>
      </c>
      <c r="BE35">
        <v>102.91984094371199</v>
      </c>
      <c r="BF35">
        <v>105.95257275921384</v>
      </c>
      <c r="BG35">
        <v>106.47806686012618</v>
      </c>
      <c r="BH35">
        <v>104.53598449491741</v>
      </c>
      <c r="BI35">
        <v>104.2865963835094</v>
      </c>
      <c r="BJ35">
        <v>107.00876768848711</v>
      </c>
      <c r="BK35">
        <v>110.6303068180728</v>
      </c>
      <c r="BL35">
        <v>115.70809201447369</v>
      </c>
      <c r="BM35" s="6">
        <v>117.11853996665789</v>
      </c>
      <c r="BN35">
        <v>121.66072235896921</v>
      </c>
    </row>
    <row r="36" spans="1:66" x14ac:dyDescent="0.25">
      <c r="A36" t="s">
        <v>531</v>
      </c>
      <c r="B36" t="s">
        <v>29</v>
      </c>
      <c r="C36" t="s">
        <v>673</v>
      </c>
      <c r="D36" t="s">
        <v>674</v>
      </c>
      <c r="S36">
        <v>27.115059358007386</v>
      </c>
      <c r="T36">
        <v>28.611529682220961</v>
      </c>
      <c r="U36">
        <v>30.221536731234771</v>
      </c>
      <c r="V36">
        <v>32.754433768807615</v>
      </c>
      <c r="W36">
        <v>32.043194388603233</v>
      </c>
      <c r="X36">
        <v>36.103672651444576</v>
      </c>
      <c r="Y36">
        <v>67.193977500370167</v>
      </c>
      <c r="Z36">
        <v>73.255946030955997</v>
      </c>
      <c r="AA36">
        <v>69.711498594475472</v>
      </c>
      <c r="AB36">
        <v>61.750420835742339</v>
      </c>
      <c r="AC36">
        <v>60.963614533272356</v>
      </c>
      <c r="AD36">
        <v>59.460897374723487</v>
      </c>
      <c r="AE36">
        <v>40.490048160971199</v>
      </c>
      <c r="AF36">
        <v>44.83461442150444</v>
      </c>
      <c r="AG36">
        <v>41.396215102494885</v>
      </c>
      <c r="AH36">
        <v>44.99687857319752</v>
      </c>
      <c r="AI36">
        <v>48.781099757165528</v>
      </c>
      <c r="AJ36">
        <v>47.397042968528609</v>
      </c>
      <c r="AK36">
        <v>48.215530823138231</v>
      </c>
      <c r="AL36">
        <v>46.792454480425128</v>
      </c>
      <c r="AM36">
        <v>42.691738526990186</v>
      </c>
      <c r="AN36">
        <v>43.918271121324175</v>
      </c>
      <c r="AO36">
        <v>45.88965507018181</v>
      </c>
      <c r="AP36">
        <v>49.829214676790002</v>
      </c>
      <c r="AQ36">
        <v>44.024821947841239</v>
      </c>
      <c r="AR36">
        <v>49.129049448668667</v>
      </c>
      <c r="AS36">
        <v>63.384191556727245</v>
      </c>
      <c r="AT36">
        <v>59.839812185207379</v>
      </c>
      <c r="AU36">
        <v>60.063738464259039</v>
      </c>
      <c r="AV36">
        <v>63.730396088182083</v>
      </c>
      <c r="AW36">
        <v>73.85471174764713</v>
      </c>
      <c r="AX36" s="6">
        <v>87.714522656556255</v>
      </c>
      <c r="AY36">
        <v>96.527833586688573</v>
      </c>
      <c r="AZ36">
        <v>97.609377471995757</v>
      </c>
      <c r="BA36">
        <v>109.99867216855421</v>
      </c>
      <c r="BB36">
        <v>85.698407381341795</v>
      </c>
      <c r="BC36">
        <v>100</v>
      </c>
      <c r="BD36">
        <v>120.18050541516246</v>
      </c>
      <c r="BE36">
        <v>121.64514846425104</v>
      </c>
      <c r="BF36">
        <v>118.2131481384784</v>
      </c>
      <c r="BG36">
        <v>116.03039285443539</v>
      </c>
      <c r="BH36">
        <v>95.594188185230479</v>
      </c>
      <c r="BI36">
        <v>86.830245299026899</v>
      </c>
      <c r="BJ36">
        <v>91.131546728336275</v>
      </c>
      <c r="BK36">
        <v>99.531736924256677</v>
      </c>
      <c r="BL36">
        <v>96.211589118612778</v>
      </c>
      <c r="BM36" s="6">
        <v>85.759393335737272</v>
      </c>
      <c r="BN36">
        <v>99.022879820204807</v>
      </c>
    </row>
    <row r="37" spans="1:66" x14ac:dyDescent="0.25">
      <c r="A37" t="s">
        <v>216</v>
      </c>
      <c r="B37" t="s">
        <v>30</v>
      </c>
      <c r="C37" t="s">
        <v>673</v>
      </c>
      <c r="D37" t="s">
        <v>674</v>
      </c>
      <c r="Y37">
        <v>21.256035903541061</v>
      </c>
      <c r="Z37">
        <v>21.992037893998148</v>
      </c>
      <c r="AA37">
        <v>23.594630514020782</v>
      </c>
      <c r="AB37">
        <v>25.283618967762649</v>
      </c>
      <c r="AC37">
        <v>27.853367373258202</v>
      </c>
      <c r="AD37">
        <v>29.666235736680058</v>
      </c>
      <c r="AE37">
        <v>31.797884683475864</v>
      </c>
      <c r="AF37">
        <v>32.148034304121772</v>
      </c>
      <c r="AG37">
        <v>36.958946430799678</v>
      </c>
      <c r="AH37">
        <v>39.03157287123247</v>
      </c>
      <c r="AI37">
        <v>41.453619777865633</v>
      </c>
      <c r="AJ37">
        <v>45.160105814374575</v>
      </c>
      <c r="AK37">
        <v>49.189872707701724</v>
      </c>
      <c r="AL37">
        <v>53.37762830146697</v>
      </c>
      <c r="AM37">
        <v>59.965097568355773</v>
      </c>
      <c r="AN37">
        <v>64.932835775009124</v>
      </c>
      <c r="AO37">
        <v>70.200598317153023</v>
      </c>
      <c r="AP37">
        <v>79.261301692586926</v>
      </c>
      <c r="AQ37">
        <v>87.739302311607446</v>
      </c>
      <c r="AR37">
        <v>93.15304438628128</v>
      </c>
      <c r="AS37">
        <v>99.99997588519777</v>
      </c>
      <c r="AT37">
        <v>105.35875063788166</v>
      </c>
      <c r="AU37">
        <v>110.36879057119411</v>
      </c>
      <c r="AV37">
        <v>113.75286132493436</v>
      </c>
      <c r="AW37">
        <v>117.9673421333368</v>
      </c>
      <c r="AX37" s="6">
        <v>124.93068944869685</v>
      </c>
      <c r="AY37">
        <v>131.70175908131344</v>
      </c>
      <c r="AZ37">
        <v>135.59149311004205</v>
      </c>
      <c r="BA37">
        <v>143.06322201878208</v>
      </c>
      <c r="BB37">
        <v>149.86771808986273</v>
      </c>
      <c r="BC37">
        <v>158.64144074299278</v>
      </c>
      <c r="BD37">
        <v>172.14230186385512</v>
      </c>
      <c r="BE37">
        <v>187.94484415865952</v>
      </c>
      <c r="BF37">
        <v>198.97691184992334</v>
      </c>
      <c r="BG37">
        <v>212.74802619743244</v>
      </c>
      <c r="BH37">
        <v>220.31561850881994</v>
      </c>
      <c r="BI37">
        <v>229.9729582061762</v>
      </c>
      <c r="BJ37">
        <v>241.71289631356797</v>
      </c>
      <c r="BK37">
        <v>245.96542549204119</v>
      </c>
      <c r="BL37">
        <v>248.17678731478782</v>
      </c>
      <c r="BM37" s="6">
        <v>266.10335236827405</v>
      </c>
      <c r="BN37">
        <v>278.61892105720801</v>
      </c>
    </row>
    <row r="38" spans="1:66" x14ac:dyDescent="0.25">
      <c r="A38" t="s">
        <v>219</v>
      </c>
      <c r="B38" t="s">
        <v>31</v>
      </c>
      <c r="C38" t="s">
        <v>673</v>
      </c>
      <c r="D38" t="s">
        <v>674</v>
      </c>
      <c r="E38">
        <v>0.941399754981323</v>
      </c>
      <c r="F38">
        <v>0.95960592283925228</v>
      </c>
      <c r="G38">
        <v>0.97266361960909253</v>
      </c>
      <c r="H38">
        <v>0.98411018539243023</v>
      </c>
      <c r="I38">
        <v>1.0091803812540094</v>
      </c>
      <c r="J38">
        <v>1.0479962403445908</v>
      </c>
      <c r="K38">
        <v>1.1086620389279165</v>
      </c>
      <c r="L38">
        <v>1.1927158176489654</v>
      </c>
      <c r="M38">
        <v>1.218551824752778</v>
      </c>
      <c r="N38">
        <v>1.237858014654361</v>
      </c>
      <c r="O38">
        <v>1.3118645119674797</v>
      </c>
      <c r="P38">
        <v>1.3730522344623641</v>
      </c>
      <c r="Q38">
        <v>1.5210044095737683</v>
      </c>
      <c r="R38">
        <v>1.6716844201322998</v>
      </c>
      <c r="S38">
        <v>1.8856086072810907</v>
      </c>
      <c r="T38">
        <v>2.1961170913830168</v>
      </c>
      <c r="U38">
        <v>2.4446193771960676</v>
      </c>
      <c r="V38">
        <v>2.5653196063720238</v>
      </c>
      <c r="W38">
        <v>2.8851331623345051</v>
      </c>
      <c r="X38">
        <v>3.5157183030197685</v>
      </c>
      <c r="Y38">
        <v>3.8739799309136393</v>
      </c>
      <c r="Z38">
        <v>3.8705583219228417</v>
      </c>
      <c r="AA38">
        <v>4.0135916453474882</v>
      </c>
      <c r="AB38">
        <v>4.3645997165190495</v>
      </c>
      <c r="AC38">
        <v>5.0379258629893373</v>
      </c>
      <c r="AD38">
        <v>6.1912914526556788</v>
      </c>
      <c r="AE38">
        <v>7.0618644142782268</v>
      </c>
      <c r="AF38">
        <v>7.9583024138989114</v>
      </c>
      <c r="AG38">
        <v>9.7646030534215118</v>
      </c>
      <c r="AH38">
        <v>11.097351974406406</v>
      </c>
      <c r="AI38">
        <v>11.796487177841783</v>
      </c>
      <c r="AJ38">
        <v>12.407275072277104</v>
      </c>
      <c r="AK38">
        <v>13.231028895567624</v>
      </c>
      <c r="AL38">
        <v>14.959623197203667</v>
      </c>
      <c r="AM38">
        <v>16.375372732490455</v>
      </c>
      <c r="AN38">
        <v>17.547078924837017</v>
      </c>
      <c r="AO38">
        <v>20.374298578074921</v>
      </c>
      <c r="AP38">
        <v>21.391100049043636</v>
      </c>
      <c r="AQ38">
        <v>23.523208937045837</v>
      </c>
      <c r="AR38">
        <v>26.871786751295325</v>
      </c>
      <c r="AS38">
        <v>30.679778786052658</v>
      </c>
      <c r="AT38">
        <v>33.230135104492085</v>
      </c>
      <c r="AU38">
        <v>33.62469998984939</v>
      </c>
      <c r="AV38">
        <v>34.720557339939035</v>
      </c>
      <c r="AW38">
        <v>38.219968925038934</v>
      </c>
      <c r="AX38" s="6">
        <v>44.133250359655598</v>
      </c>
      <c r="AY38">
        <v>46.40805389123507</v>
      </c>
      <c r="AZ38">
        <v>49.206087186155024</v>
      </c>
      <c r="BA38">
        <v>53.818041007465759</v>
      </c>
      <c r="BB38">
        <v>61.949373167800381</v>
      </c>
      <c r="BC38">
        <v>66.708981578231928</v>
      </c>
      <c r="BD38">
        <v>75.149883542304593</v>
      </c>
      <c r="BE38">
        <v>77.413279003513736</v>
      </c>
      <c r="BF38">
        <v>78.599344106375341</v>
      </c>
      <c r="BG38">
        <v>86.146244208352471</v>
      </c>
      <c r="BH38">
        <v>89.359449620181948</v>
      </c>
      <c r="BI38">
        <v>100.00004330422428</v>
      </c>
      <c r="BJ38">
        <v>97.351345466880659</v>
      </c>
      <c r="BK38">
        <v>97.405400264005522</v>
      </c>
      <c r="BL38">
        <v>97.724265276942518</v>
      </c>
      <c r="BM38" s="6">
        <v>101.97704832953487</v>
      </c>
      <c r="BN38">
        <v>104.55262236876199</v>
      </c>
    </row>
    <row r="39" spans="1:66" x14ac:dyDescent="0.25">
      <c r="A39" t="s">
        <v>230</v>
      </c>
      <c r="B39" t="s">
        <v>32</v>
      </c>
      <c r="C39" t="s">
        <v>673</v>
      </c>
      <c r="D39" t="s">
        <v>674</v>
      </c>
      <c r="E39">
        <v>7.2986897659111412</v>
      </c>
      <c r="F39">
        <v>7.6369853885758783</v>
      </c>
      <c r="G39">
        <v>8.0103382726035957</v>
      </c>
      <c r="H39">
        <v>8.3847795887490548</v>
      </c>
      <c r="I39">
        <v>9.0171572379518619</v>
      </c>
      <c r="J39">
        <v>9.4715442980789959</v>
      </c>
      <c r="K39">
        <v>9.8954348380515178</v>
      </c>
      <c r="L39">
        <v>9.8188028857047485</v>
      </c>
      <c r="M39">
        <v>11.406739067755886</v>
      </c>
      <c r="N39">
        <v>10.967273033216292</v>
      </c>
      <c r="O39">
        <v>11.459800071473516</v>
      </c>
      <c r="P39">
        <v>12.025715744426234</v>
      </c>
      <c r="Q39">
        <v>12.584218495265183</v>
      </c>
      <c r="R39">
        <v>12.861007155669322</v>
      </c>
      <c r="S39">
        <v>13.553057912755692</v>
      </c>
      <c r="T39">
        <v>16.172351188637546</v>
      </c>
      <c r="U39">
        <v>20.376616993004482</v>
      </c>
      <c r="V39">
        <v>22.693940184635554</v>
      </c>
      <c r="W39">
        <v>24.788226331384898</v>
      </c>
      <c r="X39">
        <v>27.49674509203529</v>
      </c>
      <c r="Y39">
        <v>32.519129842869255</v>
      </c>
      <c r="Z39">
        <v>37.030426144108766</v>
      </c>
      <c r="AA39">
        <v>44.775056137220268</v>
      </c>
      <c r="AB39">
        <v>49.746377497225303</v>
      </c>
      <c r="AC39">
        <v>50.45247810919966</v>
      </c>
      <c r="AD39">
        <v>67.679565228751343</v>
      </c>
      <c r="AE39">
        <v>65.358807741206377</v>
      </c>
      <c r="AF39">
        <v>63.853364870052566</v>
      </c>
      <c r="AG39">
        <v>65.528912883913634</v>
      </c>
      <c r="AH39">
        <v>67.138437187660969</v>
      </c>
      <c r="AI39">
        <v>68.371532008275949</v>
      </c>
      <c r="AJ39">
        <v>68.105009105392952</v>
      </c>
      <c r="AK39">
        <v>70.000131113396236</v>
      </c>
      <c r="AL39">
        <v>67.59701238988275</v>
      </c>
      <c r="AM39">
        <v>84.09918014261639</v>
      </c>
      <c r="AN39">
        <v>92.423296690162132</v>
      </c>
      <c r="AO39">
        <v>89.148697020526029</v>
      </c>
      <c r="AP39">
        <v>89.882730454117734</v>
      </c>
      <c r="AQ39">
        <v>89.510477445260051</v>
      </c>
      <c r="AR39">
        <v>93.166725782423327</v>
      </c>
      <c r="AS39">
        <v>101.09204748249023</v>
      </c>
      <c r="AT39">
        <v>101.52263761007691</v>
      </c>
      <c r="AU39">
        <v>99.114640741410113</v>
      </c>
      <c r="AV39">
        <v>100.43922726673127</v>
      </c>
      <c r="AW39">
        <v>95.979940577941747</v>
      </c>
      <c r="AX39" s="6">
        <v>100</v>
      </c>
      <c r="AY39">
        <v>103.33404593869069</v>
      </c>
      <c r="AZ39">
        <v>105.23356507679871</v>
      </c>
      <c r="BA39">
        <v>112.68101890226436</v>
      </c>
      <c r="BB39">
        <v>113.48288902376396</v>
      </c>
      <c r="BC39">
        <v>118.26200449558529</v>
      </c>
      <c r="BD39">
        <v>123.00326432464668</v>
      </c>
      <c r="BE39">
        <v>130.60614059135321</v>
      </c>
      <c r="BF39">
        <v>133.85495106929767</v>
      </c>
      <c r="BG39">
        <v>149.77539565903683</v>
      </c>
      <c r="BH39">
        <v>153.83170744431112</v>
      </c>
      <c r="BI39">
        <v>158.41606782421715</v>
      </c>
      <c r="BJ39">
        <v>168.6239339474842</v>
      </c>
      <c r="BK39">
        <v>166.55977943876778</v>
      </c>
      <c r="BL39">
        <v>170.43701969728423</v>
      </c>
      <c r="BM39" s="6">
        <v>173.81535507501931</v>
      </c>
      <c r="BN39">
        <v>179.50009908566116</v>
      </c>
    </row>
    <row r="40" spans="1:66" x14ac:dyDescent="0.25">
      <c r="A40" t="s">
        <v>228</v>
      </c>
      <c r="B40" t="s">
        <v>33</v>
      </c>
      <c r="C40" t="s">
        <v>673</v>
      </c>
      <c r="D40" t="s">
        <v>674</v>
      </c>
      <c r="E40">
        <v>12.040409049401115</v>
      </c>
      <c r="F40">
        <v>12.334728068723889</v>
      </c>
      <c r="G40">
        <v>12.49591469422456</v>
      </c>
      <c r="H40">
        <v>12.763881064959712</v>
      </c>
      <c r="I40">
        <v>13.125581719363733</v>
      </c>
      <c r="J40">
        <v>13.622393821274647</v>
      </c>
      <c r="K40">
        <v>14.296886744599183</v>
      </c>
      <c r="L40">
        <v>14.927248146682413</v>
      </c>
      <c r="M40">
        <v>15.533103480702493</v>
      </c>
      <c r="N40">
        <v>16.283066973627243</v>
      </c>
      <c r="AP40">
        <v>70.032531467855947</v>
      </c>
      <c r="AQ40">
        <v>69.906919321822485</v>
      </c>
      <c r="AR40">
        <v>71.236982586883684</v>
      </c>
      <c r="AS40">
        <v>74.325391585380785</v>
      </c>
      <c r="AT40">
        <v>75.558168238310472</v>
      </c>
      <c r="AU40">
        <v>76.494371338417693</v>
      </c>
      <c r="AV40">
        <v>78.98401317500138</v>
      </c>
      <c r="AW40">
        <v>81.563841146012777</v>
      </c>
      <c r="AX40" s="6">
        <v>84.110987841508617</v>
      </c>
      <c r="AY40">
        <v>86.275845183046044</v>
      </c>
      <c r="AZ40">
        <v>89.106387511407291</v>
      </c>
      <c r="BA40">
        <v>92.656153067410173</v>
      </c>
      <c r="BB40">
        <v>90.514382578272304</v>
      </c>
      <c r="BC40">
        <v>93.093994016540364</v>
      </c>
      <c r="BD40">
        <v>96.105360393985535</v>
      </c>
      <c r="BE40">
        <v>97.270078117358295</v>
      </c>
      <c r="BF40">
        <v>98.960095143784017</v>
      </c>
      <c r="BG40">
        <v>100.88447186483356</v>
      </c>
      <c r="BH40">
        <v>100</v>
      </c>
      <c r="BI40">
        <v>100.75403003025545</v>
      </c>
      <c r="BJ40">
        <v>103.33836771650114</v>
      </c>
      <c r="BK40">
        <v>105.00977734670482</v>
      </c>
      <c r="BL40">
        <v>106.55887939789446</v>
      </c>
      <c r="BM40" s="6">
        <v>107.35773049893702</v>
      </c>
      <c r="BN40">
        <v>116.02083857263482</v>
      </c>
    </row>
    <row r="41" spans="1:66" x14ac:dyDescent="0.25">
      <c r="A41" t="s">
        <v>532</v>
      </c>
      <c r="B41" t="s">
        <v>441</v>
      </c>
      <c r="C41" t="s">
        <v>673</v>
      </c>
      <c r="D41" t="s">
        <v>674</v>
      </c>
    </row>
    <row r="42" spans="1:66" x14ac:dyDescent="0.25">
      <c r="A42" t="s">
        <v>398</v>
      </c>
      <c r="B42" t="s">
        <v>34</v>
      </c>
      <c r="C42" t="s">
        <v>673</v>
      </c>
      <c r="D42" t="s">
        <v>674</v>
      </c>
      <c r="Y42">
        <v>56.434690500805139</v>
      </c>
      <c r="Z42">
        <v>59.629519027763024</v>
      </c>
      <c r="AA42">
        <v>64.011120541911126</v>
      </c>
      <c r="AB42">
        <v>65.526189421090223</v>
      </c>
      <c r="AC42">
        <v>67.989736929809823</v>
      </c>
      <c r="AD42">
        <v>69.533600868784788</v>
      </c>
      <c r="AE42">
        <v>71.643663181332244</v>
      </c>
      <c r="AF42">
        <v>73.215154315471167</v>
      </c>
      <c r="AG42">
        <v>75.258031630868146</v>
      </c>
      <c r="AH42">
        <v>77.860800918743195</v>
      </c>
      <c r="AI42">
        <v>81.534131822977514</v>
      </c>
      <c r="AJ42">
        <v>85.944398426009499</v>
      </c>
      <c r="AK42">
        <v>87.770403232620637</v>
      </c>
      <c r="AL42">
        <v>89.808453054035112</v>
      </c>
      <c r="AM42">
        <v>90.872132819231155</v>
      </c>
      <c r="AN42">
        <v>91.542548986006395</v>
      </c>
      <c r="AO42">
        <v>91.798888684179687</v>
      </c>
      <c r="AP42">
        <v>91.361482276095799</v>
      </c>
      <c r="AQ42">
        <v>91.188572394321923</v>
      </c>
      <c r="AR42">
        <v>91.22848614046795</v>
      </c>
      <c r="AS42">
        <v>92.475840007247129</v>
      </c>
      <c r="AT42">
        <v>93.376909167308867</v>
      </c>
      <c r="AU42">
        <v>93.143967488470196</v>
      </c>
      <c r="AV42">
        <v>94.242842052745473</v>
      </c>
      <c r="AW42">
        <v>94.522392031058672</v>
      </c>
      <c r="AX42" s="6">
        <v>95.396382261868411</v>
      </c>
      <c r="AY42">
        <v>97.447650588465336</v>
      </c>
      <c r="AZ42">
        <v>99.764041004565584</v>
      </c>
      <c r="BA42">
        <v>101.21054777906424</v>
      </c>
      <c r="BB42">
        <v>101.67363054717029</v>
      </c>
      <c r="BC42">
        <v>101.99160117626802</v>
      </c>
      <c r="BD42">
        <v>101.97074091903238</v>
      </c>
      <c r="BE42">
        <v>102.0357169434894</v>
      </c>
      <c r="BF42">
        <v>101.94710643270865</v>
      </c>
      <c r="BG42">
        <v>101.28126561349464</v>
      </c>
      <c r="BH42">
        <v>100</v>
      </c>
      <c r="BI42">
        <v>99.416708408416028</v>
      </c>
      <c r="BJ42">
        <v>99.050984941811777</v>
      </c>
      <c r="BK42">
        <v>99.808020919418212</v>
      </c>
      <c r="BL42">
        <v>99.704325218379537</v>
      </c>
      <c r="BM42" s="6">
        <v>98.965363631097333</v>
      </c>
      <c r="BN42">
        <v>100.01426080960785</v>
      </c>
    </row>
    <row r="43" spans="1:66" x14ac:dyDescent="0.25">
      <c r="A43" t="s">
        <v>533</v>
      </c>
      <c r="B43" t="s">
        <v>442</v>
      </c>
      <c r="C43" t="s">
        <v>673</v>
      </c>
      <c r="D43" t="s">
        <v>674</v>
      </c>
      <c r="AQ43">
        <v>72.497198306392747</v>
      </c>
      <c r="AR43">
        <v>75.331570809399679</v>
      </c>
      <c r="AS43">
        <v>78.263715067852303</v>
      </c>
      <c r="AT43">
        <v>80.847697632150187</v>
      </c>
      <c r="AU43">
        <v>84.391030452064868</v>
      </c>
      <c r="AV43">
        <v>88.065174582590487</v>
      </c>
      <c r="AW43">
        <v>91.409513171167802</v>
      </c>
      <c r="AX43" s="6">
        <v>93.699055963194169</v>
      </c>
      <c r="AY43">
        <v>96.771383522381939</v>
      </c>
      <c r="AZ43">
        <v>100</v>
      </c>
    </row>
    <row r="44" spans="1:66" x14ac:dyDescent="0.25">
      <c r="A44" t="s">
        <v>232</v>
      </c>
      <c r="B44" t="s">
        <v>35</v>
      </c>
      <c r="C44" t="s">
        <v>673</v>
      </c>
      <c r="D44" t="s">
        <v>674</v>
      </c>
      <c r="E44">
        <v>2.3177132065130447E-5</v>
      </c>
      <c r="F44">
        <v>2.4699633604172623E-5</v>
      </c>
      <c r="G44">
        <v>2.7897869719510526E-5</v>
      </c>
      <c r="H44">
        <v>4.0122835451697704E-5</v>
      </c>
      <c r="I44">
        <v>5.9355460673864639E-5</v>
      </c>
      <c r="J44">
        <v>8.2409178209700106E-5</v>
      </c>
      <c r="K44">
        <v>1.0596284277072224E-4</v>
      </c>
      <c r="L44">
        <v>1.3260708041835817E-4</v>
      </c>
      <c r="M44">
        <v>1.7698890676495204E-4</v>
      </c>
      <c r="N44">
        <v>2.4806859429278512E-4</v>
      </c>
      <c r="O44">
        <v>3.4872437606329885E-4</v>
      </c>
      <c r="P44">
        <v>4.1034980276971958E-4</v>
      </c>
      <c r="Q44">
        <v>7.6979515313633725E-4</v>
      </c>
      <c r="R44">
        <v>3.9629848219410475E-3</v>
      </c>
      <c r="S44">
        <v>3.0856135178684744E-2</v>
      </c>
      <c r="T44">
        <v>0.1379890096995206</v>
      </c>
      <c r="U44">
        <v>0.47924757156217535</v>
      </c>
      <c r="V44">
        <v>0.96699518274404039</v>
      </c>
      <c r="W44">
        <v>1.5112649455092206</v>
      </c>
      <c r="X44">
        <v>2.2363348821289795</v>
      </c>
      <c r="Y44">
        <v>2.8875032673885892</v>
      </c>
      <c r="Z44">
        <v>3.2215542623287878</v>
      </c>
      <c r="AA44">
        <v>3.4682076436648486</v>
      </c>
      <c r="AB44">
        <v>4.5420920996116356</v>
      </c>
      <c r="AC44">
        <v>5.256905301476829</v>
      </c>
      <c r="AD44">
        <v>7.4480836134786284</v>
      </c>
      <c r="AE44">
        <v>9.0460622556627328</v>
      </c>
      <c r="AF44">
        <v>11.384326328920404</v>
      </c>
      <c r="AG44">
        <v>13.856760794943145</v>
      </c>
      <c r="AH44">
        <v>15.762901212007591</v>
      </c>
      <c r="AI44">
        <v>19.304972828084416</v>
      </c>
      <c r="AJ44">
        <v>23.434496148055501</v>
      </c>
      <c r="AK44">
        <v>26.589805063654154</v>
      </c>
      <c r="AL44">
        <v>29.824300541111189</v>
      </c>
      <c r="AM44">
        <v>34.138082883362706</v>
      </c>
      <c r="AN44">
        <v>38.125656112969928</v>
      </c>
      <c r="AO44">
        <v>39.681097555765632</v>
      </c>
      <c r="AP44">
        <v>41.002708454370321</v>
      </c>
      <c r="AQ44">
        <v>41.322115537729111</v>
      </c>
      <c r="AR44">
        <v>42.226147504974676</v>
      </c>
      <c r="AS44">
        <v>44.151678193917505</v>
      </c>
      <c r="AT44">
        <v>46.040110365235911</v>
      </c>
      <c r="AU44">
        <v>47.578154087627823</v>
      </c>
      <c r="AV44">
        <v>49.624157868393567</v>
      </c>
      <c r="AW44">
        <v>53.110136707573993</v>
      </c>
      <c r="AX44" s="6">
        <v>56.89174592520807</v>
      </c>
      <c r="AY44">
        <v>63.917817334542285</v>
      </c>
      <c r="AZ44">
        <v>67.170439781156205</v>
      </c>
      <c r="BA44">
        <v>67.379428848858581</v>
      </c>
      <c r="BB44">
        <v>69.790126713367911</v>
      </c>
      <c r="BC44">
        <v>75.971746352398952</v>
      </c>
      <c r="BD44">
        <v>78.448816436317784</v>
      </c>
      <c r="BE44">
        <v>79.047747011183588</v>
      </c>
      <c r="BF44">
        <v>80.834835242865807</v>
      </c>
      <c r="BG44">
        <v>85.566010545384358</v>
      </c>
      <c r="BH44">
        <v>89.805263477263082</v>
      </c>
      <c r="BI44">
        <v>93.900972647553644</v>
      </c>
      <c r="BJ44">
        <v>98.434691789880802</v>
      </c>
      <c r="BK44">
        <v>100</v>
      </c>
      <c r="BL44">
        <v>102.57835901388472</v>
      </c>
      <c r="BM44" s="6">
        <v>111.62302361736478</v>
      </c>
      <c r="BN44">
        <v>120.06159360468402</v>
      </c>
    </row>
    <row r="45" spans="1:66" x14ac:dyDescent="0.25">
      <c r="A45" t="s">
        <v>233</v>
      </c>
      <c r="B45" t="s">
        <v>36</v>
      </c>
      <c r="C45" t="s">
        <v>673</v>
      </c>
      <c r="D45" t="s">
        <v>674</v>
      </c>
      <c r="E45">
        <v>14.855581385777997</v>
      </c>
      <c r="F45">
        <v>17.121650840744447</v>
      </c>
      <c r="G45">
        <v>17.101966948838122</v>
      </c>
      <c r="H45">
        <v>16.653619961794544</v>
      </c>
      <c r="I45">
        <v>16.59332744869581</v>
      </c>
      <c r="J45">
        <v>16.737653025501011</v>
      </c>
      <c r="K45">
        <v>16.476199030328171</v>
      </c>
      <c r="L45">
        <v>16.610232460678208</v>
      </c>
      <c r="M45">
        <v>16.836725562227095</v>
      </c>
      <c r="N45">
        <v>16.198187910220916</v>
      </c>
      <c r="O45">
        <v>15.774674875664561</v>
      </c>
      <c r="P45">
        <v>15.87972433575961</v>
      </c>
      <c r="Q45">
        <v>15.891504807110907</v>
      </c>
      <c r="R45">
        <v>15.924633035678712</v>
      </c>
      <c r="S45">
        <v>15.968861422073017</v>
      </c>
      <c r="T45">
        <v>15.788225629355548</v>
      </c>
      <c r="U45">
        <v>15.771444919885738</v>
      </c>
      <c r="V45">
        <v>15.943948533034998</v>
      </c>
      <c r="W45">
        <v>16.211032390831274</v>
      </c>
      <c r="X45">
        <v>16.794638435933635</v>
      </c>
      <c r="Y45">
        <v>17.424735827523083</v>
      </c>
      <c r="Z45">
        <v>17.835588693814344</v>
      </c>
      <c r="AA45">
        <v>17.810555537321065</v>
      </c>
      <c r="AB45">
        <v>18.016587199947072</v>
      </c>
      <c r="AC45">
        <v>18.907356586396897</v>
      </c>
      <c r="AD45">
        <v>20.837684068999522</v>
      </c>
      <c r="AE45">
        <v>21.810599871863019</v>
      </c>
      <c r="AF45">
        <v>22.919127202044702</v>
      </c>
      <c r="AG45">
        <v>25.694097542183474</v>
      </c>
      <c r="AH45">
        <v>27.90442332467406</v>
      </c>
      <c r="AI45">
        <v>29.498107493724874</v>
      </c>
      <c r="AJ45">
        <v>31.478768823602721</v>
      </c>
      <c r="AK45">
        <v>34.056981673128064</v>
      </c>
      <c r="AL45">
        <v>39.22882876629685</v>
      </c>
      <c r="AM45">
        <v>47.316632003756851</v>
      </c>
      <c r="AN45">
        <v>53.782779280089343</v>
      </c>
      <c r="AO45">
        <v>57.282279856100139</v>
      </c>
      <c r="AP45">
        <v>58.208287287188774</v>
      </c>
      <c r="AQ45">
        <v>57.684266232557512</v>
      </c>
      <c r="AR45">
        <v>56.95567995157991</v>
      </c>
      <c r="AS45">
        <v>58.130557511104961</v>
      </c>
      <c r="AT45">
        <v>59.320518773001353</v>
      </c>
      <c r="AU45">
        <v>59.677687069664152</v>
      </c>
      <c r="AV45">
        <v>61.231203322605801</v>
      </c>
      <c r="AW45">
        <v>65.487992095804842</v>
      </c>
      <c r="AX45" s="6">
        <v>68.044475834171536</v>
      </c>
      <c r="AY45">
        <v>70.716275789506355</v>
      </c>
      <c r="AZ45">
        <v>76.196565462816721</v>
      </c>
      <c r="BA45">
        <v>82.136351408816935</v>
      </c>
      <c r="BB45">
        <v>81.964248351050557</v>
      </c>
      <c r="BC45">
        <v>87.604519951909637</v>
      </c>
      <c r="BD45">
        <v>94.679184562069892</v>
      </c>
      <c r="BE45">
        <v>96.886362353111267</v>
      </c>
      <c r="BF45">
        <v>98.982372876266268</v>
      </c>
      <c r="BG45">
        <v>100.00294418028737</v>
      </c>
      <c r="BH45">
        <v>100</v>
      </c>
      <c r="BI45">
        <v>101.40734602722661</v>
      </c>
      <c r="BJ45">
        <v>105.69959648414181</v>
      </c>
      <c r="BK45">
        <v>109.39881561292886</v>
      </c>
      <c r="BL45">
        <v>110.80645061943464</v>
      </c>
      <c r="BM45" s="6">
        <v>111.35100711575315</v>
      </c>
      <c r="BN45">
        <v>116.21903585572949</v>
      </c>
    </row>
    <row r="46" spans="1:66" x14ac:dyDescent="0.25">
      <c r="A46" t="s">
        <v>534</v>
      </c>
      <c r="B46" t="s">
        <v>37</v>
      </c>
      <c r="C46" t="s">
        <v>673</v>
      </c>
      <c r="D46" t="s">
        <v>674</v>
      </c>
      <c r="E46">
        <v>4.12414369012187</v>
      </c>
      <c r="F46">
        <v>4.2474582038318376</v>
      </c>
      <c r="G46">
        <v>4.3750866695713784</v>
      </c>
      <c r="H46">
        <v>4.5069481572857537</v>
      </c>
      <c r="I46">
        <v>4.6379280908900693</v>
      </c>
      <c r="J46">
        <v>4.7807237656846251</v>
      </c>
      <c r="K46">
        <v>4.7827127009025459</v>
      </c>
      <c r="L46">
        <v>4.8414325438027754</v>
      </c>
      <c r="M46">
        <v>5.121935461499155</v>
      </c>
      <c r="N46">
        <v>5.2168919371649922</v>
      </c>
      <c r="O46">
        <v>5.3729212615223991</v>
      </c>
      <c r="P46">
        <v>5.3223570288245723</v>
      </c>
      <c r="Q46">
        <v>5.4560342223413327</v>
      </c>
      <c r="R46">
        <v>6.17775673617317</v>
      </c>
      <c r="S46">
        <v>7.8268577039775797</v>
      </c>
      <c r="T46">
        <v>8.1645047185372377</v>
      </c>
      <c r="U46">
        <v>9.6523202291902379</v>
      </c>
      <c r="V46">
        <v>12.42748698703576</v>
      </c>
      <c r="W46">
        <v>12.978435343580152</v>
      </c>
      <c r="X46">
        <v>13.827406341109311</v>
      </c>
      <c r="Y46">
        <v>17.165850680672278</v>
      </c>
      <c r="Z46">
        <v>17.676876537695986</v>
      </c>
      <c r="AA46">
        <v>19.144290199004903</v>
      </c>
      <c r="AB46">
        <v>20.876232381424209</v>
      </c>
      <c r="AC46">
        <v>24.615143867062432</v>
      </c>
      <c r="AD46">
        <v>24.699735547965389</v>
      </c>
      <c r="AE46">
        <v>24.200700896451249</v>
      </c>
      <c r="AF46">
        <v>23.214472287723851</v>
      </c>
      <c r="AG46">
        <v>23.126042323545299</v>
      </c>
      <c r="AH46">
        <v>22.891912762355688</v>
      </c>
      <c r="AI46">
        <v>21.856448928928138</v>
      </c>
      <c r="AJ46">
        <v>22.001464121750928</v>
      </c>
      <c r="AK46">
        <v>21.99621960271179</v>
      </c>
      <c r="AL46">
        <v>23.349909694064422</v>
      </c>
      <c r="AM46">
        <v>34.181015016335877</v>
      </c>
      <c r="AN46">
        <v>37.955894485181439</v>
      </c>
      <c r="AO46">
        <v>59.318905218395834</v>
      </c>
      <c r="AP46">
        <v>61.645080781822678</v>
      </c>
      <c r="AQ46">
        <v>64.966124066697972</v>
      </c>
      <c r="AR46">
        <v>64.462044159790295</v>
      </c>
      <c r="AS46">
        <v>65.494092632715734</v>
      </c>
      <c r="AT46">
        <v>69.997446006434288</v>
      </c>
      <c r="AU46">
        <v>73.204825120944079</v>
      </c>
      <c r="AV46">
        <v>75.604567645268233</v>
      </c>
      <c r="AW46">
        <v>73.711915011606649</v>
      </c>
      <c r="AX46" s="6">
        <v>74.607614247834846</v>
      </c>
      <c r="AY46">
        <v>75.621933304318091</v>
      </c>
      <c r="AZ46">
        <v>77.957554108359545</v>
      </c>
      <c r="BA46">
        <v>82.146161636512346</v>
      </c>
      <c r="BB46">
        <v>83.13830596965451</v>
      </c>
      <c r="BC46">
        <v>84.398863866491823</v>
      </c>
      <c r="BD46">
        <v>89.217465501738786</v>
      </c>
      <c r="BE46">
        <v>88.856939187634396</v>
      </c>
      <c r="BF46">
        <v>91.413113794922197</v>
      </c>
      <c r="BG46">
        <v>95.441993537200787</v>
      </c>
      <c r="BH46">
        <v>100</v>
      </c>
      <c r="BI46">
        <v>97.909638551519279</v>
      </c>
      <c r="BJ46">
        <v>96.11044943066409</v>
      </c>
      <c r="BK46">
        <v>96.720600768589549</v>
      </c>
      <c r="BL46">
        <v>96.91451795818989</v>
      </c>
      <c r="BM46" s="6">
        <v>97.839332745698798</v>
      </c>
      <c r="BN46">
        <v>100.54314052561951</v>
      </c>
    </row>
    <row r="47" spans="1:66" x14ac:dyDescent="0.25">
      <c r="A47" t="s">
        <v>227</v>
      </c>
      <c r="B47" t="s">
        <v>38</v>
      </c>
      <c r="C47" t="s">
        <v>673</v>
      </c>
      <c r="D47" t="s">
        <v>674</v>
      </c>
      <c r="E47">
        <v>5.2421712909702833</v>
      </c>
      <c r="F47">
        <v>5.507658387100121</v>
      </c>
      <c r="G47">
        <v>5.6789443085755122</v>
      </c>
      <c r="H47">
        <v>5.6639451362105167</v>
      </c>
      <c r="I47">
        <v>5.9143500382874619</v>
      </c>
      <c r="J47">
        <v>6.0771384843701597</v>
      </c>
      <c r="K47">
        <v>6.0885863981444395</v>
      </c>
      <c r="L47">
        <v>7.5272697470359802</v>
      </c>
      <c r="M47">
        <v>7.960142700258781</v>
      </c>
      <c r="N47">
        <v>8.3821863937600316</v>
      </c>
      <c r="O47">
        <v>9.0430382506275624</v>
      </c>
      <c r="P47">
        <v>9.3541300418537148</v>
      </c>
      <c r="Q47">
        <v>10.100251323103681</v>
      </c>
      <c r="R47">
        <v>10.759750570343819</v>
      </c>
      <c r="S47">
        <v>11.906319582764622</v>
      </c>
      <c r="T47">
        <v>12.619516796472618</v>
      </c>
      <c r="U47">
        <v>15.102336500249086</v>
      </c>
      <c r="V47">
        <v>15.991074846887109</v>
      </c>
      <c r="W47">
        <v>16.536339577919978</v>
      </c>
      <c r="X47">
        <v>18.661716732865848</v>
      </c>
      <c r="Y47">
        <v>21.320245237800723</v>
      </c>
      <c r="Z47">
        <v>23.1964681429764</v>
      </c>
      <c r="AA47">
        <v>26.091840035415675</v>
      </c>
      <c r="AB47">
        <v>29.421960347118954</v>
      </c>
      <c r="AC47">
        <v>33.409280842376923</v>
      </c>
      <c r="AD47">
        <v>37.146819815148504</v>
      </c>
      <c r="AE47">
        <v>37.213400171683105</v>
      </c>
      <c r="AF47">
        <v>36.323140595718655</v>
      </c>
      <c r="AG47">
        <v>36.618774152243795</v>
      </c>
      <c r="AH47">
        <v>35.952648197004258</v>
      </c>
      <c r="AI47">
        <v>36.543385595401602</v>
      </c>
      <c r="AJ47">
        <v>37.847514341308958</v>
      </c>
      <c r="AK47">
        <v>37.363947615239354</v>
      </c>
      <c r="AL47">
        <v>58.196358355868952</v>
      </c>
      <c r="AM47">
        <v>61.619743043134932</v>
      </c>
      <c r="AN47">
        <v>65.707913544962111</v>
      </c>
      <c r="AO47">
        <v>65.977683350638458</v>
      </c>
      <c r="AP47">
        <v>70.044423090513249</v>
      </c>
      <c r="AQ47">
        <v>70.791005497636235</v>
      </c>
      <c r="AR47">
        <v>72.339762975409272</v>
      </c>
      <c r="AS47">
        <v>73.447691988818448</v>
      </c>
      <c r="AT47">
        <v>75.261379118626891</v>
      </c>
      <c r="AU47">
        <v>77.349500704241507</v>
      </c>
      <c r="AV47">
        <v>78.860070278337687</v>
      </c>
      <c r="AW47">
        <v>78.970070479667029</v>
      </c>
      <c r="AX47" s="6">
        <v>80.041806441429046</v>
      </c>
      <c r="AY47">
        <v>81.882507837062875</v>
      </c>
      <c r="AZ47">
        <v>82.284311886185421</v>
      </c>
      <c r="BA47">
        <v>86.349598600728243</v>
      </c>
      <c r="BB47">
        <v>89.461219501726063</v>
      </c>
      <c r="BC47">
        <v>90.076880057278359</v>
      </c>
      <c r="BD47">
        <v>92.409010333026259</v>
      </c>
      <c r="BE47">
        <v>94.203857020579875</v>
      </c>
      <c r="BF47">
        <v>97.080333330415641</v>
      </c>
      <c r="BG47">
        <v>99.03573766961668</v>
      </c>
      <c r="BH47">
        <v>99.342542137481033</v>
      </c>
      <c r="BI47">
        <v>100</v>
      </c>
      <c r="BJ47">
        <v>101.02514116066253</v>
      </c>
      <c r="BK47">
        <v>102.94157962383143</v>
      </c>
      <c r="BL47">
        <v>104.14576121573835</v>
      </c>
      <c r="BM47" s="6">
        <v>104.88058458524003</v>
      </c>
      <c r="BN47">
        <v>108.40051517726428</v>
      </c>
    </row>
    <row r="48" spans="1:66" x14ac:dyDescent="0.25">
      <c r="A48" t="s">
        <v>535</v>
      </c>
      <c r="B48" t="s">
        <v>39</v>
      </c>
      <c r="C48" t="s">
        <v>673</v>
      </c>
      <c r="D48" t="s">
        <v>674</v>
      </c>
      <c r="E48">
        <v>1.0469340019563196E-14</v>
      </c>
      <c r="F48">
        <v>1.1107915127648228E-14</v>
      </c>
      <c r="G48">
        <v>1.3467322050144864E-14</v>
      </c>
      <c r="H48">
        <v>2.5298256908242866E-14</v>
      </c>
      <c r="I48">
        <v>2.6195833385199383E-14</v>
      </c>
      <c r="J48">
        <v>3.6399666236277414E-14</v>
      </c>
      <c r="K48">
        <v>3.8210120333580227E-14</v>
      </c>
      <c r="L48">
        <v>6.0591473010515456E-14</v>
      </c>
      <c r="M48">
        <v>9.6875334433176278E-14</v>
      </c>
      <c r="N48">
        <v>1.1405235988327192E-13</v>
      </c>
      <c r="O48">
        <v>1.1081675271448872E-13</v>
      </c>
      <c r="P48">
        <v>1.1990782309817197E-13</v>
      </c>
      <c r="Q48">
        <v>1.3211611635222118E-13</v>
      </c>
      <c r="R48">
        <v>1.5574779146559989E-13</v>
      </c>
      <c r="S48">
        <v>1.8415357672739497E-13</v>
      </c>
      <c r="T48">
        <v>2.0674078263150159E-13</v>
      </c>
      <c r="U48">
        <v>3.254005404657061E-13</v>
      </c>
      <c r="V48">
        <v>4.4668268687447249E-13</v>
      </c>
      <c r="W48">
        <v>5.7360443896055523E-13</v>
      </c>
      <c r="X48">
        <v>1.1573618843869162E-12</v>
      </c>
      <c r="Y48">
        <v>1.7523333220212794E-12</v>
      </c>
      <c r="Z48">
        <v>2.3346375770504164E-12</v>
      </c>
      <c r="AA48">
        <v>3.3498613475177416E-12</v>
      </c>
      <c r="AB48">
        <v>5.96997124193457E-12</v>
      </c>
      <c r="AC48">
        <v>1.13192578007595E-11</v>
      </c>
      <c r="AD48">
        <v>1.4240861175737294E-11</v>
      </c>
      <c r="AE48">
        <v>1.8292849934739789E-11</v>
      </c>
      <c r="AF48">
        <v>3.1787009331415373E-11</v>
      </c>
      <c r="AG48">
        <v>6.0899518660077719E-11</v>
      </c>
      <c r="AH48">
        <v>1.2804869694890203E-10</v>
      </c>
      <c r="AI48">
        <v>2.6756454796568934E-10</v>
      </c>
      <c r="AJ48">
        <v>6.5244268372921308E-9</v>
      </c>
      <c r="AK48">
        <v>2.5806115323147502E-7</v>
      </c>
      <c r="AL48">
        <v>4.5357901533661393E-6</v>
      </c>
      <c r="AM48">
        <v>1.2185789532063265E-3</v>
      </c>
      <c r="AN48">
        <v>6.9021208616471983E-3</v>
      </c>
      <c r="AO48">
        <v>5.0950684843525051E-2</v>
      </c>
      <c r="AP48">
        <v>0.14910352834145002</v>
      </c>
      <c r="AQ48">
        <v>0.18926512486677732</v>
      </c>
      <c r="AR48">
        <v>1.0256324279040632</v>
      </c>
      <c r="AS48">
        <v>28.00102347043779</v>
      </c>
      <c r="AT48">
        <v>48.45849039621308</v>
      </c>
      <c r="AU48">
        <v>63.829262469569734</v>
      </c>
      <c r="AV48">
        <v>72.392247508651096</v>
      </c>
      <c r="AW48">
        <v>77.000345809216626</v>
      </c>
      <c r="AX48" s="6">
        <v>100</v>
      </c>
      <c r="AY48">
        <v>113.32522538383942</v>
      </c>
      <c r="AZ48">
        <v>136.29790875655041</v>
      </c>
      <c r="BA48">
        <v>164.19170733316639</v>
      </c>
      <c r="BB48">
        <v>217.81331877777177</v>
      </c>
      <c r="BC48">
        <v>263.08870343844035</v>
      </c>
      <c r="BD48">
        <v>299.37300319730025</v>
      </c>
      <c r="BE48">
        <v>317.15573627265996</v>
      </c>
      <c r="BF48">
        <v>325.94504597313539</v>
      </c>
      <c r="BG48">
        <v>329.18373590755942</v>
      </c>
      <c r="BH48">
        <v>325.37877157059347</v>
      </c>
      <c r="BI48">
        <v>339.53023927280242</v>
      </c>
      <c r="BJ48">
        <v>485.76136285478918</v>
      </c>
      <c r="BK48">
        <v>636.34064368943029</v>
      </c>
      <c r="BL48">
        <v>673.85550415578234</v>
      </c>
      <c r="BM48" s="6">
        <v>700.1463107037797</v>
      </c>
      <c r="BN48">
        <v>804.99626323931466</v>
      </c>
    </row>
    <row r="49" spans="1:66" x14ac:dyDescent="0.25">
      <c r="A49" t="s">
        <v>536</v>
      </c>
      <c r="B49" t="s">
        <v>40</v>
      </c>
      <c r="C49" t="s">
        <v>673</v>
      </c>
      <c r="D49" t="s">
        <v>674</v>
      </c>
      <c r="E49">
        <v>5.7810116500321307</v>
      </c>
      <c r="F49">
        <v>6.1448660198186573</v>
      </c>
      <c r="G49">
        <v>6.4062575540900921</v>
      </c>
      <c r="H49">
        <v>6.9042734294809964</v>
      </c>
      <c r="I49">
        <v>7.1704982920836118</v>
      </c>
      <c r="J49">
        <v>7.3874406717729615</v>
      </c>
      <c r="K49">
        <v>8.1282058167500661</v>
      </c>
      <c r="L49">
        <v>8.5765619014828633</v>
      </c>
      <c r="M49">
        <v>8.4869598324113955</v>
      </c>
      <c r="N49">
        <v>8.7413049733331238</v>
      </c>
      <c r="O49">
        <v>9.0656471793377218</v>
      </c>
      <c r="P49">
        <v>9.8192761175735992</v>
      </c>
      <c r="Q49">
        <v>10.548629763629576</v>
      </c>
      <c r="R49">
        <v>11.375492407034207</v>
      </c>
      <c r="S49">
        <v>12.298470430198588</v>
      </c>
      <c r="T49">
        <v>13.319834361783144</v>
      </c>
      <c r="U49">
        <v>14.475430069320613</v>
      </c>
      <c r="V49">
        <v>16.577918462951555</v>
      </c>
      <c r="W49">
        <v>16.440596422137414</v>
      </c>
      <c r="X49">
        <v>19.252201110627002</v>
      </c>
      <c r="Y49">
        <v>23.130366145828297</v>
      </c>
      <c r="Z49">
        <v>29.558092950337659</v>
      </c>
      <c r="AA49">
        <v>31.344802275845367</v>
      </c>
      <c r="AB49">
        <v>33.331552298760094</v>
      </c>
      <c r="AC49">
        <v>37.368468129617121</v>
      </c>
      <c r="AD49">
        <v>38.302134310366753</v>
      </c>
      <c r="AE49">
        <v>27.128381944704998</v>
      </c>
      <c r="AF49">
        <v>29.197333847621632</v>
      </c>
      <c r="AG49">
        <v>27.37940478037601</v>
      </c>
      <c r="AH49">
        <v>30.868652602196693</v>
      </c>
      <c r="AI49">
        <v>30.550993092610184</v>
      </c>
      <c r="AJ49">
        <v>30.098644183655175</v>
      </c>
      <c r="AK49">
        <v>29.626315667846249</v>
      </c>
      <c r="AL49">
        <v>29.291292813862025</v>
      </c>
      <c r="AM49">
        <v>40.056670593491233</v>
      </c>
      <c r="AN49">
        <v>41.416966891055544</v>
      </c>
      <c r="AO49">
        <v>48.868676108266243</v>
      </c>
      <c r="AP49">
        <v>51.294770174634309</v>
      </c>
      <c r="AQ49">
        <v>41.947791161775207</v>
      </c>
      <c r="AR49">
        <v>54.261708688638763</v>
      </c>
      <c r="AS49">
        <v>79.786461534330428</v>
      </c>
      <c r="AT49">
        <v>68.67603067553587</v>
      </c>
      <c r="AU49">
        <v>67.481804250816268</v>
      </c>
      <c r="AV49">
        <v>64.612790428605464</v>
      </c>
      <c r="AW49">
        <v>75.472416091958621</v>
      </c>
      <c r="AX49" s="6">
        <v>100</v>
      </c>
      <c r="AY49">
        <v>111.38030176257064</v>
      </c>
      <c r="AZ49">
        <v>118.88746456313461</v>
      </c>
      <c r="BA49">
        <v>138.22950802289057</v>
      </c>
      <c r="BB49">
        <v>108.97291041903627</v>
      </c>
      <c r="BC49">
        <v>141.03021663009284</v>
      </c>
      <c r="BD49">
        <v>156.47771532710686</v>
      </c>
      <c r="BE49">
        <v>174.25998409747461</v>
      </c>
      <c r="BF49">
        <v>172.33517420210848</v>
      </c>
      <c r="BG49">
        <v>161.03014214056998</v>
      </c>
      <c r="BH49">
        <v>132.69735312391222</v>
      </c>
      <c r="BI49">
        <v>128.13569195761872</v>
      </c>
      <c r="BJ49">
        <v>142.55554145101792</v>
      </c>
      <c r="BK49">
        <v>176.49955337757859</v>
      </c>
      <c r="BL49">
        <v>173.80512381213498</v>
      </c>
      <c r="BM49" s="6">
        <v>149.72368654563104</v>
      </c>
      <c r="BN49">
        <v>188.05467297271855</v>
      </c>
    </row>
    <row r="50" spans="1:66" x14ac:dyDescent="0.25">
      <c r="A50" t="s">
        <v>234</v>
      </c>
      <c r="B50" t="s">
        <v>41</v>
      </c>
      <c r="C50" t="s">
        <v>673</v>
      </c>
      <c r="D50" t="s">
        <v>674</v>
      </c>
      <c r="E50">
        <v>3.1872166192702493E-2</v>
      </c>
      <c r="F50">
        <v>3.4495044118028811E-2</v>
      </c>
      <c r="G50">
        <v>3.6788287097190835E-2</v>
      </c>
      <c r="H50">
        <v>4.5330755278337985E-2</v>
      </c>
      <c r="I50">
        <v>5.2737746024721151E-2</v>
      </c>
      <c r="J50">
        <v>5.7275554545130489E-2</v>
      </c>
      <c r="K50">
        <v>6.5939826607764956E-2</v>
      </c>
      <c r="L50">
        <v>7.3015291019864537E-2</v>
      </c>
      <c r="M50">
        <v>7.920142098725963E-2</v>
      </c>
      <c r="N50">
        <v>8.5889709793009139E-2</v>
      </c>
      <c r="O50">
        <v>9.6098392566237964E-2</v>
      </c>
      <c r="P50">
        <v>0.10648413080085307</v>
      </c>
      <c r="Q50">
        <v>0.12029758318200326</v>
      </c>
      <c r="R50">
        <v>0.1445508984861183</v>
      </c>
      <c r="S50">
        <v>0.1812337968280332</v>
      </c>
      <c r="T50">
        <v>0.22256772204912656</v>
      </c>
      <c r="U50">
        <v>0.27922802933893742</v>
      </c>
      <c r="V50">
        <v>0.36063086595126659</v>
      </c>
      <c r="W50">
        <v>0.42229849650557061</v>
      </c>
      <c r="X50">
        <v>0.52382169671134216</v>
      </c>
      <c r="Y50">
        <v>0.66847996140566102</v>
      </c>
      <c r="Z50">
        <v>0.82066528918696569</v>
      </c>
      <c r="AA50">
        <v>1.0239150077212635</v>
      </c>
      <c r="AB50">
        <v>1.2328200422704043</v>
      </c>
      <c r="AC50">
        <v>1.5062623224440332</v>
      </c>
      <c r="AD50">
        <v>1.8810732285354379</v>
      </c>
      <c r="AE50">
        <v>2.4297620934834629</v>
      </c>
      <c r="AF50">
        <v>2.9977660355830698</v>
      </c>
      <c r="AG50">
        <v>3.8296477965516393</v>
      </c>
      <c r="AH50">
        <v>4.7750276104143996</v>
      </c>
      <c r="AI50">
        <v>7.274090986911097</v>
      </c>
      <c r="AJ50">
        <v>9.2385155622700932</v>
      </c>
      <c r="AK50">
        <v>11.332368293381737</v>
      </c>
      <c r="AL50">
        <v>14.147507433795731</v>
      </c>
      <c r="AM50">
        <v>17.273594190513528</v>
      </c>
      <c r="AN50">
        <v>20.529832048268513</v>
      </c>
      <c r="AO50">
        <v>23.992881883075281</v>
      </c>
      <c r="AP50">
        <v>28.033247906733138</v>
      </c>
      <c r="AQ50">
        <v>32.174612349534037</v>
      </c>
      <c r="AR50">
        <v>36.235994630039556</v>
      </c>
      <c r="AS50">
        <v>48.438600078879844</v>
      </c>
      <c r="AT50">
        <v>51.596045178403408</v>
      </c>
      <c r="AU50">
        <v>54.675395482763768</v>
      </c>
      <c r="AV50">
        <v>58.409186355119601</v>
      </c>
      <c r="AW50">
        <v>62.663146910098931</v>
      </c>
      <c r="AX50" s="6">
        <v>65.641649169763213</v>
      </c>
      <c r="AY50">
        <v>69.453893545187512</v>
      </c>
      <c r="AZ50">
        <v>73.066908571302065</v>
      </c>
      <c r="BA50">
        <v>78.676534926607317</v>
      </c>
      <c r="BB50">
        <v>81.87412669600549</v>
      </c>
      <c r="BC50">
        <v>84.989322831644557</v>
      </c>
      <c r="BD50">
        <v>90.417423768820584</v>
      </c>
      <c r="BE50">
        <v>93.687510103104657</v>
      </c>
      <c r="BF50">
        <v>95.474764653267314</v>
      </c>
      <c r="BG50">
        <v>97.609229403177494</v>
      </c>
      <c r="BH50">
        <v>100</v>
      </c>
      <c r="BI50">
        <v>105.14833430514602</v>
      </c>
      <c r="BJ50">
        <v>110.54637209123588</v>
      </c>
      <c r="BK50">
        <v>115.66530992683921</v>
      </c>
      <c r="BL50">
        <v>120.29495338302181</v>
      </c>
      <c r="BM50" s="6">
        <v>121.92674035604347</v>
      </c>
      <c r="BN50">
        <v>129.85467889623055</v>
      </c>
    </row>
    <row r="51" spans="1:66" x14ac:dyDescent="0.25">
      <c r="A51" t="s">
        <v>235</v>
      </c>
      <c r="B51" t="s">
        <v>42</v>
      </c>
      <c r="C51" t="s">
        <v>673</v>
      </c>
      <c r="D51" t="s">
        <v>674</v>
      </c>
      <c r="Y51">
        <v>29.61747045651212</v>
      </c>
      <c r="Z51">
        <v>33.932001170200586</v>
      </c>
      <c r="AA51">
        <v>36.147661037214171</v>
      </c>
      <c r="AB51">
        <v>41.644804380061593</v>
      </c>
      <c r="AC51">
        <v>44.209984278021551</v>
      </c>
      <c r="AD51">
        <v>47.336229105185076</v>
      </c>
      <c r="AE51">
        <v>50.835453952764517</v>
      </c>
      <c r="AF51">
        <v>52.473992685361928</v>
      </c>
      <c r="AG51">
        <v>53.490574592203764</v>
      </c>
      <c r="AH51">
        <v>56.678963333732234</v>
      </c>
      <c r="AI51">
        <v>57.912247868579747</v>
      </c>
      <c r="AJ51">
        <v>62.614088339962315</v>
      </c>
      <c r="AK51">
        <v>58.378539981965559</v>
      </c>
      <c r="AL51">
        <v>60.032301102450667</v>
      </c>
      <c r="AM51">
        <v>65.685494432720688</v>
      </c>
      <c r="AN51">
        <v>71.151167671525599</v>
      </c>
      <c r="AO51">
        <v>73.42708031313424</v>
      </c>
      <c r="AP51">
        <v>74.105815681902641</v>
      </c>
      <c r="AQ51">
        <v>75.103764888254972</v>
      </c>
      <c r="AR51">
        <v>79.468315357028757</v>
      </c>
      <c r="AS51">
        <v>75.924009011751821</v>
      </c>
      <c r="AT51">
        <v>82.476238833441755</v>
      </c>
      <c r="AU51">
        <v>85.916038968339194</v>
      </c>
      <c r="AV51">
        <v>90.307920115422576</v>
      </c>
      <c r="AW51">
        <v>93.367879122025371</v>
      </c>
      <c r="AX51" s="6">
        <v>93.662811126848837</v>
      </c>
      <c r="AY51">
        <v>96.576439864483348</v>
      </c>
      <c r="AZ51">
        <v>100</v>
      </c>
      <c r="BA51">
        <v>103.14428979865365</v>
      </c>
      <c r="BB51">
        <v>104.16133489966542</v>
      </c>
      <c r="BC51">
        <v>105.90619607405006</v>
      </c>
      <c r="BD51">
        <v>109.13176922796572</v>
      </c>
      <c r="BE51">
        <v>113.79222241048052</v>
      </c>
      <c r="BF51">
        <v>115.78604084133445</v>
      </c>
      <c r="BG51">
        <v>116.75290622623275</v>
      </c>
      <c r="BH51">
        <v>116.14245207067377</v>
      </c>
      <c r="BI51">
        <v>118.13427980242852</v>
      </c>
      <c r="BJ51">
        <v>118.60976335019411</v>
      </c>
      <c r="BK51">
        <v>120.78704474950098</v>
      </c>
      <c r="BL51">
        <v>125.87109945873296</v>
      </c>
      <c r="BM51" s="6">
        <v>126.71401842937426</v>
      </c>
      <c r="BN51">
        <v>126.78951134367121</v>
      </c>
    </row>
    <row r="52" spans="1:66" x14ac:dyDescent="0.25">
      <c r="A52" t="s">
        <v>537</v>
      </c>
      <c r="B52" t="s">
        <v>43</v>
      </c>
      <c r="C52" t="s">
        <v>673</v>
      </c>
      <c r="D52" t="s">
        <v>674</v>
      </c>
      <c r="Y52">
        <v>37.785342444654241</v>
      </c>
      <c r="Z52">
        <v>41.404413165631318</v>
      </c>
      <c r="AA52">
        <v>48.606027126943808</v>
      </c>
      <c r="AB52">
        <v>53.74067942349</v>
      </c>
      <c r="AC52">
        <v>58.451906544478419</v>
      </c>
      <c r="AD52">
        <v>60.595137967430531</v>
      </c>
      <c r="AE52">
        <v>71.31647563826175</v>
      </c>
      <c r="AF52">
        <v>76.281803347239844</v>
      </c>
      <c r="AG52">
        <v>80.409875421394034</v>
      </c>
      <c r="AH52">
        <v>83.292456110165006</v>
      </c>
      <c r="AI52">
        <v>85.245922680800888</v>
      </c>
      <c r="AJ52">
        <v>89.331264451070425</v>
      </c>
      <c r="AK52">
        <v>85.654528135561009</v>
      </c>
      <c r="AL52">
        <v>127.92853835220789</v>
      </c>
      <c r="AM52">
        <v>90.608633774026814</v>
      </c>
      <c r="AN52">
        <v>89.207009444221526</v>
      </c>
      <c r="AO52">
        <v>88.719817897901919</v>
      </c>
      <c r="AP52">
        <v>87.978748863677808</v>
      </c>
      <c r="AQ52">
        <v>87.683148640230499</v>
      </c>
      <c r="AR52">
        <v>94.357658477652009</v>
      </c>
      <c r="AS52">
        <v>86.902362257783608</v>
      </c>
      <c r="AT52">
        <v>91.382470198113879</v>
      </c>
      <c r="AU52">
        <v>91.050560893528427</v>
      </c>
      <c r="AV52">
        <v>95.531249828371784</v>
      </c>
      <c r="AW52">
        <v>89.481688558550118</v>
      </c>
      <c r="AX52" s="6">
        <v>87.875596765236736</v>
      </c>
      <c r="AY52">
        <v>91.952823149363155</v>
      </c>
      <c r="AZ52">
        <v>100</v>
      </c>
      <c r="BA52">
        <v>103.54593264765997</v>
      </c>
      <c r="BB52">
        <v>105.79766437077906</v>
      </c>
      <c r="BC52">
        <v>106.332033606184</v>
      </c>
      <c r="BD52">
        <v>109.17791575035231</v>
      </c>
      <c r="BE52">
        <v>109.78166530217652</v>
      </c>
      <c r="BF52">
        <v>111.34979856464278</v>
      </c>
      <c r="BG52">
        <v>111.1863657953631</v>
      </c>
      <c r="BH52">
        <v>113.11685704345895</v>
      </c>
      <c r="BI52">
        <v>112.85478017512351</v>
      </c>
      <c r="BJ52">
        <v>113.62800294905003</v>
      </c>
      <c r="BK52">
        <v>115.35949768329323</v>
      </c>
      <c r="BL52">
        <v>116.00894927215847</v>
      </c>
      <c r="BM52" s="6">
        <v>115.00884795453727</v>
      </c>
      <c r="BN52">
        <v>117.68911859516611</v>
      </c>
    </row>
    <row r="53" spans="1:66" x14ac:dyDescent="0.25">
      <c r="A53" t="s">
        <v>240</v>
      </c>
      <c r="B53" t="s">
        <v>44</v>
      </c>
      <c r="C53" t="s">
        <v>673</v>
      </c>
      <c r="D53" t="s">
        <v>674</v>
      </c>
      <c r="E53">
        <v>0.10648909157675815</v>
      </c>
      <c r="F53">
        <v>0.10703880274415029</v>
      </c>
      <c r="G53">
        <v>0.11043065465966796</v>
      </c>
      <c r="H53">
        <v>0.11035800154999419</v>
      </c>
      <c r="I53">
        <v>0.11284235518699431</v>
      </c>
      <c r="J53">
        <v>0.11355833926794093</v>
      </c>
      <c r="K53">
        <v>0.11588528387968006</v>
      </c>
      <c r="L53">
        <v>0.11852491968272198</v>
      </c>
      <c r="M53">
        <v>0.12088656268733243</v>
      </c>
      <c r="N53">
        <v>0.12640873528374846</v>
      </c>
      <c r="O53">
        <v>0.13565866094102449</v>
      </c>
      <c r="P53">
        <v>0.13897354777287035</v>
      </c>
      <c r="Q53">
        <v>0.14788604530945057</v>
      </c>
      <c r="R53">
        <v>0.16983295724393191</v>
      </c>
      <c r="S53">
        <v>0.20925632699314345</v>
      </c>
      <c r="T53">
        <v>0.26060969163136954</v>
      </c>
      <c r="U53">
        <v>0.30387554371949377</v>
      </c>
      <c r="V53">
        <v>0.3553483479036687</v>
      </c>
      <c r="W53">
        <v>0.38345100636760704</v>
      </c>
      <c r="X53">
        <v>0.41853665158824033</v>
      </c>
      <c r="Y53">
        <v>0.49734534693730559</v>
      </c>
      <c r="Z53">
        <v>0.70176497056052312</v>
      </c>
      <c r="AA53">
        <v>1.2924538054009318</v>
      </c>
      <c r="AB53">
        <v>1.6663801775335656</v>
      </c>
      <c r="AC53">
        <v>1.9445741214722319</v>
      </c>
      <c r="AD53">
        <v>2.3440910490130347</v>
      </c>
      <c r="AE53">
        <v>2.7671976905691129</v>
      </c>
      <c r="AF53">
        <v>3.0479128301099689</v>
      </c>
      <c r="AG53">
        <v>3.6221174620274965</v>
      </c>
      <c r="AH53">
        <v>4.1744295036017753</v>
      </c>
      <c r="AI53">
        <v>4.9486985259893039</v>
      </c>
      <c r="AJ53">
        <v>8.1542024881302861</v>
      </c>
      <c r="AK53">
        <v>9.7629331217067286</v>
      </c>
      <c r="AL53">
        <v>10.78175105276444</v>
      </c>
      <c r="AM53">
        <v>12.471302908454517</v>
      </c>
      <c r="AN53">
        <v>15.119739198113303</v>
      </c>
      <c r="AO53">
        <v>17.399049986808308</v>
      </c>
      <c r="AP53">
        <v>19.953211895063301</v>
      </c>
      <c r="AQ53">
        <v>22.335265226093185</v>
      </c>
      <c r="AR53">
        <v>24.798726905897301</v>
      </c>
      <c r="AS53">
        <v>27.127256326971299</v>
      </c>
      <c r="AT53">
        <v>29.764280069568226</v>
      </c>
      <c r="AU53">
        <v>32.677276313049255</v>
      </c>
      <c r="AV53">
        <v>36.15683013614921</v>
      </c>
      <c r="AW53">
        <v>40.983893302399451</v>
      </c>
      <c r="AX53" s="6">
        <v>46.317260717592426</v>
      </c>
      <c r="AY53">
        <v>52.331237658531037</v>
      </c>
      <c r="AZ53">
        <v>57.834801906689982</v>
      </c>
      <c r="BA53">
        <v>64.441725785452007</v>
      </c>
      <c r="BB53">
        <v>70.693430853023813</v>
      </c>
      <c r="BC53">
        <v>75.379588744977042</v>
      </c>
      <c r="BD53">
        <v>78.841942966409334</v>
      </c>
      <c r="BE53">
        <v>82.574031174608777</v>
      </c>
      <c r="BF53">
        <v>86.364353993948114</v>
      </c>
      <c r="BG53">
        <v>91.724920717669946</v>
      </c>
      <c r="BH53">
        <v>95.352838904770763</v>
      </c>
      <c r="BI53">
        <v>97.220576750979248</v>
      </c>
      <c r="BJ53">
        <v>100</v>
      </c>
      <c r="BK53">
        <v>102.19247842793764</v>
      </c>
      <c r="BL53">
        <v>104.81554690886897</v>
      </c>
      <c r="BM53" s="6">
        <v>104.9791744560485</v>
      </c>
      <c r="BN53">
        <v>107.1093489602726</v>
      </c>
    </row>
    <row r="54" spans="1:66" x14ac:dyDescent="0.25">
      <c r="A54" t="s">
        <v>538</v>
      </c>
      <c r="B54" t="s">
        <v>443</v>
      </c>
      <c r="C54" t="s">
        <v>673</v>
      </c>
      <c r="D54" t="s">
        <v>674</v>
      </c>
    </row>
    <row r="55" spans="1:66" x14ac:dyDescent="0.25">
      <c r="A55" t="s">
        <v>242</v>
      </c>
      <c r="B55" t="s">
        <v>45</v>
      </c>
      <c r="C55" t="s">
        <v>673</v>
      </c>
      <c r="D55" t="s">
        <v>674</v>
      </c>
      <c r="O55">
        <v>39.366410946951987</v>
      </c>
      <c r="P55">
        <v>44.034158257138778</v>
      </c>
      <c r="Q55">
        <v>47.098342860867419</v>
      </c>
      <c r="R55">
        <v>48.629766182038395</v>
      </c>
      <c r="S55">
        <v>54.396712344510767</v>
      </c>
      <c r="T55">
        <v>56.751658204838549</v>
      </c>
      <c r="U55">
        <v>57.048579440497662</v>
      </c>
      <c r="V55">
        <v>54.656005160342779</v>
      </c>
      <c r="W55">
        <v>59.750608939657766</v>
      </c>
      <c r="X55">
        <v>61.500115146102871</v>
      </c>
      <c r="Y55">
        <v>64.81824843033101</v>
      </c>
      <c r="Z55">
        <v>63.17384335846905</v>
      </c>
      <c r="AA55">
        <v>61.766614696760684</v>
      </c>
      <c r="AB55">
        <v>62.752782867945854</v>
      </c>
      <c r="AC55">
        <v>64.374559372183938</v>
      </c>
      <c r="AD55">
        <v>62.985655611602645</v>
      </c>
      <c r="AE55">
        <v>60.520358603257726</v>
      </c>
      <c r="AF55">
        <v>60.889826548950566</v>
      </c>
      <c r="AG55">
        <v>61.64073231427529</v>
      </c>
      <c r="AH55">
        <v>62.025890701199081</v>
      </c>
      <c r="AI55">
        <v>65.289243116755273</v>
      </c>
      <c r="AJ55">
        <v>60.465776042174745</v>
      </c>
      <c r="AK55">
        <v>62.730655520988229</v>
      </c>
      <c r="AL55">
        <v>74.634105937443024</v>
      </c>
      <c r="AM55">
        <v>94.249465335742784</v>
      </c>
      <c r="AN55">
        <v>104.15382801369375</v>
      </c>
      <c r="AO55">
        <v>101.37123678100282</v>
      </c>
      <c r="AP55">
        <v>100.00010249988507</v>
      </c>
      <c r="AQ55">
        <v>101.29920900686689</v>
      </c>
      <c r="AR55">
        <v>105.13753324970946</v>
      </c>
      <c r="AS55">
        <v>106.96814970095505</v>
      </c>
      <c r="AT55">
        <v>107.45478965147672</v>
      </c>
      <c r="AU55">
        <v>112.32590412814125</v>
      </c>
      <c r="AV55">
        <v>115.66592673017877</v>
      </c>
      <c r="AW55">
        <v>116.36683744646629</v>
      </c>
      <c r="AX55" s="6">
        <v>116.8091253708089</v>
      </c>
      <c r="AY55">
        <v>128.91704674889152</v>
      </c>
      <c r="AZ55">
        <v>133.5448792593082</v>
      </c>
      <c r="BA55">
        <v>133.08477365894868</v>
      </c>
      <c r="BB55">
        <v>133.92876404979182</v>
      </c>
      <c r="BC55">
        <v>135.53865278860536</v>
      </c>
      <c r="BD55">
        <v>141.39902850935624</v>
      </c>
      <c r="BE55">
        <v>145.51947793561737</v>
      </c>
      <c r="BF55">
        <v>149.38713862478943</v>
      </c>
      <c r="BG55">
        <v>154.56078491491644</v>
      </c>
      <c r="BH55">
        <v>159.87706422018348</v>
      </c>
      <c r="BI55">
        <v>166.79445052939028</v>
      </c>
      <c r="BJ55">
        <v>173.65835290742498</v>
      </c>
      <c r="BK55">
        <v>175.44936431389741</v>
      </c>
      <c r="BL55">
        <v>181.67255098276863</v>
      </c>
      <c r="BM55" s="6">
        <v>211.74799794863702</v>
      </c>
      <c r="BN55">
        <v>1062.103136724731</v>
      </c>
    </row>
    <row r="56" spans="1:66" x14ac:dyDescent="0.25">
      <c r="A56" t="s">
        <v>539</v>
      </c>
      <c r="B56" t="s">
        <v>444</v>
      </c>
      <c r="C56" t="s">
        <v>673</v>
      </c>
      <c r="D56" t="s">
        <v>674</v>
      </c>
      <c r="AS56">
        <v>77.735670526421814</v>
      </c>
      <c r="AT56">
        <v>79.127137918148449</v>
      </c>
      <c r="AU56">
        <v>79.451560159907004</v>
      </c>
      <c r="AV56">
        <v>80.738675321581638</v>
      </c>
      <c r="AW56">
        <v>81.852869096743746</v>
      </c>
      <c r="AX56" s="6">
        <v>85.208837346124312</v>
      </c>
      <c r="AY56">
        <v>87.875874771776637</v>
      </c>
      <c r="AZ56">
        <v>90.512148172540819</v>
      </c>
      <c r="BA56">
        <v>96.75748897649764</v>
      </c>
      <c r="BB56">
        <v>98.499121775154578</v>
      </c>
      <c r="BC56">
        <v>101.23739729021845</v>
      </c>
      <c r="BD56">
        <v>100</v>
      </c>
      <c r="BE56">
        <v>103.18399991034606</v>
      </c>
      <c r="BF56">
        <v>104.55871983310881</v>
      </c>
      <c r="BG56">
        <v>106.1257427168299</v>
      </c>
      <c r="BH56">
        <v>105.62006570648236</v>
      </c>
      <c r="BI56">
        <v>105.5701477577113</v>
      </c>
      <c r="BJ56">
        <v>107.24396235603537</v>
      </c>
      <c r="BK56">
        <v>110.01600356056127</v>
      </c>
      <c r="BL56">
        <v>112.90491221831562</v>
      </c>
      <c r="BM56" s="6">
        <v>115.3662425028062</v>
      </c>
      <c r="BN56">
        <v>119.70228174203837</v>
      </c>
    </row>
    <row r="57" spans="1:66" x14ac:dyDescent="0.25">
      <c r="A57" t="s">
        <v>540</v>
      </c>
      <c r="B57" t="s">
        <v>445</v>
      </c>
      <c r="C57" t="s">
        <v>673</v>
      </c>
      <c r="D57" t="s">
        <v>674</v>
      </c>
      <c r="AY57">
        <v>90.650722908334785</v>
      </c>
      <c r="AZ57">
        <v>93.436282318555598</v>
      </c>
      <c r="BA57">
        <v>96.283965585062674</v>
      </c>
      <c r="BB57">
        <v>96.871659592047095</v>
      </c>
      <c r="BC57">
        <v>96.671710831387443</v>
      </c>
      <c r="BD57">
        <v>96.226583049880205</v>
      </c>
      <c r="BE57">
        <v>97.440397842482028</v>
      </c>
      <c r="BF57">
        <v>98.783324636555491</v>
      </c>
      <c r="BG57">
        <v>99.659264409198698</v>
      </c>
      <c r="BH57">
        <v>100</v>
      </c>
      <c r="BI57">
        <v>101.00009233254727</v>
      </c>
      <c r="BJ57">
        <v>103.00676039577674</v>
      </c>
      <c r="BK57">
        <v>105.74962389574412</v>
      </c>
      <c r="BL57">
        <v>109.41322961358813</v>
      </c>
      <c r="BM57" s="6">
        <v>109.47631673266282</v>
      </c>
      <c r="BN57">
        <v>113.046789660686</v>
      </c>
    </row>
    <row r="58" spans="1:66" x14ac:dyDescent="0.25">
      <c r="A58" t="s">
        <v>243</v>
      </c>
      <c r="B58" t="s">
        <v>46</v>
      </c>
      <c r="C58" t="s">
        <v>673</v>
      </c>
      <c r="D58" t="s">
        <v>674</v>
      </c>
      <c r="T58">
        <v>15.762681783982666</v>
      </c>
      <c r="U58">
        <v>17.028227216142071</v>
      </c>
      <c r="V58">
        <v>18.543209134666679</v>
      </c>
      <c r="W58">
        <v>20.596506889868973</v>
      </c>
      <c r="X58">
        <v>23.302209236089777</v>
      </c>
      <c r="Y58">
        <v>26.600250941376487</v>
      </c>
      <c r="Z58">
        <v>29.89571674414238</v>
      </c>
      <c r="AA58">
        <v>32.990700826291288</v>
      </c>
      <c r="AB58">
        <v>34.654951074348823</v>
      </c>
      <c r="AC58">
        <v>37.490391355265643</v>
      </c>
      <c r="AD58">
        <v>39.615237500635246</v>
      </c>
      <c r="AE58">
        <v>41.259534859032286</v>
      </c>
      <c r="AF58">
        <v>42.852915672473472</v>
      </c>
      <c r="AG58">
        <v>44.221506094291158</v>
      </c>
      <c r="AH58">
        <v>46.322798823726245</v>
      </c>
      <c r="AI58">
        <v>48.839574364437475</v>
      </c>
      <c r="AJ58">
        <v>50.738460024761501</v>
      </c>
      <c r="AK58">
        <v>53.803764356003235</v>
      </c>
      <c r="AL58">
        <v>56.388030710226055</v>
      </c>
      <c r="AM58">
        <v>59.360233852392241</v>
      </c>
      <c r="AN58">
        <v>67.431923792903007</v>
      </c>
      <c r="AO58">
        <v>69.21280840015217</v>
      </c>
      <c r="AP58">
        <v>70.761034803096763</v>
      </c>
      <c r="AQ58">
        <v>72.151970107646051</v>
      </c>
      <c r="AR58">
        <v>73.812902701225084</v>
      </c>
      <c r="AS58">
        <v>75.837890295624433</v>
      </c>
      <c r="AT58">
        <v>78.613788192725636</v>
      </c>
      <c r="AU58">
        <v>78.846803534519182</v>
      </c>
      <c r="AV58">
        <v>83.094812257157699</v>
      </c>
      <c r="AW58">
        <v>85.346073571438168</v>
      </c>
      <c r="AX58" s="6">
        <v>87.069633356415139</v>
      </c>
      <c r="AY58">
        <v>89.756802534190712</v>
      </c>
      <c r="AZ58">
        <v>93.471126137972405</v>
      </c>
      <c r="BA58">
        <v>97.896834519451261</v>
      </c>
      <c r="BB58">
        <v>98.154419762391115</v>
      </c>
      <c r="BC58">
        <v>100</v>
      </c>
      <c r="BD58">
        <v>101.61624900011381</v>
      </c>
      <c r="BE58">
        <v>103.32216146791305</v>
      </c>
      <c r="BF58">
        <v>102.35327451574894</v>
      </c>
      <c r="BG58">
        <v>100.98351904375369</v>
      </c>
      <c r="BH58">
        <v>100.22186689114743</v>
      </c>
      <c r="BI58">
        <v>99.645859151463327</v>
      </c>
      <c r="BJ58">
        <v>100.67916312811957</v>
      </c>
      <c r="BK58">
        <v>101.68988853195022</v>
      </c>
      <c r="BL58">
        <v>103.03526500490877</v>
      </c>
      <c r="BM58" s="6">
        <v>101.78954249441665</v>
      </c>
      <c r="BN58">
        <v>104.71206772273673</v>
      </c>
    </row>
    <row r="59" spans="1:66" x14ac:dyDescent="0.25">
      <c r="A59" t="s">
        <v>541</v>
      </c>
      <c r="B59" t="s">
        <v>47</v>
      </c>
      <c r="C59" t="s">
        <v>673</v>
      </c>
      <c r="D59" t="s">
        <v>674</v>
      </c>
      <c r="AI59">
        <v>24.741849808880271</v>
      </c>
      <c r="AJ59">
        <v>33.696516182918614</v>
      </c>
      <c r="AK59">
        <v>37.860483163464146</v>
      </c>
      <c r="AL59">
        <v>45.814517446317673</v>
      </c>
      <c r="AM59">
        <v>51.468929907719819</v>
      </c>
      <c r="AN59">
        <v>56.009066396265375</v>
      </c>
      <c r="AO59">
        <v>61.556817030790612</v>
      </c>
      <c r="AP59">
        <v>66.67311627906976</v>
      </c>
      <c r="AQ59">
        <v>73.21239131224435</v>
      </c>
      <c r="AR59">
        <v>75.439363103477604</v>
      </c>
      <c r="AS59">
        <v>76.829057055247119</v>
      </c>
      <c r="AT59">
        <v>80.585448584996158</v>
      </c>
      <c r="AU59">
        <v>82.780877766187217</v>
      </c>
      <c r="AV59">
        <v>83.851004907601961</v>
      </c>
      <c r="AW59">
        <v>87.246170096777519</v>
      </c>
      <c r="AX59" s="6">
        <v>87.329005335796353</v>
      </c>
      <c r="AY59">
        <v>87.900229006360348</v>
      </c>
      <c r="AZ59">
        <v>91.012232722384994</v>
      </c>
      <c r="BA59">
        <v>92.841197474760577</v>
      </c>
      <c r="BB59">
        <v>95.243761183432014</v>
      </c>
      <c r="BC59">
        <v>93.886238528658566</v>
      </c>
      <c r="BD59">
        <v>93.866924291091877</v>
      </c>
      <c r="BE59">
        <v>95.228859273916143</v>
      </c>
      <c r="BF59">
        <v>96.528452028203532</v>
      </c>
      <c r="BG59">
        <v>99.017473218728753</v>
      </c>
      <c r="BH59">
        <v>100</v>
      </c>
      <c r="BI59">
        <v>101.14145060120347</v>
      </c>
      <c r="BJ59">
        <v>102.46331304146294</v>
      </c>
      <c r="BK59">
        <v>105.09413439668718</v>
      </c>
      <c r="BL59">
        <v>109.18119635787313</v>
      </c>
      <c r="BM59" s="6">
        <v>113.89608024132886</v>
      </c>
      <c r="BN59">
        <v>117.69075625848227</v>
      </c>
    </row>
    <row r="60" spans="1:66" x14ac:dyDescent="0.25">
      <c r="A60" t="s">
        <v>266</v>
      </c>
      <c r="B60" t="s">
        <v>48</v>
      </c>
      <c r="C60" t="s">
        <v>673</v>
      </c>
      <c r="D60" t="s">
        <v>674</v>
      </c>
      <c r="O60">
        <v>32.037143338335234</v>
      </c>
      <c r="P60">
        <v>34.478801844904027</v>
      </c>
      <c r="Q60">
        <v>36.041331874243511</v>
      </c>
      <c r="R60">
        <v>38.311760519979856</v>
      </c>
      <c r="S60">
        <v>41.099052317851665</v>
      </c>
      <c r="T60">
        <v>43.427980890696034</v>
      </c>
      <c r="U60">
        <v>44.86379441837046</v>
      </c>
      <c r="V60">
        <v>46.254894258222421</v>
      </c>
      <c r="W60">
        <v>47.895019678075748</v>
      </c>
      <c r="X60">
        <v>49.944035987082216</v>
      </c>
      <c r="Y60">
        <v>52.666579977141893</v>
      </c>
      <c r="Z60">
        <v>54.86553545278349</v>
      </c>
      <c r="AA60">
        <v>57.378957745690826</v>
      </c>
      <c r="AB60">
        <v>58.990123613421254</v>
      </c>
      <c r="AC60">
        <v>60.163523499216417</v>
      </c>
      <c r="AD60">
        <v>61.441833350065181</v>
      </c>
      <c r="AE60">
        <v>63.284807631815099</v>
      </c>
      <c r="AF60">
        <v>64.094640250197656</v>
      </c>
      <c r="AG60">
        <v>65.178135324220719</v>
      </c>
      <c r="AH60">
        <v>67.054657396989242</v>
      </c>
      <c r="AI60">
        <v>69.332265025321391</v>
      </c>
      <c r="AJ60">
        <v>71.471220700957176</v>
      </c>
      <c r="AK60">
        <v>75.263624213463714</v>
      </c>
      <c r="AL60">
        <v>78.186610431883352</v>
      </c>
      <c r="AM60">
        <v>79.790693208834</v>
      </c>
      <c r="AN60">
        <v>81.371605880609792</v>
      </c>
      <c r="AO60">
        <v>81.861690384130668</v>
      </c>
      <c r="AP60">
        <v>82.085022436942523</v>
      </c>
      <c r="AQ60">
        <v>82.65014941602837</v>
      </c>
      <c r="AR60">
        <v>82.933751123225647</v>
      </c>
      <c r="AS60">
        <v>82.527882463522843</v>
      </c>
      <c r="AT60">
        <v>83.604867129067529</v>
      </c>
      <c r="AU60">
        <v>84.757047393175569</v>
      </c>
      <c r="AV60">
        <v>85.876902868449392</v>
      </c>
      <c r="AW60">
        <v>86.834942047236581</v>
      </c>
      <c r="AX60" s="6">
        <v>87.186803599021076</v>
      </c>
      <c r="AY60">
        <v>87.533180339274338</v>
      </c>
      <c r="AZ60">
        <v>89.082756778003684</v>
      </c>
      <c r="BA60">
        <v>89.89281338641095</v>
      </c>
      <c r="BB60">
        <v>91.548541599125315</v>
      </c>
      <c r="BC60">
        <v>92.139282156879844</v>
      </c>
      <c r="BD60">
        <v>93.124696802629316</v>
      </c>
      <c r="BE60">
        <v>94.518297495514219</v>
      </c>
      <c r="BF60">
        <v>96.370281155577615</v>
      </c>
      <c r="BG60">
        <v>98.180057072568275</v>
      </c>
      <c r="BH60">
        <v>100</v>
      </c>
      <c r="BI60">
        <v>101.32775222269545</v>
      </c>
      <c r="BJ60">
        <v>102.85145713969877</v>
      </c>
      <c r="BK60">
        <v>104.91619236756171</v>
      </c>
      <c r="BL60">
        <v>107.14501587993612</v>
      </c>
      <c r="BM60" s="6">
        <v>109.08520877981549</v>
      </c>
      <c r="BN60">
        <v>112.42059888462347</v>
      </c>
    </row>
    <row r="61" spans="1:66" x14ac:dyDescent="0.25">
      <c r="A61" t="s">
        <v>246</v>
      </c>
      <c r="B61" t="s">
        <v>49</v>
      </c>
      <c r="C61" t="s">
        <v>673</v>
      </c>
      <c r="D61" t="s">
        <v>674</v>
      </c>
      <c r="BF61">
        <v>100</v>
      </c>
      <c r="BG61">
        <v>101.26230441351029</v>
      </c>
      <c r="BH61">
        <v>103.09221634787937</v>
      </c>
      <c r="BI61">
        <v>103.40436136626884</v>
      </c>
      <c r="BJ61">
        <v>103.98573328955692</v>
      </c>
      <c r="BK61">
        <v>104.66789655866766</v>
      </c>
      <c r="BL61">
        <v>105.13869006845104</v>
      </c>
      <c r="BM61" s="6">
        <v>106.99153665867965</v>
      </c>
      <c r="BN61">
        <v>111.767350572108</v>
      </c>
    </row>
    <row r="62" spans="1:66" x14ac:dyDescent="0.25">
      <c r="A62" t="s">
        <v>247</v>
      </c>
      <c r="B62" t="s">
        <v>248</v>
      </c>
      <c r="C62" t="s">
        <v>673</v>
      </c>
      <c r="D62" t="s">
        <v>674</v>
      </c>
      <c r="V62">
        <v>26.626421880806035</v>
      </c>
      <c r="W62">
        <v>29.999863632618144</v>
      </c>
      <c r="X62">
        <v>35.387470202342627</v>
      </c>
      <c r="Y62">
        <v>41.30067192248805</v>
      </c>
      <c r="Z62">
        <v>42.026722300676887</v>
      </c>
      <c r="AA62">
        <v>44.008228775759036</v>
      </c>
      <c r="AB62">
        <v>47.291011486605328</v>
      </c>
      <c r="AC62">
        <v>50.212606936187655</v>
      </c>
      <c r="AD62">
        <v>54.19657990597716</v>
      </c>
      <c r="AE62">
        <v>57.254068555542361</v>
      </c>
      <c r="AF62">
        <v>60.514040816398229</v>
      </c>
      <c r="AG62">
        <v>63.236482402504869</v>
      </c>
      <c r="AH62">
        <v>68.553033847294444</v>
      </c>
      <c r="AI62">
        <v>70.752458760472507</v>
      </c>
      <c r="AJ62">
        <v>76.165537071267195</v>
      </c>
      <c r="AK62">
        <v>79.506825187142226</v>
      </c>
      <c r="AL62">
        <v>81.637377929386844</v>
      </c>
      <c r="AM62">
        <v>87.874087478918156</v>
      </c>
      <c r="AN62">
        <v>88.562962254907816</v>
      </c>
      <c r="AO62">
        <v>91.454496992733894</v>
      </c>
      <c r="AP62">
        <v>92.77589394059676</v>
      </c>
      <c r="AQ62">
        <v>95.132506420414188</v>
      </c>
      <c r="AR62">
        <v>97.545437715754275</v>
      </c>
      <c r="AS62">
        <v>95.806465342952606</v>
      </c>
      <c r="AT62">
        <v>97.803402968547033</v>
      </c>
      <c r="AU62">
        <v>98.576625539655055</v>
      </c>
      <c r="AV62">
        <v>95.50175149392129</v>
      </c>
      <c r="AW62">
        <v>99.123184131332422</v>
      </c>
      <c r="AX62" s="6">
        <v>97.68765457850354</v>
      </c>
      <c r="AY62">
        <v>100</v>
      </c>
      <c r="AZ62">
        <v>101.52504863379201</v>
      </c>
      <c r="BA62">
        <v>103.05643024941271</v>
      </c>
      <c r="BB62">
        <v>111.30497816888349</v>
      </c>
      <c r="BC62">
        <v>111.63552027864296</v>
      </c>
      <c r="BD62">
        <v>113.51693812988277</v>
      </c>
      <c r="BE62">
        <v>111.2902541833818</v>
      </c>
      <c r="BF62">
        <v>115.2594064834487</v>
      </c>
      <c r="BG62">
        <v>114.86706412489676</v>
      </c>
      <c r="BH62">
        <v>122.75322229415573</v>
      </c>
      <c r="BI62">
        <v>127.29251210891479</v>
      </c>
      <c r="BJ62">
        <v>123.38041249759056</v>
      </c>
      <c r="BK62">
        <v>126.74242488344348</v>
      </c>
      <c r="BL62">
        <v>132.42465072261521</v>
      </c>
      <c r="BM62" s="6">
        <v>130.92458310092132</v>
      </c>
      <c r="BN62">
        <v>134.88596412151807</v>
      </c>
    </row>
    <row r="63" spans="1:66" x14ac:dyDescent="0.25">
      <c r="A63" t="s">
        <v>245</v>
      </c>
      <c r="B63" t="s">
        <v>50</v>
      </c>
      <c r="C63" t="s">
        <v>673</v>
      </c>
      <c r="D63" t="s">
        <v>674</v>
      </c>
      <c r="K63">
        <v>11.124925013692447</v>
      </c>
      <c r="L63">
        <v>11.620453730519403</v>
      </c>
      <c r="M63">
        <v>12.274986417691917</v>
      </c>
      <c r="N63">
        <v>13.154108909529496</v>
      </c>
      <c r="O63">
        <v>14.342101803109426</v>
      </c>
      <c r="P63">
        <v>15.409984159665289</v>
      </c>
      <c r="Q63">
        <v>16.889519804899159</v>
      </c>
      <c r="R63">
        <v>18.683237611429192</v>
      </c>
      <c r="S63">
        <v>21.161838672337428</v>
      </c>
      <c r="T63">
        <v>23.988173277553994</v>
      </c>
      <c r="U63">
        <v>26.238285157739337</v>
      </c>
      <c r="V63">
        <v>28.567162281092358</v>
      </c>
      <c r="W63">
        <v>31.125276059669339</v>
      </c>
      <c r="X63">
        <v>33.325380183288857</v>
      </c>
      <c r="Y63">
        <v>36.261529332598016</v>
      </c>
      <c r="Z63">
        <v>40.139321907314731</v>
      </c>
      <c r="AA63">
        <v>44.2112699453997</v>
      </c>
      <c r="AB63">
        <v>47.47664383633623</v>
      </c>
      <c r="AC63">
        <v>50.305962517674793</v>
      </c>
      <c r="AD63">
        <v>52.464568210324224</v>
      </c>
      <c r="AE63">
        <v>53.679430378302804</v>
      </c>
      <c r="AF63">
        <v>56.231720215420587</v>
      </c>
      <c r="AG63">
        <v>58.449824856265067</v>
      </c>
      <c r="AH63">
        <v>61.35202532850581</v>
      </c>
      <c r="AI63">
        <v>62.948679405615373</v>
      </c>
      <c r="AJ63">
        <v>64.622769787153516</v>
      </c>
      <c r="AK63">
        <v>65.692865396620462</v>
      </c>
      <c r="AL63">
        <v>66.073830018838919</v>
      </c>
      <c r="AM63">
        <v>67.108217386280458</v>
      </c>
      <c r="AN63">
        <v>67.968806877291058</v>
      </c>
      <c r="AO63">
        <v>69.337823455306477</v>
      </c>
      <c r="AP63">
        <v>70.734231451988279</v>
      </c>
      <c r="AQ63">
        <v>71.605778233950417</v>
      </c>
      <c r="AR63">
        <v>72.812159249810847</v>
      </c>
      <c r="AS63">
        <v>75.00961149475151</v>
      </c>
      <c r="AT63">
        <v>76.898664221446154</v>
      </c>
      <c r="AU63">
        <v>78.703973761785022</v>
      </c>
      <c r="AV63">
        <v>79.870232705995704</v>
      </c>
      <c r="AW63">
        <v>81.544099603979177</v>
      </c>
      <c r="AX63" s="6">
        <v>83.914116925545216</v>
      </c>
      <c r="AY63">
        <v>85.656324678887543</v>
      </c>
      <c r="AZ63">
        <v>87.739726834078454</v>
      </c>
      <c r="BA63">
        <v>91.367495150840895</v>
      </c>
      <c r="BB63">
        <v>91.850849533332635</v>
      </c>
      <c r="BC63">
        <v>94.812187857640467</v>
      </c>
      <c r="BD63">
        <v>95.417699701967834</v>
      </c>
      <c r="BE63">
        <v>97.684045283036426</v>
      </c>
      <c r="BF63">
        <v>98.55164652995218</v>
      </c>
      <c r="BG63">
        <v>99.568806527856751</v>
      </c>
      <c r="BH63">
        <v>100</v>
      </c>
      <c r="BI63">
        <v>100.25459516653126</v>
      </c>
      <c r="BJ63">
        <v>101.44227286926129</v>
      </c>
      <c r="BK63">
        <v>102.20091584368294</v>
      </c>
      <c r="BL63">
        <v>103.27279316661524</v>
      </c>
      <c r="BM63" s="6">
        <v>105.96575629091424</v>
      </c>
      <c r="BN63">
        <v>108.89741358674709</v>
      </c>
    </row>
    <row r="64" spans="1:66" x14ac:dyDescent="0.25">
      <c r="A64" t="s">
        <v>249</v>
      </c>
      <c r="B64" t="s">
        <v>51</v>
      </c>
      <c r="C64" t="s">
        <v>673</v>
      </c>
      <c r="D64" t="s">
        <v>674</v>
      </c>
      <c r="E64">
        <v>0.50447084919955598</v>
      </c>
      <c r="F64">
        <v>0.50236246174560462</v>
      </c>
      <c r="G64">
        <v>0.54074390293055685</v>
      </c>
      <c r="H64">
        <v>0.57962556940189713</v>
      </c>
      <c r="I64">
        <v>0.5918339672270353</v>
      </c>
      <c r="J64">
        <v>0.5855791146693865</v>
      </c>
      <c r="K64">
        <v>0.57176700130704483</v>
      </c>
      <c r="L64">
        <v>0.58198051837638154</v>
      </c>
      <c r="M64">
        <v>0.6054490450750637</v>
      </c>
      <c r="N64">
        <v>0.62258618286769463</v>
      </c>
      <c r="O64">
        <v>0.63573337466118107</v>
      </c>
      <c r="P64">
        <v>0.64326197992068301</v>
      </c>
      <c r="Q64">
        <v>0.6948990778226507</v>
      </c>
      <c r="R64">
        <v>0.7262139873089537</v>
      </c>
      <c r="S64">
        <v>0.85482051057837205</v>
      </c>
      <c r="T64">
        <v>0.9996851379279621</v>
      </c>
      <c r="U64">
        <v>1.028348624539325</v>
      </c>
      <c r="V64">
        <v>1.1371104344657161</v>
      </c>
      <c r="W64">
        <v>1.1490280211715613</v>
      </c>
      <c r="X64">
        <v>1.2766940440303161</v>
      </c>
      <c r="Y64">
        <v>1.4539554083446746</v>
      </c>
      <c r="Z64">
        <v>1.5592540470585206</v>
      </c>
      <c r="AA64">
        <v>1.6763856046051657</v>
      </c>
      <c r="AB64">
        <v>1.7869666753196616</v>
      </c>
      <c r="AC64">
        <v>2.219131886625433</v>
      </c>
      <c r="AD64">
        <v>3.0705526339554439</v>
      </c>
      <c r="AE64">
        <v>3.3587937332833708</v>
      </c>
      <c r="AF64">
        <v>3.8432308321940751</v>
      </c>
      <c r="AG64">
        <v>5.5164148684553469</v>
      </c>
      <c r="AH64">
        <v>6.8187747969614927</v>
      </c>
      <c r="AI64">
        <v>10.259478310624418</v>
      </c>
      <c r="AJ64">
        <v>20.822785042736484</v>
      </c>
      <c r="AK64">
        <v>21.982258112315751</v>
      </c>
      <c r="AL64">
        <v>23.077801772237553</v>
      </c>
      <c r="AM64">
        <v>25.416939066213224</v>
      </c>
      <c r="AN64">
        <v>27.870280134654664</v>
      </c>
      <c r="AO64">
        <v>28.893046073057437</v>
      </c>
      <c r="AP64">
        <v>31.62382401706164</v>
      </c>
      <c r="AQ64">
        <v>33.680859293706369</v>
      </c>
      <c r="AR64">
        <v>34.972235443088692</v>
      </c>
      <c r="AS64">
        <v>37.492951218694678</v>
      </c>
      <c r="AT64">
        <v>39.757802483599505</v>
      </c>
      <c r="AU64">
        <v>42.50930833526342</v>
      </c>
      <c r="AV64">
        <v>56.73357782956824</v>
      </c>
      <c r="AW64">
        <v>82.358041492029415</v>
      </c>
      <c r="AX64" s="6">
        <v>87.119367283279502</v>
      </c>
      <c r="AY64">
        <v>92.905177709125624</v>
      </c>
      <c r="AZ64">
        <v>100</v>
      </c>
      <c r="BA64">
        <v>110.39168751391848</v>
      </c>
      <c r="BB64">
        <v>114.25335053980912</v>
      </c>
      <c r="BC64">
        <v>120.47263263641213</v>
      </c>
      <c r="BD64">
        <v>130.18363660628836</v>
      </c>
      <c r="BE64">
        <v>136.82063474236844</v>
      </c>
      <c r="BF64">
        <v>143.24137968019198</v>
      </c>
      <c r="BG64">
        <v>149.4312535744877</v>
      </c>
      <c r="BH64">
        <v>153.12502377699673</v>
      </c>
      <c r="BI64">
        <v>156.17784439984416</v>
      </c>
      <c r="BJ64">
        <v>162.70822579367231</v>
      </c>
      <c r="BK64">
        <v>169.41422853961006</v>
      </c>
      <c r="BL64">
        <v>173.69298590232214</v>
      </c>
      <c r="BM64" s="6">
        <v>181.89738107314329</v>
      </c>
      <c r="BN64">
        <v>196.0438280138936</v>
      </c>
    </row>
    <row r="65" spans="1:66" x14ac:dyDescent="0.25">
      <c r="A65" t="s">
        <v>190</v>
      </c>
      <c r="B65" t="s">
        <v>52</v>
      </c>
      <c r="C65" t="s">
        <v>673</v>
      </c>
      <c r="D65" t="s">
        <v>674</v>
      </c>
      <c r="E65">
        <v>0.51848123224798204</v>
      </c>
      <c r="F65">
        <v>0.5364814503521449</v>
      </c>
      <c r="G65">
        <v>0.54909562630931641</v>
      </c>
      <c r="H65">
        <v>0.55211198370810521</v>
      </c>
      <c r="I65">
        <v>0.56147129117571026</v>
      </c>
      <c r="J65">
        <v>0.56990083629132349</v>
      </c>
      <c r="K65">
        <v>0.58026057656893282</v>
      </c>
      <c r="L65">
        <v>0.58787383334904386</v>
      </c>
      <c r="M65">
        <v>0.60634516015750484</v>
      </c>
      <c r="N65">
        <v>0.61799356331355693</v>
      </c>
      <c r="O65">
        <v>0.64852519992611302</v>
      </c>
      <c r="P65">
        <v>0.75976000775984964</v>
      </c>
      <c r="Q65">
        <v>0.724761959181348</v>
      </c>
      <c r="R65">
        <v>0.79453922596432502</v>
      </c>
      <c r="S65">
        <v>1.1830418170378385</v>
      </c>
      <c r="T65">
        <v>1.2530071716665714</v>
      </c>
      <c r="U65">
        <v>1.3888405759491997</v>
      </c>
      <c r="V65">
        <v>1.5544889722505619</v>
      </c>
      <c r="W65">
        <v>1.7112610671320523</v>
      </c>
      <c r="X65">
        <v>1.9506294915720959</v>
      </c>
      <c r="Y65">
        <v>2.4551020468071454</v>
      </c>
      <c r="Z65">
        <v>2.8075073821172425</v>
      </c>
      <c r="AA65">
        <v>2.8619672476913407</v>
      </c>
      <c r="AB65">
        <v>3.0567182772433497</v>
      </c>
      <c r="AC65">
        <v>3.3145067831700583</v>
      </c>
      <c r="AD65">
        <v>3.4793215080686792</v>
      </c>
      <c r="AE65">
        <v>3.5630111332109666</v>
      </c>
      <c r="AF65">
        <v>3.8780533052591206</v>
      </c>
      <c r="AG65">
        <v>4.2294422988674754</v>
      </c>
      <c r="AH65">
        <v>4.9066341029713501</v>
      </c>
      <c r="AI65">
        <v>6.3913618842355273</v>
      </c>
      <c r="AJ65">
        <v>9.8291862294646624</v>
      </c>
      <c r="AK65">
        <v>11.984344858932896</v>
      </c>
      <c r="AL65">
        <v>13.617142895204859</v>
      </c>
      <c r="AM65">
        <v>17.576687681770157</v>
      </c>
      <c r="AN65">
        <v>22.599584317342071</v>
      </c>
      <c r="AO65">
        <v>28.028434781570205</v>
      </c>
      <c r="AP65">
        <v>29.990975427831305</v>
      </c>
      <c r="AQ65">
        <v>29.051931385943913</v>
      </c>
      <c r="AR65">
        <v>32.205906762503176</v>
      </c>
      <c r="AS65">
        <v>39.509565258405779</v>
      </c>
      <c r="AT65">
        <v>39.322526201816437</v>
      </c>
      <c r="AU65">
        <v>39.841751788824624</v>
      </c>
      <c r="AV65">
        <v>43.160862006528674</v>
      </c>
      <c r="AW65">
        <v>48.447045527358142</v>
      </c>
      <c r="AX65" s="6">
        <v>56.259301385759919</v>
      </c>
      <c r="AY65">
        <v>62.192803534697859</v>
      </c>
      <c r="AZ65">
        <v>66.170243066521166</v>
      </c>
      <c r="BA65">
        <v>76.301291733528231</v>
      </c>
      <c r="BB65">
        <v>67.784834968413591</v>
      </c>
      <c r="BC65">
        <v>78.711737416769665</v>
      </c>
      <c r="BD65">
        <v>93.05932255718605</v>
      </c>
      <c r="BE65">
        <v>100</v>
      </c>
      <c r="BF65">
        <v>99.906695621992355</v>
      </c>
      <c r="BG65">
        <v>99.606395641928927</v>
      </c>
      <c r="BH65">
        <v>93.176154951139196</v>
      </c>
      <c r="BI65">
        <v>94.619342291233778</v>
      </c>
      <c r="BJ65">
        <v>100.66613774830215</v>
      </c>
      <c r="BK65">
        <v>107.46849182554301</v>
      </c>
      <c r="BL65">
        <v>106.96551251403838</v>
      </c>
      <c r="BM65" s="6">
        <v>101.07333044234524</v>
      </c>
      <c r="BN65">
        <v>116.97898198468508</v>
      </c>
    </row>
    <row r="66" spans="1:66" x14ac:dyDescent="0.25">
      <c r="A66" t="s">
        <v>542</v>
      </c>
      <c r="B66" t="s">
        <v>446</v>
      </c>
      <c r="C66" t="s">
        <v>673</v>
      </c>
      <c r="D66" t="s">
        <v>674</v>
      </c>
    </row>
    <row r="67" spans="1:66" x14ac:dyDescent="0.25">
      <c r="A67" t="s">
        <v>543</v>
      </c>
      <c r="B67" t="s">
        <v>447</v>
      </c>
      <c r="C67" t="s">
        <v>673</v>
      </c>
      <c r="D67" t="s">
        <v>674</v>
      </c>
    </row>
    <row r="68" spans="1:66" x14ac:dyDescent="0.25">
      <c r="A68" t="s">
        <v>544</v>
      </c>
      <c r="B68" t="s">
        <v>448</v>
      </c>
      <c r="C68" t="s">
        <v>673</v>
      </c>
      <c r="D68" t="s">
        <v>674</v>
      </c>
    </row>
    <row r="69" spans="1:66" x14ac:dyDescent="0.25">
      <c r="A69" t="s">
        <v>545</v>
      </c>
      <c r="B69" t="s">
        <v>449</v>
      </c>
      <c r="C69" t="s">
        <v>673</v>
      </c>
      <c r="D69" t="s">
        <v>674</v>
      </c>
    </row>
    <row r="70" spans="1:66" x14ac:dyDescent="0.25">
      <c r="A70" t="s">
        <v>546</v>
      </c>
      <c r="B70" t="s">
        <v>450</v>
      </c>
      <c r="C70" t="s">
        <v>673</v>
      </c>
      <c r="D70" t="s">
        <v>674</v>
      </c>
    </row>
    <row r="71" spans="1:66" x14ac:dyDescent="0.25">
      <c r="A71" t="s">
        <v>250</v>
      </c>
      <c r="B71" t="s">
        <v>53</v>
      </c>
      <c r="C71" t="s">
        <v>673</v>
      </c>
      <c r="D71" t="s">
        <v>674</v>
      </c>
      <c r="E71">
        <v>20.87508223177262</v>
      </c>
      <c r="F71">
        <v>18.511930454102011</v>
      </c>
      <c r="G71">
        <v>16.661891570276779</v>
      </c>
      <c r="H71">
        <v>19.608617979471681</v>
      </c>
      <c r="I71">
        <v>22.457315121925571</v>
      </c>
      <c r="J71">
        <v>23.129817007284537</v>
      </c>
      <c r="K71">
        <v>23.619510846573689</v>
      </c>
      <c r="L71">
        <v>23.731275410125363</v>
      </c>
      <c r="M71">
        <v>23.547299778526416</v>
      </c>
      <c r="N71">
        <v>27.11429245091831</v>
      </c>
      <c r="O71">
        <v>23.335541448485479</v>
      </c>
      <c r="P71">
        <v>21.123572399780237</v>
      </c>
      <c r="Q71">
        <v>23.26754017911518</v>
      </c>
      <c r="R71">
        <v>24.942217699010865</v>
      </c>
      <c r="S71">
        <v>38.031783522271937</v>
      </c>
      <c r="T71">
        <v>40.152370713349441</v>
      </c>
      <c r="U71">
        <v>43.96432179085761</v>
      </c>
      <c r="V71">
        <v>52.476130182745052</v>
      </c>
      <c r="W71">
        <v>53.677779641591606</v>
      </c>
      <c r="X71">
        <v>61.522497786216391</v>
      </c>
      <c r="Y71">
        <v>74.833316034205964</v>
      </c>
      <c r="Z71">
        <v>86.426078672216306</v>
      </c>
      <c r="AA71">
        <v>78.490285732253099</v>
      </c>
      <c r="AB71">
        <v>67.780423395054839</v>
      </c>
      <c r="AC71">
        <v>65.122512429377835</v>
      </c>
      <c r="AD71">
        <v>63.533432189377201</v>
      </c>
      <c r="AE71">
        <v>54.835435689927294</v>
      </c>
      <c r="AF71">
        <v>50.064196761790846</v>
      </c>
      <c r="AG71">
        <v>44.249840477616054</v>
      </c>
      <c r="AH71">
        <v>46.625162362483231</v>
      </c>
      <c r="AI71">
        <v>49.335776417327509</v>
      </c>
      <c r="AJ71">
        <v>52.734676118097447</v>
      </c>
      <c r="AK71">
        <v>55.003970219762941</v>
      </c>
      <c r="AL71">
        <v>56.457049093218423</v>
      </c>
      <c r="AM71">
        <v>64.930529143619921</v>
      </c>
      <c r="AN71">
        <v>68.321560589620773</v>
      </c>
      <c r="AO71">
        <v>69.339657614096552</v>
      </c>
      <c r="AP71">
        <v>74.197714013288703</v>
      </c>
      <c r="AQ71">
        <v>71.391052492152909</v>
      </c>
      <c r="AR71">
        <v>52.615210803966384</v>
      </c>
      <c r="AS71">
        <v>48.55643831469785</v>
      </c>
      <c r="AT71">
        <v>62.353399906114369</v>
      </c>
      <c r="AU71">
        <v>69.888979395673729</v>
      </c>
      <c r="AV71">
        <v>77.292379814506049</v>
      </c>
      <c r="AW71">
        <v>80.586461780648719</v>
      </c>
      <c r="AX71" s="6">
        <v>86.817979984195119</v>
      </c>
      <c r="AY71">
        <v>93.764209139948278</v>
      </c>
      <c r="AZ71">
        <v>100</v>
      </c>
      <c r="BA71">
        <v>113.84731889942653</v>
      </c>
      <c r="BB71">
        <v>114.59363083494748</v>
      </c>
      <c r="BC71">
        <v>123.14813701691656</v>
      </c>
      <c r="BD71">
        <v>130.12159330682033</v>
      </c>
      <c r="BE71">
        <v>136.60848402048444</v>
      </c>
      <c r="BF71">
        <v>140.83658355664738</v>
      </c>
      <c r="BG71">
        <v>145.10492221693397</v>
      </c>
      <c r="BH71">
        <v>141.49032848416246</v>
      </c>
      <c r="BI71">
        <v>144.18097475337834</v>
      </c>
      <c r="BJ71">
        <v>146.98731071479523</v>
      </c>
      <c r="BK71">
        <v>149.66082406225073</v>
      </c>
      <c r="BL71">
        <v>150.40231865630923</v>
      </c>
      <c r="BM71" s="6">
        <v>149.80206406169222</v>
      </c>
      <c r="BN71">
        <v>153.66595504077537</v>
      </c>
    </row>
    <row r="72" spans="1:66" x14ac:dyDescent="0.25">
      <c r="A72" t="s">
        <v>547</v>
      </c>
      <c r="B72" t="s">
        <v>54</v>
      </c>
      <c r="C72" t="s">
        <v>673</v>
      </c>
      <c r="D72" t="s">
        <v>674</v>
      </c>
      <c r="E72">
        <v>0.74464040311641388</v>
      </c>
      <c r="F72">
        <v>0.75662890092245572</v>
      </c>
      <c r="G72">
        <v>0.75962535467937087</v>
      </c>
      <c r="H72">
        <v>0.76657874570877815</v>
      </c>
      <c r="I72">
        <v>0.77318891697525161</v>
      </c>
      <c r="J72">
        <v>0.81544027131521346</v>
      </c>
      <c r="K72">
        <v>0.8378746446599562</v>
      </c>
      <c r="L72">
        <v>0.86160336597851361</v>
      </c>
      <c r="M72">
        <v>0.87712455743140572</v>
      </c>
      <c r="N72">
        <v>0.88419690224550151</v>
      </c>
      <c r="O72">
        <v>0.99486452229376898</v>
      </c>
      <c r="P72">
        <v>1.0080636854015266</v>
      </c>
      <c r="Q72">
        <v>1.0423287138101609</v>
      </c>
      <c r="R72">
        <v>1.118967131615997</v>
      </c>
      <c r="S72">
        <v>1.2244295590500287</v>
      </c>
      <c r="T72">
        <v>1.3427569531480448</v>
      </c>
      <c r="U72">
        <v>1.4976208587324422</v>
      </c>
      <c r="V72">
        <v>1.6823960793087005</v>
      </c>
      <c r="W72">
        <v>1.8430248923153461</v>
      </c>
      <c r="X72">
        <v>2.2761332656731597</v>
      </c>
      <c r="Y72">
        <v>2.5590763536833578</v>
      </c>
      <c r="Z72">
        <v>2.5028218318429478</v>
      </c>
      <c r="AA72">
        <v>3.1217911693610567</v>
      </c>
      <c r="AB72">
        <v>3.518629029859774</v>
      </c>
      <c r="AC72">
        <v>3.8088262915657491</v>
      </c>
      <c r="AD72">
        <v>4.2497376137569889</v>
      </c>
      <c r="AE72">
        <v>4.7968986260845492</v>
      </c>
      <c r="AF72">
        <v>5.3950417859708066</v>
      </c>
      <c r="AG72">
        <v>6.1189244495116819</v>
      </c>
      <c r="AH72">
        <v>7.2899277938389284</v>
      </c>
      <c r="AI72">
        <v>8.5833834267161055</v>
      </c>
      <c r="AJ72">
        <v>9.9674772805190237</v>
      </c>
      <c r="AK72">
        <v>11.796587175125964</v>
      </c>
      <c r="AL72">
        <v>12.790933941096142</v>
      </c>
      <c r="AM72">
        <v>13.871623520930207</v>
      </c>
      <c r="AN72">
        <v>15.452952744461005</v>
      </c>
      <c r="AO72">
        <v>16.551297235774509</v>
      </c>
      <c r="AP72">
        <v>18.185949269200211</v>
      </c>
      <c r="AQ72">
        <v>18.618353218579003</v>
      </c>
      <c r="AR72">
        <v>18.789536952742253</v>
      </c>
      <c r="AS72">
        <v>19.530672761726279</v>
      </c>
      <c r="AT72">
        <v>19.895447106998056</v>
      </c>
      <c r="AU72">
        <v>20.525253215581198</v>
      </c>
      <c r="AV72">
        <v>21.916350939575047</v>
      </c>
      <c r="AW72">
        <v>24.473969005634213</v>
      </c>
      <c r="AX72" s="6">
        <v>25.994470500162727</v>
      </c>
      <c r="AY72">
        <v>27.907657739324904</v>
      </c>
      <c r="AZ72">
        <v>31.422833698936671</v>
      </c>
      <c r="BA72">
        <v>35.257671442256708</v>
      </c>
      <c r="BB72">
        <v>39.201433183543919</v>
      </c>
      <c r="BC72">
        <v>43.163468967772552</v>
      </c>
      <c r="BD72">
        <v>48.19761414551688</v>
      </c>
      <c r="BE72">
        <v>57.58789625380377</v>
      </c>
      <c r="BF72">
        <v>62.605342248251603</v>
      </c>
      <c r="BG72">
        <v>69.64695606433699</v>
      </c>
      <c r="BH72">
        <v>76.563518470538284</v>
      </c>
      <c r="BI72">
        <v>81.345417919269764</v>
      </c>
      <c r="BJ72">
        <v>100</v>
      </c>
      <c r="BK72">
        <v>121.42622591943959</v>
      </c>
      <c r="BL72">
        <v>137.96759559300065</v>
      </c>
      <c r="BM72" s="6">
        <v>146.5508610332399</v>
      </c>
      <c r="BN72">
        <v>153.60540295680104</v>
      </c>
    </row>
    <row r="73" spans="1:66" x14ac:dyDescent="0.25">
      <c r="A73" t="s">
        <v>548</v>
      </c>
      <c r="B73" t="s">
        <v>451</v>
      </c>
      <c r="C73" t="s">
        <v>673</v>
      </c>
      <c r="D73" t="s">
        <v>674</v>
      </c>
    </row>
    <row r="74" spans="1:66" x14ac:dyDescent="0.25">
      <c r="A74" t="s">
        <v>254</v>
      </c>
      <c r="B74" t="s">
        <v>55</v>
      </c>
      <c r="C74" t="s">
        <v>673</v>
      </c>
      <c r="D74" t="s">
        <v>674</v>
      </c>
      <c r="AK74">
        <v>13.435629922845493</v>
      </c>
      <c r="AL74">
        <v>13.249792236152476</v>
      </c>
      <c r="AM74">
        <v>14.63203013047373</v>
      </c>
      <c r="AN74">
        <v>16.067438190941537</v>
      </c>
      <c r="AO74">
        <v>17.525531677627086</v>
      </c>
      <c r="AP74">
        <v>18.208528249303015</v>
      </c>
      <c r="AQ74">
        <v>19.867174577181988</v>
      </c>
      <c r="AR74">
        <v>20.32780723651986</v>
      </c>
      <c r="AS74">
        <v>25.405204550258592</v>
      </c>
      <c r="AT74">
        <v>29.235615727316862</v>
      </c>
      <c r="AU74">
        <v>33.956778062285316</v>
      </c>
      <c r="AV74">
        <v>41.384090394325938</v>
      </c>
      <c r="AW74">
        <v>51.647049196595127</v>
      </c>
      <c r="AX74" s="6">
        <v>55.584459790321205</v>
      </c>
      <c r="AY74">
        <v>61.917755336343362</v>
      </c>
      <c r="AZ74">
        <v>66.430450295594298</v>
      </c>
      <c r="BA74">
        <v>77.10995569579336</v>
      </c>
      <c r="BB74">
        <v>99.860868081389697</v>
      </c>
      <c r="BC74">
        <v>83.655246987899531</v>
      </c>
      <c r="BD74">
        <v>100</v>
      </c>
    </row>
    <row r="75" spans="1:66" x14ac:dyDescent="0.25">
      <c r="A75" t="s">
        <v>392</v>
      </c>
      <c r="B75" t="s">
        <v>56</v>
      </c>
      <c r="C75" t="s">
        <v>673</v>
      </c>
      <c r="D75" t="s">
        <v>674</v>
      </c>
      <c r="E75">
        <v>2.5518098896504173</v>
      </c>
      <c r="F75">
        <v>2.6147474673030362</v>
      </c>
      <c r="G75">
        <v>2.7741383317639294</v>
      </c>
      <c r="H75">
        <v>2.9917798783103278</v>
      </c>
      <c r="I75">
        <v>3.1788953540710283</v>
      </c>
      <c r="J75">
        <v>3.4702368741206175</v>
      </c>
      <c r="K75">
        <v>3.7538851301894947</v>
      </c>
      <c r="L75">
        <v>4.0743812975003051</v>
      </c>
      <c r="M75">
        <v>4.3152232771296672</v>
      </c>
      <c r="N75">
        <v>4.5367345036985212</v>
      </c>
      <c r="O75">
        <v>4.9480689342151871</v>
      </c>
      <c r="P75">
        <v>5.3362956182852885</v>
      </c>
      <c r="Q75">
        <v>5.7908371803136696</v>
      </c>
      <c r="R75">
        <v>6.477027907374751</v>
      </c>
      <c r="S75">
        <v>7.5097972866772054</v>
      </c>
      <c r="T75">
        <v>8.7700750767210565</v>
      </c>
      <c r="U75">
        <v>10.216253579899744</v>
      </c>
      <c r="V75">
        <v>12.605127316933288</v>
      </c>
      <c r="W75">
        <v>15.205696423672354</v>
      </c>
      <c r="X75">
        <v>17.780268801334444</v>
      </c>
      <c r="Y75">
        <v>20.154792981687493</v>
      </c>
      <c r="Z75">
        <v>22.644150258414886</v>
      </c>
      <c r="AA75">
        <v>25.719751977043366</v>
      </c>
      <c r="AB75">
        <v>28.776350429770019</v>
      </c>
      <c r="AC75">
        <v>31.902824197842527</v>
      </c>
      <c r="AD75">
        <v>34.64502490844324</v>
      </c>
      <c r="AE75">
        <v>38.413993708258573</v>
      </c>
      <c r="AF75">
        <v>40.697397562776843</v>
      </c>
      <c r="AG75">
        <v>43.113246510824524</v>
      </c>
      <c r="AH75">
        <v>46.086419705598445</v>
      </c>
      <c r="AI75">
        <v>49.462826453283881</v>
      </c>
      <c r="AJ75">
        <v>52.893142549168438</v>
      </c>
      <c r="AK75">
        <v>56.442680314540453</v>
      </c>
      <c r="AL75">
        <v>59.003620895780664</v>
      </c>
      <c r="AM75">
        <v>61.292868113174862</v>
      </c>
      <c r="AN75">
        <v>64.316524862210187</v>
      </c>
      <c r="AO75">
        <v>66.541935308359854</v>
      </c>
      <c r="AP75">
        <v>68.109653725078701</v>
      </c>
      <c r="AQ75">
        <v>69.857757261340396</v>
      </c>
      <c r="AR75">
        <v>71.632919809579462</v>
      </c>
      <c r="AS75">
        <v>74.018120329959103</v>
      </c>
      <c r="AT75">
        <v>77.058956736625035</v>
      </c>
      <c r="AU75">
        <v>80.206564390327941</v>
      </c>
      <c r="AV75">
        <v>83.361492278630166</v>
      </c>
      <c r="AW75">
        <v>86.597772979312751</v>
      </c>
      <c r="AX75" s="6">
        <v>90.14914085071139</v>
      </c>
      <c r="AY75">
        <v>93.736740075600238</v>
      </c>
      <c r="AZ75">
        <v>96.939159025830577</v>
      </c>
      <c r="BA75">
        <v>99.124484853141269</v>
      </c>
      <c r="BB75">
        <v>99.267001417539049</v>
      </c>
      <c r="BC75">
        <v>99.41935579541304</v>
      </c>
      <c r="BD75">
        <v>99.399731075036428</v>
      </c>
      <c r="BE75">
        <v>99.285811264288355</v>
      </c>
      <c r="BF75">
        <v>99.680647533514914</v>
      </c>
      <c r="BG75">
        <v>99.457639329672645</v>
      </c>
      <c r="BH75">
        <v>100</v>
      </c>
      <c r="BI75">
        <v>100.32209801213854</v>
      </c>
      <c r="BJ75">
        <v>101.62549458081051</v>
      </c>
      <c r="BK75">
        <v>102.8912933856397</v>
      </c>
      <c r="BL75">
        <v>104.38049919421275</v>
      </c>
      <c r="BM75" s="6">
        <v>105.65975146086912</v>
      </c>
      <c r="BN75">
        <v>108.0909551762373</v>
      </c>
    </row>
    <row r="76" spans="1:66" x14ac:dyDescent="0.25">
      <c r="A76" t="s">
        <v>255</v>
      </c>
      <c r="B76" t="s">
        <v>57</v>
      </c>
      <c r="C76" t="s">
        <v>673</v>
      </c>
      <c r="D76" t="s">
        <v>674</v>
      </c>
      <c r="AN76">
        <v>30.963704368068466</v>
      </c>
      <c r="AO76">
        <v>37.942763699202168</v>
      </c>
      <c r="AP76">
        <v>41.707624119345226</v>
      </c>
      <c r="AQ76">
        <v>44.583158220824274</v>
      </c>
      <c r="AR76">
        <v>47.463683894505095</v>
      </c>
      <c r="AS76">
        <v>49.212581315670221</v>
      </c>
      <c r="AT76">
        <v>52.559269638727237</v>
      </c>
      <c r="AU76">
        <v>55.112421850011209</v>
      </c>
      <c r="AV76">
        <v>57.25553115242554</v>
      </c>
      <c r="AW76">
        <v>59.941084303358153</v>
      </c>
      <c r="AX76" s="6">
        <v>63.491844041815973</v>
      </c>
      <c r="AY76">
        <v>69.192509710279793</v>
      </c>
      <c r="AZ76">
        <v>77.743588654587398</v>
      </c>
      <c r="BA76">
        <v>83.032114487744096</v>
      </c>
      <c r="BB76">
        <v>82.709383818176093</v>
      </c>
      <c r="BC76">
        <v>84.216640180020448</v>
      </c>
      <c r="BD76">
        <v>88.826437392836809</v>
      </c>
      <c r="BE76">
        <v>92.443605922893738</v>
      </c>
      <c r="BF76">
        <v>96.170238777599295</v>
      </c>
      <c r="BG76">
        <v>98.97419107234029</v>
      </c>
      <c r="BH76">
        <v>100</v>
      </c>
      <c r="BI76">
        <v>102.18730990746438</v>
      </c>
      <c r="BJ76">
        <v>105.85620733193801</v>
      </c>
      <c r="BK76">
        <v>110.97729713999598</v>
      </c>
      <c r="BL76">
        <v>114.53640389916886</v>
      </c>
      <c r="BM76" s="6">
        <v>113.92763207535548</v>
      </c>
      <c r="BN76">
        <v>120.75976516970739</v>
      </c>
    </row>
    <row r="77" spans="1:66" x14ac:dyDescent="0.25">
      <c r="A77" t="s">
        <v>256</v>
      </c>
      <c r="B77" t="s">
        <v>58</v>
      </c>
      <c r="C77" t="s">
        <v>673</v>
      </c>
      <c r="D77" t="s">
        <v>674</v>
      </c>
      <c r="Z77">
        <v>6.259098629445357</v>
      </c>
      <c r="AA77">
        <v>6.5263954086404716</v>
      </c>
      <c r="AB77">
        <v>6.7027959352021478</v>
      </c>
      <c r="AC77">
        <v>6.5195428385859273</v>
      </c>
      <c r="AD77">
        <v>8.5919596766126958</v>
      </c>
      <c r="AE77">
        <v>8.1388922861616333</v>
      </c>
      <c r="AF77">
        <v>7.6408334242197995</v>
      </c>
      <c r="AG77">
        <v>7.8781197899269007</v>
      </c>
      <c r="AH77">
        <v>8.3180916590674681</v>
      </c>
      <c r="AI77">
        <v>8.5902075974977752</v>
      </c>
      <c r="AJ77">
        <v>10.229587733194027</v>
      </c>
      <c r="AK77">
        <v>11.818470432741233</v>
      </c>
      <c r="AL77">
        <v>13.399411164341085</v>
      </c>
      <c r="AM77">
        <v>13.792158856755169</v>
      </c>
      <c r="AN77">
        <v>15.54464146636507</v>
      </c>
      <c r="AO77">
        <v>15.581814598739726</v>
      </c>
      <c r="AP77">
        <v>15.61401528540188</v>
      </c>
      <c r="AQ77">
        <v>15.590571335794168</v>
      </c>
      <c r="AR77">
        <v>15.937106545193227</v>
      </c>
      <c r="AS77">
        <v>17.445508889325811</v>
      </c>
      <c r="AT77">
        <v>16.441461350909815</v>
      </c>
      <c r="AU77">
        <v>15.846044644425373</v>
      </c>
      <c r="AV77">
        <v>17.869264190408895</v>
      </c>
      <c r="AW77">
        <v>18.568195881155244</v>
      </c>
      <c r="AX77" s="6">
        <v>20.401900277092853</v>
      </c>
      <c r="AY77">
        <v>22.758799163867216</v>
      </c>
      <c r="AZ77">
        <v>26.677996262700937</v>
      </c>
      <c r="BA77">
        <v>34.764543274524776</v>
      </c>
      <c r="BB77">
        <v>43.158934267592329</v>
      </c>
      <c r="BC77">
        <v>43.782396284509737</v>
      </c>
      <c r="BD77">
        <v>52.565965934995461</v>
      </c>
      <c r="BE77">
        <v>70.197329470874365</v>
      </c>
      <c r="BF77">
        <v>73.638388030042492</v>
      </c>
      <c r="BG77">
        <v>81.725199904310074</v>
      </c>
      <c r="BH77">
        <v>90.581386153143015</v>
      </c>
      <c r="BI77">
        <v>99.999971239032391</v>
      </c>
      <c r="BJ77">
        <v>106.67682440189768</v>
      </c>
      <c r="BK77">
        <v>119.88586329583364</v>
      </c>
      <c r="BL77">
        <v>135.30366104507482</v>
      </c>
      <c r="BM77" s="6">
        <v>160.0027900130535</v>
      </c>
      <c r="BN77">
        <v>194.84871332788623</v>
      </c>
    </row>
    <row r="78" spans="1:66" x14ac:dyDescent="0.25">
      <c r="A78" t="s">
        <v>549</v>
      </c>
      <c r="B78" t="s">
        <v>452</v>
      </c>
      <c r="C78" t="s">
        <v>673</v>
      </c>
      <c r="D78" t="s">
        <v>674</v>
      </c>
    </row>
    <row r="79" spans="1:66" x14ac:dyDescent="0.25">
      <c r="A79" t="s">
        <v>550</v>
      </c>
      <c r="B79" t="s">
        <v>453</v>
      </c>
      <c r="C79" t="s">
        <v>673</v>
      </c>
      <c r="D79" t="s">
        <v>674</v>
      </c>
    </row>
    <row r="80" spans="1:66" x14ac:dyDescent="0.25">
      <c r="A80" t="s">
        <v>261</v>
      </c>
      <c r="B80" t="s">
        <v>59</v>
      </c>
      <c r="C80" t="s">
        <v>673</v>
      </c>
      <c r="D80" t="s">
        <v>674</v>
      </c>
      <c r="E80">
        <v>6.1638722078477244</v>
      </c>
      <c r="F80">
        <v>6.4931325787611831</v>
      </c>
      <c r="G80">
        <v>6.7511660954966333</v>
      </c>
      <c r="H80">
        <v>7.0986222921691056</v>
      </c>
      <c r="I80">
        <v>7.6080029867269765</v>
      </c>
      <c r="J80">
        <v>7.9901750353809335</v>
      </c>
      <c r="K80">
        <v>8.3676184095177142</v>
      </c>
      <c r="L80">
        <v>8.9836478631835845</v>
      </c>
      <c r="M80">
        <v>10.067414165678743</v>
      </c>
      <c r="N80">
        <v>10.485244663354145</v>
      </c>
      <c r="O80">
        <v>11.282125112811407</v>
      </c>
      <c r="P80">
        <v>12.112952362914372</v>
      </c>
      <c r="Q80">
        <v>13.111552825965529</v>
      </c>
      <c r="R80">
        <v>14.917281058930223</v>
      </c>
      <c r="S80">
        <v>18.209733430571699</v>
      </c>
      <c r="T80">
        <v>20.68042825074361</v>
      </c>
      <c r="U80">
        <v>23.394668644210789</v>
      </c>
      <c r="V80">
        <v>25.598133944677809</v>
      </c>
      <c r="W80">
        <v>27.506267309536636</v>
      </c>
      <c r="X80">
        <v>29.790657786423978</v>
      </c>
      <c r="Y80">
        <v>32.661161195159579</v>
      </c>
      <c r="Z80">
        <v>36.460897466596428</v>
      </c>
      <c r="AA80">
        <v>39.761263353460286</v>
      </c>
      <c r="AB80">
        <v>43.017882077383902</v>
      </c>
      <c r="AC80">
        <v>46.649621724447861</v>
      </c>
      <c r="AD80">
        <v>49.083140916522005</v>
      </c>
      <c r="AE80">
        <v>51.41467655163364</v>
      </c>
      <c r="AF80">
        <v>53.61732451799358</v>
      </c>
      <c r="AG80">
        <v>57.736823093826196</v>
      </c>
      <c r="AH80">
        <v>61.507118100312219</v>
      </c>
      <c r="AI80">
        <v>64.702660406885755</v>
      </c>
      <c r="AJ80">
        <v>65.68081327236311</v>
      </c>
      <c r="AK80">
        <v>66.26389257968205</v>
      </c>
      <c r="AL80">
        <v>67.434047474803108</v>
      </c>
      <c r="AM80">
        <v>68.678482775322394</v>
      </c>
      <c r="AN80">
        <v>71.563743573358124</v>
      </c>
      <c r="AO80">
        <v>71.507726362095298</v>
      </c>
      <c r="AP80">
        <v>72.995388669301704</v>
      </c>
      <c r="AQ80">
        <v>75.256740211389015</v>
      </c>
      <c r="AR80">
        <v>75.95439719919807</v>
      </c>
      <c r="AS80">
        <v>77.198402190763943</v>
      </c>
      <c r="AT80">
        <v>79.74855945521216</v>
      </c>
      <c r="AU80">
        <v>80.501596629999298</v>
      </c>
      <c r="AV80">
        <v>80.654488245892836</v>
      </c>
      <c r="AW80">
        <v>81.140561592165923</v>
      </c>
      <c r="AX80" s="6">
        <v>81.894309711233888</v>
      </c>
      <c r="AY80">
        <v>82.6483297959808</v>
      </c>
      <c r="AZ80">
        <v>84.923870311691374</v>
      </c>
      <c r="BA80">
        <v>87.50320932935152</v>
      </c>
      <c r="BB80">
        <v>89.055433328596706</v>
      </c>
      <c r="BC80">
        <v>89.343020632998545</v>
      </c>
      <c r="BD80">
        <v>91.686964575133132</v>
      </c>
      <c r="BE80">
        <v>94.413709541074141</v>
      </c>
      <c r="BF80">
        <v>96.829090288703952</v>
      </c>
      <c r="BG80">
        <v>98.408976322523571</v>
      </c>
      <c r="BH80">
        <v>100</v>
      </c>
      <c r="BI80">
        <v>100.08742545829345</v>
      </c>
      <c r="BJ80">
        <v>100.90740459989478</v>
      </c>
      <c r="BK80">
        <v>102.9274056308471</v>
      </c>
      <c r="BL80">
        <v>104.4677700348432</v>
      </c>
      <c r="BM80" s="6">
        <v>106.01504429114132</v>
      </c>
      <c r="BN80">
        <v>108.7166379053081</v>
      </c>
    </row>
    <row r="81" spans="1:66" x14ac:dyDescent="0.25">
      <c r="A81" t="s">
        <v>260</v>
      </c>
      <c r="B81" t="s">
        <v>60</v>
      </c>
      <c r="C81" t="s">
        <v>673</v>
      </c>
      <c r="D81" t="s">
        <v>674</v>
      </c>
      <c r="E81">
        <v>5.0438109772620123</v>
      </c>
      <c r="F81">
        <v>5.0745267134792842</v>
      </c>
      <c r="G81">
        <v>5.1456982101859792</v>
      </c>
      <c r="H81">
        <v>5.0958225279101681</v>
      </c>
      <c r="I81">
        <v>5.2558691997128504</v>
      </c>
      <c r="J81">
        <v>5.6737599247028632</v>
      </c>
      <c r="K81">
        <v>5.8146323885867526</v>
      </c>
      <c r="L81">
        <v>5.6054092663280546</v>
      </c>
      <c r="M81">
        <v>5.7898908427733566</v>
      </c>
      <c r="N81">
        <v>6.165899776727648</v>
      </c>
      <c r="O81">
        <v>6.5871101362877118</v>
      </c>
      <c r="P81">
        <v>6.8083883342044791</v>
      </c>
      <c r="Q81">
        <v>7.8109488389844426</v>
      </c>
      <c r="R81">
        <v>9.0605015667640725</v>
      </c>
      <c r="S81">
        <v>11.746551828189697</v>
      </c>
      <c r="T81">
        <v>14.603154491651429</v>
      </c>
      <c r="U81">
        <v>15.758475350749334</v>
      </c>
      <c r="V81">
        <v>15.753427948123793</v>
      </c>
      <c r="W81">
        <v>16.451601700836981</v>
      </c>
      <c r="X81">
        <v>17.790984227872528</v>
      </c>
      <c r="Y81">
        <v>20.870906841074632</v>
      </c>
      <c r="Z81">
        <v>21.071077621634885</v>
      </c>
      <c r="AA81">
        <v>23.629079660646056</v>
      </c>
      <c r="AB81">
        <v>25.239816211511997</v>
      </c>
      <c r="AC81">
        <v>25.99890274983504</v>
      </c>
      <c r="AD81">
        <v>28.1347788276946</v>
      </c>
      <c r="AE81">
        <v>28.993254709572525</v>
      </c>
      <c r="AF81">
        <v>31.121362611149255</v>
      </c>
      <c r="AG81">
        <v>33.40194092279399</v>
      </c>
      <c r="AH81">
        <v>34.353327231686265</v>
      </c>
      <c r="AI81">
        <v>36.647947201314459</v>
      </c>
      <c r="AJ81">
        <v>38.844306919787989</v>
      </c>
      <c r="AK81">
        <v>41.294089939359793</v>
      </c>
      <c r="AL81">
        <v>44.28268570863699</v>
      </c>
      <c r="AM81">
        <v>44.649363194115658</v>
      </c>
      <c r="AN81">
        <v>45.154086098505751</v>
      </c>
      <c r="AO81">
        <v>46.449305004295297</v>
      </c>
      <c r="AP81">
        <v>47.977513148185331</v>
      </c>
      <c r="AQ81">
        <v>51.55085598277622</v>
      </c>
      <c r="AR81">
        <v>55.021167302749888</v>
      </c>
      <c r="AS81">
        <v>52.424237599212645</v>
      </c>
      <c r="AT81">
        <v>54.125611819399211</v>
      </c>
      <c r="AU81">
        <v>55.893596504082218</v>
      </c>
      <c r="AV81">
        <v>60.198956917661015</v>
      </c>
      <c r="AW81">
        <v>61.519727204821415</v>
      </c>
      <c r="AX81" s="6">
        <v>65.607827492861176</v>
      </c>
      <c r="AY81">
        <v>68.065994555282785</v>
      </c>
      <c r="AZ81">
        <v>70.124620890903273</v>
      </c>
      <c r="BA81">
        <v>71.637993529374384</v>
      </c>
      <c r="BB81">
        <v>72.634259538381883</v>
      </c>
      <c r="BC81">
        <v>75.706532552528685</v>
      </c>
      <c r="BD81">
        <v>82.816390819354382</v>
      </c>
      <c r="BE81">
        <v>85.778330234561537</v>
      </c>
      <c r="BF81">
        <v>88.884617941152314</v>
      </c>
      <c r="BG81">
        <v>100</v>
      </c>
      <c r="BH81">
        <v>102.53089897431484</v>
      </c>
      <c r="BI81">
        <v>105.23087161798752</v>
      </c>
      <c r="BJ81">
        <v>107.01817308908639</v>
      </c>
      <c r="BK81">
        <v>108.5439507373914</v>
      </c>
      <c r="BL81">
        <v>110.9790997230216</v>
      </c>
      <c r="BM81" s="6">
        <v>109.62948685998195</v>
      </c>
      <c r="BN81">
        <v>105.85102124509831</v>
      </c>
    </row>
    <row r="82" spans="1:66" x14ac:dyDescent="0.25">
      <c r="A82" t="s">
        <v>262</v>
      </c>
      <c r="B82" t="s">
        <v>61</v>
      </c>
      <c r="C82" t="s">
        <v>673</v>
      </c>
      <c r="D82" t="s">
        <v>674</v>
      </c>
      <c r="E82">
        <v>9.9724800922236838</v>
      </c>
      <c r="F82">
        <v>10.298757386252824</v>
      </c>
      <c r="G82">
        <v>10.803014786207987</v>
      </c>
      <c r="H82">
        <v>11.399991283475956</v>
      </c>
      <c r="I82">
        <v>11.85529625948036</v>
      </c>
      <c r="J82">
        <v>12.211178438322733</v>
      </c>
      <c r="K82">
        <v>12.574078915787343</v>
      </c>
      <c r="L82">
        <v>12.956502907948861</v>
      </c>
      <c r="M82">
        <v>13.526494982894397</v>
      </c>
      <c r="N82">
        <v>14.526912340789616</v>
      </c>
      <c r="O82">
        <v>15.314959448991205</v>
      </c>
      <c r="P82">
        <v>16.218601650472245</v>
      </c>
      <c r="Q82">
        <v>17.322273164070783</v>
      </c>
      <c r="R82">
        <v>18.68373119459087</v>
      </c>
      <c r="S82">
        <v>20.894469519032061</v>
      </c>
      <c r="T82">
        <v>23.76816954111149</v>
      </c>
      <c r="U82">
        <v>26.323059708369463</v>
      </c>
      <c r="V82">
        <v>28.632949665165825</v>
      </c>
      <c r="W82">
        <v>31.289827208071831</v>
      </c>
      <c r="X82">
        <v>34.515899783342846</v>
      </c>
      <c r="Y82">
        <v>38.549751373302996</v>
      </c>
      <c r="Z82">
        <v>43.056977687744734</v>
      </c>
      <c r="AA82">
        <v>48.264617945736902</v>
      </c>
      <c r="AB82">
        <v>52.922320062437912</v>
      </c>
      <c r="AC82">
        <v>56.662620355204751</v>
      </c>
      <c r="AD82">
        <v>59.752862861392444</v>
      </c>
      <c r="AE82">
        <v>62.773472635540315</v>
      </c>
      <c r="AF82">
        <v>64.315101858353103</v>
      </c>
      <c r="AG82">
        <v>66.368941179079997</v>
      </c>
      <c r="AH82">
        <v>68.54932519178918</v>
      </c>
      <c r="AI82">
        <v>70.37079240351936</v>
      </c>
      <c r="AJ82">
        <v>72.16319618124875</v>
      </c>
      <c r="AK82">
        <v>73.582686485983416</v>
      </c>
      <c r="AL82">
        <v>74.777303574151674</v>
      </c>
      <c r="AM82">
        <v>75.468940905373344</v>
      </c>
      <c r="AN82">
        <v>76.31775737744789</v>
      </c>
      <c r="AO82">
        <v>77.354212101210223</v>
      </c>
      <c r="AP82">
        <v>78.033538060469652</v>
      </c>
      <c r="AQ82">
        <v>78.775061659469642</v>
      </c>
      <c r="AR82">
        <v>78.935614022276951</v>
      </c>
      <c r="AS82">
        <v>80.161713221067458</v>
      </c>
      <c r="AT82">
        <v>81.771628311279144</v>
      </c>
      <c r="AU82">
        <v>83.462196004135791</v>
      </c>
      <c r="AV82">
        <v>85.014065572472504</v>
      </c>
      <c r="AW82">
        <v>86.39356793511466</v>
      </c>
      <c r="AX82" s="6">
        <v>88.066442374405995</v>
      </c>
      <c r="AY82">
        <v>89.964562529424867</v>
      </c>
      <c r="AZ82">
        <v>92.264629835836374</v>
      </c>
      <c r="BA82">
        <v>94.448601752656273</v>
      </c>
      <c r="BB82">
        <v>94.511530472168189</v>
      </c>
      <c r="BC82">
        <v>95.52251792835844</v>
      </c>
      <c r="BD82">
        <v>96.428033404603596</v>
      </c>
      <c r="BE82">
        <v>97.548358434308241</v>
      </c>
      <c r="BF82">
        <v>98.307382729407919</v>
      </c>
      <c r="BG82">
        <v>98.874561504670396</v>
      </c>
      <c r="BH82">
        <v>100</v>
      </c>
      <c r="BI82">
        <v>100.52255934340045</v>
      </c>
      <c r="BJ82">
        <v>101.04686215742858</v>
      </c>
      <c r="BK82">
        <v>102.0494739473085</v>
      </c>
      <c r="BL82">
        <v>103.35427050656934</v>
      </c>
      <c r="BM82" s="6">
        <v>106.23224925760502</v>
      </c>
      <c r="BN82">
        <v>107.64866341131349</v>
      </c>
    </row>
    <row r="83" spans="1:66" x14ac:dyDescent="0.25">
      <c r="A83" t="s">
        <v>257</v>
      </c>
      <c r="B83" t="s">
        <v>259</v>
      </c>
      <c r="C83" t="s">
        <v>673</v>
      </c>
      <c r="D83" t="s">
        <v>674</v>
      </c>
    </row>
    <row r="84" spans="1:66" x14ac:dyDescent="0.25">
      <c r="A84" t="s">
        <v>551</v>
      </c>
      <c r="B84" t="s">
        <v>331</v>
      </c>
      <c r="C84" t="s">
        <v>673</v>
      </c>
      <c r="D84" t="s">
        <v>674</v>
      </c>
      <c r="AE84">
        <v>67.312537492501505</v>
      </c>
      <c r="AF84">
        <v>69.176052163604027</v>
      </c>
      <c r="AG84">
        <v>72.080924855491318</v>
      </c>
      <c r="AH84">
        <v>75.488553880513678</v>
      </c>
      <c r="AI84">
        <v>79.224973089343379</v>
      </c>
      <c r="AJ84">
        <v>83.266533066132268</v>
      </c>
      <c r="AK84">
        <v>85.789980732177256</v>
      </c>
      <c r="AL84">
        <v>88.374164810690431</v>
      </c>
      <c r="AM84">
        <v>90.685176892073443</v>
      </c>
      <c r="AN84">
        <v>92.723568849275182</v>
      </c>
      <c r="AO84">
        <v>94.457132780022008</v>
      </c>
      <c r="AP84">
        <v>95.072240644789346</v>
      </c>
      <c r="AQ84">
        <v>97.916086024641729</v>
      </c>
      <c r="AR84">
        <v>97.147838781025541</v>
      </c>
      <c r="AS84">
        <v>98.195972846983508</v>
      </c>
      <c r="AT84">
        <v>99.284815787944865</v>
      </c>
      <c r="AU84">
        <v>99.378325096103296</v>
      </c>
      <c r="AV84">
        <v>99.016463415618134</v>
      </c>
      <c r="AW84">
        <v>100</v>
      </c>
      <c r="AX84" s="6">
        <v>102.0969946720524</v>
      </c>
      <c r="AY84">
        <v>103.51074088378256</v>
      </c>
      <c r="AZ84">
        <v>106.79664788205201</v>
      </c>
      <c r="BA84">
        <v>112.14179691878124</v>
      </c>
      <c r="BB84">
        <v>118.15441349740684</v>
      </c>
      <c r="BC84">
        <v>122.41149878843393</v>
      </c>
      <c r="BD84">
        <v>124.36473636649097</v>
      </c>
      <c r="BE84">
        <v>133.22261597741414</v>
      </c>
      <c r="BF84">
        <v>134.07117030111812</v>
      </c>
      <c r="BG84">
        <v>138.12534069376065</v>
      </c>
      <c r="BH84">
        <v>130.87326473673787</v>
      </c>
      <c r="BI84">
        <v>136.1708022173207</v>
      </c>
      <c r="BJ84">
        <v>146.34423584189881</v>
      </c>
      <c r="BK84">
        <v>160.08060340638806</v>
      </c>
      <c r="BL84">
        <v>162.18499403025379</v>
      </c>
      <c r="BM84" s="6">
        <v>163.49677935388317</v>
      </c>
      <c r="BN84">
        <v>167.23728859862692</v>
      </c>
    </row>
    <row r="85" spans="1:66" x14ac:dyDescent="0.25">
      <c r="A85" t="s">
        <v>263</v>
      </c>
      <c r="B85" t="s">
        <v>62</v>
      </c>
      <c r="C85" t="s">
        <v>673</v>
      </c>
      <c r="D85" t="s">
        <v>674</v>
      </c>
      <c r="E85">
        <v>5.5001569699198756</v>
      </c>
      <c r="F85">
        <v>5.6804766459718099</v>
      </c>
      <c r="G85">
        <v>5.7589195183940838</v>
      </c>
      <c r="H85">
        <v>4.5873936254084855</v>
      </c>
      <c r="I85">
        <v>6.1260326585155092</v>
      </c>
      <c r="J85">
        <v>5.9386307515755865</v>
      </c>
      <c r="K85">
        <v>6.1841590528694761</v>
      </c>
      <c r="L85">
        <v>6.5691065413214327</v>
      </c>
      <c r="M85">
        <v>6.9935283098265852</v>
      </c>
      <c r="N85">
        <v>7.3403461144442499</v>
      </c>
      <c r="O85">
        <v>7.3095020185186543</v>
      </c>
      <c r="P85">
        <v>7.7849241341891844</v>
      </c>
      <c r="Q85">
        <v>7.2184176484212648</v>
      </c>
      <c r="R85">
        <v>9.7273702794743979</v>
      </c>
      <c r="S85">
        <v>16.090088706740318</v>
      </c>
      <c r="T85">
        <v>16.793586836498157</v>
      </c>
      <c r="U85">
        <v>19.256355461910381</v>
      </c>
      <c r="V85">
        <v>21.142646428522909</v>
      </c>
      <c r="W85">
        <v>21.747130353310425</v>
      </c>
      <c r="X85">
        <v>25.875391595380531</v>
      </c>
      <c r="Y85">
        <v>35.392645762160569</v>
      </c>
      <c r="Z85">
        <v>39.088369439487316</v>
      </c>
      <c r="AA85">
        <v>45.695722487535697</v>
      </c>
      <c r="AB85">
        <v>47.032250223900391</v>
      </c>
      <c r="AC85">
        <v>52.680925586819974</v>
      </c>
      <c r="AD85">
        <v>52.008689703519096</v>
      </c>
      <c r="AE85">
        <v>41.185778078319977</v>
      </c>
      <c r="AF85">
        <v>41.594869506460071</v>
      </c>
      <c r="AG85">
        <v>42.682631248212047</v>
      </c>
      <c r="AH85">
        <v>45.981155572586985</v>
      </c>
      <c r="AI85">
        <v>53.0430064583134</v>
      </c>
      <c r="AJ85">
        <v>47.014083958250275</v>
      </c>
      <c r="AK85">
        <v>47.1146315498614</v>
      </c>
      <c r="AL85">
        <v>46.874591557939191</v>
      </c>
      <c r="AM85">
        <v>68.695390302407532</v>
      </c>
      <c r="AN85">
        <v>69.615300913443491</v>
      </c>
      <c r="AO85">
        <v>79.056999140275735</v>
      </c>
      <c r="AP85">
        <v>79.805302760437385</v>
      </c>
      <c r="AQ85">
        <v>65.610811210381286</v>
      </c>
      <c r="AR85">
        <v>78.20240236886103</v>
      </c>
      <c r="AS85">
        <v>100.16894387136152</v>
      </c>
      <c r="AT85">
        <v>100</v>
      </c>
      <c r="AU85">
        <v>100.85580781423627</v>
      </c>
      <c r="AV85">
        <v>100.6368292851927</v>
      </c>
      <c r="AW85">
        <v>108.45155938758366</v>
      </c>
      <c r="AX85" s="6">
        <v>130.24432859255901</v>
      </c>
      <c r="AY85">
        <v>143.09701773450152</v>
      </c>
      <c r="AZ85">
        <v>149.15197005444131</v>
      </c>
      <c r="BA85">
        <v>179.69674091069635</v>
      </c>
      <c r="BB85">
        <v>147.21739039297432</v>
      </c>
      <c r="BC85">
        <v>171.60295034852135</v>
      </c>
      <c r="BD85">
        <v>193.36431134759414</v>
      </c>
      <c r="BE85">
        <v>187.67572144424994</v>
      </c>
      <c r="BF85">
        <v>176.11879139753512</v>
      </c>
      <c r="BG85">
        <v>174.61933303241392</v>
      </c>
      <c r="BH85">
        <v>159.03076403584379</v>
      </c>
      <c r="BI85">
        <v>152.24054165940333</v>
      </c>
      <c r="BJ85">
        <v>158.05659033716788</v>
      </c>
      <c r="BK85">
        <v>169.39977047299229</v>
      </c>
      <c r="BL85">
        <v>172.02120684648108</v>
      </c>
      <c r="BM85" s="6">
        <v>156.2401435053996</v>
      </c>
      <c r="BN85">
        <v>195.84462886447432</v>
      </c>
    </row>
    <row r="86" spans="1:66" x14ac:dyDescent="0.25">
      <c r="A86" t="s">
        <v>418</v>
      </c>
      <c r="B86" t="s">
        <v>63</v>
      </c>
      <c r="C86" t="s">
        <v>673</v>
      </c>
      <c r="D86" t="s">
        <v>674</v>
      </c>
      <c r="E86">
        <v>5.1128590954959687</v>
      </c>
      <c r="F86">
        <v>5.2860723568116361</v>
      </c>
      <c r="G86">
        <v>5.4641709882092995</v>
      </c>
      <c r="H86">
        <v>5.5510047541345449</v>
      </c>
      <c r="I86">
        <v>5.7366754003807934</v>
      </c>
      <c r="J86">
        <v>6.0576165283840986</v>
      </c>
      <c r="K86">
        <v>6.3590251195585852</v>
      </c>
      <c r="L86">
        <v>6.5350890653591511</v>
      </c>
      <c r="M86">
        <v>6.7940391344331861</v>
      </c>
      <c r="N86">
        <v>7.2042417002659596</v>
      </c>
      <c r="O86">
        <v>7.5661177898486613</v>
      </c>
      <c r="P86">
        <v>8.1703195389820813</v>
      </c>
      <c r="Q86">
        <v>8.7576226876645755</v>
      </c>
      <c r="R86">
        <v>9.4945659954623167</v>
      </c>
      <c r="S86">
        <v>10.924372879327779</v>
      </c>
      <c r="T86">
        <v>13.73966330303387</v>
      </c>
      <c r="U86">
        <v>15.816216546062915</v>
      </c>
      <c r="V86">
        <v>17.984697988456677</v>
      </c>
      <c r="W86">
        <v>20.045303211500343</v>
      </c>
      <c r="X86">
        <v>22.864984082918781</v>
      </c>
      <c r="Y86">
        <v>27.370253579172633</v>
      </c>
      <c r="Z86">
        <v>30.536790163270833</v>
      </c>
      <c r="AA86">
        <v>32.802245908072422</v>
      </c>
      <c r="AB86">
        <v>34.48264247635295</v>
      </c>
      <c r="AC86">
        <v>36.217135755522868</v>
      </c>
      <c r="AD86">
        <v>38.213314864164197</v>
      </c>
      <c r="AE86">
        <v>39.869998139530942</v>
      </c>
      <c r="AF86">
        <v>42.039144948067538</v>
      </c>
      <c r="AG86">
        <v>44.61747853269928</v>
      </c>
      <c r="AH86">
        <v>48.158260186247261</v>
      </c>
      <c r="AI86">
        <v>51.956125601199645</v>
      </c>
      <c r="AJ86">
        <v>55.291234181375025</v>
      </c>
      <c r="AK86">
        <v>57.127444647127113</v>
      </c>
      <c r="AL86">
        <v>58.688763004927821</v>
      </c>
      <c r="AM86">
        <v>59.506663411786967</v>
      </c>
      <c r="AN86">
        <v>66.439336503430539</v>
      </c>
      <c r="AO86">
        <v>69.641954553929537</v>
      </c>
      <c r="AP86">
        <v>69.854544244045229</v>
      </c>
      <c r="AQ86">
        <v>70.937424104547731</v>
      </c>
      <c r="AR86">
        <v>71.950625213205797</v>
      </c>
      <c r="AS86">
        <v>72.894594111604718</v>
      </c>
      <c r="AT86">
        <v>74.218065620531902</v>
      </c>
      <c r="AU86">
        <v>75.867910375260379</v>
      </c>
      <c r="AV86">
        <v>77.77882094835411</v>
      </c>
      <c r="AW86">
        <v>79.842482056244975</v>
      </c>
      <c r="AX86" s="6">
        <v>82.246434928284046</v>
      </c>
      <c r="AY86">
        <v>84.717256690012022</v>
      </c>
      <c r="AZ86">
        <v>86.691314495483525</v>
      </c>
      <c r="BA86">
        <v>89.574507717353143</v>
      </c>
      <c r="BB86">
        <v>91.284779439674011</v>
      </c>
      <c r="BC86">
        <v>92.593364447015233</v>
      </c>
      <c r="BD86">
        <v>94.560243400753293</v>
      </c>
      <c r="BE86">
        <v>95.956236758708386</v>
      </c>
      <c r="BF86">
        <v>98.039721917446983</v>
      </c>
      <c r="BG86">
        <v>99.292470489253532</v>
      </c>
      <c r="BH86">
        <v>100</v>
      </c>
      <c r="BI86">
        <v>101.87860951820822</v>
      </c>
      <c r="BJ86">
        <v>103.7034227264416</v>
      </c>
      <c r="BK86">
        <v>105.50563564758481</v>
      </c>
      <c r="BL86">
        <v>107.73540629182305</v>
      </c>
      <c r="BM86" s="6">
        <v>114.1275061183521</v>
      </c>
      <c r="BN86">
        <v>114.54892698014685</v>
      </c>
    </row>
    <row r="87" spans="1:66" x14ac:dyDescent="0.25">
      <c r="A87" t="s">
        <v>265</v>
      </c>
      <c r="B87" t="s">
        <v>64</v>
      </c>
      <c r="C87" t="s">
        <v>673</v>
      </c>
      <c r="D87" t="s">
        <v>674</v>
      </c>
      <c r="J87">
        <v>2.439841626716974E-5</v>
      </c>
      <c r="K87">
        <v>2.4433964075376159E-5</v>
      </c>
      <c r="L87">
        <v>2.4639291610738251E-5</v>
      </c>
      <c r="M87">
        <v>2.4636486895576272E-5</v>
      </c>
      <c r="N87">
        <v>2.5514106953847637E-5</v>
      </c>
      <c r="O87">
        <v>2.5448664024112189E-5</v>
      </c>
      <c r="P87">
        <v>2.6142112491878529E-5</v>
      </c>
      <c r="Q87">
        <v>2.58446346943288E-5</v>
      </c>
      <c r="R87">
        <v>2.5862744765555102E-5</v>
      </c>
      <c r="S87">
        <v>2.6328841795881424E-5</v>
      </c>
      <c r="T87">
        <v>2.6562358773812766E-5</v>
      </c>
      <c r="U87">
        <v>2.664064371698055E-5</v>
      </c>
      <c r="V87">
        <v>2.7023739261290318E-5</v>
      </c>
      <c r="W87">
        <v>2.7111442002242168E-5</v>
      </c>
      <c r="X87">
        <v>2.7853534162739576E-5</v>
      </c>
      <c r="Y87">
        <v>2.8128193547600621E-5</v>
      </c>
      <c r="Z87">
        <v>2.9085364828261009E-5</v>
      </c>
      <c r="AA87">
        <v>3.0137417467207558E-5</v>
      </c>
      <c r="AB87">
        <v>2.9338941959115257E-5</v>
      </c>
      <c r="AC87">
        <v>2.9515287724810744E-5</v>
      </c>
      <c r="AD87">
        <v>2.8125426082375639E-5</v>
      </c>
      <c r="AE87">
        <v>2.9973123957372574E-5</v>
      </c>
      <c r="AF87">
        <v>3.0673782555881142E-5</v>
      </c>
      <c r="AG87">
        <v>2.9877946119033889E-5</v>
      </c>
      <c r="AH87">
        <v>3.1753378906685947E-5</v>
      </c>
      <c r="AI87">
        <v>3.881674417729571E-5</v>
      </c>
      <c r="AJ87">
        <v>6.2972665405929852E-5</v>
      </c>
      <c r="AK87">
        <v>8.8811267259282273E-4</v>
      </c>
      <c r="AL87">
        <v>0.13805164638137585</v>
      </c>
      <c r="AM87">
        <v>8.4785729416290891</v>
      </c>
      <c r="AN87">
        <v>22.275341229995462</v>
      </c>
      <c r="AO87">
        <v>31.861209819182591</v>
      </c>
      <c r="AP87">
        <v>33.943873441226593</v>
      </c>
      <c r="AQ87">
        <v>36.29849276726457</v>
      </c>
      <c r="AR87">
        <v>39.829156267520375</v>
      </c>
      <c r="AS87">
        <v>41.69328338252928</v>
      </c>
      <c r="AT87">
        <v>43.934798441903787</v>
      </c>
      <c r="AU87">
        <v>46.535414951820087</v>
      </c>
      <c r="AV87">
        <v>48.128989671175219</v>
      </c>
      <c r="AW87">
        <v>52.187147062592111</v>
      </c>
      <c r="AX87" s="6">
        <v>56.329054941363808</v>
      </c>
      <c r="AY87">
        <v>61.088296920442644</v>
      </c>
      <c r="AZ87">
        <v>66.869826521282747</v>
      </c>
      <c r="BA87">
        <v>73.28637640230086</v>
      </c>
      <c r="BB87">
        <v>71.720971589718545</v>
      </c>
      <c r="BC87">
        <v>81.897627507742826</v>
      </c>
      <c r="BD87">
        <v>89.034375032760593</v>
      </c>
      <c r="BE87">
        <v>89.447851954545598</v>
      </c>
      <c r="BF87">
        <v>90.652027798209346</v>
      </c>
      <c r="BG87">
        <v>94.488380212207218</v>
      </c>
      <c r="BH87">
        <v>100</v>
      </c>
      <c r="BI87">
        <v>102.61931829571066</v>
      </c>
      <c r="BJ87">
        <v>111.33277250330489</v>
      </c>
      <c r="BK87">
        <v>116.18811611335873</v>
      </c>
      <c r="BL87">
        <v>122.22105792430473</v>
      </c>
      <c r="BM87" s="6">
        <v>131.12031318321166</v>
      </c>
      <c r="BN87">
        <v>144.56550693305218</v>
      </c>
    </row>
    <row r="88" spans="1:66" x14ac:dyDescent="0.25">
      <c r="A88" t="s">
        <v>267</v>
      </c>
      <c r="B88" t="s">
        <v>65</v>
      </c>
      <c r="C88" t="s">
        <v>673</v>
      </c>
      <c r="D88" t="s">
        <v>674</v>
      </c>
      <c r="E88">
        <v>4.28800693329726E-4</v>
      </c>
      <c r="F88">
        <v>4.4368372161623264E-4</v>
      </c>
      <c r="G88">
        <v>4.5229185053616359E-4</v>
      </c>
      <c r="H88">
        <v>4.828018716583702E-4</v>
      </c>
      <c r="I88">
        <v>5.307673503841823E-4</v>
      </c>
      <c r="J88">
        <v>6.2103280550372339E-4</v>
      </c>
      <c r="K88">
        <v>6.7166259799385903E-4</v>
      </c>
      <c r="L88">
        <v>6.4561312726143507E-4</v>
      </c>
      <c r="M88">
        <v>7.2706701875321575E-4</v>
      </c>
      <c r="N88">
        <v>8.0731207403076603E-4</v>
      </c>
      <c r="O88">
        <v>8.306365670767413E-4</v>
      </c>
      <c r="P88">
        <v>8.7368025842833271E-4</v>
      </c>
      <c r="Q88">
        <v>1.0088609550384926E-3</v>
      </c>
      <c r="R88">
        <v>1.2195362644404164E-3</v>
      </c>
      <c r="S88">
        <v>1.5191608821709514E-3</v>
      </c>
      <c r="T88">
        <v>1.9667592086774323E-3</v>
      </c>
      <c r="U88">
        <v>2.5184086101883241E-3</v>
      </c>
      <c r="V88">
        <v>4.2120581047133112E-3</v>
      </c>
      <c r="W88">
        <v>7.2997786750724908E-3</v>
      </c>
      <c r="X88">
        <v>1.0070006590188823E-2</v>
      </c>
      <c r="Y88">
        <v>1.5218411755032798E-2</v>
      </c>
      <c r="Z88">
        <v>2.6728639220101703E-2</v>
      </c>
      <c r="AA88">
        <v>3.4183411475882046E-2</v>
      </c>
      <c r="AB88">
        <v>7.6249932493590314E-2</v>
      </c>
      <c r="AC88">
        <v>0.10317563221748201</v>
      </c>
      <c r="AD88">
        <v>0.1244797649230541</v>
      </c>
      <c r="AE88">
        <v>0.17639504115022664</v>
      </c>
      <c r="AF88">
        <v>0.24554453774097537</v>
      </c>
      <c r="AG88">
        <v>0.3275634216490802</v>
      </c>
      <c r="AH88">
        <v>0.42024523514550316</v>
      </c>
      <c r="AI88">
        <v>0.5512213308552284</v>
      </c>
      <c r="AJ88">
        <v>0.66169357797951078</v>
      </c>
      <c r="AK88">
        <v>0.73547296026166809</v>
      </c>
      <c r="AL88">
        <v>0.96903867016872003</v>
      </c>
      <c r="AM88">
        <v>1.2609996234008272</v>
      </c>
      <c r="AN88">
        <v>1.8038010798782791</v>
      </c>
      <c r="AO88">
        <v>2.5223947148748747</v>
      </c>
      <c r="AP88">
        <v>3.0132065057505564</v>
      </c>
      <c r="AQ88">
        <v>3.5269119696475455</v>
      </c>
      <c r="AR88">
        <v>4.0196626620215685</v>
      </c>
      <c r="AS88">
        <v>5.1142213810172752</v>
      </c>
      <c r="AT88">
        <v>6.8948881208881776</v>
      </c>
      <c r="AU88">
        <v>8.4682040083135011</v>
      </c>
      <c r="AV88">
        <v>10.898951769886807</v>
      </c>
      <c r="AW88">
        <v>12.462967819910949</v>
      </c>
      <c r="AX88" s="6">
        <v>14.327891229283873</v>
      </c>
      <c r="AY88">
        <v>25.898319705972582</v>
      </c>
      <c r="AZ88">
        <v>30.722629834230947</v>
      </c>
      <c r="BA88">
        <v>36.685975570070262</v>
      </c>
      <c r="BB88">
        <v>42.433409107460371</v>
      </c>
      <c r="BC88">
        <v>49.475506930710203</v>
      </c>
      <c r="BD88">
        <v>56.359935740784216</v>
      </c>
      <c r="BE88">
        <v>64.929621067663987</v>
      </c>
      <c r="BF88">
        <v>100</v>
      </c>
      <c r="BG88">
        <v>123.93996047770743</v>
      </c>
      <c r="BH88">
        <v>140.36567950955555</v>
      </c>
      <c r="BI88">
        <v>162.47133643918207</v>
      </c>
      <c r="BJ88">
        <v>179.81890563530393</v>
      </c>
      <c r="BK88">
        <v>198.82303058062388</v>
      </c>
      <c r="BL88">
        <v>215.68535690726171</v>
      </c>
      <c r="BM88" s="6">
        <v>235.88552797089486</v>
      </c>
      <c r="BN88">
        <v>262.27457694449606</v>
      </c>
    </row>
    <row r="89" spans="1:66" x14ac:dyDescent="0.25">
      <c r="A89" t="s">
        <v>552</v>
      </c>
      <c r="B89" t="s">
        <v>454</v>
      </c>
      <c r="C89" t="s">
        <v>673</v>
      </c>
      <c r="D89" t="s">
        <v>674</v>
      </c>
    </row>
    <row r="90" spans="1:66" x14ac:dyDescent="0.25">
      <c r="A90" t="s">
        <v>274</v>
      </c>
      <c r="B90" t="s">
        <v>66</v>
      </c>
      <c r="C90" t="s">
        <v>673</v>
      </c>
      <c r="D90" t="s">
        <v>674</v>
      </c>
      <c r="AE90">
        <v>4.0217548936775804</v>
      </c>
      <c r="AF90">
        <v>5.1180848800800245</v>
      </c>
      <c r="AG90">
        <v>6.2263365104268882</v>
      </c>
      <c r="AH90">
        <v>7.6157792058393108</v>
      </c>
      <c r="AI90">
        <v>8.9317234922084232</v>
      </c>
      <c r="AJ90">
        <v>11.237775756617008</v>
      </c>
      <c r="AK90">
        <v>14.184344567205768</v>
      </c>
      <c r="AL90">
        <v>14.279912620907917</v>
      </c>
      <c r="AM90">
        <v>14.483830007198135</v>
      </c>
      <c r="AN90">
        <v>15.345811729872672</v>
      </c>
      <c r="AO90">
        <v>15.58305310487148</v>
      </c>
      <c r="AP90">
        <v>15.806533824797823</v>
      </c>
      <c r="AQ90">
        <v>16.332044241105596</v>
      </c>
      <c r="AR90">
        <v>17.022510042541825</v>
      </c>
      <c r="AS90">
        <v>18.094949276289768</v>
      </c>
      <c r="AT90">
        <v>18.412049929427031</v>
      </c>
      <c r="AU90">
        <v>18.491732195658468</v>
      </c>
      <c r="AV90">
        <v>21.433895593461685</v>
      </c>
      <c r="AW90">
        <v>24.975114513343524</v>
      </c>
      <c r="AX90" s="6">
        <v>31.816009511332492</v>
      </c>
      <c r="AY90">
        <v>63.825379797790823</v>
      </c>
      <c r="AZ90">
        <v>72.517679090517831</v>
      </c>
      <c r="BA90">
        <v>84.631847594560085</v>
      </c>
      <c r="BB90">
        <v>86.130702365468849</v>
      </c>
      <c r="BC90">
        <v>100.00001002333138</v>
      </c>
      <c r="BD90">
        <v>108.9992908391598</v>
      </c>
      <c r="BE90">
        <v>121.55161721454564</v>
      </c>
      <c r="BF90">
        <v>126.81401406910359</v>
      </c>
      <c r="BG90">
        <v>130.13133765744897</v>
      </c>
      <c r="BH90">
        <v>133.99921755374402</v>
      </c>
      <c r="BI90">
        <v>141.59556412037151</v>
      </c>
      <c r="BJ90">
        <v>156.25991206197338</v>
      </c>
      <c r="BK90">
        <v>167.29043116965732</v>
      </c>
      <c r="BL90">
        <v>183.02059594204539</v>
      </c>
      <c r="BM90" s="6">
        <v>191.61146929484551</v>
      </c>
      <c r="BN90">
        <v>213.64678826401206</v>
      </c>
    </row>
    <row r="91" spans="1:66" x14ac:dyDescent="0.25">
      <c r="A91" t="s">
        <v>553</v>
      </c>
      <c r="B91" t="s">
        <v>67</v>
      </c>
      <c r="C91" t="s">
        <v>673</v>
      </c>
      <c r="D91" t="s">
        <v>674</v>
      </c>
      <c r="K91">
        <v>0.84579493176385245</v>
      </c>
      <c r="L91">
        <v>0.91810798799445403</v>
      </c>
      <c r="M91">
        <v>0.83836098915517254</v>
      </c>
      <c r="N91">
        <v>0.89812330837353416</v>
      </c>
      <c r="O91">
        <v>0.97957533828997279</v>
      </c>
      <c r="P91">
        <v>1.0301543234137347</v>
      </c>
      <c r="Q91">
        <v>1.0626740153326053</v>
      </c>
      <c r="R91">
        <v>1.0515636714167704</v>
      </c>
      <c r="S91">
        <v>1.2717319247520045</v>
      </c>
      <c r="T91">
        <v>1.4376749595973675</v>
      </c>
      <c r="U91">
        <v>1.6057850386576165</v>
      </c>
      <c r="V91">
        <v>1.9686186198964488</v>
      </c>
      <c r="W91">
        <v>2.0957984187297534</v>
      </c>
      <c r="X91">
        <v>2.3178889903543127</v>
      </c>
      <c r="Y91">
        <v>2.3137727752752859</v>
      </c>
      <c r="Z91">
        <v>2.349949234406453</v>
      </c>
      <c r="AA91">
        <v>2.6903962122609779</v>
      </c>
      <c r="AB91">
        <v>2.7625820199364313</v>
      </c>
      <c r="AC91">
        <v>3.0112587784860469</v>
      </c>
      <c r="AD91">
        <v>4.198270202006178</v>
      </c>
      <c r="AE91">
        <v>5.899274485519066</v>
      </c>
      <c r="AF91">
        <v>6.9905229817638332</v>
      </c>
      <c r="AG91">
        <v>7.6690335871592739</v>
      </c>
      <c r="AH91">
        <v>8.722495939827505</v>
      </c>
      <c r="AI91">
        <v>9.7661018791680565</v>
      </c>
      <c r="AJ91">
        <v>22.856181729624588</v>
      </c>
      <c r="AK91">
        <v>23.301884321460911</v>
      </c>
      <c r="AL91">
        <v>24.500142358200648</v>
      </c>
      <c r="AM91">
        <v>25.42560989074153</v>
      </c>
      <c r="AN91">
        <v>26.433290501894014</v>
      </c>
      <c r="AO91">
        <v>28.645378805938204</v>
      </c>
      <c r="AP91">
        <v>26.935501927746934</v>
      </c>
      <c r="AQ91">
        <v>28.393203132218009</v>
      </c>
      <c r="AR91">
        <v>27.701688270257275</v>
      </c>
      <c r="AS91">
        <v>28.315829882642817</v>
      </c>
      <c r="AT91">
        <v>28.827054536716613</v>
      </c>
      <c r="AU91">
        <v>31.822573108719087</v>
      </c>
      <c r="AV91">
        <v>35.92575696800499</v>
      </c>
      <c r="AW91">
        <v>69.764268460971138</v>
      </c>
      <c r="AX91" s="6">
        <v>72.634234622265993</v>
      </c>
      <c r="AY91">
        <v>73.580806871527429</v>
      </c>
      <c r="AZ91">
        <v>76.829270656334558</v>
      </c>
      <c r="BA91">
        <v>78.731444979322589</v>
      </c>
      <c r="BB91">
        <v>82.28483550006581</v>
      </c>
      <c r="BC91">
        <v>86.92926386409718</v>
      </c>
      <c r="BD91">
        <v>90.903777168813548</v>
      </c>
      <c r="BE91">
        <v>94.399173041278104</v>
      </c>
      <c r="BF91">
        <v>100</v>
      </c>
      <c r="BG91">
        <v>105.21172310682789</v>
      </c>
      <c r="BH91">
        <v>115.43868390824292</v>
      </c>
      <c r="BI91">
        <v>124.46670788266671</v>
      </c>
      <c r="BJ91">
        <v>129.34794194140392</v>
      </c>
      <c r="BK91">
        <v>138.33990565310529</v>
      </c>
      <c r="BL91">
        <v>146.98920208731425</v>
      </c>
      <c r="BM91" s="6">
        <v>150.20644141612425</v>
      </c>
      <c r="BN91">
        <v>161.9930450579308</v>
      </c>
    </row>
    <row r="92" spans="1:66" x14ac:dyDescent="0.25">
      <c r="A92" t="s">
        <v>275</v>
      </c>
      <c r="B92" t="s">
        <v>68</v>
      </c>
      <c r="C92" t="s">
        <v>673</v>
      </c>
      <c r="D92" t="s">
        <v>674</v>
      </c>
      <c r="O92">
        <v>2.8984670430281839E-2</v>
      </c>
      <c r="P92">
        <v>2.9508502746317101E-2</v>
      </c>
      <c r="Q92">
        <v>3.0976372369655957E-2</v>
      </c>
      <c r="R92">
        <v>3.4208417080837404E-2</v>
      </c>
      <c r="S92">
        <v>3.7261322075429051E-2</v>
      </c>
      <c r="T92">
        <v>3.9945271762264006E-2</v>
      </c>
      <c r="U92">
        <v>4.0549919505523994E-2</v>
      </c>
      <c r="V92">
        <v>4.1793114042509051E-2</v>
      </c>
      <c r="W92">
        <v>4.4441075708341375E-2</v>
      </c>
      <c r="X92">
        <v>4.6343159942842695E-2</v>
      </c>
      <c r="Y92">
        <v>5.1689694206204964E-2</v>
      </c>
      <c r="Z92">
        <v>5.2628916687667476E-2</v>
      </c>
      <c r="AA92">
        <v>6.1334947535949515E-2</v>
      </c>
      <c r="AB92">
        <v>7.5630325033413492E-2</v>
      </c>
      <c r="AC92">
        <v>0.12055611512030304</v>
      </c>
      <c r="AD92">
        <v>0.1595120215605256</v>
      </c>
      <c r="AE92">
        <v>0.33959282380331129</v>
      </c>
      <c r="AF92">
        <v>0.65970475995604783</v>
      </c>
      <c r="AG92">
        <v>1.184465849516902</v>
      </c>
      <c r="AH92">
        <v>2.3600875568743236</v>
      </c>
      <c r="AI92">
        <v>3.0739205287929638</v>
      </c>
      <c r="AJ92">
        <v>5.1609394120895544</v>
      </c>
      <c r="AK92">
        <v>8.5145792309214716</v>
      </c>
      <c r="AL92">
        <v>12.691736894305569</v>
      </c>
      <c r="AM92">
        <v>15.642499821317832</v>
      </c>
      <c r="AN92">
        <v>22.639395969731392</v>
      </c>
      <c r="AO92">
        <v>31.521671720159805</v>
      </c>
      <c r="AP92">
        <v>42.282601424577869</v>
      </c>
      <c r="AQ92">
        <v>45.696851526098584</v>
      </c>
      <c r="AR92">
        <v>51.320336352294305</v>
      </c>
      <c r="AS92">
        <v>92.838322425198854</v>
      </c>
      <c r="AT92">
        <v>99.122716304722516</v>
      </c>
      <c r="AU92">
        <v>100.90376755488404</v>
      </c>
      <c r="AV92">
        <v>95.846646473388148</v>
      </c>
      <c r="AW92">
        <v>94.51746998504305</v>
      </c>
      <c r="AX92" s="6">
        <v>100</v>
      </c>
      <c r="AY92">
        <v>97.727295711928193</v>
      </c>
      <c r="AZ92">
        <v>102.00875821604491</v>
      </c>
      <c r="BA92">
        <v>114.7345615014404</v>
      </c>
      <c r="BB92">
        <v>111.9142047577168</v>
      </c>
      <c r="BC92">
        <v>115.23285600697339</v>
      </c>
      <c r="BD92">
        <v>131.40183973568716</v>
      </c>
      <c r="BE92">
        <v>130.28422399216637</v>
      </c>
      <c r="BF92">
        <v>129.06978026083823</v>
      </c>
      <c r="BG92">
        <v>128.87842509062023</v>
      </c>
      <c r="BH92">
        <v>144.47527747801075</v>
      </c>
      <c r="BI92">
        <v>153.28306782152671</v>
      </c>
      <c r="BJ92">
        <v>162.38593099835168</v>
      </c>
      <c r="BK92">
        <v>170.91118367440771</v>
      </c>
      <c r="BL92">
        <v>165.06967351191196</v>
      </c>
      <c r="BM92" s="6">
        <v>165.23890252858843</v>
      </c>
      <c r="BN92">
        <v>175.513978837146</v>
      </c>
    </row>
    <row r="93" spans="1:66" x14ac:dyDescent="0.25">
      <c r="A93" t="s">
        <v>253</v>
      </c>
      <c r="B93" t="s">
        <v>69</v>
      </c>
      <c r="C93" t="s">
        <v>673</v>
      </c>
      <c r="D93" t="s">
        <v>674</v>
      </c>
      <c r="Y93">
        <v>8.3804266763188267</v>
      </c>
      <c r="Z93">
        <v>9.590797304630625</v>
      </c>
      <c r="AA93">
        <v>13.467206395607201</v>
      </c>
      <c r="AB93">
        <v>16.800309530171564</v>
      </c>
      <c r="AC93">
        <v>21.107433744140877</v>
      </c>
      <c r="AD93">
        <v>32.246836857186558</v>
      </c>
      <c r="AE93">
        <v>31.304129695387562</v>
      </c>
      <c r="AF93">
        <v>31.779379805836022</v>
      </c>
      <c r="AG93">
        <v>33.043240815948302</v>
      </c>
      <c r="AH93">
        <v>31.45853280358153</v>
      </c>
      <c r="AI93">
        <v>34.715285856803867</v>
      </c>
      <c r="AJ93">
        <v>35.94841187939366</v>
      </c>
      <c r="AK93">
        <v>30.4038365022137</v>
      </c>
      <c r="AL93">
        <v>29.585026093369244</v>
      </c>
      <c r="AM93">
        <v>36.841152175872502</v>
      </c>
      <c r="AN93">
        <v>39.670859952178731</v>
      </c>
      <c r="AO93">
        <v>39.996635610847349</v>
      </c>
      <c r="AP93">
        <v>34.738208465286306</v>
      </c>
      <c r="AQ93">
        <v>23.772775115745624</v>
      </c>
      <c r="AR93">
        <v>33.081629407156633</v>
      </c>
      <c r="AS93">
        <v>54.497029580108837</v>
      </c>
      <c r="AT93">
        <v>47.97290273266286</v>
      </c>
      <c r="AU93">
        <v>47.213544322400921</v>
      </c>
      <c r="AV93">
        <v>47.513643950618501</v>
      </c>
      <c r="AW93">
        <v>55.554265550028703</v>
      </c>
      <c r="AX93" s="6">
        <v>88.514083907425018</v>
      </c>
      <c r="AY93">
        <v>100</v>
      </c>
      <c r="AZ93">
        <v>103.0376538593557</v>
      </c>
      <c r="BA93">
        <v>123.48036450002017</v>
      </c>
      <c r="BB93">
        <v>97.759119386380931</v>
      </c>
      <c r="BC93">
        <v>122.10752787065179</v>
      </c>
      <c r="BD93">
        <v>142.92088612743007</v>
      </c>
      <c r="BE93">
        <v>149.85938364266835</v>
      </c>
      <c r="BF93">
        <v>148.25188136182928</v>
      </c>
      <c r="BG93">
        <v>146.36338567231692</v>
      </c>
      <c r="BH93">
        <v>116.80859257350153</v>
      </c>
      <c r="BI93">
        <v>109.46667946802349</v>
      </c>
      <c r="BJ93">
        <v>123.41534319779069</v>
      </c>
      <c r="BK93">
        <v>135.15687444660674</v>
      </c>
      <c r="BL93">
        <v>130.88093015027471</v>
      </c>
      <c r="BM93" s="6">
        <v>119.3236021726872</v>
      </c>
      <c r="BN93">
        <v>140.99538785075006</v>
      </c>
    </row>
    <row r="94" spans="1:66" x14ac:dyDescent="0.25">
      <c r="A94" t="s">
        <v>268</v>
      </c>
      <c r="B94" t="s">
        <v>70</v>
      </c>
      <c r="C94" t="s">
        <v>673</v>
      </c>
      <c r="D94" t="s">
        <v>674</v>
      </c>
      <c r="E94">
        <v>1.0103186980952803</v>
      </c>
      <c r="F94">
        <v>1.0213951016408165</v>
      </c>
      <c r="G94">
        <v>1.0693003786819328</v>
      </c>
      <c r="H94">
        <v>1.0811756406586019</v>
      </c>
      <c r="I94">
        <v>1.1179973780075672</v>
      </c>
      <c r="J94">
        <v>1.1635912132921549</v>
      </c>
      <c r="K94">
        <v>1.2208563993393022</v>
      </c>
      <c r="L94">
        <v>1.2473465757747204</v>
      </c>
      <c r="M94">
        <v>1.2657720335497529</v>
      </c>
      <c r="N94">
        <v>1.3060392745385383</v>
      </c>
      <c r="O94">
        <v>1.3602218660263312</v>
      </c>
      <c r="P94">
        <v>1.4006887937435317</v>
      </c>
      <c r="Q94">
        <v>1.4713770099482286</v>
      </c>
      <c r="R94">
        <v>1.779047273276519</v>
      </c>
      <c r="S94">
        <v>2.1843219279381678</v>
      </c>
      <c r="T94">
        <v>2.4709053935638181</v>
      </c>
      <c r="U94">
        <v>2.8769851807589006</v>
      </c>
      <c r="V94">
        <v>3.2726979367065998</v>
      </c>
      <c r="W94">
        <v>3.7239389109052903</v>
      </c>
      <c r="X94">
        <v>4.4743390515265231</v>
      </c>
      <c r="Y94">
        <v>5.3351773065431258</v>
      </c>
      <c r="Z94">
        <v>6.4882174658948912</v>
      </c>
      <c r="AA94">
        <v>8.2538396923041777</v>
      </c>
      <c r="AB94">
        <v>9.9551387380020362</v>
      </c>
      <c r="AC94">
        <v>12.137150835003007</v>
      </c>
      <c r="AD94">
        <v>14.446359656623128</v>
      </c>
      <c r="AE94">
        <v>17.174121205528888</v>
      </c>
      <c r="AF94">
        <v>19.793634706656302</v>
      </c>
      <c r="AG94">
        <v>23.095187382396034</v>
      </c>
      <c r="AH94">
        <v>26.443752240908886</v>
      </c>
      <c r="AI94">
        <v>31.915123131898461</v>
      </c>
      <c r="AJ94">
        <v>38.230405490669234</v>
      </c>
      <c r="AK94">
        <v>43.888052045753007</v>
      </c>
      <c r="AL94">
        <v>50.220548425027147</v>
      </c>
      <c r="AM94">
        <v>55.836153949536474</v>
      </c>
      <c r="AN94">
        <v>61.303538542314648</v>
      </c>
      <c r="AO94">
        <v>65.984492818781391</v>
      </c>
      <c r="AP94">
        <v>70.308707881727557</v>
      </c>
      <c r="AQ94">
        <v>73.896960653313684</v>
      </c>
      <c r="AR94">
        <v>76.57405069567433</v>
      </c>
      <c r="AS94">
        <v>77.793623015054678</v>
      </c>
      <c r="AT94">
        <v>80.496758734480693</v>
      </c>
      <c r="AU94">
        <v>83.19241083553031</v>
      </c>
      <c r="AV94">
        <v>86.065522315872855</v>
      </c>
      <c r="AW94">
        <v>88.701418722594468</v>
      </c>
      <c r="AX94" s="6">
        <v>90.688613675535862</v>
      </c>
      <c r="AY94">
        <v>93.858219275192809</v>
      </c>
      <c r="AZ94">
        <v>97.070673560187899</v>
      </c>
      <c r="BA94">
        <v>101.28798945916817</v>
      </c>
      <c r="BB94">
        <v>103.89085870658039</v>
      </c>
      <c r="BC94">
        <v>103.70692180911705</v>
      </c>
      <c r="BD94">
        <v>104.70148983631158</v>
      </c>
      <c r="BE94">
        <v>104.41341164072584</v>
      </c>
      <c r="BF94">
        <v>102.27750561676781</v>
      </c>
      <c r="BG94">
        <v>100.29459575052269</v>
      </c>
      <c r="BH94">
        <v>100</v>
      </c>
      <c r="BI94">
        <v>99.4214192484161</v>
      </c>
      <c r="BJ94">
        <v>99.705174202081281</v>
      </c>
      <c r="BK94">
        <v>99.5404173418504</v>
      </c>
      <c r="BL94">
        <v>99.763536687523484</v>
      </c>
      <c r="BM94" s="6">
        <v>98.90471314324256</v>
      </c>
      <c r="BN94">
        <v>100.18275900470151</v>
      </c>
    </row>
    <row r="95" spans="1:66" x14ac:dyDescent="0.25">
      <c r="A95" t="s">
        <v>271</v>
      </c>
      <c r="B95" t="s">
        <v>272</v>
      </c>
      <c r="C95" t="s">
        <v>673</v>
      </c>
      <c r="D95" t="s">
        <v>674</v>
      </c>
      <c r="V95">
        <v>29.835463755659809</v>
      </c>
      <c r="W95">
        <v>34.989028852966811</v>
      </c>
      <c r="X95">
        <v>38.355529049776806</v>
      </c>
      <c r="Y95">
        <v>41.826421848789423</v>
      </c>
      <c r="Z95">
        <v>42.959371847491227</v>
      </c>
      <c r="AA95">
        <v>44.748030108245651</v>
      </c>
      <c r="AB95">
        <v>45.371587070707221</v>
      </c>
      <c r="AC95">
        <v>48.371741632372895</v>
      </c>
      <c r="AD95">
        <v>52.603342774910047</v>
      </c>
      <c r="AE95">
        <v>54.883726018834423</v>
      </c>
      <c r="AF95">
        <v>57.66048606560966</v>
      </c>
      <c r="AG95">
        <v>61.559170546885987</v>
      </c>
      <c r="AH95">
        <v>67.097274067996622</v>
      </c>
      <c r="AI95">
        <v>67.10796408432887</v>
      </c>
      <c r="AJ95">
        <v>71.584004637532757</v>
      </c>
      <c r="AK95">
        <v>74.455654631213292</v>
      </c>
      <c r="AL95">
        <v>75.857970908561299</v>
      </c>
      <c r="AM95">
        <v>78.27841891490722</v>
      </c>
      <c r="AN95">
        <v>80.668376956612349</v>
      </c>
      <c r="AO95">
        <v>82.824710846159675</v>
      </c>
      <c r="AP95">
        <v>84.302889441895346</v>
      </c>
      <c r="AQ95">
        <v>85.767966653112182</v>
      </c>
      <c r="AR95">
        <v>86.729845249480746</v>
      </c>
      <c r="AS95">
        <v>89.212946540526261</v>
      </c>
      <c r="AT95">
        <v>91.125829970478122</v>
      </c>
      <c r="AU95">
        <v>91.464951708657267</v>
      </c>
      <c r="AV95">
        <v>91.394457751984007</v>
      </c>
      <c r="AW95">
        <v>93.250814464441135</v>
      </c>
      <c r="AX95" s="6">
        <v>95.572519083969468</v>
      </c>
      <c r="AY95">
        <v>100</v>
      </c>
      <c r="AZ95">
        <v>102.3194437271099</v>
      </c>
      <c r="BA95">
        <v>110.34919641217644</v>
      </c>
      <c r="BB95">
        <v>110.33827206414151</v>
      </c>
      <c r="BC95">
        <v>110.86757270070508</v>
      </c>
      <c r="BD95">
        <v>111.1165314758407</v>
      </c>
      <c r="BE95">
        <v>115.4795475401428</v>
      </c>
      <c r="BF95">
        <v>118.85486476926165</v>
      </c>
      <c r="BG95">
        <v>119.77719266653364</v>
      </c>
      <c r="BH95">
        <v>123.08114360960354</v>
      </c>
      <c r="BI95">
        <v>126.3345556476209</v>
      </c>
      <c r="BJ95">
        <v>128.2616768791884</v>
      </c>
      <c r="BK95">
        <v>127.35918867443863</v>
      </c>
      <c r="BL95">
        <v>131.59911474922581</v>
      </c>
      <c r="BM95" s="6">
        <v>131.20374811965294</v>
      </c>
      <c r="BN95">
        <v>134.86456067299267</v>
      </c>
    </row>
    <row r="96" spans="1:66" x14ac:dyDescent="0.25">
      <c r="A96" t="s">
        <v>269</v>
      </c>
      <c r="B96" t="s">
        <v>270</v>
      </c>
      <c r="C96" t="s">
        <v>673</v>
      </c>
      <c r="D96" t="s">
        <v>674</v>
      </c>
      <c r="O96">
        <v>12.761632915195134</v>
      </c>
      <c r="P96">
        <v>14.222551996929248</v>
      </c>
      <c r="Q96">
        <v>15.033236532056488</v>
      </c>
      <c r="R96">
        <v>16.18526240774785</v>
      </c>
      <c r="S96">
        <v>18.702654926421978</v>
      </c>
      <c r="T96">
        <v>21.774725707519675</v>
      </c>
      <c r="U96">
        <v>24.647680996843185</v>
      </c>
      <c r="V96">
        <v>26.368608518831788</v>
      </c>
      <c r="W96">
        <v>28.814888411100974</v>
      </c>
      <c r="X96">
        <v>30.976716097708422</v>
      </c>
      <c r="Y96">
        <v>34.557392367597387</v>
      </c>
      <c r="Z96">
        <v>39.715707175874762</v>
      </c>
      <c r="AA96">
        <v>44.885448966623706</v>
      </c>
      <c r="AB96">
        <v>49.247026561794549</v>
      </c>
      <c r="AC96">
        <v>53.615646427805977</v>
      </c>
      <c r="AD96">
        <v>57.595891348657432</v>
      </c>
      <c r="AE96">
        <v>59.974363863638338</v>
      </c>
      <c r="AF96">
        <v>62.745616154095259</v>
      </c>
      <c r="AG96">
        <v>66.73011239110113</v>
      </c>
      <c r="AH96">
        <v>70.300079305054027</v>
      </c>
      <c r="AI96">
        <v>73.880170573281418</v>
      </c>
      <c r="AJ96">
        <v>76.263009326384278</v>
      </c>
      <c r="AK96">
        <v>77.441790010177201</v>
      </c>
      <c r="AL96">
        <v>78.248746204408675</v>
      </c>
      <c r="AM96">
        <v>78.615243237626871</v>
      </c>
      <c r="AN96">
        <v>80.23147223957892</v>
      </c>
      <c r="AO96">
        <v>81.017821855693839</v>
      </c>
      <c r="AP96">
        <v>81.420240354251291</v>
      </c>
      <c r="AQ96">
        <v>82.216877751697794</v>
      </c>
      <c r="AR96">
        <v>83.088751828118319</v>
      </c>
      <c r="AS96">
        <v>84.842001942609627</v>
      </c>
      <c r="AT96">
        <v>87.728544747060269</v>
      </c>
      <c r="AU96">
        <v>90.450834890115033</v>
      </c>
      <c r="AV96">
        <v>96.359968094590158</v>
      </c>
      <c r="AW96">
        <v>95.841123546192676</v>
      </c>
      <c r="AX96" s="6">
        <v>92.746243948932744</v>
      </c>
      <c r="AY96">
        <v>94.822260241421915</v>
      </c>
      <c r="AZ96">
        <v>94.777205119871226</v>
      </c>
      <c r="BA96">
        <v>92.869013776514322</v>
      </c>
      <c r="BB96">
        <v>98.012689878448896</v>
      </c>
      <c r="BC96">
        <v>100</v>
      </c>
      <c r="BD96">
        <v>102.88404565929712</v>
      </c>
      <c r="BE96">
        <v>106.42874241378826</v>
      </c>
      <c r="BF96">
        <v>107.56473357586134</v>
      </c>
      <c r="BG96">
        <v>108.62991868589876</v>
      </c>
      <c r="BH96">
        <v>117.47715267879602</v>
      </c>
      <c r="BI96">
        <v>121.63323877857502</v>
      </c>
      <c r="BJ96">
        <v>125.60638808837656</v>
      </c>
      <c r="BK96">
        <v>127.92598682029728</v>
      </c>
      <c r="BL96">
        <v>129.45599751076077</v>
      </c>
      <c r="BM96" s="6">
        <v>129.98566021160877</v>
      </c>
    </row>
    <row r="97" spans="1:66" x14ac:dyDescent="0.25">
      <c r="A97" t="s">
        <v>273</v>
      </c>
      <c r="B97" t="s">
        <v>71</v>
      </c>
      <c r="C97" t="s">
        <v>673</v>
      </c>
      <c r="D97" t="s">
        <v>674</v>
      </c>
      <c r="E97">
        <v>1.8719984548949475</v>
      </c>
      <c r="F97">
        <v>1.8517740377655023</v>
      </c>
      <c r="G97">
        <v>1.8996516964063352</v>
      </c>
      <c r="H97">
        <v>1.9149504056596485</v>
      </c>
      <c r="I97">
        <v>1.8827682282764675</v>
      </c>
      <c r="J97">
        <v>1.8489339553060302</v>
      </c>
      <c r="K97">
        <v>1.8303917499233189</v>
      </c>
      <c r="L97">
        <v>1.8374862974057826</v>
      </c>
      <c r="M97">
        <v>1.8718735389040533</v>
      </c>
      <c r="N97">
        <v>1.9036250164866917</v>
      </c>
      <c r="O97">
        <v>1.9988287583222555</v>
      </c>
      <c r="P97">
        <v>1.9734598498424765</v>
      </c>
      <c r="Q97">
        <v>1.9465525258239362</v>
      </c>
      <c r="R97">
        <v>2.2288177245550114</v>
      </c>
      <c r="S97">
        <v>2.5782801189223297</v>
      </c>
      <c r="T97">
        <v>2.9164496894438239</v>
      </c>
      <c r="U97">
        <v>3.2517044661682961</v>
      </c>
      <c r="V97">
        <v>3.7867029973941064</v>
      </c>
      <c r="W97">
        <v>3.9948186604845994</v>
      </c>
      <c r="X97">
        <v>4.3378613222374476</v>
      </c>
      <c r="Y97">
        <v>4.7718593732910657</v>
      </c>
      <c r="Z97">
        <v>5.1797630683457081</v>
      </c>
      <c r="AA97">
        <v>5.4376093226378197</v>
      </c>
      <c r="AB97">
        <v>5.794369537918028</v>
      </c>
      <c r="AC97">
        <v>6.0333119764624961</v>
      </c>
      <c r="AD97">
        <v>7.1663519836286769</v>
      </c>
      <c r="AE97">
        <v>10.137707323441658</v>
      </c>
      <c r="AF97">
        <v>10.948575376875583</v>
      </c>
      <c r="AG97">
        <v>12.224664458228714</v>
      </c>
      <c r="AH97">
        <v>13.558240497235991</v>
      </c>
      <c r="AI97">
        <v>19.053566081692026</v>
      </c>
      <c r="AJ97">
        <v>25.33648941557642</v>
      </c>
      <c r="AK97">
        <v>27.581653244619964</v>
      </c>
      <c r="AL97">
        <v>31.582193216105193</v>
      </c>
      <c r="AM97">
        <v>35.28434576759463</v>
      </c>
      <c r="AN97">
        <v>38.342728725542756</v>
      </c>
      <c r="AO97">
        <v>41.755233311194154</v>
      </c>
      <c r="AP97">
        <v>45.203104691755399</v>
      </c>
      <c r="AQ97">
        <v>49.498500416655553</v>
      </c>
      <c r="AR97">
        <v>51.993996015931643</v>
      </c>
      <c r="AS97">
        <v>55.545245564404965</v>
      </c>
      <c r="AT97">
        <v>52.429076590157322</v>
      </c>
      <c r="AU97">
        <v>55.820805339971159</v>
      </c>
      <c r="AV97">
        <v>58.316684542303875</v>
      </c>
      <c r="AW97">
        <v>61.829599284380535</v>
      </c>
      <c r="AX97" s="6">
        <v>65.334370317779062</v>
      </c>
      <c r="AY97">
        <v>68.588892847625203</v>
      </c>
      <c r="AZ97">
        <v>73.469233007540836</v>
      </c>
      <c r="BA97">
        <v>80.38084509469158</v>
      </c>
      <c r="BB97">
        <v>83.274696404061928</v>
      </c>
      <c r="BC97">
        <v>87.552994712744265</v>
      </c>
      <c r="BD97">
        <v>93.589461486979602</v>
      </c>
      <c r="BE97">
        <v>96.750680312368971</v>
      </c>
      <c r="BF97">
        <v>100</v>
      </c>
      <c r="BG97">
        <v>102.86031160659735</v>
      </c>
      <c r="BH97">
        <v>105.1557643941206</v>
      </c>
      <c r="BI97">
        <v>108.00253209570482</v>
      </c>
      <c r="BJ97">
        <v>109.89032359197336</v>
      </c>
      <c r="BK97">
        <v>111.28770232605889</v>
      </c>
      <c r="BL97">
        <v>115.27044692763423</v>
      </c>
      <c r="BM97" s="6">
        <v>118.41575980826906</v>
      </c>
      <c r="BN97">
        <v>121.67432584210314</v>
      </c>
    </row>
    <row r="98" spans="1:66" x14ac:dyDescent="0.25">
      <c r="A98" t="s">
        <v>554</v>
      </c>
      <c r="B98" t="s">
        <v>455</v>
      </c>
      <c r="C98" t="s">
        <v>673</v>
      </c>
      <c r="D98" t="s">
        <v>674</v>
      </c>
      <c r="AU98">
        <v>74.609804352604968</v>
      </c>
      <c r="AV98">
        <v>77.772935280017435</v>
      </c>
      <c r="AW98">
        <v>79.169224473091887</v>
      </c>
      <c r="AX98" s="6">
        <v>83.178677196446202</v>
      </c>
      <c r="AY98">
        <v>86.844262295081961</v>
      </c>
      <c r="AZ98">
        <v>89.460834181078326</v>
      </c>
      <c r="BA98">
        <v>92.881355932203391</v>
      </c>
      <c r="BB98">
        <v>95.850704784594015</v>
      </c>
      <c r="BC98">
        <v>96.078431372549019</v>
      </c>
      <c r="BD98">
        <v>96.682832201745882</v>
      </c>
      <c r="BE98">
        <v>100</v>
      </c>
      <c r="BF98">
        <v>100.84049308927905</v>
      </c>
      <c r="BG98">
        <v>102.93577981651376</v>
      </c>
      <c r="BH98">
        <v>105.53230209281163</v>
      </c>
      <c r="BI98">
        <v>107.19346049046321</v>
      </c>
      <c r="BJ98">
        <v>108.26431400792222</v>
      </c>
      <c r="BK98">
        <v>109.9092558983666</v>
      </c>
      <c r="BL98">
        <v>112.61277197947992</v>
      </c>
      <c r="BM98" s="6">
        <v>117.50848472749051</v>
      </c>
      <c r="BN98">
        <v>120.96009482418017</v>
      </c>
    </row>
    <row r="99" spans="1:66" x14ac:dyDescent="0.25">
      <c r="A99" t="s">
        <v>276</v>
      </c>
      <c r="B99" t="s">
        <v>72</v>
      </c>
      <c r="C99" t="s">
        <v>673</v>
      </c>
      <c r="D99" t="s">
        <v>674</v>
      </c>
      <c r="E99">
        <v>9.1090855699192258E-2</v>
      </c>
      <c r="F99">
        <v>9.5001844912569744E-2</v>
      </c>
      <c r="G99">
        <v>9.8564471713553467E-2</v>
      </c>
      <c r="H99">
        <v>0.10129961945685437</v>
      </c>
      <c r="I99">
        <v>0.10080794874556014</v>
      </c>
      <c r="J99">
        <v>9.9006317365683355E-2</v>
      </c>
      <c r="K99">
        <v>0.1009085743146664</v>
      </c>
      <c r="L99">
        <v>0.10581717722644855</v>
      </c>
      <c r="M99">
        <v>0.11316657897231662</v>
      </c>
      <c r="N99">
        <v>0.11476882947420552</v>
      </c>
      <c r="O99">
        <v>0.11825334941891932</v>
      </c>
      <c r="P99">
        <v>0.12078588553380587</v>
      </c>
      <c r="Q99">
        <v>0.13272638370560769</v>
      </c>
      <c r="R99">
        <v>0.14104757762245548</v>
      </c>
      <c r="S99">
        <v>0.19390114363905558</v>
      </c>
      <c r="T99">
        <v>0.22232346039004644</v>
      </c>
      <c r="U99">
        <v>0.20948082629020223</v>
      </c>
      <c r="V99">
        <v>0.21299919337074796</v>
      </c>
      <c r="W99">
        <v>0.24449705772028588</v>
      </c>
      <c r="X99">
        <v>0.26054325308840709</v>
      </c>
      <c r="Y99">
        <v>0.2912321041875211</v>
      </c>
      <c r="Z99">
        <v>0.30387373130650192</v>
      </c>
      <c r="AA99">
        <v>0.31694760855197718</v>
      </c>
      <c r="AB99">
        <v>0.3452183356152006</v>
      </c>
      <c r="AC99">
        <v>0.41178247962262743</v>
      </c>
      <c r="AD99">
        <v>0.47153252466092638</v>
      </c>
      <c r="AE99">
        <v>0.52949972812139778</v>
      </c>
      <c r="AF99">
        <v>0.84037336631043513</v>
      </c>
      <c r="AG99">
        <v>1.0390883694724</v>
      </c>
      <c r="AH99">
        <v>2.7280850514610062</v>
      </c>
      <c r="AI99">
        <v>4.2679420073502135</v>
      </c>
      <c r="AJ99">
        <v>10.009930636757744</v>
      </c>
      <c r="AK99">
        <v>11.14112723984405</v>
      </c>
      <c r="AL99">
        <v>13.029647329494972</v>
      </c>
      <c r="AM99">
        <v>15.188972248577956</v>
      </c>
      <c r="AN99">
        <v>17.065069862703695</v>
      </c>
      <c r="AO99">
        <v>17.735826043641715</v>
      </c>
      <c r="AP99">
        <v>17.991799010343534</v>
      </c>
      <c r="AQ99">
        <v>18.52617214008794</v>
      </c>
      <c r="AR99">
        <v>20.603049955500229</v>
      </c>
      <c r="AS99">
        <v>21.959975834392928</v>
      </c>
      <c r="AT99">
        <v>22.030680712059286</v>
      </c>
      <c r="AU99">
        <v>22.607609509616854</v>
      </c>
      <c r="AV99">
        <v>23.674364650261285</v>
      </c>
      <c r="AW99">
        <v>25.278359162168297</v>
      </c>
      <c r="AX99" s="6">
        <v>27.207711957197748</v>
      </c>
      <c r="AY99">
        <v>74.782492598522893</v>
      </c>
      <c r="AZ99">
        <v>80.922890832303381</v>
      </c>
      <c r="BA99">
        <v>88.654869600006904</v>
      </c>
      <c r="BB99">
        <v>89.67716127490948</v>
      </c>
      <c r="BC99">
        <v>93.239364483189107</v>
      </c>
      <c r="BD99">
        <v>95.485798980868779</v>
      </c>
      <c r="BE99">
        <v>100</v>
      </c>
      <c r="BF99">
        <v>99.463203905830639</v>
      </c>
      <c r="BG99">
        <v>97.369548649238496</v>
      </c>
      <c r="BH99">
        <v>100.29471510117001</v>
      </c>
      <c r="BI99">
        <v>101.19508715543677</v>
      </c>
      <c r="BJ99">
        <v>103.3294165380096</v>
      </c>
      <c r="BK99">
        <v>100.34569535621959</v>
      </c>
      <c r="BL99">
        <v>103.3173290118792</v>
      </c>
      <c r="BM99" s="6">
        <v>76.148952645421403</v>
      </c>
      <c r="BN99">
        <v>93.256146129343804</v>
      </c>
    </row>
    <row r="100" spans="1:66" x14ac:dyDescent="0.25">
      <c r="A100" t="s">
        <v>555</v>
      </c>
      <c r="B100" t="s">
        <v>456</v>
      </c>
      <c r="C100" t="s">
        <v>673</v>
      </c>
      <c r="D100" t="s">
        <v>674</v>
      </c>
    </row>
    <row r="101" spans="1:66" x14ac:dyDescent="0.25">
      <c r="A101" t="s">
        <v>556</v>
      </c>
      <c r="B101" t="s">
        <v>457</v>
      </c>
      <c r="C101" t="s">
        <v>673</v>
      </c>
      <c r="D101" t="s">
        <v>674</v>
      </c>
      <c r="F101">
        <v>6.8933313607278919</v>
      </c>
      <c r="G101">
        <v>7.0280897058347627</v>
      </c>
      <c r="H101">
        <v>7.2870730803905257</v>
      </c>
      <c r="I101">
        <v>7.6482130794222671</v>
      </c>
      <c r="J101">
        <v>7.8302299740732009</v>
      </c>
      <c r="K101">
        <v>7.8735556143600602</v>
      </c>
      <c r="L101">
        <v>8.3965903603344536</v>
      </c>
      <c r="M101">
        <v>8.6759164996169229</v>
      </c>
      <c r="N101">
        <v>9.1607046913440602</v>
      </c>
      <c r="O101">
        <v>9.9718185859231028</v>
      </c>
      <c r="P101">
        <v>10.731983975029364</v>
      </c>
      <c r="Q101">
        <v>11.714031164202986</v>
      </c>
      <c r="R101">
        <v>13.38465624230804</v>
      </c>
      <c r="S101">
        <v>14.938919300109731</v>
      </c>
      <c r="T101">
        <v>15.60496826390834</v>
      </c>
      <c r="U101">
        <v>17.108816908352591</v>
      </c>
      <c r="V101">
        <v>17.768919665978061</v>
      </c>
      <c r="W101">
        <v>19.212180121747465</v>
      </c>
      <c r="X101">
        <v>22.624262695292892</v>
      </c>
      <c r="Y101">
        <v>26.18648657026112</v>
      </c>
      <c r="Z101">
        <v>28.966454063327092</v>
      </c>
      <c r="AA101">
        <v>31.771851506044602</v>
      </c>
      <c r="AB101">
        <v>33.234218484001673</v>
      </c>
      <c r="AC101">
        <v>36.438690726209124</v>
      </c>
      <c r="AD101">
        <v>38.392243366582093</v>
      </c>
      <c r="AE101">
        <v>39.839882267104024</v>
      </c>
      <c r="AF101">
        <v>43.270621969291746</v>
      </c>
      <c r="AG101">
        <v>47.079239824562471</v>
      </c>
      <c r="AH101">
        <v>52.992126606381674</v>
      </c>
      <c r="AI101">
        <v>57.000938829592442</v>
      </c>
      <c r="AJ101">
        <v>62.211013673729255</v>
      </c>
      <c r="AK101">
        <v>68.369501779268987</v>
      </c>
      <c r="AL101">
        <v>74.258144379891334</v>
      </c>
      <c r="AM101">
        <v>78.952178573443405</v>
      </c>
      <c r="AN101">
        <v>82.220424501995979</v>
      </c>
      <c r="AO101">
        <v>87.057953783843018</v>
      </c>
      <c r="AP101">
        <v>92.072704205651036</v>
      </c>
      <c r="AQ101">
        <v>93.195941218631859</v>
      </c>
      <c r="AR101">
        <v>89.378894852365718</v>
      </c>
      <c r="AS101">
        <v>86.345146631702548</v>
      </c>
      <c r="AT101">
        <v>84.813417696815307</v>
      </c>
      <c r="AU101">
        <v>81.928184855163536</v>
      </c>
      <c r="AV101">
        <v>77.006165179755953</v>
      </c>
      <c r="AW101">
        <v>74.24098757303183</v>
      </c>
      <c r="AX101" s="6">
        <v>74.129553550711776</v>
      </c>
      <c r="AY101">
        <v>73.733109226552045</v>
      </c>
      <c r="AZ101">
        <v>76.046438026812297</v>
      </c>
      <c r="BA101">
        <v>77.020929553843558</v>
      </c>
      <c r="BB101">
        <v>76.731711738542117</v>
      </c>
      <c r="BC101">
        <v>76.939389503028053</v>
      </c>
      <c r="BD101">
        <v>79.938394173976533</v>
      </c>
      <c r="BE101">
        <v>82.772047831674882</v>
      </c>
      <c r="BF101">
        <v>84.272262261382522</v>
      </c>
      <c r="BG101">
        <v>86.674247450593867</v>
      </c>
      <c r="BH101">
        <v>89.832237842599923</v>
      </c>
      <c r="BI101">
        <v>91.303939790527934</v>
      </c>
      <c r="BJ101">
        <v>93.934012653278756</v>
      </c>
      <c r="BK101">
        <v>97.371571390894402</v>
      </c>
      <c r="BL101">
        <v>99.362403941464805</v>
      </c>
      <c r="BM101" s="6">
        <v>100</v>
      </c>
      <c r="BN101">
        <v>100.85227861789654</v>
      </c>
    </row>
    <row r="102" spans="1:66" x14ac:dyDescent="0.25">
      <c r="A102" t="s">
        <v>278</v>
      </c>
      <c r="B102" t="s">
        <v>73</v>
      </c>
      <c r="C102" t="s">
        <v>673</v>
      </c>
      <c r="D102" t="s">
        <v>674</v>
      </c>
      <c r="E102">
        <v>2.9775213108669525</v>
      </c>
      <c r="F102">
        <v>3.1022513182390776</v>
      </c>
      <c r="G102">
        <v>3.1929603652045073</v>
      </c>
      <c r="H102">
        <v>3.2610663824604647</v>
      </c>
      <c r="I102">
        <v>3.4464421327716641</v>
      </c>
      <c r="J102">
        <v>3.5180282486705869</v>
      </c>
      <c r="K102">
        <v>3.6096962960246328</v>
      </c>
      <c r="L102">
        <v>3.7043107663915804</v>
      </c>
      <c r="M102">
        <v>3.7579744204128427</v>
      </c>
      <c r="N102">
        <v>3.8558759789216248</v>
      </c>
      <c r="O102">
        <v>4.027291848376394</v>
      </c>
      <c r="P102">
        <v>3.9154322028010267</v>
      </c>
      <c r="Q102">
        <v>4.066745013552441</v>
      </c>
      <c r="R102">
        <v>4.2841452723365103</v>
      </c>
      <c r="S102">
        <v>4.9172966787660846</v>
      </c>
      <c r="T102">
        <v>5.2312562824961981</v>
      </c>
      <c r="U102">
        <v>5.6775969622193223</v>
      </c>
      <c r="V102">
        <v>6.3702342521408575</v>
      </c>
      <c r="W102">
        <v>11.152615675471921</v>
      </c>
      <c r="X102">
        <v>12.084400455837033</v>
      </c>
      <c r="Y102">
        <v>13.449025910283579</v>
      </c>
      <c r="Z102">
        <v>13.875269691812189</v>
      </c>
      <c r="AA102">
        <v>14.949222311108118</v>
      </c>
      <c r="AB102">
        <v>15.544921631340783</v>
      </c>
      <c r="AC102">
        <v>16.052294771028876</v>
      </c>
      <c r="AD102">
        <v>16.319001000224244</v>
      </c>
      <c r="AE102">
        <v>16.666379968948078</v>
      </c>
      <c r="AF102">
        <v>17.040123986264909</v>
      </c>
      <c r="AG102">
        <v>18.603983147099775</v>
      </c>
      <c r="AH102">
        <v>20.744128167392166</v>
      </c>
      <c r="AI102">
        <v>25.931962352341504</v>
      </c>
      <c r="AJ102">
        <v>32.747834028679371</v>
      </c>
      <c r="AK102">
        <v>33.95104639292969</v>
      </c>
      <c r="AL102">
        <v>37.654635111297679</v>
      </c>
      <c r="AM102">
        <v>45.689682642664458</v>
      </c>
      <c r="AN102">
        <v>56.524519676335352</v>
      </c>
      <c r="AO102">
        <v>66.808352164851684</v>
      </c>
      <c r="AP102">
        <v>78.039908530516271</v>
      </c>
      <c r="AQ102">
        <v>86.077234740296049</v>
      </c>
      <c r="AR102">
        <v>92.598211296805644</v>
      </c>
      <c r="AS102">
        <v>100</v>
      </c>
      <c r="AT102">
        <v>108.08434938014908</v>
      </c>
      <c r="AU102">
        <v>113.63117325493218</v>
      </c>
      <c r="AV102">
        <v>120.17603426441323</v>
      </c>
      <c r="AW102">
        <v>127.92977258865557</v>
      </c>
      <c r="AX102" s="6">
        <v>137.24199074285005</v>
      </c>
      <c r="AY102">
        <v>144.58260296064643</v>
      </c>
      <c r="AZ102">
        <v>154.16193368389855</v>
      </c>
      <c r="BA102">
        <v>166.17194015409177</v>
      </c>
      <c r="BB102">
        <v>178.89029581597481</v>
      </c>
      <c r="BC102">
        <v>187.25528349886565</v>
      </c>
      <c r="BD102">
        <v>201.87468779807941</v>
      </c>
      <c r="BE102">
        <v>209.10137248842949</v>
      </c>
      <c r="BF102">
        <v>211.97448916115863</v>
      </c>
      <c r="BG102">
        <v>226.49337808938284</v>
      </c>
      <c r="BH102">
        <v>242.19564389436096</v>
      </c>
      <c r="BI102">
        <v>251.10376471922584</v>
      </c>
      <c r="BJ102">
        <v>262.43568332871314</v>
      </c>
      <c r="BK102">
        <v>267.54587534630036</v>
      </c>
      <c r="BL102">
        <v>278.58668331463758</v>
      </c>
      <c r="BM102" s="6">
        <v>291.49691027018525</v>
      </c>
      <c r="BN102">
        <v>302.57648504660455</v>
      </c>
    </row>
    <row r="103" spans="1:66" x14ac:dyDescent="0.25">
      <c r="A103" t="s">
        <v>557</v>
      </c>
      <c r="B103" t="s">
        <v>458</v>
      </c>
      <c r="C103" t="s">
        <v>673</v>
      </c>
      <c r="D103" t="s">
        <v>674</v>
      </c>
    </row>
    <row r="104" spans="1:66" x14ac:dyDescent="0.25">
      <c r="A104" t="s">
        <v>241</v>
      </c>
      <c r="B104" t="s">
        <v>74</v>
      </c>
      <c r="C104" t="s">
        <v>673</v>
      </c>
      <c r="D104" t="s">
        <v>674</v>
      </c>
      <c r="AN104">
        <v>51.728701839502875</v>
      </c>
      <c r="AO104">
        <v>53.617748678314811</v>
      </c>
      <c r="AP104">
        <v>57.310175588439314</v>
      </c>
      <c r="AQ104">
        <v>61.949410654275383</v>
      </c>
      <c r="AR104">
        <v>64.055021160315519</v>
      </c>
      <c r="AS104">
        <v>66.894430804272858</v>
      </c>
      <c r="AT104">
        <v>69.753306857877945</v>
      </c>
      <c r="AU104">
        <v>72.473882572042186</v>
      </c>
      <c r="AV104">
        <v>75.61623884443182</v>
      </c>
      <c r="AW104">
        <v>78.380471896949956</v>
      </c>
      <c r="AX104" s="6">
        <v>80.857329138449558</v>
      </c>
      <c r="AY104">
        <v>84.029765436583759</v>
      </c>
      <c r="AZ104">
        <v>87.58906668825496</v>
      </c>
      <c r="BA104">
        <v>92.414174280126247</v>
      </c>
      <c r="BB104">
        <v>95.167211502747406</v>
      </c>
      <c r="BC104">
        <v>96.05059126377445</v>
      </c>
      <c r="BD104">
        <v>97.652586112728414</v>
      </c>
      <c r="BE104">
        <v>99.034278320146015</v>
      </c>
      <c r="BF104">
        <v>99.76856140846715</v>
      </c>
      <c r="BG104">
        <v>99.919053451761243</v>
      </c>
      <c r="BH104">
        <v>100</v>
      </c>
      <c r="BI104">
        <v>99.936027053740304</v>
      </c>
      <c r="BJ104">
        <v>101.09945356306108</v>
      </c>
      <c r="BK104">
        <v>103.14520050977458</v>
      </c>
      <c r="BL104">
        <v>105.2084486719741</v>
      </c>
      <c r="BM104" s="6">
        <v>105.98081696384854</v>
      </c>
      <c r="BN104">
        <v>108.13747995854128</v>
      </c>
    </row>
    <row r="105" spans="1:66" x14ac:dyDescent="0.25">
      <c r="A105" t="s">
        <v>277</v>
      </c>
      <c r="B105" t="s">
        <v>75</v>
      </c>
      <c r="C105" t="s">
        <v>673</v>
      </c>
      <c r="D105" t="s">
        <v>674</v>
      </c>
      <c r="E105">
        <v>0.4883882078752162</v>
      </c>
      <c r="F105">
        <v>0.49923347687613923</v>
      </c>
      <c r="G105">
        <v>0.48122409409188133</v>
      </c>
      <c r="H105">
        <v>0.51310545165810406</v>
      </c>
      <c r="I105">
        <v>0.57547867326249902</v>
      </c>
      <c r="J105">
        <v>0.61173894052885303</v>
      </c>
      <c r="K105">
        <v>0.64262178923391078</v>
      </c>
      <c r="L105">
        <v>0.6568373981261868</v>
      </c>
      <c r="M105">
        <v>0.63459116135052707</v>
      </c>
      <c r="N105">
        <v>0.65091270013645253</v>
      </c>
      <c r="O105">
        <v>0.54664738184358974</v>
      </c>
      <c r="P105">
        <v>0.5623602667751233</v>
      </c>
      <c r="Q105">
        <v>0.57104109387146984</v>
      </c>
      <c r="R105">
        <v>0.68403633829627297</v>
      </c>
      <c r="S105">
        <v>0.78325111664482205</v>
      </c>
      <c r="T105">
        <v>0.93346589856913353</v>
      </c>
      <c r="U105">
        <v>1.1104534504101555</v>
      </c>
      <c r="V105">
        <v>1.1535823152715154</v>
      </c>
      <c r="W105">
        <v>1.1173416144777462</v>
      </c>
      <c r="X105">
        <v>1.1522595517714682</v>
      </c>
      <c r="Y105">
        <v>1.3742215839542282</v>
      </c>
      <c r="Z105">
        <v>1.5123014275419169</v>
      </c>
      <c r="AA105">
        <v>1.562675556567054</v>
      </c>
      <c r="AB105">
        <v>1.7055524328551896</v>
      </c>
      <c r="AC105">
        <v>1.902150169003394</v>
      </c>
      <c r="AD105">
        <v>2.0918660418007331</v>
      </c>
      <c r="AE105">
        <v>2.4251964953135499</v>
      </c>
      <c r="AF105">
        <v>2.1590082216224373</v>
      </c>
      <c r="AG105">
        <v>2.7511728260863224</v>
      </c>
      <c r="AH105">
        <v>2.9663340647461536</v>
      </c>
      <c r="AI105">
        <v>3.3221680857813851</v>
      </c>
      <c r="AJ105">
        <v>3.8075454413413734</v>
      </c>
      <c r="AK105">
        <v>4.6036333614419895</v>
      </c>
      <c r="AL105">
        <v>5.447785150496669</v>
      </c>
      <c r="AM105">
        <v>8.5371092594055202</v>
      </c>
      <c r="AN105">
        <v>9.8999202285497532</v>
      </c>
      <c r="AO105">
        <v>10.887594684139772</v>
      </c>
      <c r="AP105">
        <v>12.27325793423242</v>
      </c>
      <c r="AQ105">
        <v>14.010834316606763</v>
      </c>
      <c r="AR105">
        <v>14.995992476158875</v>
      </c>
      <c r="AS105">
        <v>28.699429943313088</v>
      </c>
      <c r="AT105">
        <v>32.5016250931548</v>
      </c>
      <c r="AU105">
        <v>34.970948110615033</v>
      </c>
      <c r="AV105">
        <v>40.223979165486313</v>
      </c>
      <c r="AW105">
        <v>50.007881398986406</v>
      </c>
      <c r="AX105" s="6">
        <v>56.719443120575619</v>
      </c>
      <c r="AY105">
        <v>62.012508365510918</v>
      </c>
      <c r="AZ105">
        <v>67.689199852907478</v>
      </c>
      <c r="BA105">
        <v>74.283409282123131</v>
      </c>
      <c r="BB105">
        <v>82.488142542990502</v>
      </c>
      <c r="BC105">
        <v>88.587170183860678</v>
      </c>
      <c r="BD105">
        <v>92.414783165436432</v>
      </c>
      <c r="BE105">
        <v>99.999997999973672</v>
      </c>
      <c r="BF105">
        <v>108.0771466803434</v>
      </c>
      <c r="BG105">
        <v>111.68565422837126</v>
      </c>
      <c r="BH105">
        <v>116.09771855219432</v>
      </c>
      <c r="BI105">
        <v>133.69812941649954</v>
      </c>
      <c r="BJ105">
        <v>152.42305116922282</v>
      </c>
      <c r="BK105">
        <v>163.51756003533075</v>
      </c>
      <c r="BL105">
        <v>192.21589378543942</v>
      </c>
      <c r="BM105" s="6">
        <v>231.77505418597582</v>
      </c>
      <c r="BN105">
        <v>276.60487218565413</v>
      </c>
    </row>
    <row r="106" spans="1:66" x14ac:dyDescent="0.25">
      <c r="A106" t="s">
        <v>281</v>
      </c>
      <c r="B106" t="s">
        <v>76</v>
      </c>
      <c r="C106" t="s">
        <v>673</v>
      </c>
      <c r="D106" t="s">
        <v>674</v>
      </c>
      <c r="AJ106">
        <v>11.809858628920464</v>
      </c>
      <c r="AK106">
        <v>14.350062337763351</v>
      </c>
      <c r="AL106">
        <v>17.40353390706909</v>
      </c>
      <c r="AM106">
        <v>20.795667237898911</v>
      </c>
      <c r="AN106">
        <v>26.354929070196835</v>
      </c>
      <c r="AO106">
        <v>32.134639003184859</v>
      </c>
      <c r="AP106">
        <v>38.645373485346326</v>
      </c>
      <c r="AQ106">
        <v>43.965774386852424</v>
      </c>
      <c r="AR106">
        <v>47.535911477637804</v>
      </c>
      <c r="AS106">
        <v>52.091506482521069</v>
      </c>
      <c r="AT106">
        <v>57.845828079029936</v>
      </c>
      <c r="AU106">
        <v>62.526426631007361</v>
      </c>
      <c r="AV106">
        <v>65.923766324264179</v>
      </c>
      <c r="AW106">
        <v>69.279991892524222</v>
      </c>
      <c r="AX106" s="6">
        <v>71.099998719285551</v>
      </c>
      <c r="AY106">
        <v>73.699902731082702</v>
      </c>
      <c r="AZ106">
        <v>77.711887544759534</v>
      </c>
      <c r="BA106">
        <v>81.446828621353134</v>
      </c>
      <c r="BB106">
        <v>84.866833530288815</v>
      </c>
      <c r="BC106">
        <v>87.016145880674017</v>
      </c>
      <c r="BD106">
        <v>88.694444301134808</v>
      </c>
      <c r="BE106">
        <v>91.260163196536396</v>
      </c>
      <c r="BF106">
        <v>93.834185202599727</v>
      </c>
      <c r="BG106">
        <v>97.29922464534701</v>
      </c>
      <c r="BH106">
        <v>100</v>
      </c>
      <c r="BI106">
        <v>101.3204719948326</v>
      </c>
      <c r="BJ106">
        <v>105.40338817295549</v>
      </c>
      <c r="BK106">
        <v>110.51205774384208</v>
      </c>
      <c r="BL106">
        <v>115.78542479653773</v>
      </c>
      <c r="BM106" s="6">
        <v>123.20137337787069</v>
      </c>
      <c r="BN106">
        <v>130.96641515985746</v>
      </c>
    </row>
    <row r="107" spans="1:66" x14ac:dyDescent="0.25">
      <c r="A107" t="s">
        <v>558</v>
      </c>
      <c r="B107" t="s">
        <v>459</v>
      </c>
      <c r="C107" t="s">
        <v>673</v>
      </c>
      <c r="D107" t="s">
        <v>674</v>
      </c>
    </row>
    <row r="108" spans="1:66" x14ac:dyDescent="0.25">
      <c r="A108" t="s">
        <v>559</v>
      </c>
      <c r="B108" t="s">
        <v>460</v>
      </c>
      <c r="C108" t="s">
        <v>673</v>
      </c>
      <c r="D108" t="s">
        <v>674</v>
      </c>
    </row>
    <row r="109" spans="1:66" x14ac:dyDescent="0.25">
      <c r="A109" t="s">
        <v>560</v>
      </c>
      <c r="B109" t="s">
        <v>461</v>
      </c>
      <c r="C109" t="s">
        <v>673</v>
      </c>
      <c r="D109" t="s">
        <v>674</v>
      </c>
    </row>
    <row r="110" spans="1:66" x14ac:dyDescent="0.25">
      <c r="A110" t="s">
        <v>561</v>
      </c>
      <c r="B110" t="s">
        <v>462</v>
      </c>
      <c r="C110" t="s">
        <v>673</v>
      </c>
      <c r="D110" t="s">
        <v>674</v>
      </c>
    </row>
    <row r="111" spans="1:66" x14ac:dyDescent="0.25">
      <c r="A111" t="s">
        <v>284</v>
      </c>
      <c r="B111" t="s">
        <v>77</v>
      </c>
      <c r="C111" t="s">
        <v>673</v>
      </c>
      <c r="D111" t="s">
        <v>674</v>
      </c>
      <c r="E111">
        <v>7.0854776054938201E-2</v>
      </c>
      <c r="F111">
        <v>8.0729108636448374E-2</v>
      </c>
      <c r="G111">
        <v>0.2251266337723877</v>
      </c>
      <c r="H111">
        <v>0.55345376193367612</v>
      </c>
      <c r="I111">
        <v>1.1884376792594076</v>
      </c>
      <c r="J111">
        <v>3.9078081885550704</v>
      </c>
      <c r="K111">
        <v>5.065178491874741E-2</v>
      </c>
      <c r="L111">
        <v>0.13408633736473538</v>
      </c>
      <c r="M111">
        <v>0.2989760695376234</v>
      </c>
      <c r="N111">
        <v>0.36281703337769527</v>
      </c>
      <c r="O111">
        <v>0.41452960592308213</v>
      </c>
      <c r="P111">
        <v>0.42582444791022417</v>
      </c>
      <c r="Q111">
        <v>0.49446666347851664</v>
      </c>
      <c r="R111">
        <v>0.67681845064998958</v>
      </c>
      <c r="S111">
        <v>1.0007476635514019</v>
      </c>
      <c r="T111">
        <v>1.1188053097345134</v>
      </c>
      <c r="U111">
        <v>1.2782396694214877</v>
      </c>
      <c r="V111">
        <v>1.4511984732824428</v>
      </c>
      <c r="W111">
        <v>1.6247142857142856</v>
      </c>
      <c r="X111">
        <v>2.1350266666666666</v>
      </c>
      <c r="Y111">
        <v>2.7542848484848488</v>
      </c>
      <c r="Z111">
        <v>3.0352247191011239</v>
      </c>
      <c r="AA111">
        <v>3.2765164835164833</v>
      </c>
      <c r="AB111">
        <v>3.8788210526315785</v>
      </c>
      <c r="AC111">
        <v>4.2884137931034481</v>
      </c>
      <c r="AD111">
        <v>4.5538846153846153</v>
      </c>
      <c r="AE111">
        <v>4.6611772727272722</v>
      </c>
      <c r="AF111">
        <v>5.4033290043290041</v>
      </c>
      <c r="AG111">
        <v>5.823967213114754</v>
      </c>
      <c r="AH111">
        <v>6.3568326996197717</v>
      </c>
      <c r="AI111">
        <v>6.9360709219858148</v>
      </c>
      <c r="AJ111">
        <v>7.5537796126271708</v>
      </c>
      <c r="AK111">
        <v>8.1043637506256818</v>
      </c>
      <c r="AL111">
        <v>9.6565583600587779</v>
      </c>
      <c r="AM111">
        <v>10.407507651161808</v>
      </c>
      <c r="AN111">
        <v>11.435982254254746</v>
      </c>
      <c r="AO111">
        <v>12.428226370167108</v>
      </c>
      <c r="AP111">
        <v>13.990625474040927</v>
      </c>
      <c r="AQ111">
        <v>24.521532787070608</v>
      </c>
      <c r="AR111">
        <v>27.994075103764754</v>
      </c>
      <c r="AS111">
        <v>33.71815153176437</v>
      </c>
      <c r="AT111">
        <v>38.538402525120297</v>
      </c>
      <c r="AU111">
        <v>40.810646659729045</v>
      </c>
      <c r="AV111">
        <v>43.050101975901022</v>
      </c>
      <c r="AW111">
        <v>46.73119868279926</v>
      </c>
      <c r="AX111" s="6">
        <v>53.428614579945801</v>
      </c>
      <c r="AY111">
        <v>60.955330275835109</v>
      </c>
      <c r="AZ111">
        <v>67.818034003707709</v>
      </c>
      <c r="BA111">
        <v>80.126838477659987</v>
      </c>
      <c r="BB111">
        <v>86.757135993057346</v>
      </c>
      <c r="BC111">
        <v>100</v>
      </c>
      <c r="BD111">
        <v>107.46594303367513</v>
      </c>
      <c r="BE111">
        <v>111.50008423618154</v>
      </c>
      <c r="BF111">
        <v>117.03716759416032</v>
      </c>
      <c r="BG111">
        <v>123.40770491393293</v>
      </c>
      <c r="BH111">
        <v>128.31963103081651</v>
      </c>
      <c r="BI111">
        <v>131.4492494202253</v>
      </c>
      <c r="BJ111">
        <v>137.09194259161427</v>
      </c>
      <c r="BK111">
        <v>142.32655654738392</v>
      </c>
      <c r="BL111">
        <v>144.60163018601418</v>
      </c>
      <c r="BM111" s="6">
        <v>143.97033110378209</v>
      </c>
      <c r="BN111">
        <v>152.63054149799504</v>
      </c>
    </row>
    <row r="112" spans="1:66" x14ac:dyDescent="0.25">
      <c r="A112" t="s">
        <v>562</v>
      </c>
      <c r="B112" t="s">
        <v>463</v>
      </c>
      <c r="C112" t="s">
        <v>673</v>
      </c>
      <c r="D112" t="s">
        <v>674</v>
      </c>
    </row>
    <row r="113" spans="1:66" x14ac:dyDescent="0.25">
      <c r="A113" t="s">
        <v>288</v>
      </c>
      <c r="B113" t="s">
        <v>289</v>
      </c>
      <c r="C113" t="s">
        <v>673</v>
      </c>
      <c r="D113" t="s">
        <v>674</v>
      </c>
      <c r="AC113">
        <v>24.428362611142639</v>
      </c>
      <c r="AD113">
        <v>25.728468429350134</v>
      </c>
      <c r="AE113">
        <v>26.287171553187221</v>
      </c>
      <c r="AF113">
        <v>27.698996632610406</v>
      </c>
      <c r="AG113">
        <v>28.92805266532709</v>
      </c>
      <c r="AH113">
        <v>31.091544906573908</v>
      </c>
      <c r="AI113">
        <v>33.905130658549822</v>
      </c>
      <c r="AJ113">
        <v>36.241347557709211</v>
      </c>
      <c r="AK113">
        <v>37.597663863255235</v>
      </c>
      <c r="AL113">
        <v>38.408407427909474</v>
      </c>
      <c r="AM113">
        <v>39.384513932934873</v>
      </c>
      <c r="AN113">
        <v>40.534554368681889</v>
      </c>
      <c r="AO113">
        <v>41.576177602845846</v>
      </c>
      <c r="AP113">
        <v>42.675546786335914</v>
      </c>
      <c r="AQ113">
        <v>43.694261066859525</v>
      </c>
      <c r="AR113">
        <v>44.696593606125937</v>
      </c>
      <c r="AS113">
        <v>46.17367139758862</v>
      </c>
      <c r="AT113">
        <v>47.993742454110269</v>
      </c>
      <c r="AU113">
        <v>49.185468031435924</v>
      </c>
      <c r="AV113">
        <v>50.743084818989928</v>
      </c>
      <c r="AW113">
        <v>53.508008030929503</v>
      </c>
      <c r="AX113" s="6">
        <v>55.057973918586612</v>
      </c>
      <c r="AY113">
        <v>57.01873242179304</v>
      </c>
      <c r="AZ113">
        <v>63.646074475325356</v>
      </c>
      <c r="BA113">
        <v>87.661586468025192</v>
      </c>
      <c r="BB113">
        <v>93.767990022386158</v>
      </c>
      <c r="BC113">
        <v>98.650290327308113</v>
      </c>
      <c r="BD113">
        <v>103.43952469790038</v>
      </c>
      <c r="BE113">
        <v>99.629262743328667</v>
      </c>
      <c r="BF113">
        <v>101.15937170844805</v>
      </c>
      <c r="BG113">
        <v>100.63106824271189</v>
      </c>
      <c r="BH113">
        <v>100</v>
      </c>
      <c r="BI113">
        <v>102.23677859363892</v>
      </c>
      <c r="BJ113">
        <v>104.44624070301374</v>
      </c>
      <c r="BK113">
        <v>105.80402095266808</v>
      </c>
      <c r="BL113">
        <v>107.70851571759192</v>
      </c>
    </row>
    <row r="114" spans="1:66" x14ac:dyDescent="0.25">
      <c r="A114" t="s">
        <v>283</v>
      </c>
      <c r="B114" t="s">
        <v>78</v>
      </c>
      <c r="C114" t="s">
        <v>673</v>
      </c>
      <c r="D114" t="s">
        <v>674</v>
      </c>
      <c r="E114">
        <v>2.3924310175336703</v>
      </c>
      <c r="F114">
        <v>2.443758894021463</v>
      </c>
      <c r="G114">
        <v>2.5514215446823867</v>
      </c>
      <c r="H114">
        <v>2.7645577042975185</v>
      </c>
      <c r="I114">
        <v>3.0009737486836148</v>
      </c>
      <c r="J114">
        <v>3.2500656556507619</v>
      </c>
      <c r="K114">
        <v>3.6813723317727698</v>
      </c>
      <c r="L114">
        <v>3.9985669080334527</v>
      </c>
      <c r="M114">
        <v>4.0951476367686288</v>
      </c>
      <c r="N114">
        <v>4.2320633424509433</v>
      </c>
      <c r="O114">
        <v>4.2981784762169735</v>
      </c>
      <c r="P114">
        <v>4.5270496485396654</v>
      </c>
      <c r="Q114">
        <v>5.0177638441719594</v>
      </c>
      <c r="R114">
        <v>5.9124168693825991</v>
      </c>
      <c r="S114">
        <v>6.8978698813604398</v>
      </c>
      <c r="T114">
        <v>6.7841459732046356</v>
      </c>
      <c r="U114">
        <v>7.1899640428149709</v>
      </c>
      <c r="V114">
        <v>7.5952788052113931</v>
      </c>
      <c r="W114">
        <v>7.7821441068167925</v>
      </c>
      <c r="X114">
        <v>9.0061230943805022</v>
      </c>
      <c r="Y114">
        <v>10.042576632396738</v>
      </c>
      <c r="Z114">
        <v>11.129944850122129</v>
      </c>
      <c r="AA114">
        <v>12.031009948362909</v>
      </c>
      <c r="AB114">
        <v>13.060005337978051</v>
      </c>
      <c r="AC114">
        <v>14.094779970896976</v>
      </c>
      <c r="AD114">
        <v>15.10872820088181</v>
      </c>
      <c r="AE114">
        <v>16.134520261879892</v>
      </c>
      <c r="AF114">
        <v>17.639531097340168</v>
      </c>
      <c r="AG114">
        <v>19.091708205896154</v>
      </c>
      <c r="AH114">
        <v>20.702439137073505</v>
      </c>
      <c r="AI114">
        <v>22.911038248595933</v>
      </c>
      <c r="AJ114">
        <v>26.061722746429229</v>
      </c>
      <c r="AK114">
        <v>28.398195898399159</v>
      </c>
      <c r="AL114">
        <v>31.198764312006112</v>
      </c>
      <c r="AM114">
        <v>34.312414959646922</v>
      </c>
      <c r="AN114">
        <v>37.422046952093226</v>
      </c>
      <c r="AO114">
        <v>40.256773852489829</v>
      </c>
      <c r="AP114">
        <v>42.863911728934276</v>
      </c>
      <c r="AQ114">
        <v>46.297382865421319</v>
      </c>
      <c r="AR114">
        <v>47.717969687503064</v>
      </c>
      <c r="AS114">
        <v>49.457275444108745</v>
      </c>
      <c r="AT114">
        <v>51.047631515084213</v>
      </c>
      <c r="AU114">
        <v>52.944400077592057</v>
      </c>
      <c r="AV114">
        <v>54.992182570527667</v>
      </c>
      <c r="AW114">
        <v>58.14071226549116</v>
      </c>
      <c r="AX114" s="6">
        <v>61.409326865292549</v>
      </c>
      <c r="AY114">
        <v>66.56828647480711</v>
      </c>
      <c r="AZ114">
        <v>71.191066711957063</v>
      </c>
      <c r="BA114">
        <v>77.736351762067287</v>
      </c>
      <c r="BB114">
        <v>83.209275001928589</v>
      </c>
      <c r="BC114">
        <v>91.967908963839662</v>
      </c>
      <c r="BD114">
        <v>100.00000000003217</v>
      </c>
      <c r="BE114">
        <v>107.93438627027747</v>
      </c>
      <c r="BF114">
        <v>114.61175137191961</v>
      </c>
      <c r="BG114">
        <v>118.43033632606996</v>
      </c>
      <c r="BH114">
        <v>121.13006018976897</v>
      </c>
      <c r="BI114">
        <v>125.05222119661192</v>
      </c>
      <c r="BJ114">
        <v>130.0158664075125</v>
      </c>
      <c r="BK114">
        <v>135.06599505045233</v>
      </c>
      <c r="BL114">
        <v>138.29508369576834</v>
      </c>
      <c r="BM114" s="6">
        <v>146.04087964084709</v>
      </c>
      <c r="BN114">
        <v>160.59592220115226</v>
      </c>
    </row>
    <row r="115" spans="1:66" x14ac:dyDescent="0.25">
      <c r="A115" t="s">
        <v>563</v>
      </c>
      <c r="B115" t="s">
        <v>464</v>
      </c>
      <c r="C115" t="s">
        <v>673</v>
      </c>
      <c r="D115" t="s">
        <v>674</v>
      </c>
    </row>
    <row r="116" spans="1:66" x14ac:dyDescent="0.25">
      <c r="A116" t="s">
        <v>287</v>
      </c>
      <c r="B116" t="s">
        <v>79</v>
      </c>
      <c r="C116" t="s">
        <v>673</v>
      </c>
      <c r="D116" t="s">
        <v>674</v>
      </c>
      <c r="O116">
        <v>7.1817296520500538</v>
      </c>
      <c r="P116">
        <v>7.9386260172619139</v>
      </c>
      <c r="Q116">
        <v>9.00122047853867</v>
      </c>
      <c r="R116">
        <v>10.375939459298845</v>
      </c>
      <c r="S116">
        <v>11.007586812224254</v>
      </c>
      <c r="T116">
        <v>13.223782162714794</v>
      </c>
      <c r="U116">
        <v>16.00380793429531</v>
      </c>
      <c r="V116">
        <v>18.12728898710672</v>
      </c>
      <c r="W116">
        <v>20.03544822616967</v>
      </c>
      <c r="X116">
        <v>22.775508227942829</v>
      </c>
      <c r="Y116">
        <v>26.124600072770949</v>
      </c>
      <c r="Z116">
        <v>30.681396379384751</v>
      </c>
      <c r="AA116">
        <v>35.339493279204511</v>
      </c>
      <c r="AB116">
        <v>39.123957543439843</v>
      </c>
      <c r="AC116">
        <v>41.619780434974949</v>
      </c>
      <c r="AD116">
        <v>43.778319779128395</v>
      </c>
      <c r="AE116">
        <v>46.645667017800868</v>
      </c>
      <c r="AF116">
        <v>47.670663229820065</v>
      </c>
      <c r="AG116">
        <v>49.218201260406559</v>
      </c>
      <c r="AH116">
        <v>51.935915270724031</v>
      </c>
      <c r="AI116">
        <v>51.557206887941533</v>
      </c>
      <c r="AJ116">
        <v>52.485955655633596</v>
      </c>
      <c r="AK116">
        <v>53.961977189261731</v>
      </c>
      <c r="AL116">
        <v>56.754915428811749</v>
      </c>
      <c r="AM116">
        <v>57.716644989348666</v>
      </c>
      <c r="AN116">
        <v>59.467765801644525</v>
      </c>
      <c r="AO116">
        <v>60.830917587501787</v>
      </c>
      <c r="AP116">
        <v>63.22112224293214</v>
      </c>
      <c r="AQ116">
        <v>67.363863452929479</v>
      </c>
      <c r="AR116">
        <v>70.311836414027297</v>
      </c>
      <c r="AS116">
        <v>75.14574023658956</v>
      </c>
      <c r="AT116">
        <v>80.300502575102399</v>
      </c>
      <c r="AU116">
        <v>84.465611771727296</v>
      </c>
      <c r="AV116">
        <v>87.769679040847066</v>
      </c>
      <c r="AW116">
        <v>88.221988249511767</v>
      </c>
      <c r="AX116" s="6">
        <v>90.933235823458972</v>
      </c>
      <c r="AY116">
        <v>94.043059749960506</v>
      </c>
      <c r="AZ116">
        <v>95.170154660064341</v>
      </c>
      <c r="BA116">
        <v>94.689996673869658</v>
      </c>
      <c r="BB116">
        <v>90.310964425986327</v>
      </c>
      <c r="BC116">
        <v>87.701125812370819</v>
      </c>
      <c r="BD116">
        <v>89.216277075509751</v>
      </c>
      <c r="BE116">
        <v>91.254121663697191</v>
      </c>
      <c r="BF116">
        <v>92.212580901171563</v>
      </c>
      <c r="BG116">
        <v>92.262590449714779</v>
      </c>
      <c r="BH116">
        <v>100</v>
      </c>
      <c r="BI116">
        <v>100.72782242964571</v>
      </c>
      <c r="BJ116">
        <v>101.83071356110067</v>
      </c>
      <c r="BK116">
        <v>102.92610690083019</v>
      </c>
      <c r="BL116">
        <v>106.60245882352261</v>
      </c>
      <c r="BM116" s="6">
        <v>104.93383337754591</v>
      </c>
      <c r="BN116">
        <v>105.6239236248752</v>
      </c>
    </row>
    <row r="117" spans="1:66" x14ac:dyDescent="0.25">
      <c r="A117" t="s">
        <v>564</v>
      </c>
      <c r="B117" t="s">
        <v>80</v>
      </c>
      <c r="C117" t="s">
        <v>673</v>
      </c>
      <c r="D117" t="s">
        <v>674</v>
      </c>
      <c r="E117">
        <v>1.9521966863471161E-2</v>
      </c>
      <c r="F117">
        <v>1.8643823332838618E-2</v>
      </c>
      <c r="G117">
        <v>1.8317857338610268E-2</v>
      </c>
      <c r="H117">
        <v>1.7969799275612156E-2</v>
      </c>
      <c r="I117">
        <v>1.808241479549573E-2</v>
      </c>
      <c r="J117">
        <v>1.779803795861962E-2</v>
      </c>
      <c r="K117">
        <v>1.7488389608442116E-2</v>
      </c>
      <c r="L117">
        <v>1.7491599725422986E-2</v>
      </c>
      <c r="M117">
        <v>1.7450111266088333E-2</v>
      </c>
      <c r="N117">
        <v>1.7068021485443018E-2</v>
      </c>
      <c r="O117">
        <v>1.7334074520976919E-2</v>
      </c>
      <c r="P117">
        <v>1.9072510763312449E-2</v>
      </c>
      <c r="Q117">
        <v>2.0808003522899125E-2</v>
      </c>
      <c r="R117">
        <v>2.7803841556892219E-2</v>
      </c>
      <c r="S117">
        <v>4.4021809904530418E-2</v>
      </c>
      <c r="T117">
        <v>4.9882752130932836E-2</v>
      </c>
      <c r="U117">
        <v>5.7369273883125106E-2</v>
      </c>
      <c r="V117">
        <v>6.9926156793045105E-2</v>
      </c>
      <c r="W117">
        <v>7.7519960847404937E-2</v>
      </c>
      <c r="X117">
        <v>0.10211740945643179</v>
      </c>
      <c r="Y117">
        <v>0.13809471411394653</v>
      </c>
      <c r="Z117">
        <v>0.17437749433751626</v>
      </c>
      <c r="AA117">
        <v>0.18723424943718875</v>
      </c>
      <c r="AB117">
        <v>0.2161300922689651</v>
      </c>
      <c r="AC117">
        <v>0.25449026154661686</v>
      </c>
      <c r="AD117">
        <v>0.26480853903885365</v>
      </c>
      <c r="AE117">
        <v>0.29720930275115515</v>
      </c>
      <c r="AF117">
        <v>0.361208627262883</v>
      </c>
      <c r="AG117">
        <v>0.43374040081364929</v>
      </c>
      <c r="AH117">
        <v>0.50817028778278728</v>
      </c>
      <c r="AI117">
        <v>0.62401886916063953</v>
      </c>
      <c r="AJ117">
        <v>0.78387448930588122</v>
      </c>
      <c r="AK117">
        <v>1.0138752778351967</v>
      </c>
      <c r="AL117">
        <v>1.5197667481964483</v>
      </c>
      <c r="AM117">
        <v>2.0354461986850554</v>
      </c>
      <c r="AN117">
        <v>2.8076434884737491</v>
      </c>
      <c r="AO117">
        <v>3.6171894652718044</v>
      </c>
      <c r="AP117">
        <v>4.1788697740447178</v>
      </c>
      <c r="AQ117">
        <v>4.5709111589152265</v>
      </c>
      <c r="AR117">
        <v>6.0202486823232402</v>
      </c>
      <c r="AS117">
        <v>7.5210521602118137</v>
      </c>
      <c r="AT117">
        <v>8.6345754421217329</v>
      </c>
      <c r="AU117">
        <v>11.076406962927992</v>
      </c>
      <c r="AV117">
        <v>12.531447490649647</v>
      </c>
      <c r="AW117">
        <v>15.627747912487502</v>
      </c>
      <c r="AX117" s="6">
        <v>18.779269499076932</v>
      </c>
      <c r="AY117">
        <v>21.517773944825958</v>
      </c>
      <c r="AZ117">
        <v>26.453749311756997</v>
      </c>
      <c r="BA117">
        <v>31.591591441410987</v>
      </c>
      <c r="BB117">
        <v>33.044336118332389</v>
      </c>
      <c r="BC117">
        <v>38.292644429106446</v>
      </c>
      <c r="BD117">
        <v>51.08603816599576</v>
      </c>
      <c r="BE117">
        <v>60.768826654161309</v>
      </c>
      <c r="BF117">
        <v>83.116946646063525</v>
      </c>
      <c r="BG117">
        <v>91.228137246820879</v>
      </c>
      <c r="BH117">
        <v>91.407858208677467</v>
      </c>
      <c r="BI117">
        <v>100</v>
      </c>
      <c r="BJ117">
        <v>113.03533116715793</v>
      </c>
      <c r="BK117">
        <v>148.62222933946504</v>
      </c>
      <c r="BL117">
        <v>194.237249763401</v>
      </c>
      <c r="BM117" s="6">
        <v>280.21633658180184</v>
      </c>
      <c r="BN117">
        <v>438.03320960064758</v>
      </c>
    </row>
    <row r="118" spans="1:66" x14ac:dyDescent="0.25">
      <c r="A118" t="s">
        <v>286</v>
      </c>
      <c r="B118" t="s">
        <v>81</v>
      </c>
      <c r="C118" t="s">
        <v>673</v>
      </c>
      <c r="D118" t="s">
        <v>674</v>
      </c>
      <c r="M118">
        <v>8.0171839867432676E-3</v>
      </c>
      <c r="N118">
        <v>8.0632643268708469E-3</v>
      </c>
      <c r="O118">
        <v>8.4142557271514214E-3</v>
      </c>
      <c r="P118">
        <v>9.3103769074285476E-3</v>
      </c>
      <c r="Q118">
        <v>8.9954907813682376E-3</v>
      </c>
      <c r="R118">
        <v>9.7829663724373159E-3</v>
      </c>
      <c r="S118">
        <v>1.8424510366950787E-2</v>
      </c>
      <c r="T118">
        <v>1.9140190544109169E-2</v>
      </c>
      <c r="U118">
        <v>2.1549148861081047E-2</v>
      </c>
      <c r="V118">
        <v>2.3628733664515608E-2</v>
      </c>
      <c r="W118">
        <v>2.4178562147709425E-2</v>
      </c>
      <c r="X118">
        <v>3.1835189659642903E-2</v>
      </c>
      <c r="Y118">
        <v>3.6037992391352712E-2</v>
      </c>
      <c r="Z118">
        <v>2.6119403675214502E-2</v>
      </c>
      <c r="AA118">
        <v>2.8296252340499338E-2</v>
      </c>
      <c r="AB118">
        <v>3.2311970086641183E-2</v>
      </c>
      <c r="AC118">
        <v>3.7814488586974906E-2</v>
      </c>
      <c r="AD118">
        <v>3.8453193598891343E-2</v>
      </c>
      <c r="AE118">
        <v>3.5864709811921497E-2</v>
      </c>
      <c r="AF118">
        <v>3.9413221353825287E-2</v>
      </c>
      <c r="AG118">
        <v>4.352451300659884E-2</v>
      </c>
      <c r="AH118">
        <v>4.7181263822728178E-2</v>
      </c>
      <c r="AI118">
        <v>8.192809006293178E-2</v>
      </c>
      <c r="AJ118">
        <v>0.17297184201020671</v>
      </c>
      <c r="AK118">
        <v>0.35372874310573443</v>
      </c>
      <c r="AL118">
        <v>0.75863379950921739</v>
      </c>
      <c r="AM118">
        <v>3.7661465935857583</v>
      </c>
      <c r="AN118">
        <v>14.890125928266812</v>
      </c>
      <c r="AO118">
        <v>13.022288065145521</v>
      </c>
      <c r="AP118">
        <v>24.93752509574378</v>
      </c>
      <c r="AQ118">
        <v>20.982242709760683</v>
      </c>
      <c r="AR118">
        <v>35.910698178215682</v>
      </c>
      <c r="AS118">
        <v>44.749196051940459</v>
      </c>
      <c r="AT118">
        <v>36.181187844502311</v>
      </c>
      <c r="AU118">
        <v>39.134188074302543</v>
      </c>
      <c r="AV118">
        <v>44.557632171207104</v>
      </c>
      <c r="AW118">
        <v>52.271543618700264</v>
      </c>
      <c r="AX118" s="6">
        <v>71.014995768387564</v>
      </c>
      <c r="AY118">
        <v>87.380219725560096</v>
      </c>
      <c r="AZ118">
        <v>100</v>
      </c>
      <c r="BA118">
        <v>130.17540867056999</v>
      </c>
      <c r="BB118">
        <v>104.76360612450777</v>
      </c>
      <c r="BC118">
        <v>122.14047387296756</v>
      </c>
      <c r="BD118">
        <v>152.29626973867883</v>
      </c>
      <c r="BE118">
        <v>156.36222891926025</v>
      </c>
      <c r="BF118">
        <v>156.34409421905602</v>
      </c>
      <c r="BG118">
        <v>151.8989637617936</v>
      </c>
      <c r="BH118">
        <v>106.02600236822937</v>
      </c>
      <c r="BI118">
        <v>94.252693845267771</v>
      </c>
      <c r="BJ118">
        <v>108.06105260427816</v>
      </c>
      <c r="BK118">
        <v>127.73247808288262</v>
      </c>
      <c r="BL118">
        <v>124.31634955030569</v>
      </c>
      <c r="BM118" s="6">
        <v>111.56596935187227</v>
      </c>
      <c r="BN118">
        <v>148.88234897413673</v>
      </c>
    </row>
    <row r="119" spans="1:66" x14ac:dyDescent="0.25">
      <c r="A119" t="s">
        <v>282</v>
      </c>
      <c r="B119" t="s">
        <v>82</v>
      </c>
      <c r="C119" t="s">
        <v>673</v>
      </c>
      <c r="D119" t="s">
        <v>674</v>
      </c>
      <c r="E119">
        <v>2.9997782712610024E-2</v>
      </c>
      <c r="F119">
        <v>3.3982305827183507E-2</v>
      </c>
      <c r="G119">
        <v>3.7770596481375755E-2</v>
      </c>
      <c r="H119">
        <v>4.0877450051575136E-2</v>
      </c>
      <c r="I119">
        <v>4.7492041572529606E-2</v>
      </c>
      <c r="J119">
        <v>5.3339815787641631E-2</v>
      </c>
      <c r="K119">
        <v>5.8908371089844133E-2</v>
      </c>
      <c r="L119">
        <v>6.0536128236584552E-2</v>
      </c>
      <c r="M119">
        <v>6.8837501704989215E-2</v>
      </c>
      <c r="N119">
        <v>8.3206560026756665E-2</v>
      </c>
      <c r="AN119">
        <v>38.202673498684319</v>
      </c>
      <c r="AO119">
        <v>39.149829064259507</v>
      </c>
      <c r="AP119">
        <v>40.228054711532792</v>
      </c>
      <c r="AQ119">
        <v>42.124648563195812</v>
      </c>
      <c r="AR119">
        <v>43.598545099814402</v>
      </c>
      <c r="AS119">
        <v>45.3532964398795</v>
      </c>
      <c r="AT119">
        <v>49.300733881734203</v>
      </c>
      <c r="AU119">
        <v>52.195740934752699</v>
      </c>
      <c r="AV119">
        <v>52.452472595118529</v>
      </c>
      <c r="AW119">
        <v>53.855583231197201</v>
      </c>
      <c r="AX119" s="6">
        <v>55.506720610748019</v>
      </c>
      <c r="AY119">
        <v>60.289559608140287</v>
      </c>
      <c r="AZ119">
        <v>62.9019940283818</v>
      </c>
      <c r="BA119">
        <v>70.535328064831432</v>
      </c>
      <c r="BB119">
        <v>78.156464661853747</v>
      </c>
      <c r="BC119">
        <v>83.134136151423846</v>
      </c>
      <c r="BD119">
        <v>85.708525657929542</v>
      </c>
      <c r="BE119">
        <v>88.657653433006487</v>
      </c>
      <c r="BF119">
        <v>90.541222373328125</v>
      </c>
      <c r="BG119">
        <v>94.291124670417858</v>
      </c>
      <c r="BH119">
        <v>100</v>
      </c>
      <c r="BI119">
        <v>102.260860866933</v>
      </c>
      <c r="BJ119">
        <v>103.21903782807973</v>
      </c>
      <c r="BK119">
        <v>105.94896083331385</v>
      </c>
      <c r="BL119">
        <v>110.70367923362782</v>
      </c>
      <c r="BM119" s="6">
        <v>114.69955171852406</v>
      </c>
      <c r="BN119">
        <v>121.57764934812916</v>
      </c>
    </row>
    <row r="120" spans="1:66" x14ac:dyDescent="0.25">
      <c r="A120" t="s">
        <v>290</v>
      </c>
      <c r="B120" t="s">
        <v>83</v>
      </c>
      <c r="C120" t="s">
        <v>673</v>
      </c>
      <c r="D120" t="s">
        <v>674</v>
      </c>
      <c r="E120">
        <v>6.6520972944594532E-4</v>
      </c>
      <c r="F120">
        <v>7.2250031722102554E-4</v>
      </c>
      <c r="G120">
        <v>7.8681434703154276E-4</v>
      </c>
      <c r="H120">
        <v>8.4737904008756282E-4</v>
      </c>
      <c r="I120">
        <v>8.9342121525474083E-4</v>
      </c>
      <c r="J120">
        <v>8.8099276212406106E-4</v>
      </c>
      <c r="K120">
        <v>9.5791065822611757E-4</v>
      </c>
      <c r="L120">
        <v>9.4173942600358975E-4</v>
      </c>
      <c r="M120">
        <v>9.2856167839870673E-4</v>
      </c>
      <c r="N120">
        <v>9.4338395055042169E-4</v>
      </c>
      <c r="AN120">
        <v>56.645968408417843</v>
      </c>
      <c r="AO120">
        <v>61.873755088124291</v>
      </c>
      <c r="AP120">
        <v>66.876925815657913</v>
      </c>
      <c r="AQ120">
        <v>71.476794817620458</v>
      </c>
      <c r="AR120">
        <v>75.898418923882076</v>
      </c>
      <c r="AS120">
        <v>77.386406601945751</v>
      </c>
      <c r="AT120">
        <v>78.738905513262267</v>
      </c>
      <c r="AU120">
        <v>82.48673361898102</v>
      </c>
      <c r="AV120">
        <v>82.099766609205176</v>
      </c>
      <c r="AW120">
        <v>82.204309335580376</v>
      </c>
      <c r="AX120" s="6">
        <v>83.056641984249552</v>
      </c>
      <c r="AY120">
        <v>84.258604242528648</v>
      </c>
      <c r="AZ120">
        <v>84.983068879803028</v>
      </c>
      <c r="BA120">
        <v>86.134637672231733</v>
      </c>
      <c r="BB120">
        <v>89.941109723778766</v>
      </c>
      <c r="BC120">
        <v>91.009117757947507</v>
      </c>
      <c r="BD120">
        <v>92.345564191193702</v>
      </c>
      <c r="BE120">
        <v>95.36513356935798</v>
      </c>
      <c r="BF120">
        <v>97.085067743292825</v>
      </c>
      <c r="BG120">
        <v>97.734754650471402</v>
      </c>
      <c r="BH120">
        <v>100</v>
      </c>
      <c r="BI120">
        <v>100.35788073621841</v>
      </c>
      <c r="BJ120">
        <v>100.32389310173005</v>
      </c>
      <c r="BK120">
        <v>101.11038312986574</v>
      </c>
      <c r="BL120">
        <v>102.96724518238216</v>
      </c>
      <c r="BM120" s="6">
        <v>104.03956504819118</v>
      </c>
      <c r="BN120">
        <v>106.25383361490826</v>
      </c>
    </row>
    <row r="121" spans="1:66" x14ac:dyDescent="0.25">
      <c r="A121" t="s">
        <v>291</v>
      </c>
      <c r="B121" t="s">
        <v>84</v>
      </c>
      <c r="C121" t="s">
        <v>673</v>
      </c>
      <c r="D121" t="s">
        <v>674</v>
      </c>
      <c r="E121">
        <v>2.9692398223559153</v>
      </c>
      <c r="F121">
        <v>3.0518487918037409</v>
      </c>
      <c r="G121">
        <v>3.2286646682427027</v>
      </c>
      <c r="H121">
        <v>3.5017406025324749</v>
      </c>
      <c r="I121">
        <v>3.7289968420812976</v>
      </c>
      <c r="J121">
        <v>3.8855043384545276</v>
      </c>
      <c r="K121">
        <v>3.9722441929952965</v>
      </c>
      <c r="L121">
        <v>4.0824842567142445</v>
      </c>
      <c r="M121">
        <v>4.1532929510022427</v>
      </c>
      <c r="N121">
        <v>4.3215560002745876</v>
      </c>
      <c r="O121">
        <v>4.7951583949700263</v>
      </c>
      <c r="P121">
        <v>5.1393950476000692</v>
      </c>
      <c r="Q121">
        <v>5.4288958577539761</v>
      </c>
      <c r="R121">
        <v>6.1204629103743891</v>
      </c>
      <c r="S121">
        <v>7.359635102115865</v>
      </c>
      <c r="T121">
        <v>8.609528506457842</v>
      </c>
      <c r="U121">
        <v>10.112259369225759</v>
      </c>
      <c r="V121">
        <v>11.980717492136231</v>
      </c>
      <c r="W121">
        <v>13.651425384919602</v>
      </c>
      <c r="X121">
        <v>15.760710898576779</v>
      </c>
      <c r="Y121">
        <v>19.041428065646716</v>
      </c>
      <c r="Z121">
        <v>22.618784206390625</v>
      </c>
      <c r="AA121">
        <v>26.586333888453478</v>
      </c>
      <c r="AB121">
        <v>30.600003336461761</v>
      </c>
      <c r="AC121">
        <v>33.893128360478364</v>
      </c>
      <c r="AD121">
        <v>37.002701685813477</v>
      </c>
      <c r="AE121">
        <v>39.773618615643699</v>
      </c>
      <c r="AF121">
        <v>42.163727830924117</v>
      </c>
      <c r="AG121">
        <v>44.967785490921095</v>
      </c>
      <c r="AH121">
        <v>47.754613607730107</v>
      </c>
      <c r="AI121">
        <v>52.011490171164631</v>
      </c>
      <c r="AJ121">
        <v>55.954652194030508</v>
      </c>
      <c r="AK121">
        <v>58.39881602179593</v>
      </c>
      <c r="AL121">
        <v>60.668165898090123</v>
      </c>
      <c r="AM121">
        <v>62.817319644297996</v>
      </c>
      <c r="AN121">
        <v>65.911226221356927</v>
      </c>
      <c r="AO121">
        <v>68.88225595112057</v>
      </c>
      <c r="AP121">
        <v>70.650721556135849</v>
      </c>
      <c r="AQ121">
        <v>72.348191107976263</v>
      </c>
      <c r="AR121">
        <v>73.459552252539694</v>
      </c>
      <c r="AS121">
        <v>74.77623977295724</v>
      </c>
      <c r="AT121">
        <v>77.044645819965908</v>
      </c>
      <c r="AU121">
        <v>79.567350924678195</v>
      </c>
      <c r="AV121">
        <v>82.071978305634659</v>
      </c>
      <c r="AW121">
        <v>84.263450877075712</v>
      </c>
      <c r="AX121" s="6">
        <v>85.957616346201661</v>
      </c>
      <c r="AY121">
        <v>87.784090122071632</v>
      </c>
      <c r="AZ121">
        <v>89.960253121456944</v>
      </c>
      <c r="BA121">
        <v>92.119932016736499</v>
      </c>
      <c r="BB121">
        <v>93.666477325195913</v>
      </c>
      <c r="BC121">
        <v>94.075200869148503</v>
      </c>
      <c r="BD121">
        <v>95.587155844692688</v>
      </c>
      <c r="BE121">
        <v>97.066177283893339</v>
      </c>
      <c r="BF121">
        <v>98.180118595278159</v>
      </c>
      <c r="BG121">
        <v>99.076739949352572</v>
      </c>
      <c r="BH121">
        <v>100</v>
      </c>
      <c r="BI121">
        <v>101.13435002037254</v>
      </c>
      <c r="BJ121">
        <v>101.86893251580527</v>
      </c>
      <c r="BK121">
        <v>102.95702722981042</v>
      </c>
      <c r="BL121">
        <v>103.92288165524333</v>
      </c>
      <c r="BM121" s="6">
        <v>105.60099680562057</v>
      </c>
      <c r="BN121">
        <v>106.1698613736073</v>
      </c>
    </row>
    <row r="122" spans="1:66" x14ac:dyDescent="0.25">
      <c r="A122" t="s">
        <v>292</v>
      </c>
      <c r="B122" t="s">
        <v>85</v>
      </c>
      <c r="C122" t="s">
        <v>673</v>
      </c>
      <c r="D122" t="s">
        <v>674</v>
      </c>
      <c r="K122">
        <v>0.1850506524300074</v>
      </c>
      <c r="L122">
        <v>0.1929000960486098</v>
      </c>
      <c r="M122">
        <v>0.19817555133319881</v>
      </c>
      <c r="N122">
        <v>0.20631196692388093</v>
      </c>
      <c r="O122">
        <v>0.21709367727503759</v>
      </c>
      <c r="P122">
        <v>0.23212184629589841</v>
      </c>
      <c r="Q122">
        <v>0.22073438280382837</v>
      </c>
      <c r="R122">
        <v>0.27911540732118273</v>
      </c>
      <c r="S122">
        <v>0.36588166631458602</v>
      </c>
      <c r="T122">
        <v>0.44177540990573588</v>
      </c>
      <c r="U122">
        <v>0.4909500055330836</v>
      </c>
      <c r="V122">
        <v>0.55225246098041669</v>
      </c>
      <c r="W122">
        <v>0.69901412740132085</v>
      </c>
      <c r="X122">
        <v>0.80901758627389342</v>
      </c>
      <c r="Y122">
        <v>0.9569708097035039</v>
      </c>
      <c r="Z122">
        <v>1.0366323411501908</v>
      </c>
      <c r="AA122">
        <v>1.1228261270890425</v>
      </c>
      <c r="AB122">
        <v>1.3132641394101157</v>
      </c>
      <c r="AC122">
        <v>1.7849780559893318</v>
      </c>
      <c r="AD122">
        <v>2.294211703676913</v>
      </c>
      <c r="AE122">
        <v>2.910462712488401</v>
      </c>
      <c r="AF122">
        <v>3.2254502921345325</v>
      </c>
      <c r="AG122">
        <v>3.6142969245813674</v>
      </c>
      <c r="AH122">
        <v>4.061357308955464</v>
      </c>
      <c r="AI122">
        <v>5.0814527245571712</v>
      </c>
      <c r="AJ122">
        <v>7.3092778442997979</v>
      </c>
      <c r="AK122">
        <v>11.697456439818586</v>
      </c>
      <c r="AL122">
        <v>17.874462038246971</v>
      </c>
      <c r="AM122">
        <v>23.434715010189532</v>
      </c>
      <c r="AN122">
        <v>29.337182090843932</v>
      </c>
      <c r="AO122">
        <v>34.873726728878374</v>
      </c>
      <c r="AP122">
        <v>38.224638230158689</v>
      </c>
      <c r="AQ122">
        <v>42.266921416081637</v>
      </c>
      <c r="AR122">
        <v>45.190127404753774</v>
      </c>
      <c r="AS122">
        <v>49.974442458771122</v>
      </c>
      <c r="AT122">
        <v>53.876131787593451</v>
      </c>
      <c r="AU122">
        <v>58.770157938580603</v>
      </c>
      <c r="AV122">
        <v>65.601633486095324</v>
      </c>
      <c r="AW122">
        <v>74.037084823962317</v>
      </c>
      <c r="AX122" s="6">
        <v>82.528208449910963</v>
      </c>
      <c r="AY122">
        <v>89.830463557426583</v>
      </c>
      <c r="AZ122">
        <v>100</v>
      </c>
      <c r="BA122">
        <v>113.54680952548999</v>
      </c>
      <c r="BB122">
        <v>126.78239903269417</v>
      </c>
      <c r="BC122">
        <v>139.22005052969223</v>
      </c>
      <c r="BD122">
        <v>147.28950704927607</v>
      </c>
      <c r="BE122">
        <v>156.96923148591654</v>
      </c>
      <c r="BF122">
        <v>170.17947264536477</v>
      </c>
      <c r="BG122">
        <v>181.97293603642518</v>
      </c>
      <c r="BH122">
        <v>194.08385118589601</v>
      </c>
      <c r="BI122">
        <v>203.13625425945963</v>
      </c>
      <c r="BJ122">
        <v>216.44120529320261</v>
      </c>
      <c r="BK122">
        <v>227.24863662094981</v>
      </c>
      <c r="BL122">
        <v>234.48083151397987</v>
      </c>
      <c r="BM122" s="6">
        <v>242.81847636013259</v>
      </c>
      <c r="BN122">
        <v>260.85363342719722</v>
      </c>
    </row>
    <row r="123" spans="1:66" x14ac:dyDescent="0.25">
      <c r="A123" t="s">
        <v>294</v>
      </c>
      <c r="B123" t="s">
        <v>86</v>
      </c>
      <c r="C123" t="s">
        <v>673</v>
      </c>
      <c r="D123" t="s">
        <v>674</v>
      </c>
      <c r="U123">
        <v>13.753379727424159</v>
      </c>
      <c r="V123">
        <v>15.457950722207961</v>
      </c>
      <c r="W123">
        <v>15.527304772071446</v>
      </c>
      <c r="X123">
        <v>15.878894404561256</v>
      </c>
      <c r="Y123">
        <v>16.932876707141553</v>
      </c>
      <c r="Z123">
        <v>17.969741993517527</v>
      </c>
      <c r="AA123">
        <v>19.125577622919437</v>
      </c>
      <c r="AB123">
        <v>21.177779960289588</v>
      </c>
      <c r="AC123">
        <v>21.705438014548463</v>
      </c>
      <c r="AD123">
        <v>23.020781027406215</v>
      </c>
      <c r="AE123">
        <v>24.808184744831738</v>
      </c>
      <c r="AF123">
        <v>24.744848642311322</v>
      </c>
      <c r="AG123">
        <v>25.059095876122139</v>
      </c>
      <c r="AH123">
        <v>28.97766652595698</v>
      </c>
      <c r="AI123">
        <v>33.078374419833636</v>
      </c>
      <c r="AJ123">
        <v>34.87626926936656</v>
      </c>
      <c r="AK123">
        <v>37.226469522584324</v>
      </c>
      <c r="AL123">
        <v>38.331715919694588</v>
      </c>
      <c r="AM123">
        <v>40.961935401243217</v>
      </c>
      <c r="AN123">
        <v>41.733900597785556</v>
      </c>
      <c r="AO123">
        <v>42.588012826073445</v>
      </c>
      <c r="AP123">
        <v>43.118471747154544</v>
      </c>
      <c r="AQ123">
        <v>45.707478343714001</v>
      </c>
      <c r="AR123">
        <v>45.53689423551544</v>
      </c>
      <c r="AS123">
        <v>45.348430739648038</v>
      </c>
      <c r="AT123">
        <v>45.699386742434925</v>
      </c>
      <c r="AU123">
        <v>46.121881804051725</v>
      </c>
      <c r="AV123">
        <v>47.112240061954331</v>
      </c>
      <c r="AW123">
        <v>48.570401179176194</v>
      </c>
      <c r="AX123" s="6">
        <v>49.544953829814773</v>
      </c>
      <c r="AY123">
        <v>54.821219770591469</v>
      </c>
      <c r="AZ123">
        <v>57.589098376027891</v>
      </c>
      <c r="BA123">
        <v>71.194341355875792</v>
      </c>
      <c r="BB123">
        <v>73.445219253716559</v>
      </c>
      <c r="BC123">
        <v>79.377724492665536</v>
      </c>
      <c r="BD123">
        <v>84.069353611307946</v>
      </c>
      <c r="BE123">
        <v>87.942273023012902</v>
      </c>
      <c r="BF123">
        <v>93.345115648406178</v>
      </c>
      <c r="BG123">
        <v>96.561156964640077</v>
      </c>
      <c r="BH123">
        <v>98.656294774842863</v>
      </c>
      <c r="BI123">
        <v>100</v>
      </c>
      <c r="BJ123">
        <v>101.78354970113099</v>
      </c>
      <c r="BK123">
        <v>104.09713689942863</v>
      </c>
      <c r="BL123">
        <v>105.95085084875787</v>
      </c>
      <c r="BM123" s="6">
        <v>105.69839995791592</v>
      </c>
      <c r="BN123">
        <v>107.04992676012029</v>
      </c>
    </row>
    <row r="124" spans="1:66" x14ac:dyDescent="0.25">
      <c r="A124" t="s">
        <v>293</v>
      </c>
      <c r="B124" t="s">
        <v>87</v>
      </c>
      <c r="C124" t="s">
        <v>673</v>
      </c>
      <c r="D124" t="s">
        <v>674</v>
      </c>
      <c r="E124">
        <v>22.57995950373633</v>
      </c>
      <c r="F124">
        <v>24.337971388536307</v>
      </c>
      <c r="G124">
        <v>25.36006337586824</v>
      </c>
      <c r="H124">
        <v>26.757521821575303</v>
      </c>
      <c r="I124">
        <v>28.183351461178241</v>
      </c>
      <c r="J124">
        <v>29.631090003767262</v>
      </c>
      <c r="K124">
        <v>31.104012714700279</v>
      </c>
      <c r="L124">
        <v>32.813299542688256</v>
      </c>
      <c r="M124">
        <v>34.427340852623317</v>
      </c>
      <c r="N124">
        <v>35.95364213604627</v>
      </c>
      <c r="O124">
        <v>43.325960610646675</v>
      </c>
      <c r="P124">
        <v>45.531837745935178</v>
      </c>
      <c r="Q124">
        <v>48.083633904485204</v>
      </c>
      <c r="R124">
        <v>54.192850080065078</v>
      </c>
      <c r="S124">
        <v>65.470409507984655</v>
      </c>
      <c r="T124">
        <v>70.16950942696073</v>
      </c>
      <c r="U124">
        <v>75.788604088866691</v>
      </c>
      <c r="V124">
        <v>80.903657792626589</v>
      </c>
      <c r="W124">
        <v>84.62826664528032</v>
      </c>
      <c r="X124">
        <v>86.956924290255827</v>
      </c>
      <c r="Y124">
        <v>91.68562783020549</v>
      </c>
      <c r="Z124">
        <v>94.322690460857345</v>
      </c>
      <c r="AA124">
        <v>95.998990086629178</v>
      </c>
      <c r="AB124">
        <v>96.806612192774068</v>
      </c>
      <c r="AC124">
        <v>98.318666683016048</v>
      </c>
      <c r="AD124">
        <v>99.627282517963707</v>
      </c>
      <c r="AE124">
        <v>101.26530582215337</v>
      </c>
      <c r="AF124">
        <v>101.1844486137047</v>
      </c>
      <c r="AG124">
        <v>101.93492792484476</v>
      </c>
      <c r="AH124">
        <v>104.01741883061051</v>
      </c>
      <c r="AI124">
        <v>106.7801058164933</v>
      </c>
      <c r="AJ124">
        <v>109.79407736426677</v>
      </c>
      <c r="AK124">
        <v>111.56585022493746</v>
      </c>
      <c r="AL124">
        <v>112.13379542971632</v>
      </c>
      <c r="AM124">
        <v>114.43158281177033</v>
      </c>
      <c r="AN124">
        <v>113.83258041136412</v>
      </c>
      <c r="AO124">
        <v>113.32514277839773</v>
      </c>
      <c r="AP124">
        <v>113.89682371643461</v>
      </c>
      <c r="AQ124">
        <v>113.86643576251343</v>
      </c>
      <c r="AR124">
        <v>112.45329482740287</v>
      </c>
      <c r="AS124">
        <v>110.95062632874873</v>
      </c>
      <c r="AT124">
        <v>109.74694534230969</v>
      </c>
      <c r="AU124">
        <v>108.22038880158954</v>
      </c>
      <c r="AV124">
        <v>106.48052559854221</v>
      </c>
      <c r="AW124">
        <v>105.28286842422354</v>
      </c>
      <c r="AX124" s="6">
        <v>104.02577236063308</v>
      </c>
      <c r="AY124">
        <v>103.12905107334794</v>
      </c>
      <c r="AZ124">
        <v>102.40174009505539</v>
      </c>
      <c r="BA124">
        <v>101.4683172183579</v>
      </c>
      <c r="BB124">
        <v>100.89038927387557</v>
      </c>
      <c r="BC124">
        <v>98.992901399344873</v>
      </c>
      <c r="BD124">
        <v>97.387157096752404</v>
      </c>
      <c r="BE124">
        <v>96.650819502613487</v>
      </c>
      <c r="BF124">
        <v>96.308313108490438</v>
      </c>
      <c r="BG124">
        <v>97.932355171180362</v>
      </c>
      <c r="BH124">
        <v>100</v>
      </c>
      <c r="BI124">
        <v>100.41994437605726</v>
      </c>
      <c r="BJ124">
        <v>100.34528264576865</v>
      </c>
      <c r="BK124">
        <v>100.34356493860011</v>
      </c>
      <c r="BL124">
        <v>100.98264177194818</v>
      </c>
      <c r="BM124" s="6">
        <v>101.89810899074155</v>
      </c>
      <c r="BN124">
        <v>101.00586188793592</v>
      </c>
    </row>
    <row r="125" spans="1:66" x14ac:dyDescent="0.25">
      <c r="A125" t="s">
        <v>295</v>
      </c>
      <c r="B125" t="s">
        <v>88</v>
      </c>
      <c r="C125" t="s">
        <v>673</v>
      </c>
      <c r="D125" t="s">
        <v>674</v>
      </c>
      <c r="AI125">
        <v>1.3885077208645178E-3</v>
      </c>
      <c r="AJ125">
        <v>2.7264251092000251E-3</v>
      </c>
      <c r="AK125">
        <v>4.2865301493452246E-2</v>
      </c>
      <c r="AL125">
        <v>0.57587888950997335</v>
      </c>
      <c r="AM125">
        <v>9.483152101153248</v>
      </c>
      <c r="AN125">
        <v>24.740469724569746</v>
      </c>
      <c r="AO125">
        <v>34.364421191350495</v>
      </c>
      <c r="AP125">
        <v>39.909371403840709</v>
      </c>
      <c r="AQ125">
        <v>42.169377136381883</v>
      </c>
      <c r="AR125">
        <v>47.76952971900625</v>
      </c>
      <c r="AS125">
        <v>56.094040325406866</v>
      </c>
      <c r="AT125">
        <v>61.79119374513472</v>
      </c>
      <c r="AU125">
        <v>65.377075190231864</v>
      </c>
      <c r="AV125">
        <v>73.051379275201029</v>
      </c>
      <c r="AW125">
        <v>84.835755294426093</v>
      </c>
      <c r="AX125" s="6">
        <v>100</v>
      </c>
      <c r="AY125">
        <v>121.5517089095579</v>
      </c>
      <c r="AZ125">
        <v>140.42516101599887</v>
      </c>
      <c r="BA125">
        <v>169.82532851107791</v>
      </c>
      <c r="BB125">
        <v>177.79197914878623</v>
      </c>
      <c r="BC125">
        <v>212.53659512741413</v>
      </c>
      <c r="BD125">
        <v>256.19789916522512</v>
      </c>
      <c r="BE125">
        <v>268.45842847117598</v>
      </c>
      <c r="BF125">
        <v>293.95951322678337</v>
      </c>
      <c r="BG125">
        <v>310.92462085601539</v>
      </c>
      <c r="BH125">
        <v>316.59448639737201</v>
      </c>
      <c r="BI125">
        <v>359.77301525894751</v>
      </c>
      <c r="BJ125">
        <v>400.10754812182483</v>
      </c>
      <c r="BK125">
        <v>436.93987254041684</v>
      </c>
      <c r="BL125">
        <v>470.29274370024643</v>
      </c>
      <c r="BM125" s="6">
        <v>490.09610471649188</v>
      </c>
      <c r="BN125">
        <v>558.36685993143897</v>
      </c>
    </row>
    <row r="126" spans="1:66" x14ac:dyDescent="0.25">
      <c r="A126" t="s">
        <v>296</v>
      </c>
      <c r="B126" t="s">
        <v>89</v>
      </c>
      <c r="C126" t="s">
        <v>673</v>
      </c>
      <c r="D126" t="s">
        <v>674</v>
      </c>
      <c r="E126">
        <v>0.89127695027093157</v>
      </c>
      <c r="F126">
        <v>0.96848093405685498</v>
      </c>
      <c r="G126">
        <v>0.96865824486707719</v>
      </c>
      <c r="H126">
        <v>0.95047346226406604</v>
      </c>
      <c r="I126">
        <v>0.97604813736965734</v>
      </c>
      <c r="J126">
        <v>0.95601988532997895</v>
      </c>
      <c r="K126">
        <v>0.97240404769150646</v>
      </c>
      <c r="L126">
        <v>0.99574961292960407</v>
      </c>
      <c r="M126">
        <v>1.0124666641853783</v>
      </c>
      <c r="N126">
        <v>1.0106455740812055</v>
      </c>
      <c r="O126">
        <v>1.1654326249010982</v>
      </c>
      <c r="P126">
        <v>1.0579895508235202</v>
      </c>
      <c r="Q126">
        <v>1.0707409260148788</v>
      </c>
      <c r="R126">
        <v>1.1799976327793817</v>
      </c>
      <c r="S126">
        <v>1.3693786649082182</v>
      </c>
      <c r="T126">
        <v>1.5314461173911467</v>
      </c>
      <c r="U126">
        <v>1.8209839523328817</v>
      </c>
      <c r="V126">
        <v>2.1287269737822077</v>
      </c>
      <c r="W126">
        <v>2.1943129570808995</v>
      </c>
      <c r="X126">
        <v>2.3180424543710751</v>
      </c>
      <c r="Y126">
        <v>2.539432199513235</v>
      </c>
      <c r="Z126">
        <v>2.815038738292738</v>
      </c>
      <c r="AA126">
        <v>3.1413736171489965</v>
      </c>
      <c r="AB126">
        <v>3.5132506035855706</v>
      </c>
      <c r="AC126">
        <v>3.8712761346337006</v>
      </c>
      <c r="AD126">
        <v>4.192815917936354</v>
      </c>
      <c r="AE126">
        <v>4.5580824513907272</v>
      </c>
      <c r="AF126">
        <v>4.8043078813565829</v>
      </c>
      <c r="AG126">
        <v>5.1144559473765661</v>
      </c>
      <c r="AH126">
        <v>5.6140876282300392</v>
      </c>
      <c r="AI126">
        <v>6.2112692864993013</v>
      </c>
      <c r="AJ126">
        <v>6.989663186752761</v>
      </c>
      <c r="AK126">
        <v>8.3105162007582276</v>
      </c>
      <c r="AL126">
        <v>10.446192844726896</v>
      </c>
      <c r="AM126">
        <v>12.223760348662093</v>
      </c>
      <c r="AN126">
        <v>13.595397157023406</v>
      </c>
      <c r="AO126">
        <v>19.303937731251153</v>
      </c>
      <c r="AP126">
        <v>21.511384771381369</v>
      </c>
      <c r="AQ126">
        <v>23.00242546953989</v>
      </c>
      <c r="AR126">
        <v>23.967133173538848</v>
      </c>
      <c r="AS126">
        <v>25.424298557704063</v>
      </c>
      <c r="AT126">
        <v>25.824253358691784</v>
      </c>
      <c r="AU126">
        <v>26.065246725803636</v>
      </c>
      <c r="AV126">
        <v>27.680591711922474</v>
      </c>
      <c r="AW126">
        <v>29.653343624732575</v>
      </c>
      <c r="AX126" s="6">
        <v>31.106253592787258</v>
      </c>
      <c r="AY126">
        <v>38.425596512567473</v>
      </c>
      <c r="AZ126">
        <v>41.549399846285134</v>
      </c>
      <c r="BA126">
        <v>47.84462211359687</v>
      </c>
      <c r="BB126">
        <v>61.096059246526416</v>
      </c>
      <c r="BC126">
        <v>62.097545634652818</v>
      </c>
      <c r="BD126">
        <v>68.347671655113146</v>
      </c>
      <c r="BE126">
        <v>74.856401434069966</v>
      </c>
      <c r="BF126">
        <v>80.349036475131584</v>
      </c>
      <c r="BG126">
        <v>86.483711042547725</v>
      </c>
      <c r="BH126">
        <v>94.473642463644964</v>
      </c>
      <c r="BI126">
        <v>100</v>
      </c>
      <c r="BJ126">
        <v>107.58193402820181</v>
      </c>
      <c r="BK126">
        <v>112.11654311645658</v>
      </c>
      <c r="BL126">
        <v>116.90978795575535</v>
      </c>
      <c r="BM126" s="6">
        <v>122.67870553540683</v>
      </c>
      <c r="BN126">
        <v>128.81821833017381</v>
      </c>
    </row>
    <row r="127" spans="1:66" x14ac:dyDescent="0.25">
      <c r="A127" t="s">
        <v>565</v>
      </c>
      <c r="B127" t="s">
        <v>90</v>
      </c>
      <c r="C127" t="s">
        <v>673</v>
      </c>
      <c r="D127" t="s">
        <v>674</v>
      </c>
      <c r="AF127">
        <v>1.7065588849464582E-2</v>
      </c>
      <c r="AG127">
        <v>1.6745215445743634E-2</v>
      </c>
      <c r="AH127">
        <v>1.79150413360867E-2</v>
      </c>
      <c r="AI127">
        <v>1.9343891075928373E-2</v>
      </c>
      <c r="AJ127">
        <v>4.5413957472076452E-2</v>
      </c>
      <c r="AK127">
        <v>0.42240108740775217</v>
      </c>
      <c r="AL127">
        <v>3.6091129777141204</v>
      </c>
      <c r="AM127">
        <v>10.137093546401806</v>
      </c>
      <c r="AN127">
        <v>14.397824378700049</v>
      </c>
      <c r="AO127">
        <v>19.486434187140777</v>
      </c>
      <c r="AP127">
        <v>23.249176630648666</v>
      </c>
      <c r="AQ127">
        <v>25.359622105410441</v>
      </c>
      <c r="AR127">
        <v>34.88835821995422</v>
      </c>
      <c r="AS127">
        <v>44.364642688566654</v>
      </c>
      <c r="AT127">
        <v>47.617890465947752</v>
      </c>
      <c r="AU127">
        <v>48.58229349730712</v>
      </c>
      <c r="AV127">
        <v>50.513227080580968</v>
      </c>
      <c r="AW127">
        <v>53.093793680769309</v>
      </c>
      <c r="AX127" s="6">
        <v>56.878649685685701</v>
      </c>
      <c r="AY127">
        <v>62.220475068929545</v>
      </c>
      <c r="AZ127">
        <v>71.476736541571313</v>
      </c>
      <c r="BA127">
        <v>87.35600003938066</v>
      </c>
      <c r="BB127">
        <v>90.88108008228663</v>
      </c>
      <c r="BC127">
        <v>100</v>
      </c>
      <c r="BD127">
        <v>122.48184223137872</v>
      </c>
      <c r="BE127">
        <v>133.08425852975009</v>
      </c>
      <c r="BF127">
        <v>137.30993411565794</v>
      </c>
      <c r="BG127">
        <v>148.86487462505406</v>
      </c>
      <c r="BH127">
        <v>153.96690186469118</v>
      </c>
      <c r="BI127">
        <v>163.28276822481854</v>
      </c>
      <c r="BJ127">
        <v>173.61390713625454</v>
      </c>
      <c r="BK127">
        <v>179.59915131697034</v>
      </c>
      <c r="BL127">
        <v>186.69221845062464</v>
      </c>
      <c r="BM127" s="6">
        <v>198.11945399028622</v>
      </c>
      <c r="BN127">
        <v>229.75646591839882</v>
      </c>
    </row>
    <row r="128" spans="1:66" x14ac:dyDescent="0.25">
      <c r="A128" t="s">
        <v>226</v>
      </c>
      <c r="B128" t="s">
        <v>91</v>
      </c>
      <c r="C128" t="s">
        <v>673</v>
      </c>
      <c r="D128" t="s">
        <v>674</v>
      </c>
      <c r="AL128">
        <v>49.544716047564634</v>
      </c>
      <c r="AM128">
        <v>79.254350385488607</v>
      </c>
      <c r="AN128">
        <v>85.598011375792467</v>
      </c>
      <c r="AO128">
        <v>88.193772774090121</v>
      </c>
      <c r="AP128">
        <v>93.489875714615124</v>
      </c>
      <c r="AQ128">
        <v>103.17331147153996</v>
      </c>
      <c r="AR128">
        <v>104.4748967425038</v>
      </c>
      <c r="AS128">
        <v>100</v>
      </c>
      <c r="AT128">
        <v>102.64654100410749</v>
      </c>
      <c r="AU128">
        <v>103.37855581081379</v>
      </c>
      <c r="AV128">
        <v>105.23680354237457</v>
      </c>
      <c r="AW128">
        <v>110.31315118577854</v>
      </c>
      <c r="AX128" s="6">
        <v>117.01652708549537</v>
      </c>
      <c r="AY128">
        <v>122.43569046918088</v>
      </c>
      <c r="AZ128">
        <v>130.41608979742065</v>
      </c>
      <c r="BA128">
        <v>146.39699914235896</v>
      </c>
      <c r="BB128">
        <v>150.06334313482452</v>
      </c>
      <c r="BC128">
        <v>154.74620912063287</v>
      </c>
      <c r="BD128">
        <v>159.95197411463437</v>
      </c>
      <c r="BE128">
        <v>162.25611129673973</v>
      </c>
      <c r="BF128">
        <v>163.52396035248239</v>
      </c>
      <c r="BG128">
        <v>167.8282312974728</v>
      </c>
      <c r="BH128">
        <v>170.82583224621814</v>
      </c>
      <c r="BI128">
        <v>176.76246481490492</v>
      </c>
      <c r="BJ128">
        <v>182.6681732859048</v>
      </c>
      <c r="BK128">
        <v>188.35248053444752</v>
      </c>
      <c r="BL128">
        <v>194.44638351635288</v>
      </c>
      <c r="BM128" s="6">
        <v>193.13998276350409</v>
      </c>
      <c r="BN128">
        <v>195.63524512132796</v>
      </c>
    </row>
    <row r="129" spans="1:66" x14ac:dyDescent="0.25">
      <c r="A129" t="s">
        <v>297</v>
      </c>
      <c r="B129" t="s">
        <v>298</v>
      </c>
      <c r="C129" t="s">
        <v>673</v>
      </c>
      <c r="D129" t="s">
        <v>674</v>
      </c>
      <c r="O129">
        <v>12.080428385749713</v>
      </c>
      <c r="P129">
        <v>12.939755481919848</v>
      </c>
      <c r="Q129">
        <v>13.616206825442756</v>
      </c>
      <c r="R129">
        <v>15.829559998380216</v>
      </c>
      <c r="S129">
        <v>17.885766305367916</v>
      </c>
      <c r="T129">
        <v>19.577936732231954</v>
      </c>
      <c r="U129">
        <v>21.373646569559252</v>
      </c>
      <c r="V129">
        <v>23.275121038690692</v>
      </c>
      <c r="W129">
        <v>26.034623963615466</v>
      </c>
      <c r="X129">
        <v>28.4231534014178</v>
      </c>
      <c r="Y129">
        <v>33.035714285714285</v>
      </c>
      <c r="Z129">
        <v>33.928571428571431</v>
      </c>
      <c r="AA129">
        <v>35.398230088495573</v>
      </c>
      <c r="AB129">
        <v>38.181818181818187</v>
      </c>
      <c r="AC129">
        <v>42.857142857142854</v>
      </c>
      <c r="AD129">
        <v>42.990654205607477</v>
      </c>
      <c r="AE129">
        <v>43.518518518518519</v>
      </c>
      <c r="AF129">
        <v>46.788990825688074</v>
      </c>
      <c r="AG129">
        <v>47.899159663865547</v>
      </c>
      <c r="AH129">
        <v>48.695652173913047</v>
      </c>
      <c r="AI129">
        <v>48.245614035087719</v>
      </c>
      <c r="AJ129">
        <v>53.508771929824562</v>
      </c>
      <c r="AK129">
        <v>56.521739130434781</v>
      </c>
      <c r="AL129">
        <v>59.482758620689658</v>
      </c>
      <c r="AM129">
        <v>63.559322033898304</v>
      </c>
      <c r="AN129">
        <v>64.406779661016941</v>
      </c>
      <c r="AO129">
        <v>70.833333333333343</v>
      </c>
      <c r="AP129">
        <v>74.590163934426229</v>
      </c>
      <c r="AQ129">
        <v>80</v>
      </c>
      <c r="AR129">
        <v>83.59375</v>
      </c>
      <c r="AS129">
        <v>85.294117647058826</v>
      </c>
      <c r="AT129">
        <v>91.044776119402982</v>
      </c>
      <c r="AU129">
        <v>95.548882906513896</v>
      </c>
      <c r="AV129">
        <v>98.070707818320884</v>
      </c>
      <c r="AW129">
        <v>99.745403213093141</v>
      </c>
      <c r="AX129" s="6">
        <v>100.25617181536512</v>
      </c>
      <c r="AY129">
        <v>100</v>
      </c>
      <c r="AZ129">
        <v>106.14911863748652</v>
      </c>
      <c r="BA129">
        <v>114.97740124583753</v>
      </c>
      <c r="BB129">
        <v>115.17265845933859</v>
      </c>
      <c r="BC129">
        <v>116.1475369349988</v>
      </c>
      <c r="BD129">
        <v>118.07792831145439</v>
      </c>
      <c r="BE129">
        <v>117.43227975772935</v>
      </c>
      <c r="BF129">
        <v>117.67309066711154</v>
      </c>
      <c r="BG129">
        <v>122.81311929255008</v>
      </c>
      <c r="BH129">
        <v>128.41483525977338</v>
      </c>
      <c r="BI129">
        <v>136.69210784570441</v>
      </c>
      <c r="BJ129">
        <v>140.12111155113402</v>
      </c>
      <c r="BK129">
        <v>142.36039591080083</v>
      </c>
      <c r="BL129">
        <v>139.49496022954867</v>
      </c>
      <c r="BM129" s="6">
        <v>144.05589883761454</v>
      </c>
      <c r="BN129">
        <v>148.79273269515144</v>
      </c>
    </row>
    <row r="130" spans="1:66" x14ac:dyDescent="0.25">
      <c r="A130" t="s">
        <v>566</v>
      </c>
      <c r="B130" t="s">
        <v>372</v>
      </c>
      <c r="C130" t="s">
        <v>673</v>
      </c>
      <c r="D130" t="s">
        <v>674</v>
      </c>
      <c r="V130">
        <v>27.278506879796559</v>
      </c>
      <c r="W130">
        <v>29.164845730268336</v>
      </c>
      <c r="X130">
        <v>32.263763936556934</v>
      </c>
      <c r="Y130">
        <v>34.616176938779333</v>
      </c>
      <c r="Z130">
        <v>40.278110764804602</v>
      </c>
      <c r="AA130">
        <v>42.600880410858402</v>
      </c>
      <c r="AB130">
        <v>42.518172095636885</v>
      </c>
      <c r="AC130">
        <v>44.328815478370913</v>
      </c>
      <c r="AD130">
        <v>45.974261040295737</v>
      </c>
      <c r="AE130">
        <v>48.823179421898132</v>
      </c>
      <c r="AF130">
        <v>51.80442828387767</v>
      </c>
      <c r="AG130">
        <v>55.436398007347606</v>
      </c>
      <c r="AH130">
        <v>58.590139543271938</v>
      </c>
      <c r="AI130">
        <v>63.044763286581762</v>
      </c>
      <c r="AJ130">
        <v>65.213010623151902</v>
      </c>
      <c r="AK130">
        <v>68.667548945466777</v>
      </c>
      <c r="AL130">
        <v>70.034617048896592</v>
      </c>
      <c r="AM130">
        <v>74.427270604716327</v>
      </c>
      <c r="AN130">
        <v>75.01041306640434</v>
      </c>
      <c r="AO130">
        <v>75.494842253332436</v>
      </c>
      <c r="AP130">
        <v>79.205530560737401</v>
      </c>
      <c r="AQ130">
        <v>81.423429242050702</v>
      </c>
      <c r="AR130">
        <v>83.687017833024285</v>
      </c>
      <c r="AS130">
        <v>78.873864503155119</v>
      </c>
      <c r="AT130">
        <v>81.502905406295696</v>
      </c>
      <c r="AU130">
        <v>84.335963395770236</v>
      </c>
      <c r="AV130">
        <v>85.743860361274599</v>
      </c>
      <c r="AW130">
        <v>89.035695466343995</v>
      </c>
      <c r="AX130" s="6">
        <v>87.589964310698491</v>
      </c>
      <c r="AY130">
        <v>100</v>
      </c>
      <c r="AZ130">
        <v>106.32437713169216</v>
      </c>
      <c r="BA130">
        <v>107.89970132098303</v>
      </c>
      <c r="BB130">
        <v>111.18264681869886</v>
      </c>
      <c r="BC130">
        <v>111.77209206958054</v>
      </c>
      <c r="BD130">
        <v>118.09788726392907</v>
      </c>
      <c r="BE130">
        <v>117.31145073035643</v>
      </c>
      <c r="BF130">
        <v>117.5805341507284</v>
      </c>
      <c r="BG130">
        <v>119.01231941695491</v>
      </c>
      <c r="BH130">
        <v>118.64904080152077</v>
      </c>
      <c r="BI130">
        <v>120.25262209184169</v>
      </c>
      <c r="BJ130">
        <v>126.30786086003833</v>
      </c>
      <c r="BK130">
        <v>125.86836819504086</v>
      </c>
      <c r="BL130">
        <v>124.44645071102272</v>
      </c>
      <c r="BM130" s="6">
        <v>116.25525120601279</v>
      </c>
      <c r="BN130">
        <v>114.14631032010294</v>
      </c>
    </row>
    <row r="131" spans="1:66" x14ac:dyDescent="0.25">
      <c r="A131" t="s">
        <v>567</v>
      </c>
      <c r="B131" t="s">
        <v>92</v>
      </c>
      <c r="C131" t="s">
        <v>673</v>
      </c>
      <c r="D131" t="s">
        <v>674</v>
      </c>
      <c r="E131">
        <v>0.85964616564786511</v>
      </c>
      <c r="F131">
        <v>0.97052087086314276</v>
      </c>
      <c r="G131">
        <v>1.1329120390868588</v>
      </c>
      <c r="H131">
        <v>1.4725637377274523</v>
      </c>
      <c r="I131">
        <v>1.9189809710349837</v>
      </c>
      <c r="J131">
        <v>2.0097902943131682</v>
      </c>
      <c r="K131">
        <v>2.3011455003442762</v>
      </c>
      <c r="L131">
        <v>2.5993557017231419</v>
      </c>
      <c r="M131">
        <v>2.9601846508944027</v>
      </c>
      <c r="N131">
        <v>3.377317164378439</v>
      </c>
      <c r="O131">
        <v>3.8786342259027746</v>
      </c>
      <c r="P131">
        <v>4.3133353323388492</v>
      </c>
      <c r="Q131">
        <v>4.9939969528392192</v>
      </c>
      <c r="R131">
        <v>5.6292915034596822</v>
      </c>
      <c r="S131">
        <v>7.3515940543692464</v>
      </c>
      <c r="T131">
        <v>9.0926181766125271</v>
      </c>
      <c r="U131">
        <v>11.023611251809937</v>
      </c>
      <c r="V131">
        <v>12.616952650745942</v>
      </c>
      <c r="W131">
        <v>15.37195617912367</v>
      </c>
      <c r="X131">
        <v>18.221105290268596</v>
      </c>
      <c r="Y131">
        <v>22.712789283592688</v>
      </c>
      <c r="Z131">
        <v>26.479883311048987</v>
      </c>
      <c r="AA131">
        <v>28.190032467947866</v>
      </c>
      <c r="AB131">
        <v>29.548872539424121</v>
      </c>
      <c r="AC131">
        <v>30.855316908583163</v>
      </c>
      <c r="AD131">
        <v>32.085035645711265</v>
      </c>
      <c r="AE131">
        <v>33.678757154452455</v>
      </c>
      <c r="AF131">
        <v>35.305814221334614</v>
      </c>
      <c r="AG131">
        <v>37.820756266427367</v>
      </c>
      <c r="AH131">
        <v>40.114632730088069</v>
      </c>
      <c r="AI131">
        <v>44.161182562696261</v>
      </c>
      <c r="AJ131">
        <v>48.197970955725964</v>
      </c>
      <c r="AK131">
        <v>51.946791844710347</v>
      </c>
      <c r="AL131">
        <v>55.195815796851932</v>
      </c>
      <c r="AM131">
        <v>59.699219585152782</v>
      </c>
      <c r="AN131">
        <v>63.892828072859572</v>
      </c>
      <c r="AO131">
        <v>66.519254432801915</v>
      </c>
      <c r="AP131">
        <v>69.182210274928167</v>
      </c>
      <c r="AQ131">
        <v>72.278752858373736</v>
      </c>
      <c r="AR131">
        <v>71.389843176097429</v>
      </c>
      <c r="AS131">
        <v>72.119279611143099</v>
      </c>
      <c r="AT131">
        <v>74.62794813735519</v>
      </c>
      <c r="AU131">
        <v>76.891518019515132</v>
      </c>
      <c r="AV131">
        <v>79.544270364550087</v>
      </c>
      <c r="AW131">
        <v>82.03231991729939</v>
      </c>
      <c r="AX131" s="6">
        <v>82.886605720552424</v>
      </c>
      <c r="AY131">
        <v>82.701606453281599</v>
      </c>
      <c r="AZ131">
        <v>84.702320362452426</v>
      </c>
      <c r="BA131">
        <v>87.09626399192949</v>
      </c>
      <c r="BB131">
        <v>90.239258206203175</v>
      </c>
      <c r="BC131">
        <v>92.709555045569317</v>
      </c>
      <c r="BD131">
        <v>93.897965276328037</v>
      </c>
      <c r="BE131">
        <v>95.073387676774956</v>
      </c>
      <c r="BF131">
        <v>96.04175177721055</v>
      </c>
      <c r="BG131">
        <v>96.912751303312575</v>
      </c>
      <c r="BH131">
        <v>100</v>
      </c>
      <c r="BI131">
        <v>101.98603850545349</v>
      </c>
      <c r="BJ131">
        <v>104.25296518111109</v>
      </c>
      <c r="BK131">
        <v>104.7564538163076</v>
      </c>
      <c r="BL131">
        <v>103.87720638750721</v>
      </c>
      <c r="BM131" s="6">
        <v>105.50158293727512</v>
      </c>
      <c r="BN131">
        <v>108.13667035968426</v>
      </c>
    </row>
    <row r="132" spans="1:66" x14ac:dyDescent="0.25">
      <c r="A132" t="s">
        <v>301</v>
      </c>
      <c r="B132" t="s">
        <v>93</v>
      </c>
      <c r="C132" t="s">
        <v>673</v>
      </c>
      <c r="D132" t="s">
        <v>674</v>
      </c>
      <c r="AK132">
        <v>46.139648547259156</v>
      </c>
      <c r="AL132">
        <v>42.731579959390139</v>
      </c>
      <c r="AM132">
        <v>40.223032801753774</v>
      </c>
      <c r="AN132">
        <v>42.174053403166056</v>
      </c>
      <c r="AO132">
        <v>48.715349205217173</v>
      </c>
      <c r="AP132">
        <v>46.418247625366085</v>
      </c>
      <c r="AQ132">
        <v>38.454680860705295</v>
      </c>
      <c r="AR132">
        <v>45.4108855137532</v>
      </c>
      <c r="AS132">
        <v>54.729975828614954</v>
      </c>
      <c r="AT132">
        <v>50.505527287145171</v>
      </c>
      <c r="AU132">
        <v>53.105698209343664</v>
      </c>
      <c r="AV132">
        <v>55.718843851173759</v>
      </c>
      <c r="AW132">
        <v>62.054782873621036</v>
      </c>
      <c r="AX132" s="6">
        <v>75.564736968532316</v>
      </c>
      <c r="AY132">
        <v>87.788363003741566</v>
      </c>
      <c r="AZ132">
        <v>91.569725773676851</v>
      </c>
      <c r="BA132">
        <v>108.65933125630787</v>
      </c>
      <c r="BB132">
        <v>90.006286468155935</v>
      </c>
      <c r="BC132">
        <v>100</v>
      </c>
      <c r="BD132">
        <v>117.25834293876605</v>
      </c>
      <c r="BE132">
        <v>126.0048620270515</v>
      </c>
      <c r="BF132">
        <v>126.28568652617906</v>
      </c>
      <c r="BG132">
        <v>117.75141004342704</v>
      </c>
      <c r="BH132">
        <v>87.185005715673086</v>
      </c>
      <c r="BI132">
        <v>81.223324397441601</v>
      </c>
      <c r="BJ132">
        <v>94.406763349802475</v>
      </c>
      <c r="BK132">
        <v>105.05392864553966</v>
      </c>
      <c r="BL132">
        <v>104.67065334545585</v>
      </c>
      <c r="BM132" s="6">
        <v>90.109987979917847</v>
      </c>
    </row>
    <row r="133" spans="1:66" x14ac:dyDescent="0.25">
      <c r="A133" t="s">
        <v>568</v>
      </c>
      <c r="B133" t="s">
        <v>465</v>
      </c>
      <c r="C133" t="s">
        <v>673</v>
      </c>
      <c r="D133" t="s">
        <v>674</v>
      </c>
    </row>
    <row r="134" spans="1:66" x14ac:dyDescent="0.25">
      <c r="A134" t="s">
        <v>569</v>
      </c>
      <c r="B134" t="s">
        <v>94</v>
      </c>
      <c r="C134" t="s">
        <v>673</v>
      </c>
      <c r="D134" t="s">
        <v>674</v>
      </c>
      <c r="AC134">
        <v>0.4132837242150158</v>
      </c>
      <c r="AD134">
        <v>0.68115227973285819</v>
      </c>
      <c r="AE134">
        <v>1.0293263922190203</v>
      </c>
      <c r="AF134">
        <v>1.177834688054286</v>
      </c>
      <c r="AG134">
        <v>1.4822949276078523</v>
      </c>
      <c r="AH134">
        <v>2.3015077668871489</v>
      </c>
      <c r="AI134">
        <v>3.1739490793436214</v>
      </c>
      <c r="AJ134">
        <v>3.585666148935839</v>
      </c>
      <c r="AK134">
        <v>3.8005852938044269</v>
      </c>
      <c r="AL134">
        <v>4.2255887597903374</v>
      </c>
      <c r="AM134">
        <v>4.5509842581355766</v>
      </c>
      <c r="AN134">
        <v>5.4468620938579013</v>
      </c>
      <c r="AO134">
        <v>6.1944554776940519</v>
      </c>
      <c r="AP134">
        <v>7.3932570934403401</v>
      </c>
      <c r="AQ134">
        <v>13.640888995480568</v>
      </c>
      <c r="AR134">
        <v>31.097675695222165</v>
      </c>
      <c r="AS134">
        <v>38.809207844381561</v>
      </c>
      <c r="AT134">
        <v>42.250837038001642</v>
      </c>
      <c r="AU134">
        <v>44.920441279839814</v>
      </c>
      <c r="AV134">
        <v>50.962280989242423</v>
      </c>
      <c r="AW134">
        <v>56.410367222533267</v>
      </c>
      <c r="AX134" s="6">
        <v>61.284404862006468</v>
      </c>
      <c r="AY134">
        <v>67.906246843316637</v>
      </c>
      <c r="AZ134">
        <v>72.957307699146</v>
      </c>
      <c r="BA134">
        <v>79.423842653993788</v>
      </c>
      <c r="BB134">
        <v>77.095077184841927</v>
      </c>
      <c r="BC134">
        <v>84.185180782280057</v>
      </c>
      <c r="BD134">
        <v>92.998289618371643</v>
      </c>
      <c r="BE134">
        <v>100</v>
      </c>
      <c r="BF134">
        <v>106.4739720842641</v>
      </c>
      <c r="BG134">
        <v>112.57126710864461</v>
      </c>
      <c r="BH134">
        <v>115.21499882084743</v>
      </c>
      <c r="BI134">
        <v>118.69714915300922</v>
      </c>
      <c r="BJ134">
        <v>120.89553520812217</v>
      </c>
      <c r="BK134">
        <v>123.21659552451169</v>
      </c>
      <c r="BL134">
        <v>124.69202051407851</v>
      </c>
      <c r="BM134" s="6">
        <v>130.96964543006163</v>
      </c>
      <c r="BN134">
        <v>135.83313559446256</v>
      </c>
    </row>
    <row r="135" spans="1:66" x14ac:dyDescent="0.25">
      <c r="A135" t="s">
        <v>305</v>
      </c>
      <c r="B135" t="s">
        <v>95</v>
      </c>
      <c r="C135" t="s">
        <v>673</v>
      </c>
      <c r="D135" t="s">
        <v>674</v>
      </c>
      <c r="AG135">
        <v>7.7726081440764938</v>
      </c>
      <c r="AH135">
        <v>13.446336590846997</v>
      </c>
      <c r="AI135">
        <v>15.530767302578004</v>
      </c>
      <c r="AJ135">
        <v>22.932056942116922</v>
      </c>
      <c r="AK135">
        <v>45.27563600336493</v>
      </c>
      <c r="AL135">
        <v>56.478194684941187</v>
      </c>
      <c r="AM135">
        <v>60.925127934179457</v>
      </c>
      <c r="AN135">
        <v>67.431325741027422</v>
      </c>
      <c r="AO135">
        <v>68.603356176983326</v>
      </c>
      <c r="AP135">
        <v>76.524826014992726</v>
      </c>
      <c r="AQ135">
        <v>79.599530977328342</v>
      </c>
      <c r="AR135">
        <v>80.246556135133901</v>
      </c>
      <c r="AS135">
        <v>78.57102156695835</v>
      </c>
      <c r="AT135">
        <v>77.372694416289846</v>
      </c>
      <c r="AU135">
        <v>81.180350108121033</v>
      </c>
      <c r="AV135">
        <v>82.464016414975248</v>
      </c>
      <c r="AW135">
        <v>81.445864843671671</v>
      </c>
      <c r="AX135" s="6">
        <v>80.580741120881498</v>
      </c>
      <c r="AY135">
        <v>81.290445994299489</v>
      </c>
      <c r="AZ135">
        <v>83.837213661127038</v>
      </c>
      <c r="BA135">
        <v>90.152908985505775</v>
      </c>
      <c r="BB135">
        <v>99.424721874646565</v>
      </c>
      <c r="BC135">
        <v>100</v>
      </c>
      <c r="BD135">
        <v>102.96508062086514</v>
      </c>
      <c r="BE135">
        <v>110.67309997029429</v>
      </c>
      <c r="BF135">
        <v>113.52675172548115</v>
      </c>
      <c r="BG135">
        <v>113.64627112570693</v>
      </c>
      <c r="BH135">
        <v>117.43726576667575</v>
      </c>
      <c r="BI135">
        <v>118.46049102667135</v>
      </c>
      <c r="BJ135">
        <v>121.86257219787639</v>
      </c>
      <c r="BK135">
        <v>128.35363152321119</v>
      </c>
      <c r="BL135">
        <v>134.86098818360827</v>
      </c>
      <c r="BM135" s="6">
        <v>248.54880032933497</v>
      </c>
      <c r="BN135">
        <v>621.37375306554065</v>
      </c>
    </row>
    <row r="136" spans="1:66" x14ac:dyDescent="0.25">
      <c r="A136" t="s">
        <v>307</v>
      </c>
      <c r="B136" t="s">
        <v>96</v>
      </c>
      <c r="C136" t="s">
        <v>673</v>
      </c>
      <c r="D136" t="s">
        <v>674</v>
      </c>
      <c r="AS136">
        <v>36.96475385343814</v>
      </c>
      <c r="AT136">
        <v>37.230909594269797</v>
      </c>
      <c r="AU136">
        <v>36.712384211932239</v>
      </c>
      <c r="AV136">
        <v>42.407022602943044</v>
      </c>
      <c r="AW136">
        <v>49.556116418090532</v>
      </c>
      <c r="AX136" s="6">
        <v>49.798946592230273</v>
      </c>
      <c r="AY136">
        <v>54.348021416325956</v>
      </c>
      <c r="AZ136">
        <v>60.87937485705762</v>
      </c>
      <c r="BA136">
        <v>71.427545714353471</v>
      </c>
      <c r="BB136">
        <v>69.482685685010466</v>
      </c>
      <c r="BC136">
        <v>74.007400740074004</v>
      </c>
      <c r="BD136">
        <v>82.091558721516051</v>
      </c>
      <c r="BE136">
        <v>88.492366573130326</v>
      </c>
      <c r="BF136">
        <v>92.665054331089124</v>
      </c>
      <c r="BG136">
        <v>93.422981572920961</v>
      </c>
      <c r="BH136">
        <v>93.481570324923837</v>
      </c>
      <c r="BI136">
        <v>100</v>
      </c>
      <c r="BJ136">
        <v>97.382065847006132</v>
      </c>
      <c r="BK136">
        <v>97.177687381258977</v>
      </c>
      <c r="BL136">
        <v>96.633077738825506</v>
      </c>
      <c r="BM136" s="6">
        <v>91.213995355920702</v>
      </c>
      <c r="BN136">
        <v>100.28579594169761</v>
      </c>
    </row>
    <row r="137" spans="1:66" x14ac:dyDescent="0.25">
      <c r="A137" t="s">
        <v>308</v>
      </c>
      <c r="B137" t="s">
        <v>97</v>
      </c>
      <c r="C137" t="s">
        <v>673</v>
      </c>
      <c r="D137" t="s">
        <v>674</v>
      </c>
      <c r="AR137">
        <v>20.017707141160464</v>
      </c>
      <c r="AS137">
        <v>22.681435866105243</v>
      </c>
      <c r="AT137">
        <v>24.311068603385646</v>
      </c>
      <c r="AU137">
        <v>30.935179073680956</v>
      </c>
      <c r="AV137">
        <v>35.378264360450004</v>
      </c>
      <c r="AW137">
        <v>43.375642187972197</v>
      </c>
      <c r="AX137" s="6">
        <v>55.767414260256942</v>
      </c>
      <c r="AY137">
        <v>66.742169823763959</v>
      </c>
      <c r="AZ137">
        <v>68.370269082851536</v>
      </c>
      <c r="BA137">
        <v>84.580430172674951</v>
      </c>
      <c r="BB137">
        <v>63.564504225786678</v>
      </c>
      <c r="BC137">
        <v>75.818815994969313</v>
      </c>
      <c r="BD137">
        <v>94.275203366417685</v>
      </c>
      <c r="BE137">
        <v>99.914680514039205</v>
      </c>
      <c r="BF137">
        <v>100</v>
      </c>
      <c r="BG137">
        <v>98.993395983347583</v>
      </c>
      <c r="BH137">
        <v>92.023560753594026</v>
      </c>
      <c r="BI137">
        <v>96.341595470864092</v>
      </c>
      <c r="BJ137">
        <v>98.082164221564881</v>
      </c>
      <c r="BK137">
        <v>101.61074255493881</v>
      </c>
      <c r="BL137">
        <v>105.85266513192846</v>
      </c>
      <c r="BM137" s="6">
        <v>100.49015592735174</v>
      </c>
      <c r="BN137">
        <v>211.43135912283887</v>
      </c>
    </row>
    <row r="138" spans="1:66" x14ac:dyDescent="0.25">
      <c r="A138" t="s">
        <v>570</v>
      </c>
      <c r="B138" t="s">
        <v>374</v>
      </c>
      <c r="C138" t="s">
        <v>673</v>
      </c>
      <c r="D138" t="s">
        <v>674</v>
      </c>
      <c r="Y138">
        <v>30.39637468824975</v>
      </c>
      <c r="Z138">
        <v>32.632331831826491</v>
      </c>
      <c r="AA138">
        <v>30.138828094788149</v>
      </c>
      <c r="AB138">
        <v>30.8593444438517</v>
      </c>
      <c r="AC138">
        <v>36.718461692859364</v>
      </c>
      <c r="AD138">
        <v>38.352752120926596</v>
      </c>
      <c r="AE138">
        <v>40.072303182998141</v>
      </c>
      <c r="AF138">
        <v>42.591687429004693</v>
      </c>
      <c r="AG138">
        <v>42.778193295932084</v>
      </c>
      <c r="AH138">
        <v>44.464049113680588</v>
      </c>
      <c r="AI138">
        <v>48.191122236006734</v>
      </c>
      <c r="AJ138">
        <v>50.833113935936538</v>
      </c>
      <c r="AK138">
        <v>51.720245193747026</v>
      </c>
      <c r="AL138">
        <v>52.239697203006372</v>
      </c>
      <c r="AM138">
        <v>53.586809602645047</v>
      </c>
      <c r="AN138">
        <v>56.301058705879171</v>
      </c>
      <c r="AO138">
        <v>56.561152058788757</v>
      </c>
      <c r="AP138">
        <v>58.186550895396358</v>
      </c>
      <c r="AQ138">
        <v>59.600622493154162</v>
      </c>
      <c r="AR138">
        <v>60.990826234808161</v>
      </c>
      <c r="AS138">
        <v>61.671382641538642</v>
      </c>
      <c r="AT138">
        <v>61.10885284458287</v>
      </c>
      <c r="AU138">
        <v>61.360444380923617</v>
      </c>
      <c r="AV138">
        <v>64.566231415351382</v>
      </c>
      <c r="AW138">
        <v>65.023447387395137</v>
      </c>
      <c r="AX138" s="6">
        <v>69.508073274295455</v>
      </c>
      <c r="AY138">
        <v>73.105542503720585</v>
      </c>
      <c r="AZ138">
        <v>75.730689490783391</v>
      </c>
      <c r="BA138">
        <v>77.648776343982519</v>
      </c>
      <c r="BB138">
        <v>77.896038414703867</v>
      </c>
      <c r="BC138">
        <v>81.329836973075714</v>
      </c>
      <c r="BD138">
        <v>81.781287084698192</v>
      </c>
      <c r="BE138">
        <v>83.408249230889794</v>
      </c>
      <c r="BF138">
        <v>89.345028355435616</v>
      </c>
      <c r="BG138">
        <v>92.567481206366637</v>
      </c>
      <c r="BH138">
        <v>96.953941717491674</v>
      </c>
      <c r="BI138">
        <v>96.457904637076581</v>
      </c>
      <c r="BJ138">
        <v>99.862148066352702</v>
      </c>
      <c r="BK138">
        <v>100.00000000077223</v>
      </c>
      <c r="BL138">
        <v>102.47140686370359</v>
      </c>
      <c r="BM138" s="6">
        <v>98.07603273138497</v>
      </c>
      <c r="BN138">
        <v>97.491112301357489</v>
      </c>
    </row>
    <row r="139" spans="1:66" x14ac:dyDescent="0.25">
      <c r="A139" t="s">
        <v>571</v>
      </c>
      <c r="B139" t="s">
        <v>466</v>
      </c>
      <c r="C139" t="s">
        <v>673</v>
      </c>
      <c r="D139" t="s">
        <v>674</v>
      </c>
    </row>
    <row r="140" spans="1:66" x14ac:dyDescent="0.25">
      <c r="A140" t="s">
        <v>572</v>
      </c>
      <c r="B140" t="s">
        <v>467</v>
      </c>
      <c r="C140" t="s">
        <v>673</v>
      </c>
      <c r="D140" t="s">
        <v>674</v>
      </c>
    </row>
    <row r="141" spans="1:66" x14ac:dyDescent="0.25">
      <c r="A141" t="s">
        <v>573</v>
      </c>
      <c r="B141" t="s">
        <v>468</v>
      </c>
      <c r="C141" t="s">
        <v>673</v>
      </c>
      <c r="D141" t="s">
        <v>674</v>
      </c>
    </row>
    <row r="142" spans="1:66" x14ac:dyDescent="0.25">
      <c r="A142" t="s">
        <v>309</v>
      </c>
      <c r="B142" t="s">
        <v>310</v>
      </c>
      <c r="C142" t="s">
        <v>673</v>
      </c>
      <c r="D142" t="s">
        <v>674</v>
      </c>
      <c r="O142">
        <v>34.282173097829968</v>
      </c>
      <c r="P142">
        <v>37.10829440057752</v>
      </c>
      <c r="Q142">
        <v>40.167400460631647</v>
      </c>
      <c r="R142">
        <v>43.478684941472316</v>
      </c>
      <c r="S142">
        <v>47.062940355895179</v>
      </c>
      <c r="T142">
        <v>50.942667823794551</v>
      </c>
      <c r="U142">
        <v>52.078905918048989</v>
      </c>
      <c r="V142">
        <v>53.240493520111443</v>
      </c>
      <c r="W142">
        <v>54.427978173911839</v>
      </c>
      <c r="X142">
        <v>55.64196240723318</v>
      </c>
      <c r="Y142">
        <v>56.883016091280147</v>
      </c>
      <c r="Z142">
        <v>60.872056493799484</v>
      </c>
      <c r="AA142">
        <v>65.240760895455935</v>
      </c>
      <c r="AB142">
        <v>67.339983291853116</v>
      </c>
      <c r="AC142">
        <v>69.327480431534241</v>
      </c>
      <c r="AD142">
        <v>71.306919457527471</v>
      </c>
      <c r="AE142">
        <v>73.944009674775998</v>
      </c>
      <c r="AF142">
        <v>75.807059064119485</v>
      </c>
      <c r="AG142">
        <v>77.706262587965156</v>
      </c>
      <c r="AH142">
        <v>80.149210715326006</v>
      </c>
      <c r="AI142">
        <v>84.479227283115634</v>
      </c>
      <c r="AJ142">
        <v>89.438267615525973</v>
      </c>
      <c r="AK142">
        <v>93.03686474282874</v>
      </c>
      <c r="AL142">
        <v>96.108834587964211</v>
      </c>
      <c r="AM142">
        <v>96.928028634723816</v>
      </c>
      <c r="AN142">
        <v>98.668811161083269</v>
      </c>
      <c r="AO142">
        <v>99.473376730503588</v>
      </c>
      <c r="AP142">
        <v>99.98537245243125</v>
      </c>
      <c r="AQ142">
        <v>100</v>
      </c>
      <c r="AR142">
        <v>100.81919278590168</v>
      </c>
      <c r="AS142">
        <v>102.38443286055818</v>
      </c>
      <c r="AT142">
        <v>103.39379587067032</v>
      </c>
      <c r="AU142">
        <v>104.06670480831635</v>
      </c>
      <c r="AV142">
        <v>104.72498529524756</v>
      </c>
      <c r="AW142">
        <v>105.57343431745896</v>
      </c>
      <c r="AX142" s="6">
        <v>106.83035770597276</v>
      </c>
      <c r="AY142">
        <v>108.23505049087956</v>
      </c>
      <c r="AZ142">
        <v>115.35879773217226</v>
      </c>
      <c r="BA142">
        <v>112.91700631836272</v>
      </c>
      <c r="BB142">
        <v>101.73747447378246</v>
      </c>
    </row>
    <row r="143" spans="1:66" x14ac:dyDescent="0.25">
      <c r="A143" t="s">
        <v>393</v>
      </c>
      <c r="B143" t="s">
        <v>98</v>
      </c>
      <c r="C143" t="s">
        <v>673</v>
      </c>
      <c r="D143" t="s">
        <v>674</v>
      </c>
      <c r="F143">
        <v>0.77489210905496553</v>
      </c>
      <c r="G143">
        <v>0.75670843313297065</v>
      </c>
      <c r="H143">
        <v>0.78176282205040248</v>
      </c>
      <c r="I143">
        <v>0.79426094601424657</v>
      </c>
      <c r="J143">
        <v>0.80353431356730898</v>
      </c>
      <c r="K143">
        <v>0.78904221566242083</v>
      </c>
      <c r="L143">
        <v>0.80355172011533293</v>
      </c>
      <c r="M143">
        <v>0.90076840876441822</v>
      </c>
      <c r="N143">
        <v>0.91246475324907406</v>
      </c>
      <c r="O143">
        <v>1.0266001367858257</v>
      </c>
      <c r="P143">
        <v>1.0419832542155665</v>
      </c>
      <c r="Q143">
        <v>1.1354164340934325</v>
      </c>
      <c r="R143">
        <v>1.2801660710778577</v>
      </c>
      <c r="S143">
        <v>1.5922544627528032</v>
      </c>
      <c r="T143">
        <v>1.6774447683970655</v>
      </c>
      <c r="U143">
        <v>1.8447794983494734</v>
      </c>
      <c r="V143">
        <v>2.1157975969798311</v>
      </c>
      <c r="W143">
        <v>2.3467979624929423</v>
      </c>
      <c r="X143">
        <v>2.7081413928468665</v>
      </c>
      <c r="Y143">
        <v>3.2491606647435618</v>
      </c>
      <c r="Z143">
        <v>3.9277576603479232</v>
      </c>
      <c r="AA143">
        <v>4.4030579856425573</v>
      </c>
      <c r="AB143">
        <v>5.1474755260760441</v>
      </c>
      <c r="AC143">
        <v>6.1924396130832333</v>
      </c>
      <c r="AD143">
        <v>6.228597612252309</v>
      </c>
      <c r="AE143">
        <v>6.5971614802837362</v>
      </c>
      <c r="AF143">
        <v>7.1085398978759038</v>
      </c>
      <c r="AG143">
        <v>7.8277132986057305</v>
      </c>
      <c r="AH143">
        <v>8.6827467318217764</v>
      </c>
      <c r="AI143">
        <v>10.424790111226525</v>
      </c>
      <c r="AJ143">
        <v>11.532322227482108</v>
      </c>
      <c r="AK143">
        <v>12.616787918082295</v>
      </c>
      <c r="AL143">
        <v>13.863880985241227</v>
      </c>
      <c r="AM143">
        <v>15.218463236258478</v>
      </c>
      <c r="AN143">
        <v>16.634303775730682</v>
      </c>
      <c r="AO143">
        <v>18.433712233825268</v>
      </c>
      <c r="AP143">
        <v>20.078823134428404</v>
      </c>
      <c r="AQ143">
        <v>21.928918049447198</v>
      </c>
      <c r="AR143">
        <v>22.841753375214282</v>
      </c>
      <c r="AS143">
        <v>24.504046035681586</v>
      </c>
      <c r="AT143">
        <v>27.852474958170493</v>
      </c>
      <c r="AU143">
        <v>30.111748032801124</v>
      </c>
      <c r="AV143">
        <v>32.746123812430142</v>
      </c>
      <c r="AW143">
        <v>35.628271431154261</v>
      </c>
      <c r="AX143" s="6">
        <v>39.340283677902967</v>
      </c>
      <c r="AY143">
        <v>43.776699052895736</v>
      </c>
      <c r="AZ143">
        <v>49.917888250077105</v>
      </c>
      <c r="BA143">
        <v>58.067989863922975</v>
      </c>
      <c r="BB143">
        <v>61.482319516928342</v>
      </c>
      <c r="BC143">
        <v>78.042506149042396</v>
      </c>
      <c r="BD143">
        <v>81.148542751227538</v>
      </c>
      <c r="BE143">
        <v>89.639477659415306</v>
      </c>
      <c r="BF143">
        <v>95.244531343351696</v>
      </c>
      <c r="BG143">
        <v>97.073825246036549</v>
      </c>
      <c r="BH143">
        <v>100</v>
      </c>
      <c r="BI143">
        <v>105.44322171864214</v>
      </c>
      <c r="BJ143">
        <v>111.21396611830012</v>
      </c>
      <c r="BK143">
        <v>115.99094649269726</v>
      </c>
      <c r="BL143">
        <v>120.48040810487181</v>
      </c>
      <c r="BM143" s="6">
        <v>124.25884447559315</v>
      </c>
      <c r="BN143">
        <v>134.27057849177569</v>
      </c>
    </row>
    <row r="144" spans="1:66" x14ac:dyDescent="0.25">
      <c r="A144" t="s">
        <v>574</v>
      </c>
      <c r="B144" t="s">
        <v>469</v>
      </c>
      <c r="C144" t="s">
        <v>673</v>
      </c>
      <c r="D144" t="s">
        <v>674</v>
      </c>
    </row>
    <row r="145" spans="1:66" x14ac:dyDescent="0.25">
      <c r="A145" t="s">
        <v>575</v>
      </c>
      <c r="B145" t="s">
        <v>470</v>
      </c>
      <c r="C145" t="s">
        <v>673</v>
      </c>
      <c r="D145" t="s">
        <v>674</v>
      </c>
    </row>
    <row r="146" spans="1:66" x14ac:dyDescent="0.25">
      <c r="A146" t="s">
        <v>306</v>
      </c>
      <c r="B146" t="s">
        <v>99</v>
      </c>
      <c r="C146" t="s">
        <v>673</v>
      </c>
      <c r="D146" t="s">
        <v>674</v>
      </c>
      <c r="E146">
        <v>1.3863702736610717</v>
      </c>
      <c r="F146">
        <v>1.4050712537753338</v>
      </c>
      <c r="G146">
        <v>1.4284999596196029</v>
      </c>
      <c r="H146">
        <v>1.4512225664250094</v>
      </c>
      <c r="I146">
        <v>1.4802540717696471</v>
      </c>
      <c r="J146">
        <v>1.5310613600828793</v>
      </c>
      <c r="K146">
        <v>1.5882771577401145</v>
      </c>
      <c r="L146">
        <v>1.4967206745007269</v>
      </c>
      <c r="M146">
        <v>1.5575980182968512</v>
      </c>
      <c r="N146">
        <v>1.6467424994996267</v>
      </c>
      <c r="O146">
        <v>1.679377980584303</v>
      </c>
      <c r="P146">
        <v>1.7798970861617505</v>
      </c>
      <c r="Q146">
        <v>2.0280525081118554</v>
      </c>
      <c r="R146">
        <v>2.1693067212909574</v>
      </c>
      <c r="S146">
        <v>2.3823401107238897</v>
      </c>
      <c r="T146">
        <v>2.9722592690758218</v>
      </c>
      <c r="U146">
        <v>3.1072874405731628</v>
      </c>
      <c r="V146">
        <v>3.3396781628456473</v>
      </c>
      <c r="W146">
        <v>3.8922761486626718</v>
      </c>
      <c r="X146">
        <v>3.9867956193267289</v>
      </c>
      <c r="Y146">
        <v>5.6397011854676444</v>
      </c>
      <c r="Z146">
        <v>6.3490129299647338</v>
      </c>
      <c r="AA146">
        <v>6.0409179388544221</v>
      </c>
      <c r="AB146">
        <v>6.7390572639632857</v>
      </c>
      <c r="AC146">
        <v>7.2851197029747041</v>
      </c>
      <c r="AD146">
        <v>8.6480038315135701</v>
      </c>
      <c r="AE146">
        <v>10.053587446891456</v>
      </c>
      <c r="AF146">
        <v>11.233454705359492</v>
      </c>
      <c r="AG146">
        <v>13.489256082097558</v>
      </c>
      <c r="AH146">
        <v>15.490965089429823</v>
      </c>
      <c r="AI146">
        <v>17.348936556659709</v>
      </c>
      <c r="AJ146">
        <v>20.441770032780482</v>
      </c>
      <c r="AK146">
        <v>23.29114635577853</v>
      </c>
      <c r="AL146">
        <v>25.922573902217543</v>
      </c>
      <c r="AM146">
        <v>27.935886016910121</v>
      </c>
      <c r="AN146">
        <v>31.516293997021684</v>
      </c>
      <c r="AO146">
        <v>33.407915944206657</v>
      </c>
      <c r="AP146">
        <v>36.420956087639759</v>
      </c>
      <c r="AQ146">
        <v>40.034728566322492</v>
      </c>
      <c r="AR146">
        <v>43.29005344558189</v>
      </c>
      <c r="AS146">
        <v>46.017421276986767</v>
      </c>
      <c r="AT146">
        <v>51.297025116325848</v>
      </c>
      <c r="AU146">
        <v>58.584758881287357</v>
      </c>
      <c r="AV146">
        <v>60.013531697738841</v>
      </c>
      <c r="AW146">
        <v>65.77506630864363</v>
      </c>
      <c r="AX146" s="6">
        <v>69.670820180480973</v>
      </c>
      <c r="AY146">
        <v>76.157862495209756</v>
      </c>
      <c r="AZ146">
        <v>71.064149168001904</v>
      </c>
      <c r="BA146">
        <v>82.948432216688587</v>
      </c>
      <c r="BB146">
        <v>84.896176608558406</v>
      </c>
      <c r="BC146">
        <v>89.432204640905098</v>
      </c>
      <c r="BD146">
        <v>97.865903427660342</v>
      </c>
      <c r="BE146">
        <v>100.0002241133666</v>
      </c>
      <c r="BF146">
        <v>110.28014589469366</v>
      </c>
      <c r="BG146">
        <v>125.75812774964584</v>
      </c>
      <c r="BH146">
        <v>138.58854135404241</v>
      </c>
      <c r="BI146">
        <v>138.18397174737956</v>
      </c>
      <c r="BJ146">
        <v>140.97378208024926</v>
      </c>
      <c r="BK146">
        <v>154.89011093198297</v>
      </c>
      <c r="BL146">
        <v>161.02083250840431</v>
      </c>
      <c r="BM146" s="6">
        <v>181.98533488041934</v>
      </c>
      <c r="BN146">
        <v>180.37637837384875</v>
      </c>
    </row>
    <row r="147" spans="1:66" x14ac:dyDescent="0.25">
      <c r="A147" t="s">
        <v>576</v>
      </c>
      <c r="B147" t="s">
        <v>471</v>
      </c>
      <c r="C147" t="s">
        <v>673</v>
      </c>
      <c r="D147" t="s">
        <v>674</v>
      </c>
    </row>
    <row r="148" spans="1:66" x14ac:dyDescent="0.25">
      <c r="A148" t="s">
        <v>311</v>
      </c>
      <c r="B148" t="s">
        <v>100</v>
      </c>
      <c r="C148" t="s">
        <v>673</v>
      </c>
      <c r="D148" t="s">
        <v>674</v>
      </c>
      <c r="AN148">
        <v>48.069570099172438</v>
      </c>
      <c r="AO148">
        <v>57.198235345776013</v>
      </c>
      <c r="AP148">
        <v>63.746683495485634</v>
      </c>
      <c r="AQ148">
        <v>65.883113451684977</v>
      </c>
      <c r="AR148">
        <v>65.055033740064843</v>
      </c>
      <c r="AS148">
        <v>65.899798299476785</v>
      </c>
      <c r="AT148">
        <v>65.687725762240049</v>
      </c>
      <c r="AU148">
        <v>65.897044040771618</v>
      </c>
      <c r="AV148">
        <v>65.360975209537912</v>
      </c>
      <c r="AW148">
        <v>67.11382401919947</v>
      </c>
      <c r="AX148" s="6">
        <v>71.734683682734044</v>
      </c>
      <c r="AY148">
        <v>76.566434385384099</v>
      </c>
      <c r="AZ148">
        <v>83.116375570072449</v>
      </c>
      <c r="BA148">
        <v>91.186234715064401</v>
      </c>
      <c r="BB148">
        <v>88.180701062574073</v>
      </c>
      <c r="BC148">
        <v>90.414744715669514</v>
      </c>
      <c r="BD148">
        <v>95.251890428278088</v>
      </c>
      <c r="BE148">
        <v>97.856318570115576</v>
      </c>
      <c r="BF148">
        <v>99.110183116381762</v>
      </c>
      <c r="BG148">
        <v>99.936357737702252</v>
      </c>
      <c r="BH148">
        <v>100</v>
      </c>
      <c r="BI148">
        <v>101.57625277213522</v>
      </c>
      <c r="BJ148">
        <v>105.88657177300129</v>
      </c>
      <c r="BK148">
        <v>109.62137569362602</v>
      </c>
      <c r="BL148">
        <v>112.58603844675442</v>
      </c>
      <c r="BM148" s="6">
        <v>114.59381137566686</v>
      </c>
      <c r="BN148">
        <v>122.05163751326882</v>
      </c>
    </row>
    <row r="149" spans="1:66" x14ac:dyDescent="0.25">
      <c r="A149" t="s">
        <v>312</v>
      </c>
      <c r="B149" t="s">
        <v>101</v>
      </c>
      <c r="C149" t="s">
        <v>673</v>
      </c>
      <c r="D149" t="s">
        <v>674</v>
      </c>
      <c r="E149">
        <v>12.081543884110856</v>
      </c>
      <c r="F149">
        <v>11.639527242491983</v>
      </c>
      <c r="G149">
        <v>12.092848147666187</v>
      </c>
      <c r="H149">
        <v>12.473283465589947</v>
      </c>
      <c r="I149">
        <v>13.201015257214314</v>
      </c>
      <c r="J149">
        <v>13.570305129658941</v>
      </c>
      <c r="K149">
        <v>14.104024991590364</v>
      </c>
      <c r="L149">
        <v>14.164808711252515</v>
      </c>
      <c r="M149">
        <v>14.875407979638325</v>
      </c>
      <c r="N149">
        <v>15.662765377173645</v>
      </c>
      <c r="O149">
        <v>16.643764538736896</v>
      </c>
      <c r="P149">
        <v>16.508249755560474</v>
      </c>
      <c r="Q149">
        <v>17.463879269459198</v>
      </c>
      <c r="R149">
        <v>19.594869558926568</v>
      </c>
      <c r="S149">
        <v>22.922216487335039</v>
      </c>
      <c r="T149">
        <v>22.726163009292804</v>
      </c>
      <c r="U149">
        <v>25.502321568622566</v>
      </c>
      <c r="V149">
        <v>25.801259282113246</v>
      </c>
      <c r="W149">
        <v>27.12486173460319</v>
      </c>
      <c r="X149">
        <v>28.848487386215638</v>
      </c>
      <c r="Y149">
        <v>31.133677863357352</v>
      </c>
      <c r="Z149">
        <v>33.369706173453821</v>
      </c>
      <c r="AA149">
        <v>36.977429553545434</v>
      </c>
      <c r="AB149">
        <v>39.498805071544176</v>
      </c>
      <c r="AC149">
        <v>41.239711745629364</v>
      </c>
      <c r="AD149">
        <v>42.515044689968924</v>
      </c>
      <c r="AE149">
        <v>42.479426794986537</v>
      </c>
      <c r="AF149">
        <v>42.506205242126285</v>
      </c>
      <c r="AG149">
        <v>43.68635870592675</v>
      </c>
      <c r="AH149">
        <v>45.442979600065811</v>
      </c>
      <c r="AI149">
        <v>46.585140980099304</v>
      </c>
      <c r="AJ149">
        <v>47.434314304953105</v>
      </c>
      <c r="AK149">
        <v>49.203173834700188</v>
      </c>
      <c r="AL149">
        <v>52.141963513639908</v>
      </c>
      <c r="AM149">
        <v>53.989028607116886</v>
      </c>
      <c r="AN149">
        <v>55.24809042689489</v>
      </c>
      <c r="AO149">
        <v>57.338433879556192</v>
      </c>
      <c r="AP149">
        <v>58.840439202323367</v>
      </c>
      <c r="AQ149">
        <v>57.644479938478696</v>
      </c>
      <c r="AR149">
        <v>60.391020277813126</v>
      </c>
      <c r="AS149">
        <v>63.17412415539475</v>
      </c>
      <c r="AT149">
        <v>63.673246683809637</v>
      </c>
      <c r="AU149">
        <v>64.605684788108704</v>
      </c>
      <c r="AV149">
        <v>66.017949929858418</v>
      </c>
      <c r="AW149">
        <v>68.075945040966474</v>
      </c>
      <c r="AX149" s="6">
        <v>71.355386064016386</v>
      </c>
      <c r="AY149">
        <v>75.961144486552897</v>
      </c>
      <c r="AZ149">
        <v>77.398694364019065</v>
      </c>
      <c r="BA149">
        <v>82.514721285565898</v>
      </c>
      <c r="BB149">
        <v>83.23316698242094</v>
      </c>
      <c r="BC149">
        <v>87.10219288326158</v>
      </c>
      <c r="BD149">
        <v>90.106749648927277</v>
      </c>
      <c r="BE149">
        <v>93.049615654814772</v>
      </c>
      <c r="BF149">
        <v>95.167447699181125</v>
      </c>
      <c r="BG149">
        <v>97.828997803484327</v>
      </c>
      <c r="BH149">
        <v>100</v>
      </c>
      <c r="BI149">
        <v>98.892383073595397</v>
      </c>
      <c r="BJ149">
        <v>101.0115519031108</v>
      </c>
      <c r="BK149">
        <v>103.1442482986032</v>
      </c>
      <c r="BL149">
        <v>104.58229021839271</v>
      </c>
      <c r="BM149" s="6">
        <v>109.49192279507155</v>
      </c>
      <c r="BN149">
        <v>116.25993875751391</v>
      </c>
    </row>
    <row r="150" spans="1:66" x14ac:dyDescent="0.25">
      <c r="A150" t="s">
        <v>304</v>
      </c>
      <c r="B150" t="s">
        <v>102</v>
      </c>
      <c r="C150" t="s">
        <v>673</v>
      </c>
      <c r="D150" t="s">
        <v>674</v>
      </c>
      <c r="AN150">
        <v>36.467866068484</v>
      </c>
      <c r="AO150">
        <v>41.002377543380312</v>
      </c>
      <c r="AP150">
        <v>43.416324522056939</v>
      </c>
      <c r="AQ150">
        <v>45.510651995077453</v>
      </c>
      <c r="AR150">
        <v>46.189601877206066</v>
      </c>
      <c r="AS150">
        <v>47.860846641736394</v>
      </c>
      <c r="AT150">
        <v>48.962842995372654</v>
      </c>
      <c r="AU150">
        <v>51.446605197803173</v>
      </c>
      <c r="AV150">
        <v>54.028251087107812</v>
      </c>
      <c r="AW150">
        <v>57.843888599178605</v>
      </c>
      <c r="AX150" s="6">
        <v>64.321831941636788</v>
      </c>
      <c r="AY150">
        <v>72.319321307568558</v>
      </c>
      <c r="AZ150">
        <v>86.828508823173394</v>
      </c>
      <c r="BA150">
        <v>96.954664355683903</v>
      </c>
      <c r="BB150">
        <v>87.594975388357923</v>
      </c>
      <c r="BC150">
        <v>87.279066776907598</v>
      </c>
      <c r="BD150">
        <v>92.972665090734935</v>
      </c>
      <c r="BE150">
        <v>96.35129134594915</v>
      </c>
      <c r="BF150">
        <v>98.007010714248025</v>
      </c>
      <c r="BG150">
        <v>99.884421264999062</v>
      </c>
      <c r="BH150">
        <v>100</v>
      </c>
      <c r="BI150">
        <v>100.86339249455708</v>
      </c>
      <c r="BJ150">
        <v>103.83672145353687</v>
      </c>
      <c r="BK150">
        <v>107.87725384155293</v>
      </c>
      <c r="BL150">
        <v>110.67650066719088</v>
      </c>
      <c r="BM150" s="6">
        <v>111.75087022347263</v>
      </c>
      <c r="BN150">
        <v>119.44094132326173</v>
      </c>
    </row>
    <row r="151" spans="1:66" x14ac:dyDescent="0.25">
      <c r="A151" t="s">
        <v>577</v>
      </c>
      <c r="B151" t="s">
        <v>314</v>
      </c>
      <c r="C151" t="s">
        <v>673</v>
      </c>
      <c r="D151" t="s">
        <v>674</v>
      </c>
      <c r="AA151">
        <v>13.941864795468357</v>
      </c>
      <c r="AB151">
        <v>15.066003954892842</v>
      </c>
      <c r="AC151">
        <v>17.215551649940046</v>
      </c>
      <c r="AD151">
        <v>17.765421429386731</v>
      </c>
      <c r="AE151">
        <v>18.762703834456619</v>
      </c>
      <c r="AF151">
        <v>20.968108577923381</v>
      </c>
      <c r="AG151">
        <v>22.824860158507697</v>
      </c>
      <c r="AH151">
        <v>25.670185880630154</v>
      </c>
      <c r="AI151">
        <v>28.479247552906433</v>
      </c>
      <c r="AJ151">
        <v>31.797512159610047</v>
      </c>
      <c r="AK151">
        <v>36.48427169277187</v>
      </c>
      <c r="AL151">
        <v>39.963702359346641</v>
      </c>
      <c r="AM151">
        <v>42.662556577416588</v>
      </c>
      <c r="AN151">
        <v>46.153846153846153</v>
      </c>
      <c r="AO151">
        <v>47.200138692820168</v>
      </c>
      <c r="AP151">
        <v>47.984138022385594</v>
      </c>
      <c r="AQ151">
        <v>47.052597791291831</v>
      </c>
      <c r="AR151">
        <v>46.492288009098019</v>
      </c>
      <c r="AS151">
        <v>45.680557889430347</v>
      </c>
      <c r="AT151">
        <v>45.004817978408923</v>
      </c>
      <c r="AU151">
        <v>44.402789232960934</v>
      </c>
      <c r="AV151">
        <v>44.425266127136567</v>
      </c>
      <c r="AW151">
        <v>45.28419969556662</v>
      </c>
      <c r="AX151" s="6">
        <v>47.805646479170449</v>
      </c>
      <c r="AY151">
        <v>51.508056383867327</v>
      </c>
      <c r="AZ151">
        <v>56.021367973747481</v>
      </c>
      <c r="BA151">
        <v>61.66433254472922</v>
      </c>
      <c r="BB151">
        <v>62.232997790326536</v>
      </c>
      <c r="BC151">
        <v>65.21433002928913</v>
      </c>
      <c r="BD151">
        <v>70.099369803728024</v>
      </c>
      <c r="BE151">
        <v>74.950913103160673</v>
      </c>
      <c r="BF151">
        <v>80.746595020738752</v>
      </c>
      <c r="BG151">
        <v>87.796264039882274</v>
      </c>
      <c r="BH151">
        <v>91.759435935634627</v>
      </c>
      <c r="BI151">
        <v>92.550147682034151</v>
      </c>
      <c r="BJ151">
        <v>94.539956097333146</v>
      </c>
      <c r="BK151">
        <v>97.889902018631162</v>
      </c>
      <c r="BL151">
        <v>100.24277141912157</v>
      </c>
      <c r="BM151" s="6">
        <v>100</v>
      </c>
      <c r="BN151">
        <v>99.410110970039739</v>
      </c>
    </row>
    <row r="152" spans="1:66" x14ac:dyDescent="0.25">
      <c r="A152" t="s">
        <v>578</v>
      </c>
      <c r="B152" t="s">
        <v>472</v>
      </c>
      <c r="C152" t="s">
        <v>673</v>
      </c>
      <c r="D152" t="s">
        <v>674</v>
      </c>
    </row>
    <row r="153" spans="1:66" x14ac:dyDescent="0.25">
      <c r="A153" t="s">
        <v>337</v>
      </c>
      <c r="B153" t="s">
        <v>103</v>
      </c>
      <c r="C153" t="s">
        <v>673</v>
      </c>
      <c r="D153" t="s">
        <v>674</v>
      </c>
      <c r="K153">
        <v>15.300729451554741</v>
      </c>
      <c r="L153">
        <v>14.727710916449887</v>
      </c>
      <c r="M153">
        <v>14.392216626654552</v>
      </c>
      <c r="N153">
        <v>14.825156711589846</v>
      </c>
      <c r="O153">
        <v>15.339248437444983</v>
      </c>
      <c r="P153">
        <v>15.962819176074239</v>
      </c>
      <c r="Q153">
        <v>16.534961724223226</v>
      </c>
      <c r="R153">
        <v>17.533573044370126</v>
      </c>
      <c r="S153">
        <v>21.723787682362889</v>
      </c>
      <c r="T153">
        <v>21.926104783893074</v>
      </c>
      <c r="U153">
        <v>23.017277975467614</v>
      </c>
      <c r="V153">
        <v>25.496461282701006</v>
      </c>
      <c r="W153">
        <v>27.642552807463773</v>
      </c>
      <c r="X153">
        <v>29.672790246331402</v>
      </c>
      <c r="Y153">
        <v>39.471674770597339</v>
      </c>
      <c r="Z153">
        <v>43.209830617375481</v>
      </c>
      <c r="AA153">
        <v>45.931338065586964</v>
      </c>
      <c r="AB153">
        <v>49.132843288843262</v>
      </c>
      <c r="AC153">
        <v>52.179646289727067</v>
      </c>
      <c r="AD153">
        <v>56.851626225739061</v>
      </c>
      <c r="AE153">
        <v>61.110239125296303</v>
      </c>
      <c r="AF153">
        <v>62.952595761547826</v>
      </c>
      <c r="AG153">
        <v>65.263331570781631</v>
      </c>
      <c r="AH153">
        <v>67.169007183639934</v>
      </c>
      <c r="AI153">
        <v>72.337232151043153</v>
      </c>
      <c r="AJ153">
        <v>76.240777913101695</v>
      </c>
      <c r="AK153">
        <v>79.738612040623863</v>
      </c>
      <c r="AL153">
        <v>82.158664925673889</v>
      </c>
      <c r="AM153">
        <v>82.697083721055108</v>
      </c>
      <c r="AN153">
        <v>88.931123106637216</v>
      </c>
      <c r="AO153">
        <v>89.318407975755875</v>
      </c>
      <c r="AP153">
        <v>89.955598043119807</v>
      </c>
      <c r="AQ153">
        <v>90.307613440321404</v>
      </c>
      <c r="AR153">
        <v>90.821957174853154</v>
      </c>
      <c r="AS153">
        <v>90.147796512891148</v>
      </c>
      <c r="AT153">
        <v>90.735846403538162</v>
      </c>
      <c r="AU153">
        <v>91.832429476019954</v>
      </c>
      <c r="AV153">
        <v>92.808245465980704</v>
      </c>
      <c r="AW153">
        <v>93.93978318401102</v>
      </c>
      <c r="AX153" s="6">
        <v>95.058174454985689</v>
      </c>
      <c r="AY153">
        <v>96.529704233161695</v>
      </c>
      <c r="AZ153">
        <v>100</v>
      </c>
      <c r="BA153">
        <v>104.53049709499408</v>
      </c>
      <c r="BB153">
        <v>104.68406517649034</v>
      </c>
      <c r="BC153">
        <v>105.70538562462369</v>
      </c>
      <c r="BD153">
        <v>104.97498196364089</v>
      </c>
      <c r="BE153">
        <v>105.36269155437705</v>
      </c>
      <c r="BF153">
        <v>106.74008962968142</v>
      </c>
      <c r="BG153">
        <v>100</v>
      </c>
      <c r="BH153">
        <v>103.17293530967125</v>
      </c>
      <c r="BI153">
        <v>104.17359296220322</v>
      </c>
      <c r="BJ153">
        <v>104.11016060987652</v>
      </c>
      <c r="BK153">
        <v>105.08794411769307</v>
      </c>
      <c r="BL153">
        <v>105.94630818009323</v>
      </c>
      <c r="BM153" s="6">
        <v>106.10199675909054</v>
      </c>
      <c r="BN153">
        <v>109.54420683209472</v>
      </c>
    </row>
    <row r="154" spans="1:66" x14ac:dyDescent="0.25">
      <c r="A154" t="s">
        <v>333</v>
      </c>
      <c r="B154" t="s">
        <v>334</v>
      </c>
      <c r="C154" t="s">
        <v>673</v>
      </c>
      <c r="D154" t="s">
        <v>674</v>
      </c>
      <c r="O154">
        <v>15.772584525655468</v>
      </c>
      <c r="P154">
        <v>16.716390940297227</v>
      </c>
      <c r="Q154">
        <v>17.864311977654406</v>
      </c>
      <c r="R154">
        <v>19.251482977519384</v>
      </c>
      <c r="S154">
        <v>21.439023205926876</v>
      </c>
      <c r="T154">
        <v>24.365425500812126</v>
      </c>
      <c r="U154">
        <v>26.998980475801325</v>
      </c>
      <c r="V154">
        <v>29.376735076011972</v>
      </c>
      <c r="W154">
        <v>32.067285140632841</v>
      </c>
      <c r="X154">
        <v>35.306906303184952</v>
      </c>
      <c r="Y154">
        <v>39.281516688584759</v>
      </c>
      <c r="Z154">
        <v>43.776353904097661</v>
      </c>
      <c r="AA154">
        <v>49.025787137164812</v>
      </c>
      <c r="AB154">
        <v>53.690670036915797</v>
      </c>
      <c r="AC154">
        <v>57.597784356569207</v>
      </c>
      <c r="AD154">
        <v>60.781024528212427</v>
      </c>
      <c r="AE154">
        <v>63.989583760110591</v>
      </c>
      <c r="AF154">
        <v>65.768781843602937</v>
      </c>
      <c r="AG154">
        <v>67.789710884736877</v>
      </c>
      <c r="AH154">
        <v>70.03245636125483</v>
      </c>
      <c r="AI154">
        <v>71.881706250303907</v>
      </c>
      <c r="AJ154">
        <v>73.707370391227556</v>
      </c>
      <c r="AK154">
        <v>75.281673086021357</v>
      </c>
      <c r="AL154">
        <v>76.44856378065333</v>
      </c>
      <c r="AM154">
        <v>77.477302559973836</v>
      </c>
      <c r="AN154">
        <v>78.490636393359068</v>
      </c>
      <c r="AO154">
        <v>79.750080252898471</v>
      </c>
      <c r="AP154">
        <v>80.55878707073883</v>
      </c>
      <c r="AQ154">
        <v>81.284558145273323</v>
      </c>
      <c r="AR154">
        <v>81.322150738445401</v>
      </c>
      <c r="AS154">
        <v>82.4611634089229</v>
      </c>
      <c r="AT154">
        <v>83.820862442660413</v>
      </c>
      <c r="AU154">
        <v>85.815939657325615</v>
      </c>
      <c r="AV154">
        <v>87.428143206827684</v>
      </c>
      <c r="AW154">
        <v>88.81806691260104</v>
      </c>
      <c r="AX154" s="6">
        <v>88.99250619217689</v>
      </c>
      <c r="AY154">
        <v>90.914889592202513</v>
      </c>
      <c r="AZ154">
        <v>93.239804268399979</v>
      </c>
      <c r="BA154">
        <v>95.525859540452672</v>
      </c>
      <c r="BB154">
        <v>95.580163383354133</v>
      </c>
      <c r="BC154">
        <v>96.5891376296685</v>
      </c>
      <c r="BD154">
        <v>97.525193971283329</v>
      </c>
      <c r="BE154">
        <v>98.65801439102988</v>
      </c>
      <c r="BF154">
        <v>99.427926839094354</v>
      </c>
      <c r="BG154">
        <v>100</v>
      </c>
      <c r="BH154">
        <v>101.13797243776995</v>
      </c>
      <c r="BI154">
        <v>101.29921873646649</v>
      </c>
      <c r="BJ154">
        <v>102.1972498474132</v>
      </c>
      <c r="BK154">
        <v>103.21055841691515</v>
      </c>
      <c r="BL154">
        <v>104.53090332805071</v>
      </c>
      <c r="BM154" s="6">
        <v>107.44186893424863</v>
      </c>
      <c r="BN154">
        <v>108.87410869434957</v>
      </c>
    </row>
    <row r="155" spans="1:66" x14ac:dyDescent="0.25">
      <c r="A155" t="s">
        <v>332</v>
      </c>
      <c r="B155" t="s">
        <v>104</v>
      </c>
      <c r="C155" t="s">
        <v>673</v>
      </c>
      <c r="D155" t="s">
        <v>674</v>
      </c>
      <c r="AN155">
        <v>10.92677567998815</v>
      </c>
      <c r="AO155">
        <v>13.970098754832739</v>
      </c>
      <c r="AP155">
        <v>15.716771803387234</v>
      </c>
      <c r="AQ155">
        <v>17.203850333184214</v>
      </c>
      <c r="AR155">
        <v>24.047828627307517</v>
      </c>
      <c r="AS155">
        <v>30.619800081211608</v>
      </c>
      <c r="AT155">
        <v>34.321504556182902</v>
      </c>
      <c r="AU155">
        <v>37.694416808911932</v>
      </c>
      <c r="AV155">
        <v>43.298058398832787</v>
      </c>
      <c r="AW155">
        <v>46.756311949577146</v>
      </c>
      <c r="AX155" s="6">
        <v>51.125289107827356</v>
      </c>
      <c r="AY155">
        <v>57.985352602452245</v>
      </c>
      <c r="AZ155">
        <v>67.210077058560984</v>
      </c>
      <c r="BA155">
        <v>73.423143818360685</v>
      </c>
      <c r="BB155">
        <v>75.01597943018642</v>
      </c>
      <c r="BC155">
        <v>100.00000048151291</v>
      </c>
      <c r="BD155">
        <v>108.19079902996134</v>
      </c>
      <c r="BE155">
        <v>116.22312412839513</v>
      </c>
      <c r="BF155">
        <v>120.78354669922626</v>
      </c>
      <c r="BG155">
        <v>128.45594015048627</v>
      </c>
      <c r="BH155">
        <v>140.74193625489434</v>
      </c>
      <c r="BI155">
        <v>148.72775292354814</v>
      </c>
      <c r="BJ155">
        <v>158.02365196761536</v>
      </c>
      <c r="BK155">
        <v>163.04884081266687</v>
      </c>
      <c r="BL155">
        <v>171.85369831626232</v>
      </c>
      <c r="BM155" s="6">
        <v>181.18541761794657</v>
      </c>
      <c r="BN155">
        <v>187.21633818311935</v>
      </c>
    </row>
    <row r="156" spans="1:66" x14ac:dyDescent="0.25">
      <c r="A156" t="s">
        <v>316</v>
      </c>
      <c r="B156" t="s">
        <v>105</v>
      </c>
      <c r="C156" t="s">
        <v>673</v>
      </c>
      <c r="D156" t="s">
        <v>674</v>
      </c>
      <c r="E156">
        <v>0.48238857798598683</v>
      </c>
      <c r="F156">
        <v>0.4910207081079061</v>
      </c>
      <c r="G156">
        <v>0.50767086872646494</v>
      </c>
      <c r="H156">
        <v>0.52633720964479902</v>
      </c>
      <c r="I156">
        <v>0.53503605361990192</v>
      </c>
      <c r="J156">
        <v>0.5582836288547609</v>
      </c>
      <c r="K156">
        <v>0.59076049777385231</v>
      </c>
      <c r="L156">
        <v>0.59474059720230155</v>
      </c>
      <c r="M156">
        <v>0.60051464415207512</v>
      </c>
      <c r="N156">
        <v>0.62372061280808966</v>
      </c>
      <c r="O156">
        <v>0.66678579453031828</v>
      </c>
      <c r="P156">
        <v>0.69071119192333919</v>
      </c>
      <c r="Q156">
        <v>0.71160061191168011</v>
      </c>
      <c r="R156">
        <v>0.79628731698132771</v>
      </c>
      <c r="S156">
        <v>0.97787614115217203</v>
      </c>
      <c r="T156">
        <v>1.0237487622158441</v>
      </c>
      <c r="U156">
        <v>1.1253772688022079</v>
      </c>
      <c r="V156">
        <v>1.2220911508646704</v>
      </c>
      <c r="W156">
        <v>1.3051306268114036</v>
      </c>
      <c r="X156">
        <v>1.452956544692048</v>
      </c>
      <c r="Y156">
        <v>2.1469017826373205</v>
      </c>
      <c r="Z156">
        <v>2.8007804982172475</v>
      </c>
      <c r="AA156">
        <v>3.6944147427658018</v>
      </c>
      <c r="AB156">
        <v>4.4136813299409665</v>
      </c>
      <c r="AC156">
        <v>4.8427119371939797</v>
      </c>
      <c r="AD156">
        <v>5.3543953176779677</v>
      </c>
      <c r="AE156">
        <v>6.1303716554997116</v>
      </c>
      <c r="AF156">
        <v>7.078178152085508</v>
      </c>
      <c r="AG156">
        <v>8.9423973674026325</v>
      </c>
      <c r="AH156">
        <v>9.7487144134524826</v>
      </c>
      <c r="AI156">
        <v>10.904785772094709</v>
      </c>
      <c r="AJ156">
        <v>11.83607442139934</v>
      </c>
      <c r="AK156">
        <v>13.560269132454925</v>
      </c>
      <c r="AL156">
        <v>14.914928698311433</v>
      </c>
      <c r="AM156">
        <v>20.730577170400167</v>
      </c>
      <c r="AN156">
        <v>30.896047688541451</v>
      </c>
      <c r="AO156">
        <v>37.001358941342652</v>
      </c>
      <c r="AP156">
        <v>38.66345015195931</v>
      </c>
      <c r="AQ156">
        <v>41.064438632775648</v>
      </c>
      <c r="AR156">
        <v>44.016619823537539</v>
      </c>
      <c r="AS156">
        <v>49.109498102075932</v>
      </c>
      <c r="AT156">
        <v>52.997469980286752</v>
      </c>
      <c r="AU156">
        <v>61.741271095550672</v>
      </c>
      <c r="AV156">
        <v>60.689196875152533</v>
      </c>
      <c r="AW156">
        <v>69.158860907516981</v>
      </c>
      <c r="AX156" s="6">
        <v>81.859072851983768</v>
      </c>
      <c r="AY156">
        <v>90.671723614183136</v>
      </c>
      <c r="AZ156">
        <v>100</v>
      </c>
      <c r="BA156">
        <v>107.48630027577948</v>
      </c>
      <c r="BB156">
        <v>114.93419701573274</v>
      </c>
      <c r="BC156">
        <v>126.67879509627424</v>
      </c>
      <c r="BD156">
        <v>139.83589181615847</v>
      </c>
      <c r="BE156">
        <v>147.47956619047872</v>
      </c>
      <c r="BF156">
        <v>155.52059818803897</v>
      </c>
      <c r="BG156">
        <v>165.98988842201118</v>
      </c>
      <c r="BH156">
        <v>176.78540050265812</v>
      </c>
      <c r="BI156">
        <v>192.62551510164684</v>
      </c>
      <c r="BJ156">
        <v>202.18270661648711</v>
      </c>
      <c r="BK156">
        <v>218.95981409134379</v>
      </c>
      <c r="BL156">
        <v>233.24057163396589</v>
      </c>
      <c r="BM156" s="6">
        <v>243.29591119560473</v>
      </c>
      <c r="BN156">
        <v>261.29268374216565</v>
      </c>
    </row>
    <row r="157" spans="1:66" x14ac:dyDescent="0.25">
      <c r="A157" t="s">
        <v>319</v>
      </c>
      <c r="B157" t="s">
        <v>320</v>
      </c>
      <c r="C157" t="s">
        <v>673</v>
      </c>
      <c r="D157" t="s">
        <v>674</v>
      </c>
      <c r="AN157">
        <v>23.432295784081862</v>
      </c>
      <c r="AO157">
        <v>24.523380739697608</v>
      </c>
      <c r="AP157">
        <v>25.528940871980417</v>
      </c>
      <c r="AQ157">
        <v>25.238425876086808</v>
      </c>
      <c r="AR157">
        <v>25.933317124492628</v>
      </c>
      <c r="AS157">
        <v>26.460389090836696</v>
      </c>
      <c r="AT157">
        <v>39.926829277710013</v>
      </c>
      <c r="AU157">
        <v>40.125479314174413</v>
      </c>
      <c r="AV157">
        <v>41.373930108143227</v>
      </c>
      <c r="AW157">
        <v>45.498927516602691</v>
      </c>
      <c r="AX157" s="6">
        <v>49.665797192313924</v>
      </c>
      <c r="AY157">
        <v>53.324097695504292</v>
      </c>
      <c r="AZ157">
        <v>58.719466363190499</v>
      </c>
      <c r="BA157">
        <v>65.207993051841513</v>
      </c>
      <c r="BB157">
        <v>72.567910446889869</v>
      </c>
      <c r="BC157">
        <v>74.659042991722288</v>
      </c>
      <c r="BD157">
        <v>84.09220325642876</v>
      </c>
      <c r="BE157">
        <v>89.791091996388644</v>
      </c>
      <c r="BF157">
        <v>95.564978596980083</v>
      </c>
      <c r="BG157">
        <v>100</v>
      </c>
      <c r="BH157">
        <v>107.92990810478689</v>
      </c>
      <c r="BI157">
        <v>108.1730015908749</v>
      </c>
      <c r="BJ157">
        <v>109.67206265778189</v>
      </c>
      <c r="BK157">
        <v>113.12644746351963</v>
      </c>
      <c r="BL157">
        <v>111.71160387723171</v>
      </c>
      <c r="BM157" s="6">
        <v>112.17561535136684</v>
      </c>
      <c r="BN157">
        <v>114.12595238422661</v>
      </c>
    </row>
    <row r="158" spans="1:66" x14ac:dyDescent="0.25">
      <c r="A158" t="s">
        <v>579</v>
      </c>
      <c r="B158" t="s">
        <v>473</v>
      </c>
      <c r="C158" t="s">
        <v>673</v>
      </c>
      <c r="D158" t="s">
        <v>674</v>
      </c>
    </row>
    <row r="159" spans="1:66" x14ac:dyDescent="0.25">
      <c r="A159" t="s">
        <v>329</v>
      </c>
      <c r="B159" t="s">
        <v>106</v>
      </c>
      <c r="C159" t="s">
        <v>673</v>
      </c>
      <c r="D159" t="s">
        <v>674</v>
      </c>
      <c r="E159">
        <v>7.8153407336398056E-3</v>
      </c>
      <c r="F159">
        <v>8.0824733265835273E-3</v>
      </c>
      <c r="G159">
        <v>8.2894471231399446E-3</v>
      </c>
      <c r="H159">
        <v>8.5556786487185101E-3</v>
      </c>
      <c r="I159">
        <v>9.051925423998082E-3</v>
      </c>
      <c r="J159">
        <v>9.1926435836857008E-3</v>
      </c>
      <c r="K159">
        <v>9.648321750148672E-3</v>
      </c>
      <c r="L159">
        <v>9.954173578625802E-3</v>
      </c>
      <c r="M159">
        <v>1.0055958353913432E-2</v>
      </c>
      <c r="N159">
        <v>1.0756839705640659E-2</v>
      </c>
      <c r="O159">
        <v>1.1045411397888102E-2</v>
      </c>
      <c r="P159">
        <v>1.1747750505513927E-2</v>
      </c>
      <c r="Q159">
        <v>1.2515961248453736E-2</v>
      </c>
      <c r="R159">
        <v>1.4191519045374126E-2</v>
      </c>
      <c r="S159">
        <v>1.7474421624390703E-2</v>
      </c>
      <c r="T159">
        <v>2.019739036034832E-2</v>
      </c>
      <c r="U159">
        <v>2.4108321270275682E-2</v>
      </c>
      <c r="V159">
        <v>3.1447433268851681E-2</v>
      </c>
      <c r="W159">
        <v>3.6479770578188984E-2</v>
      </c>
      <c r="X159">
        <v>4.3656544556642106E-2</v>
      </c>
      <c r="Y159">
        <v>6.1463232024805546E-2</v>
      </c>
      <c r="Z159">
        <v>7.7626504434333291E-2</v>
      </c>
      <c r="AA159">
        <v>0.12563394968235339</v>
      </c>
      <c r="AB159">
        <v>0.23447515415812428</v>
      </c>
      <c r="AC159">
        <v>0.37380649473974537</v>
      </c>
      <c r="AD159">
        <v>0.59334822005128807</v>
      </c>
      <c r="AE159">
        <v>1.0048404248584655</v>
      </c>
      <c r="AF159">
        <v>2.4401192118350212</v>
      </c>
      <c r="AG159">
        <v>4.8911522042619184</v>
      </c>
      <c r="AH159">
        <v>6.2023208340651799</v>
      </c>
      <c r="AI159">
        <v>7.9511508179678669</v>
      </c>
      <c r="AJ159">
        <v>9.8140831129937389</v>
      </c>
      <c r="AK159">
        <v>11.270924072931452</v>
      </c>
      <c r="AL159">
        <v>15.346833530906476</v>
      </c>
      <c r="AM159">
        <v>16.698966974187723</v>
      </c>
      <c r="AN159">
        <v>23.122167356920468</v>
      </c>
      <c r="AO159">
        <v>29.260065153587099</v>
      </c>
      <c r="AP159">
        <v>34.744826121010831</v>
      </c>
      <c r="AQ159">
        <v>40.105843444767025</v>
      </c>
      <c r="AR159">
        <v>46.564014842208039</v>
      </c>
      <c r="AS159">
        <v>51.75692975307976</v>
      </c>
      <c r="AT159">
        <v>54.883819547816813</v>
      </c>
      <c r="AU159">
        <v>57.904276942020836</v>
      </c>
      <c r="AV159">
        <v>60.243294481877776</v>
      </c>
      <c r="AW159">
        <v>65.039691471611889</v>
      </c>
      <c r="AX159" s="6">
        <v>68.860071834636031</v>
      </c>
      <c r="AY159">
        <v>73.259694974743155</v>
      </c>
      <c r="AZ159">
        <v>77.500743618088663</v>
      </c>
      <c r="BA159">
        <v>82.284486372852044</v>
      </c>
      <c r="BB159">
        <v>85.532800509751723</v>
      </c>
      <c r="BC159">
        <v>89.420395736213948</v>
      </c>
      <c r="BD159">
        <v>94.645116069353605</v>
      </c>
      <c r="BE159">
        <v>98.493317367980154</v>
      </c>
      <c r="BF159">
        <v>100</v>
      </c>
      <c r="BG159">
        <v>104.43971916284347</v>
      </c>
      <c r="BH159">
        <v>107.4006752473839</v>
      </c>
      <c r="BI159">
        <v>113.42078114570594</v>
      </c>
      <c r="BJ159">
        <v>121.03438521452152</v>
      </c>
      <c r="BK159">
        <v>127.02124350682233</v>
      </c>
      <c r="BL159">
        <v>132.25935546524187</v>
      </c>
      <c r="BM159" s="6">
        <v>137.7709653311816</v>
      </c>
      <c r="BN159">
        <v>144.8855897662979</v>
      </c>
    </row>
    <row r="160" spans="1:66" x14ac:dyDescent="0.25">
      <c r="A160" t="s">
        <v>324</v>
      </c>
      <c r="B160" t="s">
        <v>326</v>
      </c>
      <c r="C160" t="s">
        <v>673</v>
      </c>
      <c r="D160" t="s">
        <v>674</v>
      </c>
      <c r="Z160">
        <v>38.916452687958738</v>
      </c>
      <c r="AA160">
        <v>41.787860769567288</v>
      </c>
      <c r="AB160">
        <v>43.254846784258667</v>
      </c>
      <c r="AC160">
        <v>45.031376540780919</v>
      </c>
      <c r="AD160">
        <v>46.691133256911399</v>
      </c>
      <c r="AE160">
        <v>47.83687789400215</v>
      </c>
      <c r="AF160">
        <v>49.20509234257603</v>
      </c>
      <c r="AG160">
        <v>51.233941853301431</v>
      </c>
      <c r="AH160">
        <v>53.671154320907789</v>
      </c>
      <c r="AI160">
        <v>56.34927888232464</v>
      </c>
      <c r="AJ160">
        <v>59.191731939444459</v>
      </c>
      <c r="AK160">
        <v>60.975740409660986</v>
      </c>
      <c r="AL160">
        <v>62.825581490832391</v>
      </c>
      <c r="AM160">
        <v>64.474540637317816</v>
      </c>
      <c r="AN160">
        <v>66.28442263693249</v>
      </c>
      <c r="AO160">
        <v>68.137703829818619</v>
      </c>
      <c r="AP160">
        <v>72.732098592668947</v>
      </c>
      <c r="AQ160">
        <v>74.375492256706778</v>
      </c>
      <c r="AR160">
        <v>76.694007638119757</v>
      </c>
      <c r="AS160">
        <v>76.34528806657903</v>
      </c>
      <c r="AT160">
        <v>76.099179739268735</v>
      </c>
      <c r="AU160">
        <v>78.678512601037028</v>
      </c>
      <c r="AV160">
        <v>79.764528054488181</v>
      </c>
      <c r="AW160">
        <v>79.639803067101681</v>
      </c>
      <c r="AX160" s="6">
        <v>81.037713246993604</v>
      </c>
      <c r="AY160">
        <v>83.857615261835477</v>
      </c>
      <c r="AZ160">
        <v>85.154715441657345</v>
      </c>
      <c r="BA160">
        <v>89.80514310956454</v>
      </c>
      <c r="BB160">
        <v>89.386115040970765</v>
      </c>
      <c r="BC160">
        <v>90.245847931621469</v>
      </c>
      <c r="BD160">
        <v>96.875504656675361</v>
      </c>
      <c r="BE160">
        <v>102.88574187466249</v>
      </c>
      <c r="BF160">
        <v>102.33072928879734</v>
      </c>
      <c r="BG160">
        <v>103.32507690530701</v>
      </c>
      <c r="BH160">
        <v>100</v>
      </c>
      <c r="BI160">
        <v>107.51488991984968</v>
      </c>
      <c r="BJ160">
        <v>110.17733426226408</v>
      </c>
      <c r="BK160">
        <v>109.03807204765394</v>
      </c>
      <c r="BL160">
        <v>104.09906469202295</v>
      </c>
      <c r="BM160" s="6">
        <v>110.45248881183876</v>
      </c>
      <c r="BN160">
        <v>117.28596018475545</v>
      </c>
    </row>
    <row r="161" spans="1:66" x14ac:dyDescent="0.25">
      <c r="A161" t="s">
        <v>580</v>
      </c>
      <c r="B161" t="s">
        <v>474</v>
      </c>
      <c r="C161" t="s">
        <v>673</v>
      </c>
      <c r="D161" t="s">
        <v>674</v>
      </c>
    </row>
    <row r="162" spans="1:66" x14ac:dyDescent="0.25">
      <c r="A162" t="s">
        <v>581</v>
      </c>
      <c r="B162" t="s">
        <v>107</v>
      </c>
      <c r="C162" t="s">
        <v>673</v>
      </c>
      <c r="D162" t="s">
        <v>674</v>
      </c>
      <c r="AI162">
        <v>0.17344361386375212</v>
      </c>
      <c r="AJ162">
        <v>0.33634414785466921</v>
      </c>
      <c r="AK162">
        <v>4.6135117255176574</v>
      </c>
      <c r="AL162">
        <v>25.011204473427195</v>
      </c>
      <c r="AM162">
        <v>62.999649014637235</v>
      </c>
      <c r="AN162">
        <v>73.767307301434144</v>
      </c>
      <c r="AO162">
        <v>75.880608561720194</v>
      </c>
      <c r="AP162">
        <v>78.862176836653802</v>
      </c>
      <c r="AQ162">
        <v>79.95970881233913</v>
      </c>
      <c r="AR162">
        <v>82.149059145159441</v>
      </c>
      <c r="AS162">
        <v>88.867523964059274</v>
      </c>
      <c r="AT162">
        <v>93.061147736825802</v>
      </c>
      <c r="AU162">
        <v>93.939614114501396</v>
      </c>
      <c r="AV162">
        <v>95.491166780983789</v>
      </c>
      <c r="AW162">
        <v>95.332611286341432</v>
      </c>
      <c r="AX162" s="6">
        <v>100</v>
      </c>
      <c r="AY162">
        <v>103.25262417820976</v>
      </c>
      <c r="AZ162">
        <v>107.99455522249737</v>
      </c>
      <c r="BA162">
        <v>113.92474579808281</v>
      </c>
      <c r="BB162">
        <v>114.26091221997778</v>
      </c>
      <c r="BC162">
        <v>116.59330082306612</v>
      </c>
      <c r="BD162">
        <v>120.93310441671856</v>
      </c>
      <c r="BE162">
        <v>122.14606135791419</v>
      </c>
      <c r="BF162">
        <v>127.62222736438464</v>
      </c>
      <c r="BG162">
        <v>129.46887997349921</v>
      </c>
      <c r="BH162">
        <v>132.06268650368932</v>
      </c>
      <c r="BI162">
        <v>136.63899252016984</v>
      </c>
      <c r="BJ162">
        <v>140.47448598109602</v>
      </c>
      <c r="BK162">
        <v>145.98973244265366</v>
      </c>
      <c r="BL162">
        <v>147.25716958268671</v>
      </c>
      <c r="BM162" s="6">
        <v>151.54256875997692</v>
      </c>
      <c r="BN162">
        <v>156.90057763090894</v>
      </c>
    </row>
    <row r="163" spans="1:66" x14ac:dyDescent="0.25">
      <c r="A163" t="s">
        <v>321</v>
      </c>
      <c r="B163" t="s">
        <v>108</v>
      </c>
      <c r="C163" t="s">
        <v>673</v>
      </c>
      <c r="D163" t="s">
        <v>674</v>
      </c>
      <c r="L163">
        <v>10.000855680036128</v>
      </c>
      <c r="M163">
        <v>12.109680862756866</v>
      </c>
      <c r="N163">
        <v>12.54434043016516</v>
      </c>
      <c r="O163">
        <v>13.300732130105283</v>
      </c>
      <c r="P163">
        <v>14.19127468125998</v>
      </c>
      <c r="Q163">
        <v>15.10977856860759</v>
      </c>
      <c r="R163">
        <v>15.707707677671761</v>
      </c>
      <c r="S163">
        <v>16.464512465468946</v>
      </c>
      <c r="T163">
        <v>20.24956199883831</v>
      </c>
      <c r="U163">
        <v>22.466147428228233</v>
      </c>
      <c r="V163">
        <v>24.277805521554637</v>
      </c>
      <c r="W163">
        <v>26.356507932188357</v>
      </c>
      <c r="X163">
        <v>29.366749299696259</v>
      </c>
      <c r="Y163">
        <v>33.625413388373495</v>
      </c>
      <c r="Z163">
        <v>37.25981866597342</v>
      </c>
      <c r="AA163">
        <v>42.160863317847955</v>
      </c>
      <c r="AB163">
        <v>46.721572661938012</v>
      </c>
      <c r="AC163">
        <v>51.044251560016761</v>
      </c>
      <c r="AD163">
        <v>49.266640436117456</v>
      </c>
      <c r="AE163">
        <v>49.198504624548974</v>
      </c>
      <c r="AF163">
        <v>48.260519182556457</v>
      </c>
      <c r="AG163">
        <v>46.208032333735233</v>
      </c>
      <c r="AH163">
        <v>47.786211524064399</v>
      </c>
      <c r="AI163">
        <v>51.418973155970185</v>
      </c>
      <c r="AJ163">
        <v>48.42841621484579</v>
      </c>
      <c r="AK163">
        <v>48.786213501451641</v>
      </c>
      <c r="AL163">
        <v>50.364493442960843</v>
      </c>
      <c r="AM163">
        <v>70.289871575756706</v>
      </c>
      <c r="AN163">
        <v>81.401986054639835</v>
      </c>
      <c r="AO163">
        <v>80.057128216810597</v>
      </c>
      <c r="AP163">
        <v>84.52447434829979</v>
      </c>
      <c r="AQ163">
        <v>85.994840997265669</v>
      </c>
      <c r="AR163">
        <v>100</v>
      </c>
      <c r="AS163">
        <v>99.380272079614983</v>
      </c>
      <c r="AT163">
        <v>104.02964104630807</v>
      </c>
      <c r="AU163">
        <v>107.68407929303163</v>
      </c>
      <c r="AV163">
        <v>99.506244198205678</v>
      </c>
      <c r="AW163">
        <v>103.08709992623545</v>
      </c>
      <c r="AX163" s="6">
        <v>110.8203953449931</v>
      </c>
      <c r="AY163">
        <v>115.97007877470871</v>
      </c>
      <c r="AZ163">
        <v>121.25256929807774</v>
      </c>
      <c r="BA163">
        <v>130.07535201531556</v>
      </c>
      <c r="BB163">
        <v>136.10555709429488</v>
      </c>
      <c r="BC163">
        <v>142.04656430085228</v>
      </c>
      <c r="BD163">
        <v>159.35194116134866</v>
      </c>
      <c r="BE163">
        <v>166.69074761436249</v>
      </c>
      <c r="BF163">
        <v>167.77862444503194</v>
      </c>
      <c r="BG163">
        <v>169.90713695783347</v>
      </c>
      <c r="BH163">
        <v>174.80642518091085</v>
      </c>
      <c r="BI163">
        <v>177.16827379731984</v>
      </c>
      <c r="BJ163">
        <v>180.59519225610424</v>
      </c>
      <c r="BK163">
        <v>183.22820498448934</v>
      </c>
      <c r="BL163">
        <v>186.76550256944554</v>
      </c>
      <c r="BM163" s="6">
        <v>187.75973037739007</v>
      </c>
      <c r="BN163">
        <v>192.36801424491716</v>
      </c>
    </row>
    <row r="164" spans="1:66" x14ac:dyDescent="0.25">
      <c r="A164" t="s">
        <v>322</v>
      </c>
      <c r="B164" t="s">
        <v>323</v>
      </c>
      <c r="C164" t="s">
        <v>673</v>
      </c>
      <c r="D164" t="s">
        <v>674</v>
      </c>
      <c r="O164">
        <v>28.454254359476845</v>
      </c>
      <c r="P164">
        <v>28.634424681693073</v>
      </c>
      <c r="Q164">
        <v>28.284144145659607</v>
      </c>
      <c r="R164">
        <v>30.741124981751426</v>
      </c>
      <c r="S164">
        <v>31.775169169810592</v>
      </c>
      <c r="T164">
        <v>33.479348886062141</v>
      </c>
      <c r="U164">
        <v>35.162257283267436</v>
      </c>
      <c r="V164">
        <v>36.892425277396192</v>
      </c>
      <c r="W164">
        <v>38.425298921238735</v>
      </c>
      <c r="X164">
        <v>40.810158221657147</v>
      </c>
      <c r="Y164">
        <v>45.867584871201451</v>
      </c>
      <c r="Z164">
        <v>49.436238691319588</v>
      </c>
      <c r="AA164">
        <v>51.137681499923424</v>
      </c>
      <c r="AB164">
        <v>50.98146399728499</v>
      </c>
      <c r="AC164">
        <v>50.89140648655345</v>
      </c>
      <c r="AD164">
        <v>51.215337201800523</v>
      </c>
      <c r="AE164">
        <v>53.016942139854926</v>
      </c>
      <c r="AF164">
        <v>54.634738170174337</v>
      </c>
      <c r="AG164">
        <v>55.650704627831935</v>
      </c>
      <c r="AH164">
        <v>56.845546614244604</v>
      </c>
      <c r="AI164">
        <v>58.636778118715092</v>
      </c>
      <c r="AJ164">
        <v>60.60162259771559</v>
      </c>
      <c r="AK164">
        <v>62.755657836673841</v>
      </c>
      <c r="AL164">
        <v>64.547021803760003</v>
      </c>
      <c r="AM164">
        <v>66.846021524862138</v>
      </c>
      <c r="AN164">
        <v>67.787599774828763</v>
      </c>
      <c r="AO164">
        <v>69.083503129765404</v>
      </c>
      <c r="AP164">
        <v>72.962574393790177</v>
      </c>
      <c r="AQ164">
        <v>74.278517689622475</v>
      </c>
      <c r="AR164">
        <v>76.459625842117831</v>
      </c>
      <c r="AS164">
        <v>73.009464557548469</v>
      </c>
      <c r="AT164">
        <v>76.440746073736733</v>
      </c>
      <c r="AU164">
        <v>77.39234059224917</v>
      </c>
      <c r="AV164">
        <v>75.657997929541679</v>
      </c>
      <c r="AW164">
        <v>76.913678868474221</v>
      </c>
      <c r="AX164" s="6">
        <v>78.058573095162345</v>
      </c>
      <c r="AY164">
        <v>79.85515814365948</v>
      </c>
      <c r="AZ164">
        <v>81.678915518189896</v>
      </c>
      <c r="BA164">
        <v>84.317215330896829</v>
      </c>
      <c r="BB164">
        <v>86.020145941266208</v>
      </c>
      <c r="BC164">
        <v>88.743929273596081</v>
      </c>
      <c r="BD164">
        <v>89.742227290988978</v>
      </c>
      <c r="BE164">
        <v>91.667807665019481</v>
      </c>
      <c r="BF164">
        <v>93.753540407854985</v>
      </c>
      <c r="BG164">
        <v>95.950835489671505</v>
      </c>
      <c r="BH164">
        <v>100</v>
      </c>
      <c r="BI164">
        <v>101.99715521495546</v>
      </c>
      <c r="BJ164">
        <v>104.16092395191821</v>
      </c>
      <c r="BK164">
        <v>106.44154136882753</v>
      </c>
      <c r="BL164">
        <v>108.9727876380787</v>
      </c>
      <c r="BM164" s="6">
        <v>110.62607356512468</v>
      </c>
      <c r="BN164">
        <v>112.62897868063919</v>
      </c>
    </row>
    <row r="165" spans="1:66" x14ac:dyDescent="0.25">
      <c r="A165" t="s">
        <v>582</v>
      </c>
      <c r="B165" t="s">
        <v>109</v>
      </c>
      <c r="C165" t="s">
        <v>673</v>
      </c>
      <c r="D165" t="s">
        <v>674</v>
      </c>
      <c r="F165">
        <v>0.18008361943679738</v>
      </c>
      <c r="G165">
        <v>0.18193206805065354</v>
      </c>
      <c r="H165">
        <v>0.18338097016097737</v>
      </c>
      <c r="I165">
        <v>0.18086953145034307</v>
      </c>
      <c r="J165">
        <v>0.1789187058459403</v>
      </c>
      <c r="K165">
        <v>0.18346820215628895</v>
      </c>
      <c r="L165">
        <v>0.20123021793201432</v>
      </c>
      <c r="M165">
        <v>0.21855633301568408</v>
      </c>
      <c r="N165">
        <v>0.22337725807118494</v>
      </c>
      <c r="O165">
        <v>0.22471416283184314</v>
      </c>
      <c r="P165">
        <v>0.2205077446336243</v>
      </c>
      <c r="Q165">
        <v>0.21881660554485921</v>
      </c>
      <c r="R165">
        <v>0.23056348440106356</v>
      </c>
      <c r="S165">
        <v>0.31165842668634941</v>
      </c>
      <c r="T165">
        <v>0.40998674161574411</v>
      </c>
      <c r="U165">
        <v>0.46351319935449659</v>
      </c>
      <c r="V165">
        <v>0.489962347532718</v>
      </c>
      <c r="W165">
        <v>0.49652320748639356</v>
      </c>
      <c r="X165">
        <v>0.51278481212368754</v>
      </c>
      <c r="Y165">
        <v>0.52980290913059069</v>
      </c>
      <c r="Z165">
        <v>0.54508470723173741</v>
      </c>
      <c r="AA165">
        <v>0.56615869379089556</v>
      </c>
      <c r="AB165">
        <v>0.58104362028795231</v>
      </c>
      <c r="AC165">
        <v>0.59411498978978383</v>
      </c>
      <c r="AD165">
        <v>0.60609995880661505</v>
      </c>
      <c r="AE165">
        <v>0.63065515821407714</v>
      </c>
      <c r="AF165">
        <v>0.7184722608980223</v>
      </c>
      <c r="AG165">
        <v>0.8824063331951465</v>
      </c>
      <c r="AH165">
        <v>1.2778508095254775</v>
      </c>
      <c r="AI165">
        <v>1.7039712461238059</v>
      </c>
      <c r="AJ165">
        <v>2.0648784254114827</v>
      </c>
      <c r="AK165">
        <v>2.5447088082716083</v>
      </c>
      <c r="AL165">
        <v>3.3006368589103117</v>
      </c>
      <c r="AM165">
        <v>4.2235343748235801</v>
      </c>
      <c r="AN165">
        <v>5.0955533618489621</v>
      </c>
      <c r="AO165">
        <v>6.1910977333257344</v>
      </c>
      <c r="AP165">
        <v>7.9907049042006255</v>
      </c>
      <c r="AQ165">
        <v>10.787806555920744</v>
      </c>
      <c r="AR165">
        <v>13.846404792491862</v>
      </c>
      <c r="AS165">
        <v>15.373182842961533</v>
      </c>
      <c r="AT165">
        <v>17.583022309048392</v>
      </c>
      <c r="AU165">
        <v>23.667845393360494</v>
      </c>
      <c r="AV165">
        <v>30.46518136608875</v>
      </c>
      <c r="AW165">
        <v>33.731733729939464</v>
      </c>
      <c r="AX165" s="6">
        <v>37.784148604731556</v>
      </c>
      <c r="AY165">
        <v>45.479830744252467</v>
      </c>
      <c r="AZ165">
        <v>55.755510855947001</v>
      </c>
      <c r="BA165">
        <v>65.660104001937341</v>
      </c>
      <c r="BB165">
        <v>71.413142351889334</v>
      </c>
      <c r="BC165">
        <v>75.716407914956136</v>
      </c>
      <c r="BD165">
        <v>82.286925704459605</v>
      </c>
      <c r="BE165">
        <v>87.582473111267475</v>
      </c>
      <c r="BF165">
        <v>90.907972238600493</v>
      </c>
      <c r="BG165">
        <v>94.785385085268942</v>
      </c>
      <c r="BH165">
        <v>102.72356368533755</v>
      </c>
      <c r="BI165">
        <v>100</v>
      </c>
      <c r="BJ165">
        <v>105.37290102051014</v>
      </c>
      <c r="BK165">
        <v>111.11115034791493</v>
      </c>
      <c r="BL165">
        <v>118.07250687119202</v>
      </c>
      <c r="BM165" s="6">
        <v>122.61151457190773</v>
      </c>
      <c r="BN165">
        <v>128.4999999999755</v>
      </c>
    </row>
    <row r="166" spans="1:66" x14ac:dyDescent="0.25">
      <c r="A166" t="s">
        <v>583</v>
      </c>
      <c r="B166" t="s">
        <v>475</v>
      </c>
      <c r="C166" t="s">
        <v>673</v>
      </c>
      <c r="D166" t="s">
        <v>674</v>
      </c>
    </row>
    <row r="167" spans="1:66" x14ac:dyDescent="0.25">
      <c r="A167" t="s">
        <v>336</v>
      </c>
      <c r="B167" t="s">
        <v>110</v>
      </c>
      <c r="C167" t="s">
        <v>673</v>
      </c>
      <c r="D167" t="s">
        <v>674</v>
      </c>
      <c r="AS167">
        <v>47.135015874081596</v>
      </c>
      <c r="AT167">
        <v>56.658528801415166</v>
      </c>
      <c r="AU167">
        <v>58.400866856105402</v>
      </c>
      <c r="AV167">
        <v>63.260271120594226</v>
      </c>
      <c r="AW167">
        <v>66.983597757033522</v>
      </c>
      <c r="AX167" s="6">
        <v>69.887057521050508</v>
      </c>
      <c r="AY167">
        <v>76.950514840866077</v>
      </c>
      <c r="AZ167">
        <v>89.294560065083303</v>
      </c>
      <c r="BA167">
        <v>96.106954388920556</v>
      </c>
      <c r="BB167">
        <v>98.421125646550166</v>
      </c>
      <c r="BC167">
        <v>100</v>
      </c>
      <c r="BD167">
        <v>101.20270354887286</v>
      </c>
      <c r="BE167">
        <v>101.38184953824161</v>
      </c>
      <c r="BF167">
        <v>103.47738287063424</v>
      </c>
      <c r="BG167">
        <v>104.54964481646709</v>
      </c>
      <c r="BH167">
        <v>106.87020043397142</v>
      </c>
      <c r="BI167">
        <v>112.32175133002104</v>
      </c>
      <c r="BJ167">
        <v>116.61799774472783</v>
      </c>
      <c r="BK167">
        <v>120.38021843895758</v>
      </c>
      <c r="BL167">
        <v>122.81447800363824</v>
      </c>
      <c r="BM167" s="6">
        <v>122.59881008452199</v>
      </c>
      <c r="BN167">
        <v>129.08869423134237</v>
      </c>
    </row>
    <row r="168" spans="1:66" x14ac:dyDescent="0.25">
      <c r="A168" t="s">
        <v>335</v>
      </c>
      <c r="B168" t="s">
        <v>111</v>
      </c>
      <c r="C168" t="s">
        <v>673</v>
      </c>
      <c r="D168" t="s">
        <v>674</v>
      </c>
      <c r="Z168">
        <v>0.14157798971460719</v>
      </c>
      <c r="AA168">
        <v>0.14438324601670971</v>
      </c>
      <c r="AB168">
        <v>0.14568883186644399</v>
      </c>
      <c r="AC168">
        <v>0.14119055257061663</v>
      </c>
      <c r="AD168">
        <v>0.13914602737110859</v>
      </c>
      <c r="AE168">
        <v>0.12638305288353005</v>
      </c>
      <c r="AF168">
        <v>0.12740648871898533</v>
      </c>
      <c r="AG168">
        <v>0.12859262747619932</v>
      </c>
      <c r="AH168">
        <v>0.13778409263998381</v>
      </c>
      <c r="AI168">
        <v>0.169809146379376</v>
      </c>
      <c r="AJ168">
        <v>0.32827495871267554</v>
      </c>
      <c r="AK168">
        <v>0.89845797503130698</v>
      </c>
      <c r="AL168">
        <v>3.7636155282475841</v>
      </c>
      <c r="AM168">
        <v>6.1843500148765527</v>
      </c>
      <c r="AN168">
        <v>9.9118077657751122</v>
      </c>
      <c r="AO168">
        <v>10.983033596400684</v>
      </c>
      <c r="AP168">
        <v>13.36329138035515</v>
      </c>
      <c r="AQ168">
        <v>13.105139719751882</v>
      </c>
      <c r="AR168">
        <v>14.531209176004634</v>
      </c>
      <c r="AS168">
        <v>16.27490943209056</v>
      </c>
      <c r="AT168">
        <v>17.975400612183002</v>
      </c>
      <c r="AU168">
        <v>19.120377431207629</v>
      </c>
      <c r="AV168">
        <v>21.077649118207365</v>
      </c>
      <c r="AW168">
        <v>24.595819232525841</v>
      </c>
      <c r="AX168" s="6">
        <v>29.539194901691879</v>
      </c>
      <c r="AY168">
        <v>36.033910210119615</v>
      </c>
      <c r="AZ168">
        <v>40.224137836582756</v>
      </c>
      <c r="BA168">
        <v>48.851714110925606</v>
      </c>
      <c r="BB168">
        <v>49.744090174533426</v>
      </c>
      <c r="BC168">
        <v>69.232923323209192</v>
      </c>
      <c r="BD168">
        <v>79.700432807869504</v>
      </c>
      <c r="BE168">
        <v>89.889638087257978</v>
      </c>
      <c r="BF168">
        <v>92.503492434664608</v>
      </c>
      <c r="BG168">
        <v>99.393926433673315</v>
      </c>
      <c r="BH168">
        <v>100</v>
      </c>
      <c r="BI168">
        <v>102.99312676407123</v>
      </c>
      <c r="BJ168">
        <v>114.11684422198478</v>
      </c>
      <c r="BK168">
        <v>123.20124782995251</v>
      </c>
      <c r="BL168">
        <v>135.48713899930112</v>
      </c>
      <c r="BM168" s="6">
        <v>140.50927027079103</v>
      </c>
      <c r="BN168">
        <v>160.7707990544863</v>
      </c>
    </row>
    <row r="169" spans="1:66" x14ac:dyDescent="0.25">
      <c r="A169" t="s">
        <v>584</v>
      </c>
      <c r="B169" t="s">
        <v>476</v>
      </c>
      <c r="C169" t="s">
        <v>673</v>
      </c>
      <c r="D169" t="s">
        <v>674</v>
      </c>
      <c r="AU169">
        <v>88.126286890871654</v>
      </c>
      <c r="AV169">
        <v>84.7469220246238</v>
      </c>
      <c r="AW169">
        <v>85.391672547635849</v>
      </c>
      <c r="AX169" s="6">
        <v>85.772029102667744</v>
      </c>
      <c r="AY169">
        <v>85.9375</v>
      </c>
      <c r="AZ169">
        <v>87.255813953488371</v>
      </c>
      <c r="BA169">
        <v>98.221757322175733</v>
      </c>
      <c r="BB169">
        <v>100.88832487309645</v>
      </c>
      <c r="BC169">
        <v>100</v>
      </c>
      <c r="BD169">
        <v>98.513513513513516</v>
      </c>
      <c r="BE169">
        <v>100</v>
      </c>
      <c r="BF169">
        <v>100.78328981723237</v>
      </c>
      <c r="BG169">
        <v>104.26065162907267</v>
      </c>
      <c r="BH169">
        <v>110.3030303030303</v>
      </c>
      <c r="BI169">
        <v>115.38461538461537</v>
      </c>
      <c r="BJ169">
        <v>118.8118811881188</v>
      </c>
      <c r="BK169">
        <v>122.94617563739376</v>
      </c>
      <c r="BL169">
        <v>125.61105207226355</v>
      </c>
    </row>
    <row r="170" spans="1:66" x14ac:dyDescent="0.25">
      <c r="A170" t="s">
        <v>338</v>
      </c>
      <c r="B170" t="s">
        <v>112</v>
      </c>
      <c r="C170" t="s">
        <v>673</v>
      </c>
      <c r="D170" t="s">
        <v>674</v>
      </c>
      <c r="AJ170">
        <v>4.6741382215347622</v>
      </c>
      <c r="AK170">
        <v>6.3466744286245227</v>
      </c>
      <c r="AL170">
        <v>9.133970966812079</v>
      </c>
      <c r="AM170">
        <v>13.691767522421392</v>
      </c>
      <c r="AN170">
        <v>20.74893826935228</v>
      </c>
      <c r="AO170">
        <v>31.055936644205467</v>
      </c>
      <c r="AP170">
        <v>34.376929883441704</v>
      </c>
      <c r="AQ170">
        <v>36.423824147182728</v>
      </c>
      <c r="AR170">
        <v>39.830695745728441</v>
      </c>
      <c r="AS170">
        <v>44.410247850732418</v>
      </c>
      <c r="AT170">
        <v>51.414676290704428</v>
      </c>
      <c r="AU170">
        <v>56.577293734443181</v>
      </c>
      <c r="AV170">
        <v>59.035825248591998</v>
      </c>
      <c r="AW170">
        <v>62.883586201131678</v>
      </c>
      <c r="AX170" s="6">
        <v>67.405776712576483</v>
      </c>
      <c r="AY170">
        <v>72.713386656286758</v>
      </c>
      <c r="AZ170">
        <v>78.19603741389875</v>
      </c>
      <c r="BA170">
        <v>82.326439546659302</v>
      </c>
      <c r="BB170">
        <v>83.205696056687898</v>
      </c>
      <c r="BC170">
        <v>89.861001485057173</v>
      </c>
      <c r="BD170">
        <v>92.733754302988345</v>
      </c>
      <c r="BE170">
        <v>95.947974311148627</v>
      </c>
      <c r="BF170">
        <v>98.80375092168336</v>
      </c>
      <c r="BG170">
        <v>99.999953424926801</v>
      </c>
      <c r="BH170">
        <v>107.58580543337398</v>
      </c>
      <c r="BI170">
        <v>122.29882022789846</v>
      </c>
      <c r="BJ170">
        <v>131.64331517516862</v>
      </c>
      <c r="BK170">
        <v>135.5941543837572</v>
      </c>
      <c r="BL170">
        <v>142.44939945433143</v>
      </c>
      <c r="BM170" s="6">
        <v>146.01060875303713</v>
      </c>
      <c r="BN170">
        <v>151.17405400103954</v>
      </c>
    </row>
    <row r="171" spans="1:66" x14ac:dyDescent="0.25">
      <c r="A171" t="s">
        <v>327</v>
      </c>
      <c r="B171" t="s">
        <v>113</v>
      </c>
      <c r="C171" t="s">
        <v>673</v>
      </c>
      <c r="D171" t="s">
        <v>674</v>
      </c>
      <c r="F171">
        <v>2.1648371815069356</v>
      </c>
      <c r="G171">
        <v>2.2175003817130521</v>
      </c>
      <c r="H171">
        <v>2.3162953352071116</v>
      </c>
      <c r="I171">
        <v>2.4213163429508207</v>
      </c>
      <c r="J171">
        <v>2.3713054802577189</v>
      </c>
      <c r="K171">
        <v>2.4695505377558846</v>
      </c>
      <c r="L171">
        <v>2.5283644552319404</v>
      </c>
      <c r="M171">
        <v>2.5280715317903129</v>
      </c>
      <c r="N171">
        <v>2.4891676812723649</v>
      </c>
      <c r="O171">
        <v>2.4923577644827728</v>
      </c>
      <c r="P171">
        <v>2.6486770994038893</v>
      </c>
      <c r="Q171">
        <v>2.8373216684101048</v>
      </c>
      <c r="R171">
        <v>3.3058405535665201</v>
      </c>
      <c r="S171">
        <v>3.7251655711090277</v>
      </c>
      <c r="T171">
        <v>4.2841030252640024</v>
      </c>
      <c r="U171">
        <v>4.5424618977533644</v>
      </c>
      <c r="V171">
        <v>4.8325682387862106</v>
      </c>
      <c r="W171">
        <v>4.9528604873607431</v>
      </c>
      <c r="X171">
        <v>5.5588389140601686</v>
      </c>
      <c r="Y171">
        <v>5.9228010578907062</v>
      </c>
      <c r="Z171">
        <v>6.353098657535905</v>
      </c>
      <c r="AA171">
        <v>6.9938695102103168</v>
      </c>
      <c r="AB171">
        <v>7.5013306081172422</v>
      </c>
      <c r="AC171">
        <v>8.3199213127022098</v>
      </c>
      <c r="AD171">
        <v>9.1722910773822193</v>
      </c>
      <c r="AE171">
        <v>9.838222493153701</v>
      </c>
      <c r="AF171">
        <v>10.867509910699095</v>
      </c>
      <c r="AG171">
        <v>11.4525291421344</v>
      </c>
      <c r="AH171">
        <v>12.365997164484703</v>
      </c>
      <c r="AI171">
        <v>12.692765863242824</v>
      </c>
      <c r="AJ171">
        <v>17.949234261784603</v>
      </c>
      <c r="AK171">
        <v>18.979868999747431</v>
      </c>
      <c r="AL171">
        <v>21.240918921222633</v>
      </c>
      <c r="AM171">
        <v>23.597089386032497</v>
      </c>
      <c r="AN171">
        <v>24.267699812226301</v>
      </c>
      <c r="AO171">
        <v>24.718366405645263</v>
      </c>
      <c r="AP171">
        <v>27.70361918421569</v>
      </c>
      <c r="AQ171">
        <v>32.815383781324172</v>
      </c>
      <c r="AR171">
        <v>34.382160613796607</v>
      </c>
      <c r="AS171">
        <v>36.565973374461386</v>
      </c>
      <c r="AT171">
        <v>38.696533305949259</v>
      </c>
      <c r="AU171">
        <v>41.294924666716568</v>
      </c>
      <c r="AV171">
        <v>43.147200095980672</v>
      </c>
      <c r="AW171">
        <v>47.866442568603709</v>
      </c>
      <c r="AX171" s="6">
        <v>54.847887274215665</v>
      </c>
      <c r="AY171">
        <v>62.576537546130538</v>
      </c>
      <c r="AZ171">
        <v>68.143087047995806</v>
      </c>
      <c r="BA171">
        <v>75.445516347085473</v>
      </c>
      <c r="BB171">
        <v>75.174721142150958</v>
      </c>
      <c r="BC171">
        <v>91.971135929423724</v>
      </c>
      <c r="BD171">
        <v>108.11001525941997</v>
      </c>
      <c r="BE171">
        <v>108.60282089390201</v>
      </c>
      <c r="BF171">
        <v>113.47688103960594</v>
      </c>
      <c r="BG171">
        <v>100</v>
      </c>
      <c r="BH171">
        <v>95.206091421729582</v>
      </c>
      <c r="BI171">
        <v>105.8787238838384</v>
      </c>
      <c r="BJ171">
        <v>107.55591716282025</v>
      </c>
      <c r="BK171">
        <v>112.45445932978197</v>
      </c>
      <c r="BL171">
        <v>118.53947181170803</v>
      </c>
      <c r="BM171" s="6">
        <v>126.39092520985878</v>
      </c>
      <c r="BN171">
        <v>142.2807644279703</v>
      </c>
    </row>
    <row r="172" spans="1:66" x14ac:dyDescent="0.25">
      <c r="A172" t="s">
        <v>328</v>
      </c>
      <c r="B172" t="s">
        <v>114</v>
      </c>
      <c r="C172" t="s">
        <v>673</v>
      </c>
      <c r="D172" t="s">
        <v>674</v>
      </c>
      <c r="U172">
        <v>5.8092416065816135</v>
      </c>
      <c r="V172">
        <v>6.3076402276998431</v>
      </c>
      <c r="W172">
        <v>6.985825127740025</v>
      </c>
      <c r="X172">
        <v>8.2388353190930719</v>
      </c>
      <c r="Y172">
        <v>10.427858450084276</v>
      </c>
      <c r="Z172">
        <v>11.560730509126053</v>
      </c>
      <c r="AA172">
        <v>12.585616748302314</v>
      </c>
      <c r="AB172">
        <v>13.647427914760298</v>
      </c>
      <c r="AC172">
        <v>14.666027469152739</v>
      </c>
      <c r="AD172">
        <v>15.868571998691342</v>
      </c>
      <c r="AE172">
        <v>17.141637850475945</v>
      </c>
      <c r="AF172">
        <v>19.355479922447667</v>
      </c>
      <c r="AG172">
        <v>21.462606039173103</v>
      </c>
      <c r="AH172">
        <v>23.833699908992426</v>
      </c>
      <c r="AI172">
        <v>26.356170690222992</v>
      </c>
      <c r="AJ172">
        <v>28.613386679695967</v>
      </c>
      <c r="AK172">
        <v>30.145747761588865</v>
      </c>
      <c r="AL172">
        <v>32.925251459499336</v>
      </c>
      <c r="AM172">
        <v>35.083643385696789</v>
      </c>
      <c r="AN172">
        <v>36.979283370204492</v>
      </c>
      <c r="AO172">
        <v>39.568588572642348</v>
      </c>
      <c r="AP172">
        <v>41.594804722313818</v>
      </c>
      <c r="AQ172">
        <v>44.491292001382696</v>
      </c>
      <c r="AR172">
        <v>47.415220739322372</v>
      </c>
      <c r="AS172">
        <v>49.032046241017504</v>
      </c>
      <c r="AT172">
        <v>52.087729505220068</v>
      </c>
      <c r="AU172">
        <v>55.327213437361401</v>
      </c>
      <c r="AV172">
        <v>58.43836921415798</v>
      </c>
      <c r="AW172">
        <v>62.438738411561282</v>
      </c>
      <c r="AX172" s="6">
        <v>64.903882028774092</v>
      </c>
      <c r="AY172">
        <v>72.071295474997456</v>
      </c>
      <c r="AZ172">
        <v>78.05920592892646</v>
      </c>
      <c r="BA172">
        <v>82.498193189469845</v>
      </c>
      <c r="BB172">
        <v>81.958489315121255</v>
      </c>
      <c r="BC172">
        <v>82.881685245513751</v>
      </c>
      <c r="BD172">
        <v>85.501959719723629</v>
      </c>
      <c r="BE172">
        <v>87.610030674404399</v>
      </c>
      <c r="BF172">
        <v>91.232120115839351</v>
      </c>
      <c r="BG172">
        <v>93.210309870536975</v>
      </c>
      <c r="BH172">
        <v>94.514816812502531</v>
      </c>
      <c r="BI172">
        <v>96.768647417586195</v>
      </c>
      <c r="BJ172">
        <v>98.352271825110378</v>
      </c>
      <c r="BK172">
        <v>100.00005513484773</v>
      </c>
      <c r="BL172">
        <v>99.534037913006543</v>
      </c>
      <c r="BM172" s="6">
        <v>102.0926222664198</v>
      </c>
      <c r="BN172">
        <v>105.4853382993748</v>
      </c>
    </row>
    <row r="173" spans="1:66" x14ac:dyDescent="0.25">
      <c r="A173" t="s">
        <v>317</v>
      </c>
      <c r="B173" t="s">
        <v>115</v>
      </c>
      <c r="C173" t="s">
        <v>673</v>
      </c>
      <c r="D173" t="s">
        <v>674</v>
      </c>
      <c r="E173">
        <v>1.8498178086287773E-2</v>
      </c>
      <c r="F173">
        <v>1.8410702607176466E-2</v>
      </c>
      <c r="G173">
        <v>1.9183093310941195E-2</v>
      </c>
      <c r="H173">
        <v>2.0271717357695174E-2</v>
      </c>
      <c r="I173">
        <v>2.0151894892686789E-2</v>
      </c>
      <c r="J173">
        <v>2.0899039726420241E-2</v>
      </c>
      <c r="K173">
        <v>2.0942368977532707E-2</v>
      </c>
      <c r="L173">
        <v>2.0507484069879862E-2</v>
      </c>
      <c r="M173">
        <v>2.1861973704117525E-2</v>
      </c>
      <c r="N173">
        <v>2.2385722678579686E-2</v>
      </c>
      <c r="O173">
        <v>2.4350931895710502E-2</v>
      </c>
      <c r="P173">
        <v>2.6275262302583431E-2</v>
      </c>
      <c r="Q173">
        <v>2.6518172379115197E-2</v>
      </c>
      <c r="R173">
        <v>2.8987818795248397E-2</v>
      </c>
      <c r="S173">
        <v>3.4291656332884078E-2</v>
      </c>
      <c r="T173">
        <v>3.7100971610176413E-2</v>
      </c>
      <c r="U173">
        <v>4.082505864961946E-2</v>
      </c>
      <c r="V173">
        <v>4.6286745021986812E-2</v>
      </c>
      <c r="W173">
        <v>4.6388473184637104E-2</v>
      </c>
      <c r="X173">
        <v>4.7975636949334766E-2</v>
      </c>
      <c r="Y173">
        <v>5.555231098162243E-2</v>
      </c>
      <c r="Z173">
        <v>6.4666078076930492E-2</v>
      </c>
      <c r="AA173">
        <v>7.0914928272219041E-2</v>
      </c>
      <c r="AB173">
        <v>7.8878510983424757E-2</v>
      </c>
      <c r="AC173">
        <v>8.8952918572575201E-2</v>
      </c>
      <c r="AD173">
        <v>9.6897157923585248E-2</v>
      </c>
      <c r="AE173">
        <v>0.10998727048901745</v>
      </c>
      <c r="AF173">
        <v>0.128381395084957</v>
      </c>
      <c r="AG173">
        <v>0.16829748932946886</v>
      </c>
      <c r="AH173">
        <v>0.20618038419564583</v>
      </c>
      <c r="AI173">
        <v>0.22816093328109885</v>
      </c>
      <c r="AJ173">
        <v>0.25255674460091965</v>
      </c>
      <c r="AK173">
        <v>0.28608724165517307</v>
      </c>
      <c r="AL173">
        <v>0.3666913683434998</v>
      </c>
      <c r="AM173">
        <v>0.4626613896165116</v>
      </c>
      <c r="AN173">
        <v>0.8199265875105779</v>
      </c>
      <c r="AO173">
        <v>1.2491221491121003</v>
      </c>
      <c r="AP173">
        <v>1.5093747545539482</v>
      </c>
      <c r="AQ173">
        <v>1.8044346485615284</v>
      </c>
      <c r="AR173">
        <v>2.5206288048907317</v>
      </c>
      <c r="AS173">
        <v>3.2902763814376215</v>
      </c>
      <c r="AT173">
        <v>4.1333263710657846</v>
      </c>
      <c r="AU173">
        <v>8.7913226421108916</v>
      </c>
      <c r="AV173">
        <v>9.7008811716699626</v>
      </c>
      <c r="AW173">
        <v>11.141134865142091</v>
      </c>
      <c r="AX173" s="6">
        <v>12.337830456099194</v>
      </c>
      <c r="AY173">
        <v>14.801357058714526</v>
      </c>
      <c r="AZ173">
        <v>15.408171465908401</v>
      </c>
      <c r="BA173">
        <v>17.251707894699898</v>
      </c>
      <c r="BB173">
        <v>18.614562202197437</v>
      </c>
      <c r="BC173">
        <v>20.871983567197294</v>
      </c>
      <c r="BD173">
        <v>23.809874167572001</v>
      </c>
      <c r="BE173">
        <v>28.01376965545743</v>
      </c>
      <c r="BF173">
        <v>35.661639848984485</v>
      </c>
      <c r="BG173">
        <v>43.109110934892044</v>
      </c>
      <c r="BH173">
        <v>51.961419664583694</v>
      </c>
      <c r="BI173">
        <v>62.116828184529773</v>
      </c>
      <c r="BJ173">
        <v>100</v>
      </c>
      <c r="BK173">
        <v>106.12909400114843</v>
      </c>
      <c r="BL173">
        <v>114.33111969305301</v>
      </c>
      <c r="BM173" s="6">
        <v>125.99649428848862</v>
      </c>
      <c r="BN173">
        <v>136.65425042104084</v>
      </c>
    </row>
    <row r="174" spans="1:66" x14ac:dyDescent="0.25">
      <c r="A174" t="s">
        <v>318</v>
      </c>
      <c r="B174" t="s">
        <v>116</v>
      </c>
      <c r="C174" t="s">
        <v>673</v>
      </c>
      <c r="D174" t="s">
        <v>674</v>
      </c>
      <c r="E174">
        <v>14.907977075878817</v>
      </c>
      <c r="F174">
        <v>13.751329360902925</v>
      </c>
      <c r="G174">
        <v>13.598559534626508</v>
      </c>
      <c r="H174">
        <v>15.88823419554358</v>
      </c>
      <c r="I174">
        <v>16.0672510637581</v>
      </c>
      <c r="J174">
        <v>16.493419570020876</v>
      </c>
      <c r="K174">
        <v>16.266215966260503</v>
      </c>
      <c r="L174">
        <v>15.888337832006656</v>
      </c>
      <c r="M174">
        <v>15.367090002446007</v>
      </c>
      <c r="N174">
        <v>16.120994374716311</v>
      </c>
      <c r="O174">
        <v>16.038868016713774</v>
      </c>
      <c r="P174">
        <v>15.963701225856394</v>
      </c>
      <c r="Q174">
        <v>16.018591318751071</v>
      </c>
      <c r="R174">
        <v>18.881773508351412</v>
      </c>
      <c r="S174">
        <v>21.281502590111646</v>
      </c>
      <c r="T174">
        <v>20.626547684319796</v>
      </c>
      <c r="U174">
        <v>23.251515420415171</v>
      </c>
      <c r="V174">
        <v>24.847760078983093</v>
      </c>
      <c r="W174">
        <v>27.292874311474403</v>
      </c>
      <c r="X174">
        <v>30.584252125205168</v>
      </c>
      <c r="Y174">
        <v>32.68694353900888</v>
      </c>
      <c r="Z174">
        <v>33.033431393219395</v>
      </c>
      <c r="AA174">
        <v>33.878775312654511</v>
      </c>
      <c r="AB174">
        <v>35.881142117152315</v>
      </c>
      <c r="AC174">
        <v>37.600847762600679</v>
      </c>
      <c r="AD174">
        <v>36.997007401376067</v>
      </c>
      <c r="AE174">
        <v>33.771859926585421</v>
      </c>
      <c r="AF174">
        <v>36.361052093180859</v>
      </c>
      <c r="AG174">
        <v>37.677331723839089</v>
      </c>
      <c r="AH174">
        <v>39.358382568401986</v>
      </c>
      <c r="AI174">
        <v>40.857076954274383</v>
      </c>
      <c r="AJ174">
        <v>42.321680058645661</v>
      </c>
      <c r="AK174">
        <v>43.343428033696455</v>
      </c>
      <c r="AL174">
        <v>45.071518074265327</v>
      </c>
      <c r="AM174">
        <v>46.846134510519875</v>
      </c>
      <c r="AN174">
        <v>48.548251121697213</v>
      </c>
      <c r="AO174">
        <v>50.33477985796322</v>
      </c>
      <c r="AP174">
        <v>52.087612854279499</v>
      </c>
      <c r="AQ174">
        <v>56.514393224588531</v>
      </c>
      <c r="AR174">
        <v>56.540080610336872</v>
      </c>
      <c r="AS174">
        <v>61.546827356365931</v>
      </c>
      <c r="AT174">
        <v>60.573234150864266</v>
      </c>
      <c r="AU174">
        <v>62.468499897079951</v>
      </c>
      <c r="AV174">
        <v>64.529293777877385</v>
      </c>
      <c r="AW174">
        <v>68.407041410338181</v>
      </c>
      <c r="AX174" s="6">
        <v>74.469674607361299</v>
      </c>
      <c r="AY174">
        <v>77.434261470967371</v>
      </c>
      <c r="AZ174">
        <v>81.214078162686519</v>
      </c>
      <c r="BA174">
        <v>89.651327853204336</v>
      </c>
      <c r="BB174">
        <v>84.279239590948876</v>
      </c>
      <c r="BC174">
        <v>90.403682086280867</v>
      </c>
      <c r="BD174">
        <v>95.296698289248639</v>
      </c>
      <c r="BE174">
        <v>96.249600759584013</v>
      </c>
      <c r="BF174">
        <v>96.417531751283263</v>
      </c>
      <c r="BG174">
        <v>98.796602320874655</v>
      </c>
      <c r="BH174">
        <v>99.999984111355602</v>
      </c>
      <c r="BI174">
        <v>101.65828485838617</v>
      </c>
      <c r="BJ174">
        <v>105.49989882139106</v>
      </c>
      <c r="BK174">
        <v>106.15894373904118</v>
      </c>
      <c r="BL174">
        <v>106.23518208478937</v>
      </c>
      <c r="BM174" s="6">
        <v>105.41622309581724</v>
      </c>
      <c r="BN174">
        <v>111.43936345582222</v>
      </c>
    </row>
    <row r="175" spans="1:66" x14ac:dyDescent="0.25">
      <c r="A175" t="s">
        <v>585</v>
      </c>
      <c r="B175" t="s">
        <v>477</v>
      </c>
      <c r="C175" t="s">
        <v>673</v>
      </c>
      <c r="D175" t="s">
        <v>674</v>
      </c>
    </row>
    <row r="176" spans="1:66" x14ac:dyDescent="0.25">
      <c r="A176" t="s">
        <v>339</v>
      </c>
      <c r="B176" t="s">
        <v>117</v>
      </c>
      <c r="C176" t="s">
        <v>673</v>
      </c>
      <c r="D176" t="s">
        <v>674</v>
      </c>
      <c r="Y176">
        <v>4.2105581537751613</v>
      </c>
      <c r="Z176">
        <v>4.36490568561823</v>
      </c>
      <c r="AA176">
        <v>5.1060364552397761</v>
      </c>
      <c r="AB176">
        <v>5.7864108044387876</v>
      </c>
      <c r="AC176">
        <v>6.523296087877446</v>
      </c>
      <c r="AD176">
        <v>8.0847026023086439</v>
      </c>
      <c r="AE176">
        <v>8.8998777390915738</v>
      </c>
      <c r="AF176">
        <v>9.7364616155751182</v>
      </c>
      <c r="AG176">
        <v>11.698611902181808</v>
      </c>
      <c r="AH176">
        <v>13.461903073050472</v>
      </c>
      <c r="AI176">
        <v>14.321898015476744</v>
      </c>
      <c r="AJ176">
        <v>15.179335603755531</v>
      </c>
      <c r="AK176">
        <v>16.737963322298619</v>
      </c>
      <c r="AL176">
        <v>18.472342153259273</v>
      </c>
      <c r="AM176">
        <v>22.25161583756093</v>
      </c>
      <c r="AN176">
        <v>23.738359294923736</v>
      </c>
      <c r="AO176">
        <v>27.340935510302987</v>
      </c>
      <c r="AP176">
        <v>29.285742959126154</v>
      </c>
      <c r="AQ176">
        <v>31.70754353196612</v>
      </c>
      <c r="AR176">
        <v>33.858981574546831</v>
      </c>
      <c r="AS176">
        <v>37.678656169169528</v>
      </c>
      <c r="AT176">
        <v>41.900084018947432</v>
      </c>
      <c r="AU176">
        <v>46.091601531134522</v>
      </c>
      <c r="AV176">
        <v>46.67747550652556</v>
      </c>
      <c r="AW176">
        <v>47.62981400900108</v>
      </c>
      <c r="AX176" s="6">
        <v>50.296169855781223</v>
      </c>
      <c r="AY176">
        <v>55.027322233890388</v>
      </c>
      <c r="AZ176">
        <v>60.137398357013502</v>
      </c>
      <c r="BA176">
        <v>66.729306602100522</v>
      </c>
      <c r="BB176">
        <v>71.363926724893062</v>
      </c>
      <c r="BC176">
        <v>74.02287419949981</v>
      </c>
      <c r="BD176">
        <v>76.846755330131501</v>
      </c>
      <c r="BE176">
        <v>85.499937032130092</v>
      </c>
      <c r="BF176">
        <v>88.953955733360843</v>
      </c>
      <c r="BG176">
        <v>96.279217748067609</v>
      </c>
      <c r="BH176">
        <v>99.99999967605369</v>
      </c>
      <c r="BI176">
        <v>107.96867162694801</v>
      </c>
      <c r="BJ176">
        <v>118.6781254202434</v>
      </c>
      <c r="BK176">
        <v>123.93376805111474</v>
      </c>
      <c r="BL176">
        <v>125.08178963469663</v>
      </c>
      <c r="BM176" s="6">
        <v>130.75575783771868</v>
      </c>
      <c r="BN176">
        <v>133.02214091757156</v>
      </c>
    </row>
    <row r="177" spans="1:66" x14ac:dyDescent="0.25">
      <c r="A177" t="s">
        <v>586</v>
      </c>
      <c r="B177" t="s">
        <v>118</v>
      </c>
      <c r="C177" t="s">
        <v>673</v>
      </c>
      <c r="D177" t="s">
        <v>674</v>
      </c>
      <c r="J177">
        <v>18.755696327430638</v>
      </c>
      <c r="K177">
        <v>20.070122370526132</v>
      </c>
      <c r="L177">
        <v>20.877424164528772</v>
      </c>
      <c r="M177">
        <v>21.871244056828459</v>
      </c>
      <c r="N177">
        <v>24.277366476143015</v>
      </c>
      <c r="O177">
        <v>27.025236343479257</v>
      </c>
      <c r="P177">
        <v>29.055611084791487</v>
      </c>
      <c r="Q177">
        <v>31.311513832426158</v>
      </c>
      <c r="R177">
        <v>33.367107641871684</v>
      </c>
      <c r="S177">
        <v>37.580796428184762</v>
      </c>
      <c r="T177">
        <v>40.253626851890061</v>
      </c>
      <c r="U177">
        <v>42.886971350460165</v>
      </c>
      <c r="V177">
        <v>45.403243234524631</v>
      </c>
      <c r="W177">
        <v>38.36078998378494</v>
      </c>
      <c r="X177">
        <v>51.809144379255024</v>
      </c>
      <c r="Y177">
        <v>58.336512376711305</v>
      </c>
      <c r="Z177">
        <v>66.354486641572791</v>
      </c>
      <c r="AA177">
        <v>72.886071561720129</v>
      </c>
      <c r="AB177">
        <v>78.548638525345496</v>
      </c>
      <c r="AC177">
        <v>85.492080688208119</v>
      </c>
      <c r="AD177">
        <v>90.322882825121596</v>
      </c>
      <c r="AE177">
        <v>98.833918354406052</v>
      </c>
      <c r="AF177">
        <v>100.51694617442359</v>
      </c>
      <c r="AG177">
        <v>103.08941629710485</v>
      </c>
      <c r="AH177">
        <v>104.86093775302763</v>
      </c>
      <c r="AI177">
        <v>100</v>
      </c>
      <c r="AJ177">
        <v>103.63040905647243</v>
      </c>
      <c r="AK177">
        <v>106.57529093735843</v>
      </c>
      <c r="AL177">
        <v>109.4691115551343</v>
      </c>
      <c r="AM177">
        <v>112.63462297326285</v>
      </c>
      <c r="AN177">
        <v>114.13438790467471</v>
      </c>
      <c r="AO177">
        <v>115.75769631599144</v>
      </c>
      <c r="AP177">
        <v>118.14051784701986</v>
      </c>
      <c r="AQ177">
        <v>133.29937960989355</v>
      </c>
      <c r="AR177">
        <v>141.45065920766567</v>
      </c>
      <c r="AS177">
        <v>149.88355208170739</v>
      </c>
    </row>
    <row r="178" spans="1:66" x14ac:dyDescent="0.25">
      <c r="A178" t="s">
        <v>345</v>
      </c>
      <c r="B178" t="s">
        <v>119</v>
      </c>
      <c r="C178" t="s">
        <v>673</v>
      </c>
      <c r="D178" t="s">
        <v>674</v>
      </c>
      <c r="E178">
        <v>7.1645189571582559</v>
      </c>
      <c r="F178">
        <v>7.4076720258383713</v>
      </c>
      <c r="G178">
        <v>7.3452407197075784</v>
      </c>
      <c r="H178">
        <v>7.4011744269482662</v>
      </c>
      <c r="I178">
        <v>7.3479598552617986</v>
      </c>
      <c r="J178">
        <v>7.9414411902517665</v>
      </c>
      <c r="K178">
        <v>8.3351687227467846</v>
      </c>
      <c r="L178">
        <v>7.9001500077451867</v>
      </c>
      <c r="M178">
        <v>7.6299795542354154</v>
      </c>
      <c r="N178">
        <v>8.2741873029135125</v>
      </c>
      <c r="O178">
        <v>8.864686578099997</v>
      </c>
      <c r="P178">
        <v>8.9178598855560391</v>
      </c>
      <c r="Q178">
        <v>9.2176049737604249</v>
      </c>
      <c r="R178">
        <v>12.520964548547866</v>
      </c>
      <c r="S178">
        <v>13.478475135243153</v>
      </c>
      <c r="T178">
        <v>12.616822842570688</v>
      </c>
      <c r="U178">
        <v>14.183372245611203</v>
      </c>
      <c r="V178">
        <v>16.416940629883726</v>
      </c>
      <c r="W178">
        <v>18.257501549710554</v>
      </c>
      <c r="X178">
        <v>19.094885498267676</v>
      </c>
      <c r="Y178">
        <v>23.122917524391227</v>
      </c>
      <c r="Z178">
        <v>25.782051040202447</v>
      </c>
      <c r="AA178">
        <v>28.360260887133641</v>
      </c>
      <c r="AB178">
        <v>30.572356871964551</v>
      </c>
      <c r="AC178">
        <v>34.154670766738555</v>
      </c>
      <c r="AD178">
        <v>32.139483616443478</v>
      </c>
      <c r="AE178">
        <v>30.789535737203259</v>
      </c>
      <c r="AF178">
        <v>31.308204995569604</v>
      </c>
      <c r="AG178">
        <v>29.648870829060936</v>
      </c>
      <c r="AH178">
        <v>30.063950975213004</v>
      </c>
      <c r="AI178">
        <v>41.897108332861634</v>
      </c>
      <c r="AJ178">
        <v>40.790713260682296</v>
      </c>
      <c r="AK178">
        <v>38.668805998106073</v>
      </c>
      <c r="AL178">
        <v>37.172782009979549</v>
      </c>
      <c r="AM178">
        <v>45.430480431649976</v>
      </c>
      <c r="AN178">
        <v>47.361031125762636</v>
      </c>
      <c r="AO178">
        <v>50.661448490802549</v>
      </c>
      <c r="AP178">
        <v>54.203535523173088</v>
      </c>
      <c r="AQ178">
        <v>57.498114593684981</v>
      </c>
      <c r="AR178">
        <v>57.71646175028782</v>
      </c>
      <c r="AS178">
        <v>59.550918134851692</v>
      </c>
      <c r="AT178">
        <v>62.535920371918778</v>
      </c>
      <c r="AU178">
        <v>64.144533055627306</v>
      </c>
      <c r="AV178">
        <v>64.023632553936778</v>
      </c>
      <c r="AW178">
        <v>64.271366896320842</v>
      </c>
      <c r="AX178" s="6">
        <v>69.78898947330832</v>
      </c>
      <c r="AY178">
        <v>70.833170645735564</v>
      </c>
      <c r="AZ178">
        <v>75.817460792456401</v>
      </c>
      <c r="BA178">
        <v>83.497099132562383</v>
      </c>
      <c r="BB178">
        <v>86.995677682766129</v>
      </c>
      <c r="BC178">
        <v>90.018814902895144</v>
      </c>
      <c r="BD178">
        <v>93.59400682085905</v>
      </c>
      <c r="BE178">
        <v>98.562294334565664</v>
      </c>
      <c r="BF178">
        <v>98.198427889120438</v>
      </c>
      <c r="BG178">
        <v>97.800059604622518</v>
      </c>
      <c r="BH178">
        <v>100</v>
      </c>
      <c r="BI178">
        <v>101.79272146557585</v>
      </c>
      <c r="BJ178">
        <v>102.17146752127331</v>
      </c>
      <c r="BK178">
        <v>104.39450191598714</v>
      </c>
      <c r="BL178">
        <v>104.81923210985651</v>
      </c>
      <c r="BM178" s="6">
        <v>105.81416583622362</v>
      </c>
      <c r="BN178">
        <v>109.11412943910229</v>
      </c>
    </row>
    <row r="179" spans="1:66" x14ac:dyDescent="0.25">
      <c r="A179" t="s">
        <v>346</v>
      </c>
      <c r="B179" t="s">
        <v>120</v>
      </c>
      <c r="C179" t="s">
        <v>673</v>
      </c>
      <c r="D179" t="s">
        <v>674</v>
      </c>
      <c r="E179">
        <v>3.2305188154784462E-2</v>
      </c>
      <c r="F179">
        <v>3.4326578423149595E-2</v>
      </c>
      <c r="G179">
        <v>3.6236955801125202E-2</v>
      </c>
      <c r="H179">
        <v>3.5115511723506618E-2</v>
      </c>
      <c r="I179">
        <v>3.5968049272161788E-2</v>
      </c>
      <c r="J179">
        <v>3.6278973258922362E-2</v>
      </c>
      <c r="K179">
        <v>4.1065211578560974E-2</v>
      </c>
      <c r="L179">
        <v>3.9830501646827089E-2</v>
      </c>
      <c r="M179">
        <v>4.0316651627576722E-2</v>
      </c>
      <c r="N179">
        <v>4.1407743990194042E-2</v>
      </c>
      <c r="O179">
        <v>6.2641006262032214E-2</v>
      </c>
      <c r="P179">
        <v>6.3485428480594602E-2</v>
      </c>
      <c r="Q179">
        <v>6.5321978192907776E-2</v>
      </c>
      <c r="R179">
        <v>6.8814637607331045E-2</v>
      </c>
      <c r="S179">
        <v>9.9056171435095042E-2</v>
      </c>
      <c r="T179">
        <v>0.12233515452556573</v>
      </c>
      <c r="U179">
        <v>0.13989414602485947</v>
      </c>
      <c r="V179">
        <v>0.15488206039158992</v>
      </c>
      <c r="W179">
        <v>0.17643350417828069</v>
      </c>
      <c r="X179">
        <v>0.19670353158119358</v>
      </c>
      <c r="Y179">
        <v>0.22113344582116182</v>
      </c>
      <c r="Z179">
        <v>0.70542198119900512</v>
      </c>
      <c r="AA179">
        <v>0.80984243618980933</v>
      </c>
      <c r="AB179">
        <v>0.96832009669906383</v>
      </c>
      <c r="AC179">
        <v>1.0230656623280547</v>
      </c>
      <c r="AD179">
        <v>1.0939412897252556</v>
      </c>
      <c r="AE179">
        <v>1.1531831615702184</v>
      </c>
      <c r="AF179">
        <v>1.38000824214106</v>
      </c>
      <c r="AG179">
        <v>1.6584542456052687</v>
      </c>
      <c r="AH179">
        <v>2.1389030239229281</v>
      </c>
      <c r="AI179">
        <v>2.281545223241062</v>
      </c>
      <c r="AJ179">
        <v>2.7119337877618817</v>
      </c>
      <c r="AK179">
        <v>3.9798267092611637</v>
      </c>
      <c r="AL179">
        <v>5.6369890897773001</v>
      </c>
      <c r="AM179">
        <v>8.0776060581229725</v>
      </c>
      <c r="AN179">
        <v>14.168254564490242</v>
      </c>
      <c r="AO179">
        <v>17.92157961248947</v>
      </c>
      <c r="AP179">
        <v>18.827577458119286</v>
      </c>
      <c r="AQ179">
        <v>19.958991411432304</v>
      </c>
      <c r="AR179">
        <v>22.639598050209049</v>
      </c>
      <c r="AS179">
        <v>27.772841061284836</v>
      </c>
      <c r="AT179">
        <v>30.571365070376345</v>
      </c>
      <c r="AU179">
        <v>37.024689811192943</v>
      </c>
      <c r="AV179">
        <v>40.654710275390016</v>
      </c>
      <c r="AW179">
        <v>49.748494696990967</v>
      </c>
      <c r="AX179" s="6">
        <v>59.627796913910835</v>
      </c>
      <c r="AY179">
        <v>73.85760162701267</v>
      </c>
      <c r="AZ179">
        <v>79.101292661963925</v>
      </c>
      <c r="BA179">
        <v>85.367212335083124</v>
      </c>
      <c r="BB179">
        <v>85.95291581730244</v>
      </c>
      <c r="BC179">
        <v>100</v>
      </c>
      <c r="BD179">
        <v>109.77845809675884</v>
      </c>
      <c r="BE179">
        <v>120.69882029018962</v>
      </c>
      <c r="BF179">
        <v>126.69120979935946</v>
      </c>
      <c r="BG179">
        <v>132.59834318125331</v>
      </c>
      <c r="BH179">
        <v>136.39551568787968</v>
      </c>
      <c r="BI179">
        <v>149.41265369585903</v>
      </c>
      <c r="BJ179">
        <v>166.02572425260581</v>
      </c>
      <c r="BK179">
        <v>183.0076407034023</v>
      </c>
      <c r="BL179">
        <v>202.01258009815137</v>
      </c>
      <c r="BM179" s="6">
        <v>217.86883446075453</v>
      </c>
      <c r="BN179">
        <v>239.9411994713943</v>
      </c>
    </row>
    <row r="180" spans="1:66" x14ac:dyDescent="0.25">
      <c r="A180" t="s">
        <v>344</v>
      </c>
      <c r="B180" t="s">
        <v>121</v>
      </c>
      <c r="C180" t="s">
        <v>673</v>
      </c>
      <c r="D180" t="s">
        <v>674</v>
      </c>
      <c r="E180">
        <v>1.1825961906333693E-9</v>
      </c>
      <c r="F180">
        <v>1.1820359890633998E-9</v>
      </c>
      <c r="G180">
        <v>1.175706572488683E-9</v>
      </c>
      <c r="H180">
        <v>1.1709074770115449E-9</v>
      </c>
      <c r="I180">
        <v>1.2238400164133952E-9</v>
      </c>
      <c r="J180">
        <v>1.2341260191673044E-9</v>
      </c>
      <c r="K180">
        <v>1.2793081971815415E-9</v>
      </c>
      <c r="L180">
        <v>1.2955085587908505E-9</v>
      </c>
      <c r="M180">
        <v>1.3536763662068932E-9</v>
      </c>
      <c r="N180">
        <v>1.3695388847265898E-9</v>
      </c>
      <c r="O180">
        <v>1.4029383116072066E-9</v>
      </c>
      <c r="P180">
        <v>1.445470588981461E-9</v>
      </c>
      <c r="Q180">
        <v>1.5069137075528963E-9</v>
      </c>
      <c r="R180">
        <v>1.758028947369356E-9</v>
      </c>
      <c r="S180">
        <v>2.1411260645736887E-9</v>
      </c>
      <c r="T180">
        <v>2.2424448685951015E-9</v>
      </c>
      <c r="U180">
        <v>2.4764216215019637E-9</v>
      </c>
      <c r="V180">
        <v>2.7699387769368956E-9</v>
      </c>
      <c r="W180">
        <v>2.8744005490551671E-9</v>
      </c>
      <c r="X180">
        <v>3.7843920989636695E-9</v>
      </c>
      <c r="Y180">
        <v>5.1838083751363276E-9</v>
      </c>
      <c r="Z180">
        <v>5.7914087059164589E-9</v>
      </c>
      <c r="AA180">
        <v>6.7612215539305212E-9</v>
      </c>
      <c r="AB180">
        <v>7.5050902992017218E-9</v>
      </c>
      <c r="AC180">
        <v>1.042922348124255E-8</v>
      </c>
      <c r="AD180">
        <v>2.7865734872080854E-8</v>
      </c>
      <c r="AE180">
        <v>1.0629668682921643E-7</v>
      </c>
      <c r="AF180">
        <v>6.6231440855512343E-7</v>
      </c>
      <c r="AG180">
        <v>9.0814133051635208E-5</v>
      </c>
      <c r="AH180">
        <v>4.3692219182651613E-3</v>
      </c>
      <c r="AI180">
        <v>0.22353410989902353</v>
      </c>
      <c r="AJ180">
        <v>10.335394375701872</v>
      </c>
      <c r="AK180">
        <v>12.781297697987906</v>
      </c>
      <c r="AL180">
        <v>15.387612006806423</v>
      </c>
      <c r="AM180">
        <v>35.961587512778323</v>
      </c>
      <c r="AN180">
        <v>40.777809200708241</v>
      </c>
      <c r="AO180">
        <v>44.695257019800984</v>
      </c>
      <c r="AP180">
        <v>49.065556184681519</v>
      </c>
      <c r="AQ180">
        <v>55.948711725342839</v>
      </c>
      <c r="AR180">
        <v>61.110670015796011</v>
      </c>
      <c r="AS180">
        <v>66.345549570939681</v>
      </c>
      <c r="AT180">
        <v>71.149968783453971</v>
      </c>
      <c r="AU180">
        <v>73.461189259463168</v>
      </c>
      <c r="AV180">
        <v>77.377461971469458</v>
      </c>
      <c r="AW180">
        <v>84.380820503783923</v>
      </c>
      <c r="AX180" s="6">
        <v>92.706755483869912</v>
      </c>
      <c r="AY180">
        <v>100</v>
      </c>
      <c r="AZ180">
        <v>109.67326019059823</v>
      </c>
      <c r="BA180">
        <v>127.43939734130272</v>
      </c>
      <c r="BB180">
        <v>135.13225734140329</v>
      </c>
      <c r="BC180">
        <v>143.42795362532203</v>
      </c>
      <c r="BD180">
        <v>158.07724207565542</v>
      </c>
      <c r="BE180">
        <v>167.94820568735142</v>
      </c>
      <c r="BF180">
        <v>175.25187656918618</v>
      </c>
      <c r="BG180">
        <v>189.95947077954074</v>
      </c>
      <c r="BH180">
        <v>204.37483836080222</v>
      </c>
      <c r="BI180">
        <v>213.75466564734452</v>
      </c>
      <c r="BJ180">
        <v>222.57029881698131</v>
      </c>
      <c r="BK180">
        <v>228.48787755805486</v>
      </c>
      <c r="BL180">
        <v>241.06427849198323</v>
      </c>
      <c r="BM180" s="6">
        <v>254.30675914976732</v>
      </c>
      <c r="BN180">
        <v>262.77031349968013</v>
      </c>
    </row>
    <row r="181" spans="1:66" x14ac:dyDescent="0.25">
      <c r="A181" t="s">
        <v>341</v>
      </c>
      <c r="B181" t="s">
        <v>122</v>
      </c>
      <c r="C181" t="s">
        <v>673</v>
      </c>
      <c r="D181" t="s">
        <v>674</v>
      </c>
      <c r="E181">
        <v>14.322494558524726</v>
      </c>
      <c r="F181">
        <v>15.076439005070386</v>
      </c>
      <c r="G181">
        <v>15.190826003573097</v>
      </c>
      <c r="H181">
        <v>15.904714363748832</v>
      </c>
      <c r="I181">
        <v>17.28492368741124</v>
      </c>
      <c r="J181">
        <v>17.867736782963593</v>
      </c>
      <c r="K181">
        <v>18.936815024828149</v>
      </c>
      <c r="L181">
        <v>19.733603990535364</v>
      </c>
      <c r="M181">
        <v>20.561756738029594</v>
      </c>
      <c r="N181">
        <v>23.63831353539949</v>
      </c>
      <c r="O181">
        <v>24.972671866184051</v>
      </c>
      <c r="P181">
        <v>27.167777380223846</v>
      </c>
      <c r="Q181">
        <v>29.385108141498922</v>
      </c>
      <c r="R181">
        <v>31.877259436590833</v>
      </c>
      <c r="S181">
        <v>35.988040343764204</v>
      </c>
      <c r="T181">
        <v>38.901411824833772</v>
      </c>
      <c r="U181">
        <v>42.39990729168003</v>
      </c>
      <c r="V181">
        <v>44.666035137685142</v>
      </c>
      <c r="W181">
        <v>47.048918465704396</v>
      </c>
      <c r="X181">
        <v>49.293650722847495</v>
      </c>
      <c r="Y181">
        <v>52.362363595373054</v>
      </c>
      <c r="Z181">
        <v>55.708367018160899</v>
      </c>
      <c r="AA181">
        <v>58.284129646119219</v>
      </c>
      <c r="AB181">
        <v>59.093738630120917</v>
      </c>
      <c r="AC181">
        <v>60.45709525409778</v>
      </c>
      <c r="AD181">
        <v>60.980583151886279</v>
      </c>
      <c r="AE181">
        <v>61.109679270809991</v>
      </c>
      <c r="AF181">
        <v>60.469473187911746</v>
      </c>
      <c r="AG181">
        <v>60.965103995695777</v>
      </c>
      <c r="AH181">
        <v>61.78695536092804</v>
      </c>
      <c r="AI181">
        <v>62.750678206106201</v>
      </c>
      <c r="AJ181">
        <v>64.706647932992496</v>
      </c>
      <c r="AK181">
        <v>66.32155812423126</v>
      </c>
      <c r="AL181">
        <v>67.381050737106165</v>
      </c>
      <c r="AM181">
        <v>68.770942267650753</v>
      </c>
      <c r="AN181">
        <v>70.19080330062036</v>
      </c>
      <c r="AO181">
        <v>70.920952186834</v>
      </c>
      <c r="AP181">
        <v>72.795245364246256</v>
      </c>
      <c r="AQ181">
        <v>74.309920549192526</v>
      </c>
      <c r="AR181">
        <v>75.263591773840986</v>
      </c>
      <c r="AS181">
        <v>77.837884953137646</v>
      </c>
      <c r="AT181">
        <v>81.095287495441937</v>
      </c>
      <c r="AU181">
        <v>84.153018825005645</v>
      </c>
      <c r="AV181">
        <v>85.979374386233161</v>
      </c>
      <c r="AW181">
        <v>87.014600959489499</v>
      </c>
      <c r="AX181" s="6">
        <v>88.745095095390042</v>
      </c>
      <c r="AY181">
        <v>91.017951391519148</v>
      </c>
      <c r="AZ181">
        <v>92.904030595535815</v>
      </c>
      <c r="BA181">
        <v>95.046699942239272</v>
      </c>
      <c r="BB181">
        <v>95.256469539874772</v>
      </c>
      <c r="BC181">
        <v>96.152274459866334</v>
      </c>
      <c r="BD181">
        <v>96.338475345886962</v>
      </c>
      <c r="BE181">
        <v>97.731635254190792</v>
      </c>
      <c r="BF181">
        <v>98.982587533362334</v>
      </c>
      <c r="BG181">
        <v>99.23319732216595</v>
      </c>
      <c r="BH181">
        <v>100</v>
      </c>
      <c r="BI181">
        <v>100.45466728877331</v>
      </c>
      <c r="BJ181">
        <v>101.72110646991415</v>
      </c>
      <c r="BK181">
        <v>104.20014214161282</v>
      </c>
      <c r="BL181">
        <v>107.36025506416087</v>
      </c>
      <c r="BM181" s="6">
        <v>109.4307749000305</v>
      </c>
      <c r="BN181">
        <v>112.19370659619499</v>
      </c>
    </row>
    <row r="182" spans="1:66" x14ac:dyDescent="0.25">
      <c r="A182" t="s">
        <v>347</v>
      </c>
      <c r="B182" t="s">
        <v>123</v>
      </c>
      <c r="C182" t="s">
        <v>673</v>
      </c>
      <c r="D182" t="s">
        <v>674</v>
      </c>
      <c r="E182">
        <v>6.8103795368163551</v>
      </c>
      <c r="F182">
        <v>6.9906928643198585</v>
      </c>
      <c r="G182">
        <v>7.3238988088446115</v>
      </c>
      <c r="H182">
        <v>7.572376611196928</v>
      </c>
      <c r="I182">
        <v>7.9299542845778488</v>
      </c>
      <c r="J182">
        <v>8.3085806458674103</v>
      </c>
      <c r="K182">
        <v>8.6390196877507215</v>
      </c>
      <c r="L182">
        <v>8.8951644985336813</v>
      </c>
      <c r="M182">
        <v>9.2886756217989053</v>
      </c>
      <c r="N182">
        <v>9.6783855020904994</v>
      </c>
      <c r="O182">
        <v>10.996642017432675</v>
      </c>
      <c r="P182">
        <v>11.698703554849645</v>
      </c>
      <c r="Q182">
        <v>12.344175855015678</v>
      </c>
      <c r="R182">
        <v>13.416215769691462</v>
      </c>
      <c r="S182">
        <v>14.941794378557121</v>
      </c>
      <c r="T182">
        <v>16.269388945271672</v>
      </c>
      <c r="U182">
        <v>17.545025782695355</v>
      </c>
      <c r="V182">
        <v>18.978401855858348</v>
      </c>
      <c r="W182">
        <v>20.166616364786481</v>
      </c>
      <c r="X182">
        <v>21.316560031182561</v>
      </c>
      <c r="Y182">
        <v>24.114584793398699</v>
      </c>
      <c r="Z182">
        <v>27.220356223470421</v>
      </c>
      <c r="AA182">
        <v>30.081198590593637</v>
      </c>
      <c r="AB182">
        <v>32.17556069326109</v>
      </c>
      <c r="AC182">
        <v>34.173675893701748</v>
      </c>
      <c r="AD182">
        <v>35.950012784454103</v>
      </c>
      <c r="AE182">
        <v>35.752013501782031</v>
      </c>
      <c r="AF182">
        <v>38.333788196423569</v>
      </c>
      <c r="AG182">
        <v>40.200079058226443</v>
      </c>
      <c r="AH182">
        <v>42.456139509999105</v>
      </c>
      <c r="AI182">
        <v>44.074333780232557</v>
      </c>
      <c r="AJ182">
        <v>45.049106671950327</v>
      </c>
      <c r="AK182">
        <v>44.760928014163312</v>
      </c>
      <c r="AL182">
        <v>45.787143843572188</v>
      </c>
      <c r="AM182">
        <v>45.715754569318314</v>
      </c>
      <c r="AN182">
        <v>47.11532158570482</v>
      </c>
      <c r="AO182">
        <v>49.123146945779126</v>
      </c>
      <c r="AP182">
        <v>50.491582229426278</v>
      </c>
      <c r="AQ182">
        <v>50.141737578563486</v>
      </c>
      <c r="AR182">
        <v>53.484170964903896</v>
      </c>
      <c r="AS182">
        <v>61.715238672753237</v>
      </c>
      <c r="AT182">
        <v>62.748135573640027</v>
      </c>
      <c r="AU182">
        <v>61.723882553388684</v>
      </c>
      <c r="AV182">
        <v>63.492294864078644</v>
      </c>
      <c r="AW182">
        <v>67.198418913937999</v>
      </c>
      <c r="AX182" s="6">
        <v>73.079931605550868</v>
      </c>
      <c r="AY182">
        <v>79.484151348311698</v>
      </c>
      <c r="AZ182">
        <v>81.834297398069836</v>
      </c>
      <c r="BA182">
        <v>90.349909271999636</v>
      </c>
      <c r="BB182">
        <v>85.639137092104491</v>
      </c>
      <c r="BC182">
        <v>90.750261939980732</v>
      </c>
      <c r="BD182">
        <v>96.84569027639354</v>
      </c>
      <c r="BE182">
        <v>100.08316478648294</v>
      </c>
      <c r="BF182">
        <v>102.64048539292799</v>
      </c>
      <c r="BG182">
        <v>102.93876272144125</v>
      </c>
      <c r="BH182">
        <v>100</v>
      </c>
      <c r="BI182">
        <v>98.525746174438851</v>
      </c>
      <c r="BJ182">
        <v>102.41860141311963</v>
      </c>
      <c r="BK182">
        <v>109.2310855705487</v>
      </c>
      <c r="BL182">
        <v>108.71486161864601</v>
      </c>
      <c r="BM182" s="6">
        <v>104.79612010872938</v>
      </c>
      <c r="BN182">
        <v>122.51855874787316</v>
      </c>
    </row>
    <row r="183" spans="1:66" x14ac:dyDescent="0.25">
      <c r="A183" t="s">
        <v>340</v>
      </c>
      <c r="B183" t="s">
        <v>124</v>
      </c>
      <c r="C183" t="s">
        <v>673</v>
      </c>
      <c r="D183" t="s">
        <v>674</v>
      </c>
      <c r="E183">
        <v>1.5296239121821744</v>
      </c>
      <c r="F183">
        <v>1.5707402027887891</v>
      </c>
      <c r="G183">
        <v>1.6633681819831041</v>
      </c>
      <c r="H183">
        <v>1.7227491796161751</v>
      </c>
      <c r="I183">
        <v>1.7433312031133967</v>
      </c>
      <c r="J183">
        <v>1.967962809941955</v>
      </c>
      <c r="K183">
        <v>2.2674633998889671</v>
      </c>
      <c r="L183">
        <v>2.1389511695844741</v>
      </c>
      <c r="M183">
        <v>2.3756437885995929</v>
      </c>
      <c r="N183">
        <v>2.5315770339327068</v>
      </c>
      <c r="O183">
        <v>2.7100109586817127</v>
      </c>
      <c r="P183">
        <v>2.7959772797437576</v>
      </c>
      <c r="Q183">
        <v>3.1455494653755918</v>
      </c>
      <c r="R183">
        <v>3.0386855373951036</v>
      </c>
      <c r="S183">
        <v>3.6715121455595359</v>
      </c>
      <c r="T183">
        <v>4.6820131438934567</v>
      </c>
      <c r="U183">
        <v>4.7074852777725873</v>
      </c>
      <c r="V183">
        <v>4.5396718274463748</v>
      </c>
      <c r="W183">
        <v>4.9650938675902454</v>
      </c>
      <c r="X183">
        <v>5.4605289781557573</v>
      </c>
      <c r="Y183">
        <v>5.8760504727554697</v>
      </c>
      <c r="Z183">
        <v>6.3424535414654466</v>
      </c>
      <c r="AA183">
        <v>6.9353086573441027</v>
      </c>
      <c r="AB183">
        <v>7.7875673148822395</v>
      </c>
      <c r="AC183">
        <v>8.2842544623649275</v>
      </c>
      <c r="AD183">
        <v>9.230468152152433</v>
      </c>
      <c r="AE183">
        <v>10.558969749595908</v>
      </c>
      <c r="AF183">
        <v>11.899621217967949</v>
      </c>
      <c r="AG183">
        <v>13.305598377028296</v>
      </c>
      <c r="AH183">
        <v>14.803592260377762</v>
      </c>
      <c r="AI183">
        <v>16.389928205562772</v>
      </c>
      <c r="AJ183">
        <v>18.445985400441671</v>
      </c>
      <c r="AK183">
        <v>21.856481099309757</v>
      </c>
      <c r="AL183">
        <v>24.211497107615966</v>
      </c>
      <c r="AM183">
        <v>25.377519464603772</v>
      </c>
      <c r="AN183">
        <v>26.976521831907025</v>
      </c>
      <c r="AO183">
        <v>29.086904727663924</v>
      </c>
      <c r="AP183">
        <v>31.20416756971764</v>
      </c>
      <c r="AQ183">
        <v>32.48598817658592</v>
      </c>
      <c r="AR183">
        <v>35.373033354487681</v>
      </c>
      <c r="AS183">
        <v>36.955068824426256</v>
      </c>
      <c r="AT183">
        <v>41.026463558398142</v>
      </c>
      <c r="AU183">
        <v>42.640796599303322</v>
      </c>
      <c r="AV183">
        <v>43.949999095382623</v>
      </c>
      <c r="AW183">
        <v>45.781143791737946</v>
      </c>
      <c r="AX183" s="6">
        <v>48.582670715521125</v>
      </c>
      <c r="AY183">
        <v>52.158374359562885</v>
      </c>
      <c r="AZ183">
        <v>56.124126271692923</v>
      </c>
      <c r="BA183">
        <v>59.278220518938937</v>
      </c>
      <c r="BB183">
        <v>68.708395584108374</v>
      </c>
      <c r="BC183">
        <v>79.115609846829543</v>
      </c>
      <c r="BD183">
        <v>100</v>
      </c>
      <c r="BE183">
        <v>107.74115002878433</v>
      </c>
      <c r="BF183">
        <v>115.37207966778394</v>
      </c>
      <c r="BG183">
        <v>124.64264876014421</v>
      </c>
      <c r="BH183">
        <v>130.13819977124805</v>
      </c>
      <c r="BI183">
        <v>139.44351674207681</v>
      </c>
      <c r="BJ183">
        <v>150.96352093531937</v>
      </c>
      <c r="BK183">
        <v>157.53927824128021</v>
      </c>
      <c r="BL183">
        <v>164.9296914417196</v>
      </c>
      <c r="BM183" s="6">
        <v>170.23614317758424</v>
      </c>
      <c r="BN183">
        <v>179.61951083561112</v>
      </c>
    </row>
    <row r="184" spans="1:66" x14ac:dyDescent="0.25">
      <c r="A184" t="s">
        <v>587</v>
      </c>
      <c r="B184" t="s">
        <v>478</v>
      </c>
      <c r="C184" t="s">
        <v>673</v>
      </c>
      <c r="D184" t="s">
        <v>674</v>
      </c>
      <c r="AW184">
        <v>136.36363636363635</v>
      </c>
      <c r="AX184" s="6">
        <v>131.25</v>
      </c>
      <c r="AY184">
        <v>111.42857142857143</v>
      </c>
      <c r="AZ184">
        <v>107.40740740740742</v>
      </c>
      <c r="BA184">
        <v>127.27272727272727</v>
      </c>
      <c r="BB184">
        <v>166.66666666666669</v>
      </c>
      <c r="BC184">
        <v>135</v>
      </c>
      <c r="BD184">
        <v>152.27272727272728</v>
      </c>
      <c r="BE184">
        <v>191.83673469387753</v>
      </c>
      <c r="BF184">
        <v>150</v>
      </c>
      <c r="BG184">
        <v>140.74074074074073</v>
      </c>
      <c r="BH184">
        <v>123.80952380952381</v>
      </c>
      <c r="BI184">
        <v>157.47126436781608</v>
      </c>
      <c r="BJ184">
        <v>176.82926829268294</v>
      </c>
      <c r="BK184">
        <v>183.90804597701148</v>
      </c>
      <c r="BL184">
        <v>190.80459770114942</v>
      </c>
      <c r="BM184" s="6">
        <v>194.31818181818181</v>
      </c>
      <c r="BN184">
        <v>199.84326018808778</v>
      </c>
    </row>
    <row r="185" spans="1:66" x14ac:dyDescent="0.25">
      <c r="A185" t="s">
        <v>343</v>
      </c>
      <c r="B185" t="s">
        <v>125</v>
      </c>
      <c r="C185" t="s">
        <v>673</v>
      </c>
      <c r="D185" t="s">
        <v>674</v>
      </c>
      <c r="V185">
        <v>15.548938871150417</v>
      </c>
      <c r="W185">
        <v>17.567487738478153</v>
      </c>
      <c r="X185">
        <v>20.066526313454304</v>
      </c>
      <c r="Y185">
        <v>23.057378083371482</v>
      </c>
      <c r="Z185">
        <v>26.826491625150382</v>
      </c>
      <c r="AA185">
        <v>30.068564628880523</v>
      </c>
      <c r="AB185">
        <v>32.391370208290112</v>
      </c>
      <c r="AC185">
        <v>34.917532201134541</v>
      </c>
      <c r="AD185">
        <v>39.678187359547103</v>
      </c>
      <c r="AE185">
        <v>46.403003370397151</v>
      </c>
      <c r="AF185">
        <v>51.726013930544802</v>
      </c>
      <c r="AG185">
        <v>55.816555492612238</v>
      </c>
      <c r="AH185">
        <v>58.964456633617381</v>
      </c>
      <c r="AI185">
        <v>60.393616248710977</v>
      </c>
      <c r="AJ185">
        <v>60.931131346984493</v>
      </c>
      <c r="AK185">
        <v>62.150249638753408</v>
      </c>
      <c r="AL185">
        <v>63.069838225548011</v>
      </c>
      <c r="AM185">
        <v>64.272955921542987</v>
      </c>
      <c r="AN185">
        <v>65.192521911836891</v>
      </c>
      <c r="AO185">
        <v>66.098405574471258</v>
      </c>
      <c r="AP185">
        <v>67.150098687549502</v>
      </c>
      <c r="AQ185">
        <v>67.897014086656924</v>
      </c>
      <c r="AR185">
        <v>68.246461745618745</v>
      </c>
      <c r="AS185">
        <v>70.191346581146846</v>
      </c>
      <c r="AT185">
        <v>72.864132333655164</v>
      </c>
      <c r="AU185">
        <v>73.10870087697343</v>
      </c>
      <c r="AV185">
        <v>74.748632879359008</v>
      </c>
      <c r="AW185">
        <v>76.8550097985799</v>
      </c>
      <c r="AX185" s="6">
        <v>78.416993655604784</v>
      </c>
      <c r="AY185">
        <v>80.462510583673222</v>
      </c>
      <c r="AZ185">
        <v>84.757979221175447</v>
      </c>
      <c r="BA185">
        <v>86.965526644112231</v>
      </c>
      <c r="BB185">
        <v>89.336571029052124</v>
      </c>
      <c r="BC185">
        <v>92.087297247019038</v>
      </c>
      <c r="BD185">
        <v>94.347940313710296</v>
      </c>
      <c r="BE185">
        <v>94.209734540100214</v>
      </c>
      <c r="BF185">
        <v>98.192278934252059</v>
      </c>
      <c r="BG185">
        <v>98.596526570362172</v>
      </c>
      <c r="BH185">
        <v>100</v>
      </c>
      <c r="BI185">
        <v>102.38194585600553</v>
      </c>
      <c r="BJ185">
        <v>105.96237877166952</v>
      </c>
      <c r="BK185">
        <v>107.99095447653895</v>
      </c>
      <c r="BL185">
        <v>111.75937114213019</v>
      </c>
      <c r="BM185" s="6">
        <v>114.06444349177349</v>
      </c>
      <c r="BN185">
        <v>119.00075624588192</v>
      </c>
    </row>
    <row r="186" spans="1:66" x14ac:dyDescent="0.25">
      <c r="A186" t="s">
        <v>588</v>
      </c>
      <c r="B186" t="s">
        <v>479</v>
      </c>
      <c r="C186" t="s">
        <v>673</v>
      </c>
      <c r="D186" t="s">
        <v>674</v>
      </c>
    </row>
    <row r="187" spans="1:66" x14ac:dyDescent="0.25">
      <c r="A187" t="s">
        <v>348</v>
      </c>
      <c r="B187" t="s">
        <v>126</v>
      </c>
      <c r="C187" t="s">
        <v>673</v>
      </c>
      <c r="D187" t="s">
        <v>674</v>
      </c>
      <c r="J187">
        <v>3.3815940166347556</v>
      </c>
      <c r="K187">
        <v>3.4418681288659845</v>
      </c>
      <c r="L187">
        <v>3.3199359286934169</v>
      </c>
      <c r="M187">
        <v>3.7022790280887943</v>
      </c>
      <c r="N187">
        <v>3.7434845029849546</v>
      </c>
      <c r="O187">
        <v>3.5102840895848879</v>
      </c>
      <c r="P187">
        <v>4.0751612316090498</v>
      </c>
      <c r="Q187">
        <v>4.1762649446764932</v>
      </c>
      <c r="R187">
        <v>5.8596960301052148</v>
      </c>
      <c r="S187">
        <v>17.636886991625008</v>
      </c>
      <c r="T187">
        <v>18.055627950453225</v>
      </c>
      <c r="U187">
        <v>18.290354868468835</v>
      </c>
      <c r="V187">
        <v>19.387793738442078</v>
      </c>
      <c r="W187">
        <v>20.124972709117962</v>
      </c>
      <c r="X187">
        <v>26.279646895805993</v>
      </c>
      <c r="Y187">
        <v>39.709869249726559</v>
      </c>
      <c r="Z187">
        <v>41.171136886069888</v>
      </c>
      <c r="AA187">
        <v>38.40434975008624</v>
      </c>
      <c r="AB187">
        <v>34.564289440115324</v>
      </c>
      <c r="AC187">
        <v>32.933443077319566</v>
      </c>
      <c r="AD187">
        <v>32.764822710917215</v>
      </c>
      <c r="AE187">
        <v>26.003898277461545</v>
      </c>
      <c r="AF187">
        <v>28.910575168464529</v>
      </c>
      <c r="AG187">
        <v>29.29189670345847</v>
      </c>
      <c r="AH187">
        <v>29.291896622950652</v>
      </c>
      <c r="AI187">
        <v>36.568274511120613</v>
      </c>
      <c r="AJ187">
        <v>33.460669000836326</v>
      </c>
      <c r="AK187">
        <v>33.886648463749118</v>
      </c>
      <c r="AL187">
        <v>32.060370566785785</v>
      </c>
      <c r="AM187">
        <v>31.915953093385951</v>
      </c>
      <c r="AN187">
        <v>32.476450351085724</v>
      </c>
      <c r="AO187">
        <v>34.884822807423141</v>
      </c>
      <c r="AP187">
        <v>34.105065331684429</v>
      </c>
      <c r="AQ187">
        <v>29.365633541878385</v>
      </c>
      <c r="AR187">
        <v>32.607098633978232</v>
      </c>
      <c r="AS187">
        <v>38.283578794387438</v>
      </c>
      <c r="AT187">
        <v>36.536877563828362</v>
      </c>
      <c r="AU187">
        <v>38.255486918894519</v>
      </c>
      <c r="AV187">
        <v>42.2136396585692</v>
      </c>
      <c r="AW187">
        <v>47.704743264481749</v>
      </c>
      <c r="AX187" s="6">
        <v>58.421433970774771</v>
      </c>
      <c r="AY187">
        <v>66.384353485504761</v>
      </c>
      <c r="AZ187">
        <v>71.870431560669118</v>
      </c>
      <c r="BA187">
        <v>96.127490624590735</v>
      </c>
      <c r="BB187">
        <v>71.972443404180723</v>
      </c>
      <c r="BC187">
        <v>95.041778068510709</v>
      </c>
      <c r="BD187">
        <v>110.13868149089996</v>
      </c>
      <c r="BE187">
        <v>114.11076064333659</v>
      </c>
      <c r="BF187">
        <v>111.57703178843845</v>
      </c>
      <c r="BG187">
        <v>113.53777446492678</v>
      </c>
      <c r="BH187">
        <v>91.799295678523649</v>
      </c>
      <c r="BI187">
        <v>83.412259323854514</v>
      </c>
      <c r="BJ187">
        <v>89.499638712723367</v>
      </c>
      <c r="BK187">
        <v>100</v>
      </c>
      <c r="BL187">
        <v>97.333838355232743</v>
      </c>
      <c r="BM187" s="6">
        <v>86.83767051504023</v>
      </c>
      <c r="BN187">
        <v>97.862333866492122</v>
      </c>
    </row>
    <row r="188" spans="1:66" x14ac:dyDescent="0.25">
      <c r="A188" t="s">
        <v>589</v>
      </c>
      <c r="B188" t="s">
        <v>480</v>
      </c>
      <c r="C188" t="s">
        <v>673</v>
      </c>
      <c r="D188" t="s">
        <v>674</v>
      </c>
    </row>
    <row r="189" spans="1:66" x14ac:dyDescent="0.25">
      <c r="A189" t="s">
        <v>349</v>
      </c>
      <c r="B189" t="s">
        <v>127</v>
      </c>
      <c r="C189" t="s">
        <v>673</v>
      </c>
      <c r="D189" t="s">
        <v>674</v>
      </c>
      <c r="E189">
        <v>0.91348657172574865</v>
      </c>
      <c r="F189">
        <v>0.94679650592559428</v>
      </c>
      <c r="G189">
        <v>0.94831088968502075</v>
      </c>
      <c r="H189">
        <v>0.93741227454735865</v>
      </c>
      <c r="I189">
        <v>0.97948752276482509</v>
      </c>
      <c r="J189">
        <v>1.0104969483392294</v>
      </c>
      <c r="K189">
        <v>1.0569864601666206</v>
      </c>
      <c r="L189">
        <v>1.1409073986168283</v>
      </c>
      <c r="M189">
        <v>1.1462615466116768</v>
      </c>
      <c r="N189">
        <v>1.1730333035399347</v>
      </c>
      <c r="O189">
        <v>1.2165335195034424</v>
      </c>
      <c r="P189">
        <v>1.2879500042586811</v>
      </c>
      <c r="Q189">
        <v>1.3752031450745015</v>
      </c>
      <c r="R189">
        <v>1.5856294904283992</v>
      </c>
      <c r="S189">
        <v>1.9990617951792082</v>
      </c>
      <c r="T189">
        <v>2.4208258300041408</v>
      </c>
      <c r="U189">
        <v>2.6992803502488392</v>
      </c>
      <c r="V189">
        <v>2.9828847181911007</v>
      </c>
      <c r="W189">
        <v>3.2508177352887246</v>
      </c>
      <c r="X189">
        <v>3.4632066635453289</v>
      </c>
      <c r="Y189">
        <v>3.7751795703948337</v>
      </c>
      <c r="Z189">
        <v>4.1556172353129357</v>
      </c>
      <c r="AA189">
        <v>4.5450670439046865</v>
      </c>
      <c r="AB189">
        <v>4.7847776807990998</v>
      </c>
      <c r="AC189">
        <v>5.2466787996401409</v>
      </c>
      <c r="AD189">
        <v>5.4846126814281071</v>
      </c>
      <c r="AE189">
        <v>5.6651661768181549</v>
      </c>
      <c r="AF189">
        <v>5.9211300423375199</v>
      </c>
      <c r="AG189">
        <v>6.490598315311896</v>
      </c>
      <c r="AH189">
        <v>7.0478192972842884</v>
      </c>
      <c r="AI189">
        <v>7.5025445397011126</v>
      </c>
      <c r="AJ189">
        <v>8.5148190789748863</v>
      </c>
      <c r="AK189">
        <v>9.383450492991896</v>
      </c>
      <c r="AL189">
        <v>10.212811749979753</v>
      </c>
      <c r="AM189">
        <v>11.543379355566278</v>
      </c>
      <c r="AN189">
        <v>13.044767198202075</v>
      </c>
      <c r="AO189">
        <v>14.137085128415098</v>
      </c>
      <c r="AP189">
        <v>16.029123985543546</v>
      </c>
      <c r="AQ189">
        <v>17.235481771202831</v>
      </c>
      <c r="AR189">
        <v>18.245875037074825</v>
      </c>
      <c r="AS189">
        <v>25.272723912445795</v>
      </c>
      <c r="AT189">
        <v>26.614866214322895</v>
      </c>
      <c r="AU189">
        <v>27.607338116310459</v>
      </c>
      <c r="AV189">
        <v>28.506952148047532</v>
      </c>
      <c r="AW189">
        <v>30.596686110099547</v>
      </c>
      <c r="AX189" s="6">
        <v>32.995393982860357</v>
      </c>
      <c r="AY189">
        <v>35.923014202338869</v>
      </c>
      <c r="AZ189">
        <v>38.536168967162943</v>
      </c>
      <c r="BA189">
        <v>43.624488501624924</v>
      </c>
      <c r="BB189">
        <v>52.640150316907445</v>
      </c>
      <c r="BC189">
        <v>58.35173267619966</v>
      </c>
      <c r="BD189">
        <v>69.814726987115932</v>
      </c>
      <c r="BE189">
        <v>73.98167089625332</v>
      </c>
      <c r="BF189">
        <v>79.1351919793928</v>
      </c>
      <c r="BG189">
        <v>85.000338865143831</v>
      </c>
      <c r="BH189">
        <v>88.494064153193165</v>
      </c>
      <c r="BI189">
        <v>100</v>
      </c>
      <c r="BJ189">
        <v>104.02974599325579</v>
      </c>
      <c r="BK189">
        <v>108.02634686890636</v>
      </c>
      <c r="BL189">
        <v>117.78796928924251</v>
      </c>
      <c r="BM189" s="6">
        <v>129.5013917874814</v>
      </c>
      <c r="BN189">
        <v>142.72954021175502</v>
      </c>
    </row>
    <row r="190" spans="1:66" x14ac:dyDescent="0.25">
      <c r="A190" t="s">
        <v>355</v>
      </c>
      <c r="B190" t="s">
        <v>128</v>
      </c>
      <c r="C190" t="s">
        <v>673</v>
      </c>
      <c r="D190" t="s">
        <v>674</v>
      </c>
      <c r="E190">
        <v>26.027239063293511</v>
      </c>
      <c r="F190">
        <v>26.166466188143378</v>
      </c>
      <c r="G190">
        <v>26.316038597123807</v>
      </c>
      <c r="H190">
        <v>26.873006373970664</v>
      </c>
      <c r="I190">
        <v>27.631976725625034</v>
      </c>
      <c r="J190">
        <v>27.803310809186826</v>
      </c>
      <c r="K190">
        <v>28.158534822266155</v>
      </c>
      <c r="L190">
        <v>28.887467167773529</v>
      </c>
      <c r="M190">
        <v>29.050426502839855</v>
      </c>
      <c r="N190">
        <v>29.401411530046605</v>
      </c>
      <c r="O190">
        <v>30.40765654815878</v>
      </c>
      <c r="P190">
        <v>31.290494062743623</v>
      </c>
      <c r="Q190">
        <v>32.85439950754396</v>
      </c>
      <c r="R190">
        <v>35.660896495614907</v>
      </c>
      <c r="S190">
        <v>39.80161861282847</v>
      </c>
      <c r="T190">
        <v>43.536138604863503</v>
      </c>
      <c r="U190">
        <v>45.510289980961517</v>
      </c>
      <c r="V190">
        <v>47.629611044882942</v>
      </c>
      <c r="W190">
        <v>51.402522299657569</v>
      </c>
      <c r="X190">
        <v>56.154797518827358</v>
      </c>
      <c r="Y190">
        <v>61.849177395157049</v>
      </c>
      <c r="Z190">
        <v>64.101826865790684</v>
      </c>
      <c r="AA190">
        <v>67.224665918951686</v>
      </c>
      <c r="AB190">
        <v>72.264470113507983</v>
      </c>
      <c r="AC190">
        <v>73.441848562298262</v>
      </c>
      <c r="AD190">
        <v>74.036408225042152</v>
      </c>
      <c r="AE190">
        <v>74.286983994293919</v>
      </c>
      <c r="AF190">
        <v>75.987637888731356</v>
      </c>
      <c r="AG190">
        <v>75.841795447461465</v>
      </c>
      <c r="AH190">
        <v>74.873630791808793</v>
      </c>
      <c r="AI190">
        <v>75.296820577682624</v>
      </c>
      <c r="AJ190">
        <v>75.667880695402928</v>
      </c>
      <c r="AK190">
        <v>79.497477039691645</v>
      </c>
      <c r="AL190">
        <v>82.323377555343882</v>
      </c>
      <c r="AM190">
        <v>85.352668500275072</v>
      </c>
      <c r="AN190">
        <v>85.751015496201504</v>
      </c>
      <c r="AO190">
        <v>84.942911624817796</v>
      </c>
      <c r="AP190">
        <v>86.309506261660857</v>
      </c>
      <c r="AQ190">
        <v>87.170460180746062</v>
      </c>
      <c r="AR190">
        <v>87.904772862521583</v>
      </c>
      <c r="AS190">
        <v>86.80756113318084</v>
      </c>
      <c r="AT190">
        <v>87.700129014173243</v>
      </c>
      <c r="AU190">
        <v>89.165892625159799</v>
      </c>
      <c r="AV190">
        <v>90.174683628925038</v>
      </c>
      <c r="AW190">
        <v>91.94662030840793</v>
      </c>
      <c r="AX190" s="6">
        <v>93.554142651929098</v>
      </c>
      <c r="AY190">
        <v>95.397145062509054</v>
      </c>
      <c r="AZ190">
        <v>100</v>
      </c>
      <c r="BA190">
        <v>107.52749530111186</v>
      </c>
      <c r="BB190">
        <v>114.4855564166962</v>
      </c>
      <c r="BC190">
        <v>117.45090852317237</v>
      </c>
      <c r="BD190">
        <v>124.31485587578382</v>
      </c>
      <c r="BE190">
        <v>131.99250415438308</v>
      </c>
      <c r="BF190">
        <v>139.25759657963047</v>
      </c>
      <c r="BG190">
        <v>145.10347633996048</v>
      </c>
      <c r="BH190">
        <v>148.70025621007025</v>
      </c>
      <c r="BI190">
        <v>151.67739704857746</v>
      </c>
      <c r="BJ190">
        <v>154.30012303784406</v>
      </c>
      <c r="BK190">
        <v>155.3390671914064</v>
      </c>
      <c r="BL190">
        <v>155.61843694823901</v>
      </c>
      <c r="BM190" s="6">
        <v>152.82362867286906</v>
      </c>
      <c r="BN190">
        <v>156.1382449111851</v>
      </c>
    </row>
    <row r="191" spans="1:66" x14ac:dyDescent="0.25">
      <c r="A191" t="s">
        <v>358</v>
      </c>
      <c r="B191" t="s">
        <v>129</v>
      </c>
      <c r="C191" t="s">
        <v>673</v>
      </c>
      <c r="D191" t="s">
        <v>674</v>
      </c>
      <c r="E191">
        <v>1.0038185184999856E-7</v>
      </c>
      <c r="F191">
        <v>1.0349703632150232E-7</v>
      </c>
      <c r="G191">
        <v>1.066152522815299E-7</v>
      </c>
      <c r="H191">
        <v>1.1196072702561606E-7</v>
      </c>
      <c r="I191">
        <v>1.2713990823170731E-7</v>
      </c>
      <c r="J191">
        <v>1.4275009703823593E-7</v>
      </c>
      <c r="K191">
        <v>1.5604999010429068E-7</v>
      </c>
      <c r="L191">
        <v>1.7183461437087309E-7</v>
      </c>
      <c r="M191">
        <v>2.0327312090910755E-7</v>
      </c>
      <c r="N191">
        <v>2.1981636253140367E-7</v>
      </c>
      <c r="O191">
        <v>2.4615275863721554E-7</v>
      </c>
      <c r="P191">
        <v>2.624981447063733E-7</v>
      </c>
      <c r="Q191">
        <v>2.8121292309212974E-7</v>
      </c>
      <c r="R191">
        <v>3.1657694461350737E-7</v>
      </c>
      <c r="S191">
        <v>3.6480248873939752E-7</v>
      </c>
      <c r="T191">
        <v>4.4575788025303249E-7</v>
      </c>
      <c r="U191">
        <v>5.7820557409728779E-7</v>
      </c>
      <c r="V191">
        <v>7.8486400129402574E-7</v>
      </c>
      <c r="W191">
        <v>1.285122324364871E-6</v>
      </c>
      <c r="X191">
        <v>2.2663112329165454E-6</v>
      </c>
      <c r="Y191">
        <v>3.1259224742833961E-6</v>
      </c>
      <c r="Z191">
        <v>5.1681057863437735E-6</v>
      </c>
      <c r="AA191">
        <v>8.6133373639572373E-6</v>
      </c>
      <c r="AB191">
        <v>1.786379065171751E-5</v>
      </c>
      <c r="AC191">
        <v>3.7241990092894374E-5</v>
      </c>
      <c r="AD191">
        <v>9.8964992124100725E-5</v>
      </c>
      <c r="AE191">
        <v>1.666209383269301E-4</v>
      </c>
      <c r="AF191">
        <v>3.0933117767384871E-4</v>
      </c>
      <c r="AG191">
        <v>2.1228740811342962E-3</v>
      </c>
      <c r="AH191">
        <v>5.6730114450939562E-2</v>
      </c>
      <c r="AI191">
        <v>3.6087384820980644</v>
      </c>
      <c r="AJ191">
        <v>17.251234323943841</v>
      </c>
      <c r="AK191">
        <v>29.199545764428603</v>
      </c>
      <c r="AL191">
        <v>42.743662465374818</v>
      </c>
      <c r="AM191">
        <v>54.151194216782763</v>
      </c>
      <c r="AN191">
        <v>61.504275427542751</v>
      </c>
      <c r="AO191">
        <v>67.462650926077941</v>
      </c>
      <c r="AP191">
        <v>72.376044255891742</v>
      </c>
      <c r="AQ191">
        <v>76.263426990008909</v>
      </c>
      <c r="AR191">
        <v>78.501411887585093</v>
      </c>
      <c r="AS191">
        <v>81.268366883131492</v>
      </c>
      <c r="AT191">
        <v>81.638339744163162</v>
      </c>
      <c r="AU191">
        <v>81.727339432420166</v>
      </c>
      <c r="AV191">
        <v>83.201475612089922</v>
      </c>
      <c r="AW191">
        <v>88.4257283624937</v>
      </c>
      <c r="AX191" s="6">
        <v>91.523920414934423</v>
      </c>
      <c r="AY191">
        <v>98.531218813433895</v>
      </c>
      <c r="AZ191">
        <v>100</v>
      </c>
      <c r="BA191">
        <v>101.10327629202855</v>
      </c>
      <c r="BB191">
        <v>103.18974292089722</v>
      </c>
      <c r="BC191">
        <v>109.08262907603361</v>
      </c>
      <c r="BD191">
        <v>116.44111102359102</v>
      </c>
      <c r="BE191">
        <v>117.84141428899417</v>
      </c>
      <c r="BF191">
        <v>119.08727420114585</v>
      </c>
      <c r="BG191">
        <v>121.98400198584231</v>
      </c>
      <c r="BH191">
        <v>125.26600705483455</v>
      </c>
      <c r="BI191">
        <v>129.12530578311379</v>
      </c>
      <c r="BJ191">
        <v>133.79403556877961</v>
      </c>
      <c r="BK191">
        <v>136.84108142888672</v>
      </c>
      <c r="BL191">
        <v>139.40304241637014</v>
      </c>
      <c r="BM191" s="6">
        <v>144.82954860633154</v>
      </c>
      <c r="BN191">
        <v>157.02737287797663</v>
      </c>
    </row>
    <row r="192" spans="1:66" x14ac:dyDescent="0.25">
      <c r="A192" t="s">
        <v>359</v>
      </c>
      <c r="B192" t="s">
        <v>130</v>
      </c>
      <c r="C192" t="s">
        <v>673</v>
      </c>
      <c r="D192" t="s">
        <v>674</v>
      </c>
      <c r="E192">
        <v>0.98769069161297429</v>
      </c>
      <c r="F192">
        <v>1.0184642617310549</v>
      </c>
      <c r="G192">
        <v>1.0869833170430088</v>
      </c>
      <c r="H192">
        <v>1.1838299703092592</v>
      </c>
      <c r="I192">
        <v>1.2380665813235221</v>
      </c>
      <c r="J192">
        <v>1.2862252876883622</v>
      </c>
      <c r="K192">
        <v>1.3552631020737889</v>
      </c>
      <c r="L192">
        <v>1.3839999064038335</v>
      </c>
      <c r="M192">
        <v>1.4724707771166066</v>
      </c>
      <c r="N192">
        <v>1.5595100822764738</v>
      </c>
      <c r="O192">
        <v>1.7981491733813835</v>
      </c>
      <c r="P192">
        <v>2.0592182573153059</v>
      </c>
      <c r="Q192">
        <v>2.1946495824556913</v>
      </c>
      <c r="R192">
        <v>2.5701067089312706</v>
      </c>
      <c r="S192">
        <v>3.4154221086297745</v>
      </c>
      <c r="T192">
        <v>3.7391905974517825</v>
      </c>
      <c r="U192">
        <v>4.0526413249797857</v>
      </c>
      <c r="V192">
        <v>4.3917179080277275</v>
      </c>
      <c r="W192">
        <v>4.8026137605438457</v>
      </c>
      <c r="X192">
        <v>5.520170726201072</v>
      </c>
      <c r="Y192">
        <v>6.3059445351110268</v>
      </c>
      <c r="Z192">
        <v>7.0478229552329141</v>
      </c>
      <c r="AA192">
        <v>7.6570021014455998</v>
      </c>
      <c r="AB192">
        <v>8.7479884359567723</v>
      </c>
      <c r="AC192">
        <v>13.380875060649958</v>
      </c>
      <c r="AD192">
        <v>15.663788127211204</v>
      </c>
      <c r="AE192">
        <v>16.116774915822273</v>
      </c>
      <c r="AF192">
        <v>17.325069814789067</v>
      </c>
      <c r="AG192">
        <v>19.015989545982826</v>
      </c>
      <c r="AH192">
        <v>20.746433460855833</v>
      </c>
      <c r="AI192">
        <v>23.434515308700949</v>
      </c>
      <c r="AJ192">
        <v>27.27663213147229</v>
      </c>
      <c r="AK192">
        <v>29.426539128294444</v>
      </c>
      <c r="AL192">
        <v>31.43037520666072</v>
      </c>
      <c r="AM192">
        <v>34.592343402858454</v>
      </c>
      <c r="AN192">
        <v>37.235995396261494</v>
      </c>
      <c r="AO192">
        <v>40.099058227841844</v>
      </c>
      <c r="AP192">
        <v>42.609185392713293</v>
      </c>
      <c r="AQ192">
        <v>47.042956768364206</v>
      </c>
      <c r="AR192">
        <v>50.022958598093872</v>
      </c>
      <c r="AS192">
        <v>52.932760864177531</v>
      </c>
      <c r="AT192">
        <v>55.906979790601177</v>
      </c>
      <c r="AU192">
        <v>58.272455435819722</v>
      </c>
      <c r="AV192">
        <v>60.132588742251784</v>
      </c>
      <c r="AW192">
        <v>63.674854345342915</v>
      </c>
      <c r="AX192" s="6">
        <v>67.438607138772426</v>
      </c>
      <c r="AY192">
        <v>70.88578998695742</v>
      </c>
      <c r="AZ192">
        <v>73.128821777229206</v>
      </c>
      <c r="BA192">
        <v>78.378897984813079</v>
      </c>
      <c r="BB192">
        <v>80.525114873150812</v>
      </c>
      <c r="BC192">
        <v>84.044774528595866</v>
      </c>
      <c r="BD192">
        <v>87.338326006664602</v>
      </c>
      <c r="BE192">
        <v>89.080006027236962</v>
      </c>
      <c r="BF192">
        <v>90.916001391720528</v>
      </c>
      <c r="BG192">
        <v>93.691717191539553</v>
      </c>
      <c r="BH192">
        <v>93.017434027503981</v>
      </c>
      <c r="BI192">
        <v>94.20834715908336</v>
      </c>
      <c r="BJ192">
        <v>96.394225704088427</v>
      </c>
      <c r="BK192">
        <v>100</v>
      </c>
      <c r="BL192">
        <v>100.69707629720608</v>
      </c>
      <c r="BM192" s="6">
        <v>102.35907166034491</v>
      </c>
      <c r="BN192">
        <v>104.70661175005989</v>
      </c>
    </row>
    <row r="193" spans="1:66" x14ac:dyDescent="0.25">
      <c r="A193" t="s">
        <v>350</v>
      </c>
      <c r="B193" t="s">
        <v>351</v>
      </c>
      <c r="C193" t="s">
        <v>673</v>
      </c>
      <c r="D193" t="s">
        <v>674</v>
      </c>
      <c r="AS193">
        <v>63.059892404105732</v>
      </c>
      <c r="AT193">
        <v>63.541260864036644</v>
      </c>
      <c r="AU193">
        <v>63.799552345300114</v>
      </c>
      <c r="AV193">
        <v>62.224826769537302</v>
      </c>
      <c r="AW193">
        <v>63.668866483866758</v>
      </c>
      <c r="AX193" s="6">
        <v>70.611468581248289</v>
      </c>
      <c r="AY193">
        <v>71.61735264051724</v>
      </c>
      <c r="AZ193">
        <v>72.575912764860448</v>
      </c>
      <c r="BA193">
        <v>76.791987579058997</v>
      </c>
      <c r="BB193">
        <v>77.748382097408737</v>
      </c>
      <c r="BC193">
        <v>76.927150410962426</v>
      </c>
      <c r="BD193">
        <v>76.36108185415506</v>
      </c>
      <c r="BE193">
        <v>81.01174186584484</v>
      </c>
      <c r="BF193">
        <v>87.294384616538608</v>
      </c>
      <c r="BG193">
        <v>89.758990948696905</v>
      </c>
      <c r="BH193">
        <v>96.862728438834651</v>
      </c>
      <c r="BI193">
        <v>103.11095748358106</v>
      </c>
      <c r="BJ193">
        <v>102.91891891891891</v>
      </c>
      <c r="BK193">
        <v>102.5557955363571</v>
      </c>
      <c r="BL193">
        <v>100</v>
      </c>
      <c r="BM193" s="6">
        <v>99.368836291913212</v>
      </c>
      <c r="BN193">
        <v>99.13518434228493</v>
      </c>
    </row>
    <row r="194" spans="1:66" x14ac:dyDescent="0.25">
      <c r="A194" t="s">
        <v>356</v>
      </c>
      <c r="B194" t="s">
        <v>131</v>
      </c>
      <c r="C194" t="s">
        <v>673</v>
      </c>
      <c r="D194" t="s">
        <v>674</v>
      </c>
      <c r="E194">
        <v>2.9562653333906339</v>
      </c>
      <c r="F194">
        <v>2.9573377684942903</v>
      </c>
      <c r="G194">
        <v>2.9658106634433095</v>
      </c>
      <c r="H194">
        <v>3.0110606386960996</v>
      </c>
      <c r="I194">
        <v>3.0682707909757174</v>
      </c>
      <c r="J194">
        <v>3.1367423654755173</v>
      </c>
      <c r="K194">
        <v>3.3676271296286977</v>
      </c>
      <c r="L194">
        <v>3.6558105918360964</v>
      </c>
      <c r="M194">
        <v>3.8477146185920499</v>
      </c>
      <c r="N194">
        <v>4.0376970532738667</v>
      </c>
      <c r="O194">
        <v>4.2658819683240177</v>
      </c>
      <c r="P194">
        <v>4.4114991089742013</v>
      </c>
      <c r="Q194">
        <v>4.7261522134347986</v>
      </c>
      <c r="R194">
        <v>5.658976794214186</v>
      </c>
      <c r="S194">
        <v>6.1637590463832108</v>
      </c>
      <c r="T194">
        <v>6.3036340012175121</v>
      </c>
      <c r="U194">
        <v>7.5465885498707781</v>
      </c>
      <c r="V194">
        <v>8.1078906115313245</v>
      </c>
      <c r="W194">
        <v>7.9432620704235317</v>
      </c>
      <c r="X194">
        <v>9.2221147170210038</v>
      </c>
      <c r="Y194">
        <v>9.8760839279064463</v>
      </c>
      <c r="Z194">
        <v>9.7473390646640716</v>
      </c>
      <c r="AA194">
        <v>10.105924324884953</v>
      </c>
      <c r="AB194">
        <v>11.991685797797334</v>
      </c>
      <c r="AC194">
        <v>12.883662512067307</v>
      </c>
      <c r="AD194">
        <v>13.09239566818092</v>
      </c>
      <c r="AE194">
        <v>13.270042337833546</v>
      </c>
      <c r="AF194">
        <v>14.327877027536259</v>
      </c>
      <c r="AG194">
        <v>15.463251958095997</v>
      </c>
      <c r="AH194">
        <v>15.070384360521667</v>
      </c>
      <c r="AI194">
        <v>15.694031766335408</v>
      </c>
      <c r="AJ194">
        <v>16.791806514947087</v>
      </c>
      <c r="AK194">
        <v>17.274735728041222</v>
      </c>
      <c r="AL194">
        <v>16.843592447881463</v>
      </c>
      <c r="AM194">
        <v>18.065273111744911</v>
      </c>
      <c r="AN194">
        <v>20.928859311455493</v>
      </c>
      <c r="AO194">
        <v>21.308064735121818</v>
      </c>
      <c r="AP194">
        <v>23.103559315825141</v>
      </c>
      <c r="AQ194">
        <v>26.463707254886508</v>
      </c>
      <c r="AR194">
        <v>29.392947014503516</v>
      </c>
      <c r="AS194">
        <v>33.244133806795162</v>
      </c>
      <c r="AT194">
        <v>35.542604630223991</v>
      </c>
      <c r="AU194">
        <v>39.910944098270711</v>
      </c>
      <c r="AV194">
        <v>42.121745969963897</v>
      </c>
      <c r="AW194">
        <v>41.282524138781994</v>
      </c>
      <c r="AX194" s="6">
        <v>46.311717796727912</v>
      </c>
      <c r="AY194">
        <v>74.336923133628972</v>
      </c>
      <c r="AZ194">
        <v>76.414827379293641</v>
      </c>
      <c r="BA194">
        <v>85.328954228740756</v>
      </c>
      <c r="BB194">
        <v>81.165490059041147</v>
      </c>
      <c r="BC194">
        <v>89.214802484809539</v>
      </c>
      <c r="BD194">
        <v>97.095296069202561</v>
      </c>
      <c r="BE194">
        <v>96.537270481554089</v>
      </c>
      <c r="BF194">
        <v>100</v>
      </c>
      <c r="BG194">
        <v>105.43739265412782</v>
      </c>
      <c r="BH194">
        <v>104.1393334949523</v>
      </c>
      <c r="BI194">
        <v>106.76140147114536</v>
      </c>
      <c r="BJ194">
        <v>114.9815329849678</v>
      </c>
      <c r="BK194">
        <v>126.24697016945741</v>
      </c>
      <c r="BL194">
        <v>127.59041825997292</v>
      </c>
      <c r="BM194" s="6">
        <v>129.67348651405169</v>
      </c>
      <c r="BN194">
        <v>146.20580708242926</v>
      </c>
    </row>
    <row r="195" spans="1:66" x14ac:dyDescent="0.25">
      <c r="A195" t="s">
        <v>360</v>
      </c>
      <c r="B195" t="s">
        <v>132</v>
      </c>
      <c r="C195" t="s">
        <v>673</v>
      </c>
      <c r="D195" t="s">
        <v>674</v>
      </c>
      <c r="AI195">
        <v>8.5359971839162476</v>
      </c>
      <c r="AJ195">
        <v>13.252647343284666</v>
      </c>
      <c r="AK195">
        <v>18.371544263174549</v>
      </c>
      <c r="AL195">
        <v>24.001099165192585</v>
      </c>
      <c r="AM195">
        <v>32.937676783807497</v>
      </c>
      <c r="AN195">
        <v>42.139688928836613</v>
      </c>
      <c r="AO195">
        <v>49.704750122277524</v>
      </c>
      <c r="AP195">
        <v>56.497672336809515</v>
      </c>
      <c r="AQ195">
        <v>62.724703864612017</v>
      </c>
      <c r="AR195">
        <v>66.591374209108352</v>
      </c>
      <c r="AS195">
        <v>70.669005673476278</v>
      </c>
      <c r="AT195">
        <v>72.873714764715814</v>
      </c>
      <c r="AU195">
        <v>74.222039051341355</v>
      </c>
      <c r="AV195">
        <v>74.798028582376958</v>
      </c>
      <c r="AW195">
        <v>78.47556939700813</v>
      </c>
      <c r="AX195" s="6">
        <v>80.483912642863771</v>
      </c>
      <c r="AY195">
        <v>81.875016747373053</v>
      </c>
      <c r="AZ195">
        <v>84.918382363983127</v>
      </c>
      <c r="BA195">
        <v>88.225391587928172</v>
      </c>
      <c r="BB195">
        <v>91.565209324798971</v>
      </c>
      <c r="BC195">
        <v>92.996694731409647</v>
      </c>
      <c r="BD195">
        <v>95.894531143914534</v>
      </c>
      <c r="BE195">
        <v>98.027463072676667</v>
      </c>
      <c r="BF195">
        <v>98.2427952314343</v>
      </c>
      <c r="BG195">
        <v>98.700077599511076</v>
      </c>
      <c r="BH195">
        <v>100</v>
      </c>
      <c r="BI195">
        <v>100.08727638801051</v>
      </c>
      <c r="BJ195">
        <v>101.8509205803897</v>
      </c>
      <c r="BK195">
        <v>103.1033212121212</v>
      </c>
      <c r="BL195">
        <v>106.22996721411924</v>
      </c>
      <c r="BM195" s="6">
        <v>110.75009368650103</v>
      </c>
      <c r="BN195">
        <v>116.34574881767496</v>
      </c>
    </row>
    <row r="196" spans="1:66" x14ac:dyDescent="0.25">
      <c r="A196" t="s">
        <v>590</v>
      </c>
      <c r="B196" t="s">
        <v>481</v>
      </c>
      <c r="C196" t="s">
        <v>673</v>
      </c>
      <c r="D196" t="s">
        <v>674</v>
      </c>
    </row>
    <row r="197" spans="1:66" x14ac:dyDescent="0.25">
      <c r="A197" t="s">
        <v>362</v>
      </c>
      <c r="B197" t="s">
        <v>363</v>
      </c>
      <c r="C197" t="s">
        <v>673</v>
      </c>
      <c r="D197" t="s">
        <v>674</v>
      </c>
      <c r="E197">
        <v>113.90000092902655</v>
      </c>
      <c r="F197">
        <v>117.2999981887084</v>
      </c>
      <c r="G197">
        <v>121.60000148632545</v>
      </c>
      <c r="H197">
        <v>124.69999940685209</v>
      </c>
      <c r="I197">
        <v>128.30000028949232</v>
      </c>
      <c r="J197">
        <v>131.70000042505987</v>
      </c>
      <c r="K197">
        <v>134.79999812925411</v>
      </c>
      <c r="L197">
        <v>141.40000049632292</v>
      </c>
      <c r="M197">
        <v>150</v>
      </c>
      <c r="N197">
        <v>155.19999844128503</v>
      </c>
      <c r="O197">
        <v>161.59999887017699</v>
      </c>
      <c r="P197">
        <v>170.39999821355815</v>
      </c>
      <c r="Q197">
        <v>178.1999984063392</v>
      </c>
      <c r="R197">
        <v>185.39999896211586</v>
      </c>
      <c r="S197">
        <v>197.69999843328</v>
      </c>
      <c r="T197">
        <v>212.30000170911043</v>
      </c>
      <c r="U197">
        <v>218.60000209128293</v>
      </c>
      <c r="V197">
        <v>227.99999815960206</v>
      </c>
      <c r="W197">
        <v>240.20000129942497</v>
      </c>
      <c r="X197">
        <v>254.20000208942434</v>
      </c>
      <c r="Y197">
        <v>276.1000001415299</v>
      </c>
      <c r="Z197">
        <v>301.70000256589748</v>
      </c>
      <c r="AA197">
        <v>321.99999950060248</v>
      </c>
      <c r="AB197">
        <v>339.80000211236705</v>
      </c>
      <c r="AC197">
        <v>355.80000180103951</v>
      </c>
      <c r="AD197">
        <v>365.39999937686849</v>
      </c>
      <c r="AE197">
        <v>377.58451179703485</v>
      </c>
      <c r="AF197">
        <v>389.69730748482954</v>
      </c>
      <c r="AG197">
        <v>404.17694751509782</v>
      </c>
      <c r="AH197">
        <v>413.44963046650969</v>
      </c>
      <c r="AI197">
        <v>462.448532745021</v>
      </c>
      <c r="AJ197">
        <v>476.89217612218073</v>
      </c>
      <c r="AK197">
        <v>489.17873236054407</v>
      </c>
      <c r="AL197">
        <v>498.40655498710868</v>
      </c>
      <c r="AM197">
        <v>514.24723381099216</v>
      </c>
      <c r="AN197">
        <v>528.5133902568997</v>
      </c>
      <c r="AO197">
        <v>549.1864704457364</v>
      </c>
      <c r="AP197">
        <v>556.50300846527853</v>
      </c>
      <c r="AQ197">
        <v>591.89739324563902</v>
      </c>
      <c r="AR197">
        <v>600.61472643635193</v>
      </c>
      <c r="AS197">
        <v>620.40541355802679</v>
      </c>
      <c r="AT197">
        <v>654.55817956550936</v>
      </c>
      <c r="AU197">
        <v>671.24796161271581</v>
      </c>
      <c r="AV197">
        <v>700.90015830047116</v>
      </c>
      <c r="AW197">
        <v>691.8432803038786</v>
      </c>
      <c r="AX197" s="6">
        <v>737.43660021500239</v>
      </c>
      <c r="AY197">
        <v>777.94298858809623</v>
      </c>
      <c r="AZ197">
        <v>807.3685574779887</v>
      </c>
      <c r="BA197">
        <v>860.34693446283052</v>
      </c>
      <c r="BB197">
        <v>903.2141986993272</v>
      </c>
      <c r="BC197">
        <v>925.7412513055998</v>
      </c>
      <c r="BD197">
        <v>947.67971140407212</v>
      </c>
      <c r="BE197">
        <v>958.85501732390514</v>
      </c>
      <c r="BF197">
        <v>970.18882933388898</v>
      </c>
      <c r="BG197">
        <v>981.83647846963322</v>
      </c>
      <c r="BH197">
        <v>1001.2542858803247</v>
      </c>
      <c r="BI197">
        <v>1023.4908084989504</v>
      </c>
      <c r="BJ197">
        <v>1044.904303030303</v>
      </c>
      <c r="BK197">
        <v>1066.2748328633438</v>
      </c>
      <c r="BL197">
        <v>1092.0067726890275</v>
      </c>
      <c r="BM197" s="6">
        <v>1118.8372901235907</v>
      </c>
      <c r="BN197">
        <v>1154.5123497599411</v>
      </c>
    </row>
    <row r="198" spans="1:66" x14ac:dyDescent="0.25">
      <c r="A198" t="s">
        <v>591</v>
      </c>
      <c r="B198" t="s">
        <v>482</v>
      </c>
      <c r="C198" t="s">
        <v>673</v>
      </c>
      <c r="D198" t="s">
        <v>674</v>
      </c>
    </row>
    <row r="199" spans="1:66" x14ac:dyDescent="0.25">
      <c r="A199" t="s">
        <v>361</v>
      </c>
      <c r="B199" t="s">
        <v>133</v>
      </c>
      <c r="C199" t="s">
        <v>673</v>
      </c>
      <c r="D199" t="s">
        <v>674</v>
      </c>
      <c r="E199">
        <v>1.4451084780137802</v>
      </c>
      <c r="F199">
        <v>1.4655100256302784</v>
      </c>
      <c r="G199">
        <v>1.4754270719328624</v>
      </c>
      <c r="H199">
        <v>1.4838045836283424</v>
      </c>
      <c r="I199">
        <v>1.513605167212402</v>
      </c>
      <c r="J199">
        <v>1.5722143728999844</v>
      </c>
      <c r="K199">
        <v>1.6549638071861283</v>
      </c>
      <c r="L199">
        <v>1.7201141016843655</v>
      </c>
      <c r="M199">
        <v>1.7488883259841899</v>
      </c>
      <c r="N199">
        <v>1.8782570770655882</v>
      </c>
      <c r="O199">
        <v>1.9404792805466302</v>
      </c>
      <c r="P199">
        <v>2.0378271409688717</v>
      </c>
      <c r="Q199">
        <v>2.1968715268101855</v>
      </c>
      <c r="R199">
        <v>2.4048334653971875</v>
      </c>
      <c r="S199">
        <v>2.8585113288554171</v>
      </c>
      <c r="T199">
        <v>3.3224585697772264</v>
      </c>
      <c r="U199">
        <v>3.8631598298435756</v>
      </c>
      <c r="V199">
        <v>4.8830359924220454</v>
      </c>
      <c r="W199">
        <v>5.9743101247254158</v>
      </c>
      <c r="X199">
        <v>7.1355616416591605</v>
      </c>
      <c r="Y199">
        <v>8.627110510782444</v>
      </c>
      <c r="Z199">
        <v>10.146251601206261</v>
      </c>
      <c r="AA199">
        <v>12.245544395272168</v>
      </c>
      <c r="AB199">
        <v>15.258592550346052</v>
      </c>
      <c r="AC199">
        <v>19.023760276682026</v>
      </c>
      <c r="AD199">
        <v>23.158491336620145</v>
      </c>
      <c r="AE199">
        <v>27.894664233240608</v>
      </c>
      <c r="AF199">
        <v>30.711128444288772</v>
      </c>
      <c r="AG199">
        <v>34.140145463171805</v>
      </c>
      <c r="AH199">
        <v>37.729573712882406</v>
      </c>
      <c r="AI199">
        <v>42.68899496717107</v>
      </c>
      <c r="AJ199">
        <v>46.994686088522748</v>
      </c>
      <c r="AK199">
        <v>52.373712808953954</v>
      </c>
      <c r="AL199">
        <v>56.237023096274456</v>
      </c>
      <c r="AM199">
        <v>60.329744228055517</v>
      </c>
      <c r="AN199">
        <v>62.398220233458638</v>
      </c>
      <c r="AO199">
        <v>63.890152638347949</v>
      </c>
      <c r="AP199">
        <v>66.372417726604709</v>
      </c>
      <c r="AQ199">
        <v>68.91118484985671</v>
      </c>
      <c r="AR199">
        <v>71.233855338984469</v>
      </c>
      <c r="AS199">
        <v>73.670244616502742</v>
      </c>
      <c r="AT199">
        <v>76.407818248910644</v>
      </c>
      <c r="AU199">
        <v>79.609139025628124</v>
      </c>
      <c r="AV199">
        <v>82.337466602865604</v>
      </c>
      <c r="AW199">
        <v>84.313248527170401</v>
      </c>
      <c r="AX199" s="6">
        <v>87.123327508597598</v>
      </c>
      <c r="AY199">
        <v>89.897807039319076</v>
      </c>
      <c r="AZ199">
        <v>92.56448658650379</v>
      </c>
      <c r="BA199">
        <v>94.173002152095734</v>
      </c>
      <c r="BB199">
        <v>95.207149662676414</v>
      </c>
      <c r="BC199">
        <v>95.818656491691684</v>
      </c>
      <c r="BD199">
        <v>95.564618816709228</v>
      </c>
      <c r="BE199">
        <v>95.193640444888985</v>
      </c>
      <c r="BF199">
        <v>97.334216897872082</v>
      </c>
      <c r="BG199">
        <v>98.020030256248972</v>
      </c>
      <c r="BH199">
        <v>100</v>
      </c>
      <c r="BI199">
        <v>101.71666254687131</v>
      </c>
      <c r="BJ199">
        <v>103.25452734075749</v>
      </c>
      <c r="BK199">
        <v>105.12652856743698</v>
      </c>
      <c r="BL199">
        <v>106.96566697628678</v>
      </c>
      <c r="BM199" s="6">
        <v>109.10869690935505</v>
      </c>
      <c r="BN199">
        <v>110.63490039063943</v>
      </c>
    </row>
    <row r="200" spans="1:66" x14ac:dyDescent="0.25">
      <c r="A200" t="s">
        <v>357</v>
      </c>
      <c r="B200" t="s">
        <v>134</v>
      </c>
      <c r="C200" t="s">
        <v>673</v>
      </c>
      <c r="D200" t="s">
        <v>674</v>
      </c>
      <c r="E200">
        <v>0.24451064999634667</v>
      </c>
      <c r="F200">
        <v>0.26085575116311849</v>
      </c>
      <c r="G200">
        <v>0.28282313253606089</v>
      </c>
      <c r="H200">
        <v>0.28747814124826504</v>
      </c>
      <c r="I200">
        <v>0.29342244038225651</v>
      </c>
      <c r="J200">
        <v>0.30022522660475115</v>
      </c>
      <c r="K200">
        <v>0.30916223322058001</v>
      </c>
      <c r="L200">
        <v>0.29952912452976621</v>
      </c>
      <c r="M200">
        <v>0.30108351188017812</v>
      </c>
      <c r="N200">
        <v>0.30903148894765903</v>
      </c>
      <c r="O200">
        <v>0.31293873208217815</v>
      </c>
      <c r="P200">
        <v>0.33140455956184472</v>
      </c>
      <c r="Q200">
        <v>0.35965066659639661</v>
      </c>
      <c r="R200">
        <v>0.4338864885129603</v>
      </c>
      <c r="S200">
        <v>0.53622957159691531</v>
      </c>
      <c r="T200">
        <v>0.56880923322685928</v>
      </c>
      <c r="U200">
        <v>0.59463605574388723</v>
      </c>
      <c r="V200">
        <v>0.65676623983360183</v>
      </c>
      <c r="W200">
        <v>0.71730276743067467</v>
      </c>
      <c r="X200">
        <v>0.85589474573964508</v>
      </c>
      <c r="Y200">
        <v>0.9974164679317794</v>
      </c>
      <c r="Z200">
        <v>1.1552693276947068</v>
      </c>
      <c r="AA200">
        <v>1.2185159026710806</v>
      </c>
      <c r="AB200">
        <v>1.4123552301122451</v>
      </c>
      <c r="AC200">
        <v>1.8197079384893036</v>
      </c>
      <c r="AD200">
        <v>2.2952218270880862</v>
      </c>
      <c r="AE200">
        <v>2.9125618499246353</v>
      </c>
      <c r="AF200">
        <v>3.7271782631176622</v>
      </c>
      <c r="AG200">
        <v>4.7422946928240455</v>
      </c>
      <c r="AH200">
        <v>6.2339796756440222</v>
      </c>
      <c r="AI200">
        <v>8.5160857383264048</v>
      </c>
      <c r="AJ200">
        <v>10.655312596167319</v>
      </c>
      <c r="AK200">
        <v>12.155891812489116</v>
      </c>
      <c r="AL200">
        <v>13.641346041461683</v>
      </c>
      <c r="AM200">
        <v>15.356523012528983</v>
      </c>
      <c r="AN200">
        <v>17.057477102624983</v>
      </c>
      <c r="AO200">
        <v>19.005688020281347</v>
      </c>
      <c r="AP200">
        <v>19.653969993767227</v>
      </c>
      <c r="AQ200">
        <v>22.849425707646848</v>
      </c>
      <c r="AR200">
        <v>25.28977360028858</v>
      </c>
      <c r="AS200">
        <v>28.998393826354636</v>
      </c>
      <c r="AT200">
        <v>33.039495357225448</v>
      </c>
      <c r="AU200">
        <v>38.969881319915167</v>
      </c>
      <c r="AV200">
        <v>44.871606663093417</v>
      </c>
      <c r="AW200">
        <v>50.182163655673783</v>
      </c>
      <c r="AX200" s="6">
        <v>56.682171052613207</v>
      </c>
      <c r="AY200">
        <v>61.701849265624773</v>
      </c>
      <c r="AZ200">
        <v>69.49818991147481</v>
      </c>
      <c r="BA200">
        <v>77.994173395945609</v>
      </c>
      <c r="BB200">
        <v>80.839373480147358</v>
      </c>
      <c r="BC200">
        <v>84.603013308869677</v>
      </c>
      <c r="BD200">
        <v>88.914137974156148</v>
      </c>
      <c r="BE200">
        <v>93.180483609281055</v>
      </c>
      <c r="BF200">
        <v>97.222351172153367</v>
      </c>
      <c r="BG200">
        <v>100.00000004972969</v>
      </c>
      <c r="BH200">
        <v>101.60388806090694</v>
      </c>
      <c r="BI200">
        <v>105.80495933781282</v>
      </c>
      <c r="BJ200">
        <v>108.08950985096311</v>
      </c>
      <c r="BK200">
        <v>110.2083325205468</v>
      </c>
      <c r="BL200">
        <v>113.58277881123225</v>
      </c>
      <c r="BM200" s="6">
        <v>116.08605405716104</v>
      </c>
      <c r="BN200">
        <v>124.35545111627538</v>
      </c>
    </row>
    <row r="201" spans="1:66" x14ac:dyDescent="0.25">
      <c r="A201" t="s">
        <v>592</v>
      </c>
      <c r="B201" t="s">
        <v>354</v>
      </c>
      <c r="C201" t="s">
        <v>673</v>
      </c>
      <c r="D201" t="s">
        <v>674</v>
      </c>
      <c r="AM201">
        <v>56.21752967089563</v>
      </c>
      <c r="AN201">
        <v>60.593908532841652</v>
      </c>
      <c r="AO201">
        <v>62.178816033351893</v>
      </c>
      <c r="AP201">
        <v>59.794943009445859</v>
      </c>
      <c r="AQ201">
        <v>56.582630559572422</v>
      </c>
      <c r="AR201">
        <v>54.868549666429999</v>
      </c>
      <c r="AS201">
        <v>60.598112757078567</v>
      </c>
      <c r="AT201">
        <v>62.018950191751898</v>
      </c>
      <c r="AU201">
        <v>62.941706453071987</v>
      </c>
      <c r="AV201">
        <v>61.603808580944786</v>
      </c>
      <c r="AW201">
        <v>58.612830111798708</v>
      </c>
      <c r="AX201" s="6">
        <v>58.645782084873169</v>
      </c>
      <c r="AY201">
        <v>61.808621287414766</v>
      </c>
      <c r="AZ201">
        <v>64.757037234990207</v>
      </c>
      <c r="BA201">
        <v>75.771144278606954</v>
      </c>
      <c r="BB201">
        <v>77.174981626595141</v>
      </c>
      <c r="BC201">
        <v>87.359236266512681</v>
      </c>
      <c r="BD201">
        <v>92.093953764078236</v>
      </c>
      <c r="BE201">
        <v>94.734963412457603</v>
      </c>
      <c r="BF201">
        <v>100.17120749458954</v>
      </c>
      <c r="BG201">
        <v>103.84972273979112</v>
      </c>
      <c r="BH201">
        <v>100</v>
      </c>
      <c r="BI201">
        <v>101.27802248372888</v>
      </c>
      <c r="BJ201">
        <v>104.54465900472552</v>
      </c>
      <c r="BK201">
        <v>104.22894173998796</v>
      </c>
      <c r="BL201">
        <v>108.24120285551835</v>
      </c>
      <c r="BM201" s="6">
        <v>110.64513371422058</v>
      </c>
      <c r="BN201">
        <v>120.02848187607722</v>
      </c>
    </row>
    <row r="202" spans="1:66" x14ac:dyDescent="0.25">
      <c r="A202" t="s">
        <v>593</v>
      </c>
      <c r="B202" t="s">
        <v>483</v>
      </c>
      <c r="C202" t="s">
        <v>673</v>
      </c>
      <c r="D202" t="s">
        <v>674</v>
      </c>
    </row>
    <row r="203" spans="1:66" x14ac:dyDescent="0.25">
      <c r="A203" t="s">
        <v>594</v>
      </c>
      <c r="B203" t="s">
        <v>484</v>
      </c>
      <c r="C203" t="s">
        <v>673</v>
      </c>
      <c r="D203" t="s">
        <v>674</v>
      </c>
    </row>
    <row r="204" spans="1:66" x14ac:dyDescent="0.25">
      <c r="A204" t="s">
        <v>595</v>
      </c>
      <c r="B204" t="s">
        <v>485</v>
      </c>
      <c r="C204" t="s">
        <v>673</v>
      </c>
      <c r="D204" t="s">
        <v>674</v>
      </c>
      <c r="J204">
        <v>7.5177407450957672</v>
      </c>
      <c r="K204">
        <v>8.3812404674050462</v>
      </c>
      <c r="L204">
        <v>9.0154410322806182</v>
      </c>
      <c r="M204">
        <v>9.2146123488723664</v>
      </c>
      <c r="N204">
        <v>9.3232672255446154</v>
      </c>
      <c r="O204">
        <v>10.257715005740629</v>
      </c>
      <c r="P204">
        <v>10.671239122613219</v>
      </c>
      <c r="Q204">
        <v>11.206344488872528</v>
      </c>
      <c r="R204">
        <v>12.145432910743791</v>
      </c>
      <c r="S204">
        <v>14.313643624347758</v>
      </c>
      <c r="T204">
        <v>16.658611481549165</v>
      </c>
      <c r="U204">
        <v>18.209017379835711</v>
      </c>
      <c r="V204">
        <v>19.86596735263608</v>
      </c>
      <c r="W204">
        <v>21.049913376175237</v>
      </c>
      <c r="X204">
        <v>23.071037503377081</v>
      </c>
      <c r="Y204">
        <v>24.781923681853073</v>
      </c>
      <c r="Z204">
        <v>29.036290621903422</v>
      </c>
      <c r="AA204">
        <v>34.559554343196993</v>
      </c>
      <c r="AB204">
        <v>40.658632427075688</v>
      </c>
      <c r="AC204">
        <v>47.013006717859476</v>
      </c>
      <c r="AD204">
        <v>53.439582184766529</v>
      </c>
      <c r="AE204">
        <v>55.40913934165895</v>
      </c>
      <c r="AF204">
        <v>57.485052772840383</v>
      </c>
      <c r="AG204">
        <v>60.102060361002088</v>
      </c>
      <c r="AH204">
        <v>63.201594873240872</v>
      </c>
      <c r="AI204">
        <v>65.476038651571145</v>
      </c>
      <c r="AJ204">
        <v>67.222965009216821</v>
      </c>
      <c r="AK204">
        <v>69.706419193883434</v>
      </c>
      <c r="AL204">
        <v>72.10945723949186</v>
      </c>
      <c r="AM204">
        <v>74.55908733402083</v>
      </c>
      <c r="AN204">
        <v>76.644670901396935</v>
      </c>
      <c r="AO204">
        <v>78.682847298230271</v>
      </c>
      <c r="AP204">
        <v>81.186089770868506</v>
      </c>
      <c r="AQ204">
        <v>83.66987841876751</v>
      </c>
      <c r="AR204">
        <v>85.9027613807325</v>
      </c>
      <c r="AS204">
        <v>88.357182930963944</v>
      </c>
      <c r="AT204">
        <v>90.768838265447656</v>
      </c>
      <c r="AU204">
        <v>94.594667074815476</v>
      </c>
      <c r="AV204">
        <v>96.219111070454574</v>
      </c>
      <c r="AW204">
        <v>97.84661904821175</v>
      </c>
      <c r="AX204" s="6">
        <v>100</v>
      </c>
      <c r="AY204">
        <v>104.13586334839822</v>
      </c>
      <c r="AZ204">
        <v>107.44729741986878</v>
      </c>
      <c r="BA204">
        <v>111.86969032895013</v>
      </c>
      <c r="BB204">
        <v>112.75933378829211</v>
      </c>
      <c r="BC204">
        <v>115.09395507070323</v>
      </c>
      <c r="BD204">
        <v>118.0926736292315</v>
      </c>
      <c r="BE204">
        <v>120.12106441257097</v>
      </c>
      <c r="BF204">
        <v>122.63919995237538</v>
      </c>
      <c r="BG204">
        <v>123.75174893534597</v>
      </c>
      <c r="BH204">
        <v>124.00399628316248</v>
      </c>
      <c r="BI204">
        <v>124.11320968391431</v>
      </c>
      <c r="BJ204">
        <v>126.39981836693698</v>
      </c>
      <c r="BK204">
        <v>123.67366075181043</v>
      </c>
      <c r="BL204">
        <v>124.59764270619064</v>
      </c>
      <c r="BM204" s="6">
        <v>129.3858117866404</v>
      </c>
      <c r="BN204">
        <v>130.85041408845763</v>
      </c>
    </row>
    <row r="205" spans="1:66" x14ac:dyDescent="0.25">
      <c r="A205" t="s">
        <v>364</v>
      </c>
      <c r="B205" t="s">
        <v>135</v>
      </c>
      <c r="C205" t="s">
        <v>673</v>
      </c>
      <c r="D205" t="s">
        <v>674</v>
      </c>
      <c r="AS205">
        <v>47.795601479612408</v>
      </c>
      <c r="AT205">
        <v>45.428791507522362</v>
      </c>
      <c r="AU205">
        <v>46.795746194701962</v>
      </c>
      <c r="AV205">
        <v>54.833602442782549</v>
      </c>
      <c r="AW205">
        <v>62.020524737806191</v>
      </c>
      <c r="AX205" s="6">
        <v>80.963267430943915</v>
      </c>
      <c r="AY205">
        <v>87.733102959224126</v>
      </c>
      <c r="AZ205">
        <v>97.357302049794498</v>
      </c>
      <c r="BA205">
        <v>119.65170041134654</v>
      </c>
      <c r="BB205">
        <v>90.674330905151194</v>
      </c>
      <c r="BC205">
        <v>97.002791588118654</v>
      </c>
      <c r="BD205">
        <v>114.72536781821468</v>
      </c>
      <c r="BE205">
        <v>121.98744027570578</v>
      </c>
      <c r="BF205">
        <v>122.92367993901905</v>
      </c>
      <c r="BG205">
        <v>121.10102776792996</v>
      </c>
      <c r="BH205">
        <v>90.66857261418032</v>
      </c>
      <c r="BI205">
        <v>82.529527710857778</v>
      </c>
      <c r="BJ205">
        <v>88.956572168148355</v>
      </c>
      <c r="BK205">
        <v>100</v>
      </c>
      <c r="BL205">
        <v>95.173134273173531</v>
      </c>
      <c r="BM205" s="6">
        <v>81.116527253399497</v>
      </c>
      <c r="BN205">
        <v>99.345176290878229</v>
      </c>
    </row>
    <row r="206" spans="1:66" x14ac:dyDescent="0.25">
      <c r="A206" t="s">
        <v>365</v>
      </c>
      <c r="B206" t="s">
        <v>136</v>
      </c>
      <c r="C206" t="s">
        <v>673</v>
      </c>
      <c r="D206" t="s">
        <v>674</v>
      </c>
      <c r="AI206">
        <v>3.4644946848263886E-2</v>
      </c>
      <c r="AJ206">
        <v>0.1022039715838234</v>
      </c>
      <c r="AK206">
        <v>0.30646770046035027</v>
      </c>
      <c r="AL206">
        <v>1.0030955559496486</v>
      </c>
      <c r="AM206">
        <v>2.3976297987779907</v>
      </c>
      <c r="AN206">
        <v>3.4509918438769223</v>
      </c>
      <c r="AO206">
        <v>4.9695070728317292</v>
      </c>
      <c r="AP206">
        <v>11.695158406859665</v>
      </c>
      <c r="AQ206">
        <v>17.324566741880215</v>
      </c>
      <c r="AR206">
        <v>25.90411889700361</v>
      </c>
      <c r="AS206">
        <v>37.089721858386625</v>
      </c>
      <c r="AT206">
        <v>51.167613671035262</v>
      </c>
      <c r="AU206">
        <v>62.789963106569523</v>
      </c>
      <c r="AV206">
        <v>77.327883674715977</v>
      </c>
      <c r="AW206">
        <v>89.280142154501803</v>
      </c>
      <c r="AX206" s="6">
        <v>100</v>
      </c>
      <c r="AY206">
        <v>110.60657935710172</v>
      </c>
      <c r="AZ206">
        <v>128.10036754770988</v>
      </c>
      <c r="BA206">
        <v>148.61638425031586</v>
      </c>
      <c r="BB206">
        <v>154.6900062908127</v>
      </c>
      <c r="BC206">
        <v>163.83265026307581</v>
      </c>
      <c r="BD206">
        <v>170.3481819524194</v>
      </c>
      <c r="BE206">
        <v>176.82668205142946</v>
      </c>
      <c r="BF206">
        <v>179.28401966778677</v>
      </c>
      <c r="BG206">
        <v>182.35025023949819</v>
      </c>
      <c r="BH206">
        <v>188.30353782859268</v>
      </c>
      <c r="BI206">
        <v>193.23951362564509</v>
      </c>
      <c r="BJ206">
        <v>202.22895511599401</v>
      </c>
      <c r="BK206">
        <v>214.7919691076801</v>
      </c>
      <c r="BL206">
        <v>229.40926060748262</v>
      </c>
      <c r="BM206" s="6">
        <v>238.83641018821135</v>
      </c>
      <c r="BN206">
        <v>251.77321794701103</v>
      </c>
    </row>
    <row r="207" spans="1:66" x14ac:dyDescent="0.25">
      <c r="A207" t="s">
        <v>367</v>
      </c>
      <c r="B207" t="s">
        <v>137</v>
      </c>
      <c r="C207" t="s">
        <v>673</v>
      </c>
      <c r="D207" t="s">
        <v>674</v>
      </c>
      <c r="AH207">
        <v>7.6356463206196461E-4</v>
      </c>
      <c r="AI207">
        <v>8.8499363789249473E-4</v>
      </c>
      <c r="AJ207">
        <v>2.0233589337237106E-3</v>
      </c>
      <c r="AK207">
        <v>3.217987328300418E-2</v>
      </c>
      <c r="AL207">
        <v>0.31788589715413534</v>
      </c>
      <c r="AM207">
        <v>1.2947430822524031</v>
      </c>
      <c r="AN207">
        <v>3.1592620328290901</v>
      </c>
      <c r="AO207">
        <v>4.6136718338259035</v>
      </c>
      <c r="AP207">
        <v>5.3084217750200109</v>
      </c>
      <c r="AQ207">
        <v>6.2925483541742517</v>
      </c>
      <c r="AR207">
        <v>10.847510505250755</v>
      </c>
      <c r="AS207">
        <v>14.936797228052818</v>
      </c>
      <c r="AT207">
        <v>17.398324555437988</v>
      </c>
      <c r="AU207">
        <v>20.123233846108704</v>
      </c>
      <c r="AV207">
        <v>22.871491424013026</v>
      </c>
      <c r="AW207">
        <v>27.504146222312727</v>
      </c>
      <c r="AX207" s="6">
        <v>32.806789427313547</v>
      </c>
      <c r="AY207">
        <v>37.767309390965181</v>
      </c>
      <c r="AZ207">
        <v>42.994773038072722</v>
      </c>
      <c r="BA207">
        <v>50.739644362266198</v>
      </c>
      <c r="BB207">
        <v>51.739526188952887</v>
      </c>
      <c r="BC207">
        <v>59.08193904052694</v>
      </c>
      <c r="BD207">
        <v>73.533432177126912</v>
      </c>
      <c r="BE207">
        <v>80.083693561020922</v>
      </c>
      <c r="BF207">
        <v>84.344257272307075</v>
      </c>
      <c r="BG207">
        <v>90.661702125394811</v>
      </c>
      <c r="BH207">
        <v>97.234436098652239</v>
      </c>
      <c r="BI207">
        <v>100</v>
      </c>
      <c r="BJ207">
        <v>105.34981508815954</v>
      </c>
      <c r="BK207">
        <v>115.882665066379</v>
      </c>
      <c r="BL207">
        <v>119.66407034094269</v>
      </c>
      <c r="BM207" s="6">
        <v>120.45114769203474</v>
      </c>
      <c r="BN207">
        <v>140.28603160294136</v>
      </c>
    </row>
    <row r="208" spans="1:66" x14ac:dyDescent="0.25">
      <c r="A208" t="s">
        <v>368</v>
      </c>
      <c r="B208" t="s">
        <v>138</v>
      </c>
      <c r="C208" t="s">
        <v>673</v>
      </c>
      <c r="D208" t="s">
        <v>674</v>
      </c>
      <c r="E208">
        <v>0.7180732168669044</v>
      </c>
      <c r="F208">
        <v>0.769233877323238</v>
      </c>
      <c r="G208">
        <v>0.70791567619056106</v>
      </c>
      <c r="H208">
        <v>0.80384694879977281</v>
      </c>
      <c r="I208">
        <v>0.93266345056077882</v>
      </c>
      <c r="J208">
        <v>0.99761287372851104</v>
      </c>
      <c r="K208">
        <v>1.3653257426491929</v>
      </c>
      <c r="L208">
        <v>1.8700384113519424</v>
      </c>
      <c r="M208">
        <v>1.8859055327271543</v>
      </c>
      <c r="N208">
        <v>1.8616880600983869</v>
      </c>
      <c r="O208">
        <v>2.046673020514953</v>
      </c>
      <c r="P208">
        <v>2.0443425529628834</v>
      </c>
      <c r="Q208">
        <v>2.0820879213926289</v>
      </c>
      <c r="R208">
        <v>2.1636277681071734</v>
      </c>
      <c r="S208">
        <v>2.5077941247055531</v>
      </c>
      <c r="T208">
        <v>4.713879276829859</v>
      </c>
      <c r="U208">
        <v>4.6247356922078344</v>
      </c>
      <c r="V208">
        <v>5.2496052967546261</v>
      </c>
      <c r="W208">
        <v>5.4419896243238206</v>
      </c>
      <c r="X208">
        <v>5.7720618431828337</v>
      </c>
      <c r="Y208">
        <v>5.9489625603932152</v>
      </c>
      <c r="Z208">
        <v>6.4076693245969736</v>
      </c>
      <c r="AA208">
        <v>6.7205673716968981</v>
      </c>
      <c r="AB208">
        <v>6.8851683575277907</v>
      </c>
      <c r="AC208">
        <v>8.0457797929431862</v>
      </c>
      <c r="AD208">
        <v>8.4129996421749738</v>
      </c>
      <c r="AE208">
        <v>7.8222613077501153</v>
      </c>
      <c r="AF208">
        <v>7.8743009723475197</v>
      </c>
      <c r="AG208">
        <v>8.0495338019969864</v>
      </c>
      <c r="AH208">
        <v>8.475924591270779</v>
      </c>
      <c r="AI208">
        <v>9.6169085453707552</v>
      </c>
      <c r="AJ208">
        <v>11.057419162412014</v>
      </c>
      <c r="AK208">
        <v>11.86276231069637</v>
      </c>
      <c r="AL208">
        <v>13.508187064003177</v>
      </c>
      <c r="AM208">
        <v>15.830420419040792</v>
      </c>
      <c r="AN208">
        <v>23.94613605126694</v>
      </c>
      <c r="AO208">
        <v>26.561393126322109</v>
      </c>
      <c r="AP208">
        <v>30.710681802445638</v>
      </c>
      <c r="AQ208">
        <v>31.394977414248181</v>
      </c>
      <c r="AR208">
        <v>34.859343509424718</v>
      </c>
      <c r="AS208">
        <v>36.002627381064087</v>
      </c>
      <c r="AT208">
        <v>35.863032780841984</v>
      </c>
      <c r="AU208">
        <v>33.987158563898788</v>
      </c>
      <c r="AV208">
        <v>40.911075032221774</v>
      </c>
      <c r="AW208">
        <v>45.451680672268907</v>
      </c>
      <c r="AX208" s="6">
        <v>49.554690458518259</v>
      </c>
      <c r="AY208">
        <v>50.774486530144472</v>
      </c>
      <c r="AZ208">
        <v>57.339496587413294</v>
      </c>
      <c r="BA208">
        <v>65.630942465287262</v>
      </c>
      <c r="BB208">
        <v>70.321881894601617</v>
      </c>
      <c r="BC208">
        <v>72.561813123988074</v>
      </c>
      <c r="BD208">
        <v>77.781141880728114</v>
      </c>
      <c r="BE208">
        <v>81.45289262042273</v>
      </c>
      <c r="BF208">
        <v>83.645774632153064</v>
      </c>
      <c r="BG208">
        <v>87.604185324427178</v>
      </c>
      <c r="BH208">
        <v>88.030128386611636</v>
      </c>
      <c r="BI208">
        <v>92.458340140775888</v>
      </c>
      <c r="BJ208">
        <v>100</v>
      </c>
      <c r="BK208">
        <v>99.385781501291063</v>
      </c>
      <c r="BL208">
        <v>101.85068380382664</v>
      </c>
      <c r="BM208" s="6">
        <v>108.70260716463915</v>
      </c>
      <c r="BN208">
        <v>111.68357926942576</v>
      </c>
    </row>
    <row r="209" spans="1:66" x14ac:dyDescent="0.25">
      <c r="A209" t="s">
        <v>596</v>
      </c>
      <c r="B209" t="s">
        <v>486</v>
      </c>
      <c r="C209" t="s">
        <v>673</v>
      </c>
      <c r="D209" t="s">
        <v>674</v>
      </c>
    </row>
    <row r="210" spans="1:66" x14ac:dyDescent="0.25">
      <c r="A210" t="s">
        <v>379</v>
      </c>
      <c r="B210" t="s">
        <v>139</v>
      </c>
      <c r="C210" t="s">
        <v>673</v>
      </c>
      <c r="D210" t="s">
        <v>674</v>
      </c>
      <c r="M210">
        <v>6.5441979754484052</v>
      </c>
      <c r="N210">
        <v>6.6107310251775004</v>
      </c>
      <c r="O210">
        <v>4.9950601948002387</v>
      </c>
      <c r="P210">
        <v>5.5219263038515338</v>
      </c>
      <c r="Q210">
        <v>5.5813440764531759</v>
      </c>
      <c r="R210">
        <v>6.217284446750087</v>
      </c>
      <c r="S210">
        <v>15.565174070487158</v>
      </c>
      <c r="T210">
        <v>17.442481030571315</v>
      </c>
      <c r="U210">
        <v>20.329841441108609</v>
      </c>
      <c r="V210">
        <v>21.972822107704786</v>
      </c>
      <c r="W210">
        <v>24.189040416416223</v>
      </c>
      <c r="X210">
        <v>29.776357704497531</v>
      </c>
      <c r="Y210">
        <v>41.036003296096901</v>
      </c>
      <c r="Z210">
        <v>45.84185100668148</v>
      </c>
      <c r="AA210">
        <v>48.735349580612095</v>
      </c>
      <c r="AB210">
        <v>49.31854065462781</v>
      </c>
      <c r="AC210">
        <v>48.863451713324778</v>
      </c>
      <c r="AD210">
        <v>48.355821339532</v>
      </c>
      <c r="AE210">
        <v>35.362560452473893</v>
      </c>
      <c r="AF210">
        <v>37.746504098307703</v>
      </c>
      <c r="AG210">
        <v>34.36870378329187</v>
      </c>
      <c r="AH210">
        <v>37.3166950575296</v>
      </c>
      <c r="AI210">
        <v>39.966820908016082</v>
      </c>
      <c r="AJ210">
        <v>39.062568251361498</v>
      </c>
      <c r="AK210">
        <v>38.946698601525206</v>
      </c>
      <c r="AL210">
        <v>38.298505229436337</v>
      </c>
      <c r="AM210">
        <v>38.717854696811763</v>
      </c>
      <c r="AN210">
        <v>40.970545472006862</v>
      </c>
      <c r="AO210">
        <v>44.183835967986042</v>
      </c>
      <c r="AP210">
        <v>45.712474966029824</v>
      </c>
      <c r="AQ210">
        <v>39.343015926241904</v>
      </c>
      <c r="AR210">
        <v>45.043161517426917</v>
      </c>
      <c r="AS210">
        <v>49.974480066875067</v>
      </c>
      <c r="AT210">
        <v>49.151561501937636</v>
      </c>
      <c r="AU210">
        <v>52.079458229750863</v>
      </c>
      <c r="AV210">
        <v>53.285909430280718</v>
      </c>
      <c r="AW210">
        <v>59.177457384616574</v>
      </c>
      <c r="AX210" s="6">
        <v>71.101485899290637</v>
      </c>
      <c r="AY210">
        <v>79.329606850161881</v>
      </c>
      <c r="AZ210">
        <v>86.02137610657887</v>
      </c>
      <c r="BA210">
        <v>101.23838252160925</v>
      </c>
      <c r="BB210">
        <v>85.330562195602951</v>
      </c>
      <c r="BC210">
        <v>100.00001489540517</v>
      </c>
      <c r="BD210">
        <v>115.52937100894786</v>
      </c>
      <c r="BE210">
        <v>120.16849586020126</v>
      </c>
      <c r="BF210">
        <v>118.70681441848647</v>
      </c>
      <c r="BG210">
        <v>116.01216761011077</v>
      </c>
      <c r="BH210">
        <v>96.39621059381227</v>
      </c>
      <c r="BI210">
        <v>93.45959012564731</v>
      </c>
      <c r="BJ210">
        <v>100.53056679498683</v>
      </c>
      <c r="BK210">
        <v>116.29312336907012</v>
      </c>
      <c r="BL210">
        <v>114.06634913057587</v>
      </c>
      <c r="BM210" s="6">
        <v>104.146181805491</v>
      </c>
      <c r="BN210">
        <v>119.54626924814586</v>
      </c>
    </row>
    <row r="211" spans="1:66" x14ac:dyDescent="0.25">
      <c r="A211" t="s">
        <v>394</v>
      </c>
      <c r="B211" t="s">
        <v>140</v>
      </c>
      <c r="C211" t="s">
        <v>673</v>
      </c>
      <c r="D211" t="s">
        <v>674</v>
      </c>
      <c r="E211">
        <v>1.0044471217909353E-2</v>
      </c>
      <c r="F211">
        <v>1.0902545629769047E-2</v>
      </c>
      <c r="G211">
        <v>1.1076229143614358E-2</v>
      </c>
      <c r="H211">
        <v>1.1598010033216635E-2</v>
      </c>
      <c r="I211">
        <v>1.2051025717738254E-2</v>
      </c>
      <c r="J211">
        <v>1.1762442523881559E-2</v>
      </c>
      <c r="K211">
        <v>1.2515750588837438E-2</v>
      </c>
      <c r="L211">
        <v>1.3361788473773882E-2</v>
      </c>
      <c r="M211">
        <v>1.3678147808295375E-2</v>
      </c>
      <c r="N211">
        <v>1.4855488938698985E-2</v>
      </c>
      <c r="O211">
        <v>1.5943005404656065E-2</v>
      </c>
      <c r="P211">
        <v>1.6989165099914931E-2</v>
      </c>
      <c r="Q211">
        <v>1.9419541629250713E-2</v>
      </c>
      <c r="R211">
        <v>2.3915472859817051E-2</v>
      </c>
      <c r="S211">
        <v>2.7607803295403265E-2</v>
      </c>
      <c r="T211">
        <v>2.906667310078143E-2</v>
      </c>
      <c r="U211">
        <v>3.1062397257646316E-2</v>
      </c>
      <c r="V211">
        <v>3.6468496403286504E-2</v>
      </c>
      <c r="W211">
        <v>4.5552770702806673E-2</v>
      </c>
      <c r="X211">
        <v>5.6473994004027139E-2</v>
      </c>
      <c r="Y211">
        <v>6.8913275088696227E-2</v>
      </c>
      <c r="Z211">
        <v>8.6125867537333201E-2</v>
      </c>
      <c r="AA211">
        <v>0.11247198518379077</v>
      </c>
      <c r="AB211">
        <v>0.14178000150176859</v>
      </c>
      <c r="AC211">
        <v>0.1894703744460314</v>
      </c>
      <c r="AD211">
        <v>0.27694722681428297</v>
      </c>
      <c r="AE211">
        <v>0.35627199312938801</v>
      </c>
      <c r="AF211">
        <v>0.44851563340694339</v>
      </c>
      <c r="AG211">
        <v>0.8022267068827893</v>
      </c>
      <c r="AH211">
        <v>1.0969539844197689</v>
      </c>
      <c r="AI211">
        <v>1.8235279099512329</v>
      </c>
      <c r="AJ211">
        <v>3.4423255380121689</v>
      </c>
      <c r="AK211">
        <v>7.2025035457559543</v>
      </c>
      <c r="AL211">
        <v>14.224033260187529</v>
      </c>
      <c r="AM211">
        <v>36.878220413747734</v>
      </c>
      <c r="AN211">
        <v>75.436254383629034</v>
      </c>
      <c r="AO211">
        <v>100</v>
      </c>
      <c r="AP211">
        <v>137.92116997776697</v>
      </c>
      <c r="AQ211">
        <v>162.28118046253903</v>
      </c>
      <c r="AR211">
        <v>187.95986965777257</v>
      </c>
      <c r="AS211">
        <v>206.47981297059189</v>
      </c>
      <c r="AT211">
        <v>250.11723815499698</v>
      </c>
      <c r="AU211">
        <v>277.13298940355844</v>
      </c>
      <c r="AV211">
        <v>304.29181203216876</v>
      </c>
      <c r="AW211">
        <v>356.85517330910039</v>
      </c>
      <c r="AX211" s="6">
        <v>421.28324395530933</v>
      </c>
      <c r="AY211">
        <v>453.52090912824076</v>
      </c>
      <c r="AZ211">
        <v>522.93963801836969</v>
      </c>
      <c r="BA211">
        <v>569.43428811114165</v>
      </c>
      <c r="BB211">
        <v>580.03790559987158</v>
      </c>
      <c r="BC211">
        <v>711.52913000661829</v>
      </c>
      <c r="BD211">
        <v>898.86300945801986</v>
      </c>
      <c r="BE211">
        <v>1169.6777884595938</v>
      </c>
      <c r="BF211">
        <v>1595.7753718895763</v>
      </c>
      <c r="BG211">
        <v>2139.4079367455488</v>
      </c>
      <c r="BH211">
        <v>2439.4076435351408</v>
      </c>
      <c r="BI211">
        <v>2944.0134517461624</v>
      </c>
      <c r="BJ211">
        <v>3963.3007033958797</v>
      </c>
      <c r="BK211">
        <v>6181.771170436431</v>
      </c>
      <c r="BL211">
        <v>9394.9874140450593</v>
      </c>
      <c r="BM211" s="6">
        <v>20260.56424467847</v>
      </c>
      <c r="BN211">
        <v>67977.321805859014</v>
      </c>
    </row>
    <row r="212" spans="1:66" x14ac:dyDescent="0.25">
      <c r="A212" t="s">
        <v>380</v>
      </c>
      <c r="B212" t="s">
        <v>141</v>
      </c>
      <c r="C212" t="s">
        <v>673</v>
      </c>
      <c r="D212" t="s">
        <v>674</v>
      </c>
      <c r="E212">
        <v>10.940828645278598</v>
      </c>
      <c r="F212">
        <v>11.210911476328661</v>
      </c>
      <c r="G212">
        <v>11.495584287056172</v>
      </c>
      <c r="H212">
        <v>11.666472541023255</v>
      </c>
      <c r="I212">
        <v>11.899259531867761</v>
      </c>
      <c r="J212">
        <v>11.953141856330239</v>
      </c>
      <c r="K212">
        <v>12.002893547532736</v>
      </c>
      <c r="L212">
        <v>12.16289198257069</v>
      </c>
      <c r="M212">
        <v>12.096924272623241</v>
      </c>
      <c r="N212">
        <v>12.927592926462372</v>
      </c>
      <c r="O212">
        <v>13.191685597033654</v>
      </c>
      <c r="P212">
        <v>13.587674712471753</v>
      </c>
      <c r="Q212">
        <v>14.145263894510823</v>
      </c>
      <c r="R212">
        <v>15.232242229675364</v>
      </c>
      <c r="S212">
        <v>17.785348064746429</v>
      </c>
      <c r="T212">
        <v>19.853631888756514</v>
      </c>
      <c r="U212">
        <v>20.605928657709491</v>
      </c>
      <c r="V212">
        <v>22.288187332431768</v>
      </c>
      <c r="W212">
        <v>23.797684221714427</v>
      </c>
      <c r="X212">
        <v>26.107625793307211</v>
      </c>
      <c r="Y212">
        <v>27.532068332908455</v>
      </c>
      <c r="Z212">
        <v>30.57375431185433</v>
      </c>
      <c r="AA212">
        <v>33.546151730419218</v>
      </c>
      <c r="AB212">
        <v>36.663278494362004</v>
      </c>
      <c r="AC212">
        <v>39.494589193513193</v>
      </c>
      <c r="AD212">
        <v>43.006532091727493</v>
      </c>
      <c r="AE212">
        <v>45.38740937377306</v>
      </c>
      <c r="AF212">
        <v>44.599504675905862</v>
      </c>
      <c r="AG212">
        <v>44.090922349470901</v>
      </c>
      <c r="AH212">
        <v>45.047795213632654</v>
      </c>
      <c r="AI212">
        <v>44.972622887731568</v>
      </c>
      <c r="AJ212">
        <v>44.557220470769934</v>
      </c>
      <c r="AK212">
        <v>44.188524392127164</v>
      </c>
      <c r="AL212">
        <v>44.225761954907291</v>
      </c>
      <c r="AM212">
        <v>59.280815926827756</v>
      </c>
      <c r="AN212">
        <v>63.497464682746696</v>
      </c>
      <c r="AO212">
        <v>66.139922686636126</v>
      </c>
      <c r="AP212">
        <v>67.448057373060905</v>
      </c>
      <c r="AQ212">
        <v>69.322459733274655</v>
      </c>
      <c r="AR212">
        <v>68.958206447279906</v>
      </c>
      <c r="AS212">
        <v>69.860634807502692</v>
      </c>
      <c r="AT212">
        <v>74.747340939665889</v>
      </c>
      <c r="AU212">
        <v>76.171012662208824</v>
      </c>
      <c r="AV212">
        <v>75.468045671046696</v>
      </c>
      <c r="AW212">
        <v>75.366212779886126</v>
      </c>
      <c r="AX212" s="6">
        <v>78.924160306859321</v>
      </c>
      <c r="AY212">
        <v>81.201510640135155</v>
      </c>
      <c r="AZ212">
        <v>86.551644682360802</v>
      </c>
      <c r="BA212">
        <v>93.663197551846324</v>
      </c>
      <c r="BB212">
        <v>92.081189913883577</v>
      </c>
      <c r="BC212">
        <v>93.558555064665356</v>
      </c>
      <c r="BD212">
        <v>97.167548617566581</v>
      </c>
      <c r="BE212">
        <v>100.34892257513263</v>
      </c>
      <c r="BF212">
        <v>101.53919172206787</v>
      </c>
      <c r="BG212">
        <v>100</v>
      </c>
      <c r="BH212">
        <v>101.06978461964601</v>
      </c>
      <c r="BI212">
        <v>102.022596463086</v>
      </c>
      <c r="BJ212">
        <v>102.64676625369805</v>
      </c>
      <c r="BK212">
        <v>101.78577034550862</v>
      </c>
      <c r="BL212">
        <v>103.88490915579402</v>
      </c>
      <c r="BM212" s="6">
        <v>105.42976452776132</v>
      </c>
      <c r="BN212">
        <v>108.01204581343677</v>
      </c>
    </row>
    <row r="213" spans="1:66" x14ac:dyDescent="0.25">
      <c r="A213" t="s">
        <v>385</v>
      </c>
      <c r="B213" t="s">
        <v>386</v>
      </c>
      <c r="C213" t="s">
        <v>673</v>
      </c>
      <c r="D213" t="s">
        <v>674</v>
      </c>
      <c r="E213">
        <v>26.387954548234404</v>
      </c>
      <c r="F213">
        <v>26.475511819929871</v>
      </c>
      <c r="G213">
        <v>26.599570923775872</v>
      </c>
      <c r="H213">
        <v>26.845701725044201</v>
      </c>
      <c r="I213">
        <v>26.99727778435318</v>
      </c>
      <c r="J213">
        <v>27.28960679038882</v>
      </c>
      <c r="K213">
        <v>27.862959796116588</v>
      </c>
      <c r="L213">
        <v>27.96375683433066</v>
      </c>
      <c r="M213">
        <v>28.365678335131484</v>
      </c>
      <c r="N213">
        <v>29.01163023060629</v>
      </c>
      <c r="O213">
        <v>29.460429131214738</v>
      </c>
      <c r="P213">
        <v>30.890304405386495</v>
      </c>
      <c r="Q213">
        <v>32.659090283268618</v>
      </c>
      <c r="R213">
        <v>36.97330748848541</v>
      </c>
      <c r="S213">
        <v>43.005714477234257</v>
      </c>
      <c r="T213">
        <v>44.248161255181039</v>
      </c>
      <c r="U213">
        <v>45.009164789209848</v>
      </c>
      <c r="V213">
        <v>45.912354042725227</v>
      </c>
      <c r="W213">
        <v>47.768075772889731</v>
      </c>
      <c r="X213">
        <v>50.268925865865199</v>
      </c>
      <c r="Y213">
        <v>55.862404042367118</v>
      </c>
      <c r="Z213">
        <v>59.144593643982745</v>
      </c>
      <c r="AA213">
        <v>61.825591761730614</v>
      </c>
      <c r="AB213">
        <v>63.786353092610717</v>
      </c>
      <c r="AC213">
        <v>64.288938495502279</v>
      </c>
      <c r="AD213">
        <v>63.346794509080482</v>
      </c>
      <c r="AE213">
        <v>62.553175866990351</v>
      </c>
      <c r="AF213">
        <v>62.886226453647296</v>
      </c>
      <c r="AG213">
        <v>66.301402159076801</v>
      </c>
      <c r="AH213">
        <v>69.058990504297284</v>
      </c>
      <c r="AI213">
        <v>72.302983618764728</v>
      </c>
      <c r="AJ213">
        <v>75.509870539894592</v>
      </c>
      <c r="AK213">
        <v>76.557723323635926</v>
      </c>
      <c r="AL213">
        <v>79.203701232261224</v>
      </c>
      <c r="AM213">
        <v>81.946319181435229</v>
      </c>
      <c r="AN213">
        <v>84.549162342858622</v>
      </c>
      <c r="AO213">
        <v>85.82266111359381</v>
      </c>
      <c r="AP213">
        <v>86.753830308087771</v>
      </c>
      <c r="AQ213">
        <v>85.601003288011555</v>
      </c>
      <c r="AR213">
        <v>82.538345107662025</v>
      </c>
      <c r="AS213">
        <v>85.727195514487704</v>
      </c>
      <c r="AT213">
        <v>84.171734077222055</v>
      </c>
      <c r="AU213">
        <v>83.416784636234212</v>
      </c>
      <c r="AV213">
        <v>81.916075915355563</v>
      </c>
      <c r="AW213">
        <v>85.159566057759392</v>
      </c>
      <c r="AX213" s="6">
        <v>86.778039493404847</v>
      </c>
      <c r="AY213">
        <v>88.378385357315665</v>
      </c>
      <c r="AZ213">
        <v>93.607579294246861</v>
      </c>
      <c r="BA213">
        <v>92.314338698029673</v>
      </c>
      <c r="BB213">
        <v>95.041234698534367</v>
      </c>
      <c r="BC213">
        <v>96.094109777891546</v>
      </c>
      <c r="BD213">
        <v>97.219177888889405</v>
      </c>
      <c r="BE213">
        <v>97.700748975358266</v>
      </c>
      <c r="BF213">
        <v>97.279600720971018</v>
      </c>
      <c r="BG213">
        <v>97.019601491621913</v>
      </c>
      <c r="BH213">
        <v>100</v>
      </c>
      <c r="BI213">
        <v>100.44264204235142</v>
      </c>
      <c r="BJ213">
        <v>103.2569190628966</v>
      </c>
      <c r="BK213">
        <v>106.87796268672558</v>
      </c>
      <c r="BL213">
        <v>106.49403328089922</v>
      </c>
      <c r="BM213" s="6">
        <v>103.32885160161361</v>
      </c>
      <c r="BN213">
        <v>107.49560223927044</v>
      </c>
    </row>
    <row r="214" spans="1:66" x14ac:dyDescent="0.25">
      <c r="A214" t="s">
        <v>389</v>
      </c>
      <c r="B214" t="s">
        <v>142</v>
      </c>
      <c r="C214" t="s">
        <v>673</v>
      </c>
      <c r="D214" t="s">
        <v>674</v>
      </c>
      <c r="Y214">
        <v>3.9922811177277673</v>
      </c>
      <c r="Z214">
        <v>4.5170401328250014</v>
      </c>
      <c r="AA214">
        <v>5.104150526535248</v>
      </c>
      <c r="AB214">
        <v>5.4588951407739703</v>
      </c>
      <c r="AC214">
        <v>6.0551330070145397</v>
      </c>
      <c r="AD214">
        <v>6.6248719291687577</v>
      </c>
      <c r="AE214">
        <v>6.9626058869165881</v>
      </c>
      <c r="AF214">
        <v>7.7629056962033722</v>
      </c>
      <c r="AG214">
        <v>9.0680089225474791</v>
      </c>
      <c r="AH214">
        <v>9.3811852833166558</v>
      </c>
      <c r="AI214">
        <v>12.580820431540582</v>
      </c>
      <c r="AJ214">
        <v>13.49238571938997</v>
      </c>
      <c r="AK214">
        <v>15.267586006029122</v>
      </c>
      <c r="AL214">
        <v>17.865917421777418</v>
      </c>
      <c r="AM214">
        <v>22.85713458232313</v>
      </c>
      <c r="AN214">
        <v>25.037435342370685</v>
      </c>
      <c r="AO214">
        <v>28.062931918585637</v>
      </c>
      <c r="AP214">
        <v>30.440766563854183</v>
      </c>
      <c r="AQ214">
        <v>33.835728484613668</v>
      </c>
      <c r="AR214">
        <v>36.432478272311315</v>
      </c>
      <c r="AS214">
        <v>38.457782981360971</v>
      </c>
      <c r="AT214">
        <v>42.267796404931666</v>
      </c>
      <c r="AU214">
        <v>47.035224931987827</v>
      </c>
      <c r="AV214">
        <v>59.211271861897032</v>
      </c>
      <c r="AW214">
        <v>61.439295611604173</v>
      </c>
      <c r="AX214" s="6">
        <v>68.012873923769376</v>
      </c>
      <c r="AY214">
        <v>73.68767845376675</v>
      </c>
      <c r="AZ214">
        <v>80.536465744300813</v>
      </c>
      <c r="BA214">
        <v>85.714285714285708</v>
      </c>
      <c r="BB214">
        <v>89.891251645078611</v>
      </c>
      <c r="BC214">
        <v>91.460103797052767</v>
      </c>
      <c r="BD214">
        <v>95.554615230908453</v>
      </c>
      <c r="BE214">
        <v>100</v>
      </c>
      <c r="BF214">
        <v>102.3522743375372</v>
      </c>
      <c r="BG214">
        <v>106.10888486728713</v>
      </c>
      <c r="BH214">
        <v>109.67178031105649</v>
      </c>
      <c r="BI214">
        <v>110.05008481295981</v>
      </c>
      <c r="BJ214">
        <v>112.88572958761381</v>
      </c>
      <c r="BK214">
        <v>121.75614841491731</v>
      </c>
      <c r="BL214">
        <v>123.26636301822822</v>
      </c>
      <c r="BM214" s="6">
        <v>121.63308589607635</v>
      </c>
      <c r="BN214">
        <v>126.55525502318392</v>
      </c>
    </row>
    <row r="215" spans="1:66" x14ac:dyDescent="0.25">
      <c r="A215" t="s">
        <v>384</v>
      </c>
      <c r="B215" t="s">
        <v>143</v>
      </c>
      <c r="C215" t="s">
        <v>673</v>
      </c>
      <c r="D215" t="s">
        <v>674</v>
      </c>
      <c r="E215">
        <v>8.5119230310252633E-3</v>
      </c>
      <c r="F215">
        <v>8.5119208867597447E-3</v>
      </c>
      <c r="G215">
        <v>8.5119217409074781E-3</v>
      </c>
      <c r="H215">
        <v>8.5119237342533537E-3</v>
      </c>
      <c r="I215">
        <v>8.5119229689273688E-3</v>
      </c>
      <c r="J215">
        <v>8.9542804254905354E-3</v>
      </c>
      <c r="K215">
        <v>9.1990428786346765E-3</v>
      </c>
      <c r="L215">
        <v>8.6608332227941353E-3</v>
      </c>
      <c r="M215">
        <v>9.238249569506923E-3</v>
      </c>
      <c r="N215">
        <v>1.0546843877549266E-2</v>
      </c>
      <c r="O215">
        <v>1.0320880494267012E-2</v>
      </c>
      <c r="P215">
        <v>9.6057089954444987E-3</v>
      </c>
      <c r="Q215">
        <v>1.0177275500924699E-2</v>
      </c>
      <c r="R215">
        <v>1.2540963850726167E-2</v>
      </c>
      <c r="S215">
        <v>1.4316878349619925E-2</v>
      </c>
      <c r="T215">
        <v>1.5586605013687688E-2</v>
      </c>
      <c r="U215">
        <v>1.6877831371557083E-2</v>
      </c>
      <c r="V215">
        <v>2.0210687962358202E-2</v>
      </c>
      <c r="W215">
        <v>2.5030960009110582E-2</v>
      </c>
      <c r="X215">
        <v>2.7918459538631289E-2</v>
      </c>
      <c r="Y215">
        <v>2.6240913418026219E-2</v>
      </c>
      <c r="Z215">
        <v>2.8523430002221437E-2</v>
      </c>
      <c r="AA215">
        <v>3.3800728718115722E-2</v>
      </c>
      <c r="AB215">
        <v>4.037123750456225E-2</v>
      </c>
      <c r="AC215">
        <v>5.6425771921596153E-2</v>
      </c>
      <c r="AD215">
        <v>9.529732497689189E-2</v>
      </c>
      <c r="AE215">
        <v>0.17010934237716455</v>
      </c>
      <c r="AF215">
        <v>0.45194078515428426</v>
      </c>
      <c r="AG215">
        <v>0.74248559820788573</v>
      </c>
      <c r="AH215">
        <v>1.1990494729932637</v>
      </c>
      <c r="AI215">
        <v>2.0454770722033908</v>
      </c>
      <c r="AJ215">
        <v>4.6792674755164718</v>
      </c>
      <c r="AK215">
        <v>8.5173701404827753</v>
      </c>
      <c r="AL215">
        <v>10.794601658170913</v>
      </c>
      <c r="AM215">
        <v>13.49994933927459</v>
      </c>
      <c r="AN215">
        <v>18.035660850897379</v>
      </c>
      <c r="AO215">
        <v>23.370696832225146</v>
      </c>
      <c r="AP215">
        <v>23.897184808711351</v>
      </c>
      <c r="AQ215">
        <v>29.578769430104114</v>
      </c>
      <c r="AR215">
        <v>34.664498793769624</v>
      </c>
      <c r="AS215">
        <v>35.801890598247233</v>
      </c>
      <c r="AT215">
        <v>62.236971390919969</v>
      </c>
      <c r="AU215">
        <v>59.799636804912168</v>
      </c>
      <c r="AV215">
        <v>67.659384524169582</v>
      </c>
      <c r="AW215">
        <v>76.330516736196188</v>
      </c>
      <c r="AX215" s="6">
        <v>89.024251495525576</v>
      </c>
      <c r="AY215">
        <v>100</v>
      </c>
      <c r="AZ215">
        <v>106.7963321034312</v>
      </c>
      <c r="BA215">
        <v>117.46925250324402</v>
      </c>
      <c r="BB215">
        <v>126.61043005991719</v>
      </c>
      <c r="BC215">
        <v>148.35845219369435</v>
      </c>
      <c r="BD215">
        <v>174.13451578327664</v>
      </c>
      <c r="BE215">
        <v>195.10218870655936</v>
      </c>
      <c r="BF215">
        <v>208.61331364685682</v>
      </c>
      <c r="BG215">
        <v>212.3627467916925</v>
      </c>
      <c r="BH215">
        <v>252.42447644316823</v>
      </c>
      <c r="BI215">
        <v>256.90658216866689</v>
      </c>
      <c r="BJ215">
        <v>292.98482711124996</v>
      </c>
      <c r="BK215">
        <v>334.06713752647659</v>
      </c>
      <c r="BL215">
        <v>359.7978871462447</v>
      </c>
      <c r="BM215" s="6">
        <v>399.07155926303892</v>
      </c>
      <c r="BN215">
        <v>425.77544731576944</v>
      </c>
    </row>
    <row r="216" spans="1:66" x14ac:dyDescent="0.25">
      <c r="A216" t="s">
        <v>252</v>
      </c>
      <c r="B216" t="s">
        <v>144</v>
      </c>
      <c r="C216" t="s">
        <v>673</v>
      </c>
      <c r="D216" t="s">
        <v>674</v>
      </c>
      <c r="J216">
        <v>10.539282004333792</v>
      </c>
      <c r="K216">
        <v>10.415411993456617</v>
      </c>
      <c r="L216">
        <v>10.374426553063493</v>
      </c>
      <c r="M216">
        <v>10.394639242345367</v>
      </c>
      <c r="N216">
        <v>10.438860973873023</v>
      </c>
      <c r="O216">
        <v>10.943842077388997</v>
      </c>
      <c r="P216">
        <v>11.032099515075068</v>
      </c>
      <c r="Q216">
        <v>11.076262834473955</v>
      </c>
      <c r="R216">
        <v>12.055555737398221</v>
      </c>
      <c r="S216">
        <v>13.218814150691699</v>
      </c>
      <c r="T216">
        <v>14.525887765548026</v>
      </c>
      <c r="U216">
        <v>17.087413520660434</v>
      </c>
      <c r="V216">
        <v>20.218106177342833</v>
      </c>
      <c r="W216">
        <v>20.412202641651646</v>
      </c>
      <c r="X216">
        <v>23.588832734861395</v>
      </c>
      <c r="Y216">
        <v>28.920212817608025</v>
      </c>
      <c r="Z216">
        <v>29.501332074500041</v>
      </c>
      <c r="AA216">
        <v>31.139511725906928</v>
      </c>
      <c r="AB216">
        <v>31.634317935763264</v>
      </c>
      <c r="AC216">
        <v>32.600457621082626</v>
      </c>
      <c r="AD216">
        <v>33.628604548270062</v>
      </c>
      <c r="AE216">
        <v>33.309751832553211</v>
      </c>
      <c r="AF216">
        <v>34.100506590850351</v>
      </c>
      <c r="AG216">
        <v>35.432389006342497</v>
      </c>
      <c r="AH216">
        <v>36.621285702320129</v>
      </c>
      <c r="AI216">
        <v>38.491069063598594</v>
      </c>
      <c r="AJ216">
        <v>41.347259702432495</v>
      </c>
      <c r="AK216">
        <v>42.761304155939683</v>
      </c>
      <c r="AL216">
        <v>46.435904351452798</v>
      </c>
      <c r="AM216">
        <v>50.988539937587142</v>
      </c>
      <c r="AN216">
        <v>56.561094839609481</v>
      </c>
      <c r="AO216">
        <v>60.283786945038365</v>
      </c>
      <c r="AP216">
        <v>62.323674775928296</v>
      </c>
      <c r="AQ216">
        <v>64.96002554050844</v>
      </c>
      <c r="AR216">
        <v>65.605796511627915</v>
      </c>
      <c r="AS216">
        <v>67.752832585949179</v>
      </c>
      <c r="AT216">
        <v>69.997911893771018</v>
      </c>
      <c r="AU216">
        <v>71.055323458452563</v>
      </c>
      <c r="AV216">
        <v>73.16259087393658</v>
      </c>
      <c r="AW216">
        <v>75.150911131796533</v>
      </c>
      <c r="AX216" s="6">
        <v>78.359666179833624</v>
      </c>
      <c r="AY216">
        <v>81.745855955428524</v>
      </c>
      <c r="AZ216">
        <v>85.329766177543647</v>
      </c>
      <c r="BA216">
        <v>88.338894252358529</v>
      </c>
      <c r="BB216">
        <v>88.28851346545629</v>
      </c>
      <c r="BC216">
        <v>90.623259537887549</v>
      </c>
      <c r="BD216">
        <v>95.987575089661647</v>
      </c>
      <c r="BE216">
        <v>98.426049825517552</v>
      </c>
      <c r="BF216">
        <v>98.996395468735031</v>
      </c>
      <c r="BG216">
        <v>100</v>
      </c>
      <c r="BH216">
        <v>101.30761786480784</v>
      </c>
      <c r="BI216">
        <v>101.97396479096457</v>
      </c>
      <c r="BJ216">
        <v>102.98000575568227</v>
      </c>
      <c r="BK216">
        <v>104.74741369457004</v>
      </c>
      <c r="BL216">
        <v>105.63568717479099</v>
      </c>
      <c r="BM216" s="6">
        <v>105.12216377935779</v>
      </c>
      <c r="BN216">
        <v>111.52244821708423</v>
      </c>
    </row>
    <row r="217" spans="1:66" x14ac:dyDescent="0.25">
      <c r="A217" t="s">
        <v>377</v>
      </c>
      <c r="B217" t="s">
        <v>378</v>
      </c>
      <c r="C217" t="s">
        <v>673</v>
      </c>
      <c r="D217" t="s">
        <v>674</v>
      </c>
      <c r="AP217">
        <v>84.381139489194496</v>
      </c>
      <c r="AQ217">
        <v>85.923217550274217</v>
      </c>
      <c r="AR217">
        <v>87.259010896898573</v>
      </c>
      <c r="AS217">
        <v>89.499589827727647</v>
      </c>
      <c r="AT217">
        <v>91.919191919191917</v>
      </c>
      <c r="AU217">
        <v>94.113090627420604</v>
      </c>
      <c r="AV217">
        <v>96.420581655480987</v>
      </c>
      <c r="AW217">
        <v>98.359486447931516</v>
      </c>
      <c r="AX217" s="6">
        <v>100</v>
      </c>
      <c r="AY217">
        <v>102.01207243460763</v>
      </c>
      <c r="AZ217">
        <v>100</v>
      </c>
      <c r="BA217">
        <v>102.83196979232221</v>
      </c>
      <c r="BB217">
        <v>103.85964912280701</v>
      </c>
      <c r="BC217">
        <v>105.34521158129175</v>
      </c>
      <c r="BD217">
        <v>105.50607287449392</v>
      </c>
      <c r="BE217">
        <v>108.79790940766551</v>
      </c>
      <c r="BF217">
        <v>110.97453906935908</v>
      </c>
      <c r="BG217">
        <v>111.40583554376657</v>
      </c>
      <c r="BH217">
        <v>110.57842412384313</v>
      </c>
      <c r="BI217">
        <v>112.03441613774852</v>
      </c>
      <c r="BJ217">
        <v>113.98757467483911</v>
      </c>
      <c r="BK217">
        <v>116.34061573609493</v>
      </c>
      <c r="BL217">
        <v>117.40408549081063</v>
      </c>
      <c r="BM217" s="6">
        <v>117.80863268772713</v>
      </c>
    </row>
    <row r="218" spans="1:66" x14ac:dyDescent="0.25">
      <c r="A218" t="s">
        <v>597</v>
      </c>
      <c r="B218" t="s">
        <v>145</v>
      </c>
      <c r="C218" t="s">
        <v>673</v>
      </c>
      <c r="D218" t="s">
        <v>674</v>
      </c>
      <c r="E218">
        <v>2.6356796829217282</v>
      </c>
      <c r="F218">
        <v>2.8936495263286668</v>
      </c>
      <c r="G218">
        <v>2.8698049963950734</v>
      </c>
      <c r="H218">
        <v>2.9643987063026378</v>
      </c>
      <c r="I218">
        <v>3.3528365063530901</v>
      </c>
      <c r="J218">
        <v>3.7851821944032746</v>
      </c>
      <c r="K218">
        <v>3.6638154287411737</v>
      </c>
      <c r="L218">
        <v>3.6519295117396449</v>
      </c>
      <c r="M218">
        <v>3.7759992653415826</v>
      </c>
      <c r="N218">
        <v>4.0222844634098056</v>
      </c>
      <c r="O218">
        <v>4.0499947586160889</v>
      </c>
      <c r="P218">
        <v>4.1246668653205019</v>
      </c>
      <c r="Q218">
        <v>4.6192231466155587</v>
      </c>
      <c r="R218">
        <v>5.1556689776772062</v>
      </c>
      <c r="S218">
        <v>5.8295883183601687</v>
      </c>
      <c r="T218">
        <v>6.8135423770726709</v>
      </c>
      <c r="U218">
        <v>7.8172668672218322</v>
      </c>
      <c r="V218">
        <v>8.5829458707953119</v>
      </c>
      <c r="W218">
        <v>9.8392101179061431</v>
      </c>
      <c r="X218">
        <v>11.123073581259085</v>
      </c>
      <c r="Y218">
        <v>22.346607994766483</v>
      </c>
      <c r="Z218">
        <v>26.844090381786096</v>
      </c>
      <c r="AA218">
        <v>34.046518913104975</v>
      </c>
      <c r="AB218">
        <v>44.943231512591275</v>
      </c>
      <c r="AC218">
        <v>77.154279249128422</v>
      </c>
      <c r="AD218">
        <v>99.998865361019156</v>
      </c>
      <c r="AE218">
        <v>133.5253026046251</v>
      </c>
      <c r="AF218">
        <v>177.12768235503583</v>
      </c>
      <c r="AG218">
        <v>300.84671017816191</v>
      </c>
      <c r="AH218">
        <v>593.92156494218921</v>
      </c>
      <c r="AI218">
        <v>1873.6253593508986</v>
      </c>
      <c r="BF218">
        <v>93.848677465655115</v>
      </c>
      <c r="BG218">
        <v>100.27938535222478</v>
      </c>
      <c r="BH218">
        <v>101.79355084907459</v>
      </c>
      <c r="BI218">
        <v>100.81982146110403</v>
      </c>
      <c r="BJ218">
        <v>100</v>
      </c>
      <c r="BK218">
        <v>100.68775790921592</v>
      </c>
      <c r="BL218">
        <v>108.57190691444836</v>
      </c>
      <c r="BM218" s="6">
        <v>115.56413700470114</v>
      </c>
      <c r="BN218">
        <v>124.41689773283315</v>
      </c>
    </row>
    <row r="219" spans="1:66" x14ac:dyDescent="0.25">
      <c r="A219" t="s">
        <v>381</v>
      </c>
      <c r="B219" t="s">
        <v>146</v>
      </c>
      <c r="C219" t="s">
        <v>673</v>
      </c>
      <c r="D219" t="s">
        <v>674</v>
      </c>
      <c r="AN219">
        <v>2.5821430538469436</v>
      </c>
      <c r="AO219">
        <v>4.7778084800312923</v>
      </c>
      <c r="AP219">
        <v>5.7743987079949735</v>
      </c>
      <c r="AQ219">
        <v>7.1841575895924867</v>
      </c>
      <c r="AR219">
        <v>9.188242899601228</v>
      </c>
      <c r="AS219">
        <v>16.630044899539858</v>
      </c>
      <c r="AT219">
        <v>31.069282606903592</v>
      </c>
      <c r="AU219">
        <v>37.130658809812232</v>
      </c>
      <c r="AV219">
        <v>41.767291018610997</v>
      </c>
      <c r="AW219">
        <v>45.160202083440659</v>
      </c>
      <c r="AX219" s="6">
        <v>51.784298756402301</v>
      </c>
      <c r="AY219">
        <v>58.182633322348785</v>
      </c>
      <c r="AZ219">
        <v>63.245615380559087</v>
      </c>
      <c r="BA219">
        <v>68.991609099228086</v>
      </c>
      <c r="BB219">
        <v>74.433455348055091</v>
      </c>
      <c r="BC219">
        <v>78.697704558798847</v>
      </c>
      <c r="BD219">
        <v>85.708959975517317</v>
      </c>
      <c r="BE219">
        <v>91.022348920008767</v>
      </c>
      <c r="BF219">
        <v>95.687647782172093</v>
      </c>
      <c r="BG219">
        <v>98.161539900555198</v>
      </c>
      <c r="BH219">
        <v>100</v>
      </c>
      <c r="BI219">
        <v>101.54988883247718</v>
      </c>
      <c r="BJ219">
        <v>104.56672599387051</v>
      </c>
      <c r="BK219">
        <v>106.63185877137269</v>
      </c>
      <c r="BL219">
        <v>109.23431635161882</v>
      </c>
      <c r="BM219" s="6">
        <v>111.90882697617988</v>
      </c>
      <c r="BN219">
        <v>118.52668391395451</v>
      </c>
    </row>
    <row r="220" spans="1:66" x14ac:dyDescent="0.25">
      <c r="A220" t="s">
        <v>598</v>
      </c>
      <c r="B220" t="s">
        <v>487</v>
      </c>
      <c r="C220" t="s">
        <v>673</v>
      </c>
      <c r="D220" t="s">
        <v>674</v>
      </c>
    </row>
    <row r="221" spans="1:66" x14ac:dyDescent="0.25">
      <c r="A221" t="s">
        <v>599</v>
      </c>
      <c r="B221" t="s">
        <v>488</v>
      </c>
      <c r="C221" t="s">
        <v>673</v>
      </c>
      <c r="D221" t="s">
        <v>674</v>
      </c>
      <c r="BA221">
        <v>113.41549561273052</v>
      </c>
      <c r="BB221">
        <v>99.999202888291094</v>
      </c>
      <c r="BC221">
        <v>112.92550228157296</v>
      </c>
      <c r="BD221">
        <v>156.77824988564794</v>
      </c>
      <c r="BE221">
        <v>229.69096123727488</v>
      </c>
      <c r="BF221">
        <v>313.55608906322107</v>
      </c>
      <c r="BG221">
        <v>229.83572095834685</v>
      </c>
      <c r="BH221">
        <v>270.49212501345818</v>
      </c>
    </row>
    <row r="222" spans="1:66" x14ac:dyDescent="0.25">
      <c r="A222" t="s">
        <v>600</v>
      </c>
      <c r="B222" t="s">
        <v>489</v>
      </c>
      <c r="C222" t="s">
        <v>673</v>
      </c>
      <c r="D222" t="s">
        <v>674</v>
      </c>
    </row>
    <row r="223" spans="1:66" x14ac:dyDescent="0.25">
      <c r="A223" t="s">
        <v>601</v>
      </c>
      <c r="B223" t="s">
        <v>490</v>
      </c>
      <c r="C223" t="s">
        <v>673</v>
      </c>
      <c r="D223" t="s">
        <v>674</v>
      </c>
    </row>
    <row r="224" spans="1:66" x14ac:dyDescent="0.25">
      <c r="A224" t="s">
        <v>369</v>
      </c>
      <c r="B224" t="s">
        <v>147</v>
      </c>
      <c r="C224" t="s">
        <v>673</v>
      </c>
      <c r="D224" t="s">
        <v>674</v>
      </c>
      <c r="AT224">
        <v>35.994837414493119</v>
      </c>
      <c r="AU224">
        <v>40.139574406503833</v>
      </c>
      <c r="AV224">
        <v>45.69481190264662</v>
      </c>
      <c r="AW224">
        <v>52.475620343274556</v>
      </c>
      <c r="AX224" s="6">
        <v>62.494566432873775</v>
      </c>
      <c r="AY224">
        <v>70.821967407353966</v>
      </c>
      <c r="AZ224">
        <v>77.62270339713875</v>
      </c>
      <c r="BA224">
        <v>100</v>
      </c>
      <c r="BB224">
        <v>107.57021242824413</v>
      </c>
      <c r="BC224">
        <v>120.9931723738672</v>
      </c>
      <c r="BD224">
        <v>130.40518921619181</v>
      </c>
      <c r="BE224">
        <v>148.15203339006527</v>
      </c>
      <c r="BF224">
        <v>164.03478078237359</v>
      </c>
      <c r="BG224">
        <v>177.4846987830507</v>
      </c>
      <c r="BH224">
        <v>186.36982892094375</v>
      </c>
      <c r="BI224">
        <v>195.89953879332469</v>
      </c>
      <c r="BJ224">
        <v>201.70991377208355</v>
      </c>
      <c r="BK224">
        <v>205.1708491390325</v>
      </c>
      <c r="BL224">
        <v>219.48815723282161</v>
      </c>
      <c r="BM224" s="6">
        <v>231.47121151393694</v>
      </c>
      <c r="BN224">
        <v>243.83695386868442</v>
      </c>
    </row>
    <row r="225" spans="1:66" x14ac:dyDescent="0.25">
      <c r="A225" t="s">
        <v>395</v>
      </c>
      <c r="B225" t="s">
        <v>148</v>
      </c>
      <c r="C225" t="s">
        <v>673</v>
      </c>
      <c r="D225" t="s">
        <v>674</v>
      </c>
      <c r="E225">
        <v>5.6095812887755406E-3</v>
      </c>
      <c r="F225">
        <v>5.7850559478207367E-3</v>
      </c>
      <c r="G225">
        <v>6.0047582386700861E-3</v>
      </c>
      <c r="H225">
        <v>6.1661000352008178E-3</v>
      </c>
      <c r="I225">
        <v>6.1782013112491874E-3</v>
      </c>
      <c r="J225">
        <v>6.3268609968494408E-3</v>
      </c>
      <c r="K225">
        <v>6.5542256558310434E-3</v>
      </c>
      <c r="L225">
        <v>6.7789936808226505E-3</v>
      </c>
      <c r="M225">
        <v>6.8896621802773629E-3</v>
      </c>
      <c r="N225">
        <v>7.0928807956006446E-3</v>
      </c>
      <c r="O225">
        <v>7.3120412100854681E-3</v>
      </c>
      <c r="P225">
        <v>7.705748644754401E-3</v>
      </c>
      <c r="Q225">
        <v>8.0342797306716205E-3</v>
      </c>
      <c r="R225">
        <v>8.9027931671356846E-3</v>
      </c>
      <c r="S225">
        <v>1.0706356425950577E-2</v>
      </c>
      <c r="T225">
        <v>1.1828871899692391E-2</v>
      </c>
      <c r="U225">
        <v>1.1806356908519241E-2</v>
      </c>
      <c r="V225">
        <v>1.3595957995256661E-2</v>
      </c>
      <c r="W225">
        <v>1.4623072252065574E-2</v>
      </c>
      <c r="X225">
        <v>1.565142594100298E-2</v>
      </c>
      <c r="Y225">
        <v>1.7435799034669772E-2</v>
      </c>
      <c r="Z225">
        <v>1.8204846281208952E-2</v>
      </c>
      <c r="AA225">
        <v>1.9558738498743899E-2</v>
      </c>
      <c r="AB225">
        <v>1.9651826096036343E-2</v>
      </c>
      <c r="AC225">
        <v>1.9590300309197724E-2</v>
      </c>
      <c r="AD225">
        <v>1.9406241115064449E-2</v>
      </c>
      <c r="AE225">
        <v>1.9649176386642576E-2</v>
      </c>
      <c r="AF225">
        <v>2.3040393102886372E-2</v>
      </c>
      <c r="AG225">
        <v>2.5320790951368764E-2</v>
      </c>
      <c r="AH225">
        <v>2.8392074577806094E-2</v>
      </c>
      <c r="AI225">
        <v>4.2562113253745204E-2</v>
      </c>
      <c r="AJ225">
        <v>4.7813272110720048E-2</v>
      </c>
      <c r="AK225">
        <v>6.4499588882872549E-2</v>
      </c>
      <c r="AL225">
        <v>0.16605658508562635</v>
      </c>
      <c r="AM225">
        <v>0.89382236177290442</v>
      </c>
      <c r="AN225">
        <v>3.3675101189832719</v>
      </c>
      <c r="AO225">
        <v>3.7676562051506504</v>
      </c>
      <c r="AP225">
        <v>3.8239336771653054</v>
      </c>
      <c r="AQ225">
        <v>4.4820947757974672</v>
      </c>
      <c r="AR225">
        <v>7.7976431150277321</v>
      </c>
      <c r="AS225">
        <v>12.534151544230451</v>
      </c>
      <c r="AT225">
        <v>17.488930256783348</v>
      </c>
      <c r="AU225">
        <v>24.039108680474534</v>
      </c>
      <c r="AV225">
        <v>29.163760632328202</v>
      </c>
      <c r="AW225">
        <v>32.907783179950016</v>
      </c>
      <c r="AX225" s="6">
        <v>38.021590799765342</v>
      </c>
      <c r="AY225">
        <v>52.863746371394591</v>
      </c>
      <c r="AZ225">
        <v>56.260348465054591</v>
      </c>
      <c r="BA225">
        <v>64.992597726453312</v>
      </c>
      <c r="BB225">
        <v>69.206473551937492</v>
      </c>
      <c r="BC225">
        <v>74.186954924524557</v>
      </c>
      <c r="BD225">
        <v>84.457728465679665</v>
      </c>
      <c r="BE225">
        <v>93.524435042755599</v>
      </c>
      <c r="BF225">
        <v>93.883350183425534</v>
      </c>
      <c r="BG225">
        <v>95.370168743931032</v>
      </c>
      <c r="BH225">
        <v>99.997984584641728</v>
      </c>
      <c r="BI225">
        <v>124.07224690764981</v>
      </c>
      <c r="BJ225">
        <v>158.99070647354418</v>
      </c>
      <c r="BK225">
        <v>167.99052501126636</v>
      </c>
      <c r="BL225">
        <v>176.68849078912899</v>
      </c>
      <c r="BM225" s="6">
        <v>256.58307633809045</v>
      </c>
      <c r="BN225">
        <v>400.57682281261361</v>
      </c>
    </row>
    <row r="226" spans="1:66" x14ac:dyDescent="0.25">
      <c r="A226" t="s">
        <v>602</v>
      </c>
      <c r="B226" t="s">
        <v>149</v>
      </c>
      <c r="C226" t="s">
        <v>673</v>
      </c>
      <c r="D226" t="s">
        <v>674</v>
      </c>
      <c r="AK226">
        <v>37.638573330582417</v>
      </c>
      <c r="AL226">
        <v>43.501877056572482</v>
      </c>
      <c r="AM226">
        <v>49.352221097489611</v>
      </c>
      <c r="AN226">
        <v>54.233684135381957</v>
      </c>
      <c r="AO226">
        <v>56.695056926635111</v>
      </c>
      <c r="AP226">
        <v>59.410051826143892</v>
      </c>
      <c r="AQ226">
        <v>62.29340986354763</v>
      </c>
      <c r="AR226">
        <v>66.787912111842843</v>
      </c>
      <c r="AS226">
        <v>73.125772922147831</v>
      </c>
      <c r="AT226">
        <v>76.870900253682379</v>
      </c>
      <c r="AU226">
        <v>79.897939876904587</v>
      </c>
      <c r="AV226">
        <v>84.152731102619228</v>
      </c>
      <c r="AW226">
        <v>88.982027386802457</v>
      </c>
      <c r="AX226" s="6">
        <v>91.244933767821095</v>
      </c>
      <c r="AY226">
        <v>93.89019193312069</v>
      </c>
      <c r="AZ226">
        <v>94.937578022305388</v>
      </c>
      <c r="BA226">
        <v>97.650965166709781</v>
      </c>
      <c r="BB226">
        <v>96.517020392897209</v>
      </c>
      <c r="BC226">
        <v>97.031163021651381</v>
      </c>
      <c r="BD226">
        <v>98.658211905748814</v>
      </c>
      <c r="BE226">
        <v>99.901668095259112</v>
      </c>
      <c r="BF226">
        <v>100.41054633258737</v>
      </c>
      <c r="BG226">
        <v>100.21697428479803</v>
      </c>
      <c r="BH226">
        <v>100</v>
      </c>
      <c r="BI226">
        <v>99.487704144105493</v>
      </c>
      <c r="BJ226">
        <v>100.69727762902963</v>
      </c>
      <c r="BK226">
        <v>102.74625354441488</v>
      </c>
      <c r="BL226">
        <v>105.30904663277782</v>
      </c>
      <c r="BM226" s="6">
        <v>107.80556374364805</v>
      </c>
      <c r="BN226">
        <v>110.37490842419851</v>
      </c>
    </row>
    <row r="227" spans="1:66" x14ac:dyDescent="0.25">
      <c r="A227" t="s">
        <v>388</v>
      </c>
      <c r="B227" t="s">
        <v>150</v>
      </c>
      <c r="C227" t="s">
        <v>673</v>
      </c>
      <c r="D227" t="s">
        <v>674</v>
      </c>
      <c r="AN227">
        <v>44.354205678364444</v>
      </c>
      <c r="AO227">
        <v>49.43385181839421</v>
      </c>
      <c r="AP227">
        <v>53.601537603138617</v>
      </c>
      <c r="AQ227">
        <v>57.583076621157645</v>
      </c>
      <c r="AR227">
        <v>61.344068928649719</v>
      </c>
      <c r="AS227">
        <v>64.758030555233063</v>
      </c>
      <c r="AT227">
        <v>70.375931172247988</v>
      </c>
      <c r="AU227">
        <v>75.711613674315203</v>
      </c>
      <c r="AV227">
        <v>79.982090180316973</v>
      </c>
      <c r="AW227">
        <v>82.670241917721057</v>
      </c>
      <c r="AX227" s="6">
        <v>83.927305074942439</v>
      </c>
      <c r="AY227">
        <v>85.791406792899252</v>
      </c>
      <c r="AZ227">
        <v>89.375329534275039</v>
      </c>
      <c r="BA227">
        <v>93.366490198016038</v>
      </c>
      <c r="BB227">
        <v>96.540652923418222</v>
      </c>
      <c r="BC227">
        <v>95.546942716148564</v>
      </c>
      <c r="BD227">
        <v>96.540645259241444</v>
      </c>
      <c r="BE227">
        <v>97.00311767976855</v>
      </c>
      <c r="BF227">
        <v>98.555512830713468</v>
      </c>
      <c r="BG227">
        <v>99.004957128218734</v>
      </c>
      <c r="BH227">
        <v>100</v>
      </c>
      <c r="BI227">
        <v>100.87411542632634</v>
      </c>
      <c r="BJ227">
        <v>102.35097705969814</v>
      </c>
      <c r="BK227">
        <v>104.5132350754822</v>
      </c>
      <c r="BL227">
        <v>106.87733133636263</v>
      </c>
      <c r="BM227" s="6">
        <v>108.22337162259747</v>
      </c>
      <c r="BN227">
        <v>111.04484946485185</v>
      </c>
    </row>
    <row r="228" spans="1:66" x14ac:dyDescent="0.25">
      <c r="A228" t="s">
        <v>397</v>
      </c>
      <c r="B228" t="s">
        <v>151</v>
      </c>
      <c r="C228" t="s">
        <v>673</v>
      </c>
      <c r="D228" t="s">
        <v>674</v>
      </c>
      <c r="E228">
        <v>7.8458114244785122</v>
      </c>
      <c r="F228">
        <v>8.0762726420663533</v>
      </c>
      <c r="G228">
        <v>8.4009603293820145</v>
      </c>
      <c r="H228">
        <v>8.6329866101599393</v>
      </c>
      <c r="I228">
        <v>9.0127113131736873</v>
      </c>
      <c r="J228">
        <v>9.5528557308649873</v>
      </c>
      <c r="K228">
        <v>10.17837487842206</v>
      </c>
      <c r="L228">
        <v>10.688335843233274</v>
      </c>
      <c r="M228">
        <v>10.943949363993033</v>
      </c>
      <c r="N228">
        <v>11.318036602846258</v>
      </c>
      <c r="O228">
        <v>11.910568378945026</v>
      </c>
      <c r="P228">
        <v>12.757444120965747</v>
      </c>
      <c r="Q228">
        <v>13.64704176076229</v>
      </c>
      <c r="R228">
        <v>14.606943361178972</v>
      </c>
      <c r="S228">
        <v>15.988489522948059</v>
      </c>
      <c r="T228">
        <v>18.308803373826827</v>
      </c>
      <c r="U228">
        <v>20.491023478250643</v>
      </c>
      <c r="V228">
        <v>22.648639997052157</v>
      </c>
      <c r="W228">
        <v>24.811373807826438</v>
      </c>
      <c r="X228">
        <v>26.782192909414704</v>
      </c>
      <c r="Y228">
        <v>29.920131185805531</v>
      </c>
      <c r="Z228">
        <v>32.543331466342387</v>
      </c>
      <c r="AA228">
        <v>35.174331390273906</v>
      </c>
      <c r="AB228">
        <v>38.675606122278353</v>
      </c>
      <c r="AC228">
        <v>41.628868459801247</v>
      </c>
      <c r="AD228">
        <v>44.294992239891549</v>
      </c>
      <c r="AE228">
        <v>47.095641950596736</v>
      </c>
      <c r="AF228">
        <v>49.319003301290927</v>
      </c>
      <c r="AG228">
        <v>52.559856815246583</v>
      </c>
      <c r="AH228">
        <v>56.725050353857199</v>
      </c>
      <c r="AI228">
        <v>62.099079907369401</v>
      </c>
      <c r="AJ228">
        <v>67.220259945676943</v>
      </c>
      <c r="AK228">
        <v>67.902774968411833</v>
      </c>
      <c r="AL228">
        <v>69.404968429656492</v>
      </c>
      <c r="AM228">
        <v>71.201198382119685</v>
      </c>
      <c r="AN228">
        <v>73.914954732845288</v>
      </c>
      <c r="AO228">
        <v>74.660799945047188</v>
      </c>
      <c r="AP228">
        <v>75.799763855705393</v>
      </c>
      <c r="AQ228">
        <v>76.415985382002731</v>
      </c>
      <c r="AR228">
        <v>77.102097475423108</v>
      </c>
      <c r="AS228">
        <v>78.263078100549393</v>
      </c>
      <c r="AT228">
        <v>80.206759619117918</v>
      </c>
      <c r="AU228">
        <v>81.448071030586107</v>
      </c>
      <c r="AV228">
        <v>82.832883253029692</v>
      </c>
      <c r="AW228">
        <v>83.108734892792683</v>
      </c>
      <c r="AX228" s="6">
        <v>83.679179162747147</v>
      </c>
      <c r="AY228">
        <v>85.149768513656639</v>
      </c>
      <c r="AZ228">
        <v>87.556010058604869</v>
      </c>
      <c r="BA228">
        <v>90.388652985756636</v>
      </c>
      <c r="BB228">
        <v>92.520835531320245</v>
      </c>
      <c r="BC228">
        <v>93.397530973902349</v>
      </c>
      <c r="BD228">
        <v>94.414031781970962</v>
      </c>
      <c r="BE228">
        <v>95.3595146890531</v>
      </c>
      <c r="BF228">
        <v>96.243874719621218</v>
      </c>
      <c r="BG228">
        <v>97.922879230337401</v>
      </c>
      <c r="BH228">
        <v>100</v>
      </c>
      <c r="BI228">
        <v>101.52560991398094</v>
      </c>
      <c r="BJ228">
        <v>103.69333582640677</v>
      </c>
      <c r="BK228">
        <v>106.17878247835655</v>
      </c>
      <c r="BL228">
        <v>108.88302385580644</v>
      </c>
      <c r="BM228" s="6">
        <v>111.0542013591336</v>
      </c>
      <c r="BN228">
        <v>114.35934440397166</v>
      </c>
    </row>
    <row r="229" spans="1:66" x14ac:dyDescent="0.25">
      <c r="A229" t="s">
        <v>603</v>
      </c>
      <c r="B229" t="s">
        <v>152</v>
      </c>
      <c r="C229" t="s">
        <v>673</v>
      </c>
      <c r="D229" t="s">
        <v>674</v>
      </c>
      <c r="O229">
        <v>1.9647011152438241</v>
      </c>
      <c r="P229">
        <v>2.1046830081069756</v>
      </c>
      <c r="Q229">
        <v>2.3073064191903256</v>
      </c>
      <c r="R229">
        <v>2.889455438968322</v>
      </c>
      <c r="S229">
        <v>3.1867499338163849</v>
      </c>
      <c r="T229">
        <v>3.3210310318416933</v>
      </c>
      <c r="U229">
        <v>3.7717041882005913</v>
      </c>
      <c r="V229">
        <v>4.1657011294091753</v>
      </c>
      <c r="W229">
        <v>4.6055974397480721</v>
      </c>
      <c r="X229">
        <v>5.2313924505412102</v>
      </c>
      <c r="Y229">
        <v>5.6608655903498537</v>
      </c>
      <c r="Z229">
        <v>5.8595814761468423</v>
      </c>
      <c r="AA229">
        <v>6.7490475194226764</v>
      </c>
      <c r="AB229">
        <v>7.0687445980429846</v>
      </c>
      <c r="AC229">
        <v>7.850898828905259</v>
      </c>
      <c r="AD229">
        <v>8.3209613685189137</v>
      </c>
      <c r="AE229">
        <v>9.4789543568998198</v>
      </c>
      <c r="AF229">
        <v>9.5844662050698126</v>
      </c>
      <c r="AG229">
        <v>11.897448006099104</v>
      </c>
      <c r="AH229">
        <v>12.241490941987029</v>
      </c>
      <c r="AI229">
        <v>15.961056626597086</v>
      </c>
      <c r="AJ229">
        <v>17.362078351008133</v>
      </c>
      <c r="AK229">
        <v>19.304591106168488</v>
      </c>
      <c r="AL229">
        <v>22.66161306973224</v>
      </c>
      <c r="AM229">
        <v>25.14768873049907</v>
      </c>
      <c r="AN229">
        <v>29.33462315221335</v>
      </c>
      <c r="AO229">
        <v>31.588216013182475</v>
      </c>
      <c r="AP229">
        <v>35.171848951767906</v>
      </c>
      <c r="AQ229">
        <v>37.776422141828064</v>
      </c>
      <c r="AR229">
        <v>39.805038316579569</v>
      </c>
      <c r="AS229">
        <v>49.892805977835437</v>
      </c>
      <c r="AT229">
        <v>54.354529702820251</v>
      </c>
      <c r="AU229">
        <v>59.200197030120563</v>
      </c>
      <c r="AV229">
        <v>62.755462303761981</v>
      </c>
      <c r="AW229">
        <v>65.184906888299878</v>
      </c>
      <c r="AX229" s="6">
        <v>69.458965931149223</v>
      </c>
      <c r="AY229">
        <v>72.265915231449583</v>
      </c>
      <c r="AZ229">
        <v>75.889543494740735</v>
      </c>
      <c r="BA229">
        <v>83.801465595072514</v>
      </c>
      <c r="BB229">
        <v>91.98880534611294</v>
      </c>
      <c r="BC229">
        <v>94.929848855608</v>
      </c>
      <c r="BD229">
        <v>100</v>
      </c>
      <c r="BE229">
        <v>108.74837350194564</v>
      </c>
      <c r="BF229">
        <v>115.8529028405906</v>
      </c>
      <c r="BG229">
        <v>124.13260377761696</v>
      </c>
      <c r="BH229">
        <v>131.01583701177893</v>
      </c>
      <c r="BI229">
        <v>140.50371451207351</v>
      </c>
      <c r="BJ229">
        <v>143.98557906197763</v>
      </c>
      <c r="BK229">
        <v>148.03363219322722</v>
      </c>
      <c r="BL229">
        <v>151.59575939314277</v>
      </c>
      <c r="BM229" s="6">
        <v>155.47627604044106</v>
      </c>
      <c r="BN229">
        <v>154.07798926686525</v>
      </c>
    </row>
    <row r="230" spans="1:66" x14ac:dyDescent="0.25">
      <c r="A230" t="s">
        <v>604</v>
      </c>
      <c r="B230" t="s">
        <v>491</v>
      </c>
      <c r="C230" t="s">
        <v>673</v>
      </c>
      <c r="D230" t="s">
        <v>674</v>
      </c>
      <c r="BB230">
        <v>98.592975675674978</v>
      </c>
      <c r="BC230">
        <v>99.7058515074486</v>
      </c>
      <c r="BD230">
        <v>100</v>
      </c>
      <c r="BE230">
        <v>103.87309435517101</v>
      </c>
      <c r="BF230">
        <v>106.38545116495264</v>
      </c>
      <c r="BG230">
        <v>127.4952811302408</v>
      </c>
      <c r="BH230">
        <v>127.78491935136533</v>
      </c>
      <c r="BI230">
        <v>128.22622598188721</v>
      </c>
      <c r="BJ230">
        <v>128.35837996680132</v>
      </c>
      <c r="BK230">
        <v>136.71994169880261</v>
      </c>
    </row>
    <row r="231" spans="1:66" x14ac:dyDescent="0.25">
      <c r="A231" t="s">
        <v>382</v>
      </c>
      <c r="B231" t="s">
        <v>383</v>
      </c>
      <c r="C231" t="s">
        <v>673</v>
      </c>
      <c r="D231" t="s">
        <v>674</v>
      </c>
      <c r="E231">
        <v>3.2176097325596333</v>
      </c>
      <c r="F231">
        <v>3.2644871817497818</v>
      </c>
      <c r="G231">
        <v>3.2840421327174694</v>
      </c>
      <c r="H231">
        <v>3.2839612481652507</v>
      </c>
      <c r="I231">
        <v>3.4277851067556173</v>
      </c>
      <c r="J231">
        <v>3.5117939589029512</v>
      </c>
      <c r="K231">
        <v>3.2493131509465383</v>
      </c>
      <c r="L231">
        <v>3.3155746418147611</v>
      </c>
      <c r="M231">
        <v>3.4282401964125069</v>
      </c>
      <c r="N231">
        <v>3.5088595067424762</v>
      </c>
      <c r="O231">
        <v>3.6108051943623996</v>
      </c>
      <c r="P231">
        <v>3.6676548068847499</v>
      </c>
      <c r="Q231">
        <v>4.6840066229992594</v>
      </c>
      <c r="R231">
        <v>5.2717592401355304</v>
      </c>
      <c r="S231">
        <v>6.3753686746886808</v>
      </c>
      <c r="T231">
        <v>7.2365047961626541</v>
      </c>
      <c r="U231">
        <v>7.8974994814581949</v>
      </c>
      <c r="V231">
        <v>11.357018690543647</v>
      </c>
      <c r="W231">
        <v>11.305317059310118</v>
      </c>
      <c r="X231">
        <v>13.228347913682112</v>
      </c>
      <c r="Y231">
        <v>16.146699617617809</v>
      </c>
      <c r="Z231">
        <v>18.269882813568337</v>
      </c>
      <c r="AA231">
        <v>18.306395182748815</v>
      </c>
      <c r="AB231">
        <v>19.08017131989531</v>
      </c>
      <c r="AC231">
        <v>19.639305282996279</v>
      </c>
      <c r="AD231">
        <v>19.936575137528699</v>
      </c>
      <c r="AE231">
        <v>21.2805257157051</v>
      </c>
      <c r="AF231">
        <v>22.161748005048633</v>
      </c>
      <c r="AG231">
        <v>23.017056778021825</v>
      </c>
      <c r="AH231">
        <v>23.313311124629664</v>
      </c>
      <c r="AI231">
        <v>24.904844452658086</v>
      </c>
      <c r="AJ231">
        <v>24.39600002193065</v>
      </c>
      <c r="AK231">
        <v>25.537625538434945</v>
      </c>
      <c r="AL231">
        <v>26.585183231630609</v>
      </c>
      <c r="AM231">
        <v>26.84069910842911</v>
      </c>
      <c r="AN231">
        <v>26.631680393776925</v>
      </c>
      <c r="AO231">
        <v>26.22357956266239</v>
      </c>
      <c r="AP231">
        <v>26.507779123536995</v>
      </c>
      <c r="AQ231">
        <v>27.665069914038138</v>
      </c>
      <c r="AR231">
        <v>28.234038470873045</v>
      </c>
      <c r="AS231">
        <v>29.35880554209815</v>
      </c>
      <c r="AT231">
        <v>31.166356492344359</v>
      </c>
      <c r="AU231">
        <v>32.292448469555993</v>
      </c>
      <c r="AV231">
        <v>34.212826094336918</v>
      </c>
      <c r="AW231">
        <v>42.654539906474277</v>
      </c>
      <c r="AX231" s="6">
        <v>42.850172607585989</v>
      </c>
      <c r="AY231">
        <v>43.468219963341284</v>
      </c>
      <c r="AZ231">
        <v>48.597399822996287</v>
      </c>
      <c r="BA231">
        <v>65.589542535850896</v>
      </c>
      <c r="BB231">
        <v>83.622848958464118</v>
      </c>
      <c r="BC231">
        <v>80.100049718145343</v>
      </c>
      <c r="BD231">
        <v>83.701536684986181</v>
      </c>
      <c r="BE231">
        <v>90.94891022399743</v>
      </c>
      <c r="BF231">
        <v>94.620189374428463</v>
      </c>
      <c r="BG231">
        <v>100</v>
      </c>
      <c r="BH231">
        <v>100.89860098690902</v>
      </c>
      <c r="BI231">
        <v>100.83160611233033</v>
      </c>
      <c r="BJ231">
        <v>104.38005521854099</v>
      </c>
      <c r="BK231">
        <v>107.21589758323952</v>
      </c>
      <c r="BL231">
        <v>107.98705234551689</v>
      </c>
      <c r="BM231" s="6">
        <v>109.96143127424341</v>
      </c>
      <c r="BN231">
        <v>112.92334612030892</v>
      </c>
    </row>
    <row r="232" spans="1:66" x14ac:dyDescent="0.25">
      <c r="A232" t="s">
        <v>400</v>
      </c>
      <c r="B232" t="s">
        <v>153</v>
      </c>
      <c r="C232" t="s">
        <v>673</v>
      </c>
      <c r="D232" t="s">
        <v>674</v>
      </c>
      <c r="E232">
        <v>2.9171370676238646</v>
      </c>
      <c r="F232">
        <v>2.90064264611765</v>
      </c>
      <c r="G232">
        <v>2.8209402139119391</v>
      </c>
      <c r="H232">
        <v>3.4556853907701321</v>
      </c>
      <c r="I232">
        <v>3.5287878895608635</v>
      </c>
      <c r="J232">
        <v>3.4246161976249669</v>
      </c>
      <c r="K232">
        <v>3.6845758334428798</v>
      </c>
      <c r="L232">
        <v>3.7191272601622978</v>
      </c>
      <c r="M232">
        <v>3.8799272895535162</v>
      </c>
      <c r="N232">
        <v>3.7567276932803186</v>
      </c>
      <c r="O232">
        <v>3.7903491023004077</v>
      </c>
      <c r="P232">
        <v>4.0993502839310381</v>
      </c>
      <c r="Q232">
        <v>3.7568853840548142</v>
      </c>
      <c r="R232">
        <v>4.4840663538142529</v>
      </c>
      <c r="S232">
        <v>5.7276604973973395</v>
      </c>
      <c r="T232">
        <v>6.3990679611650485</v>
      </c>
      <c r="U232">
        <v>6.8429836238891397</v>
      </c>
      <c r="V232">
        <v>7.6132203361169282</v>
      </c>
      <c r="W232">
        <v>8.3028493059382971</v>
      </c>
      <c r="X232">
        <v>9.9029624528977873</v>
      </c>
      <c r="Y232">
        <v>11.376723317290089</v>
      </c>
      <c r="Z232">
        <v>13.545315450559814</v>
      </c>
      <c r="AA232">
        <v>13.781000138234722</v>
      </c>
      <c r="AB232">
        <v>14.350159476673721</v>
      </c>
      <c r="AC232">
        <v>15.966922602535059</v>
      </c>
      <c r="AD232">
        <v>16.129313586027529</v>
      </c>
      <c r="AE232">
        <v>21.040741130645333</v>
      </c>
      <c r="AF232">
        <v>26.444692922516253</v>
      </c>
      <c r="AG232">
        <v>32.64423439657638</v>
      </c>
      <c r="AH232">
        <v>42.445300562437012</v>
      </c>
      <c r="AI232">
        <v>52.556860471493373</v>
      </c>
      <c r="AJ232">
        <v>56.680049991904511</v>
      </c>
      <c r="AK232">
        <v>59.843896689044584</v>
      </c>
      <c r="AL232">
        <v>62.766612661484601</v>
      </c>
      <c r="AM232">
        <v>71.610229446588875</v>
      </c>
      <c r="AN232">
        <v>75.4854548627453</v>
      </c>
      <c r="AO232">
        <v>83.163140630172435</v>
      </c>
      <c r="AP232">
        <v>85.456050083728869</v>
      </c>
      <c r="AQ232">
        <v>84.842721256083237</v>
      </c>
      <c r="AR232">
        <v>91.156883519262095</v>
      </c>
      <c r="AS232">
        <v>100</v>
      </c>
      <c r="AT232">
        <v>106.55411843600844</v>
      </c>
      <c r="AU232">
        <v>106.97407413643596</v>
      </c>
      <c r="AV232">
        <v>105.44366000855987</v>
      </c>
      <c r="AW232">
        <v>116.332163789945</v>
      </c>
      <c r="AX232" s="6">
        <v>130.23437966029604</v>
      </c>
      <c r="AY232">
        <v>142.08115824186496</v>
      </c>
      <c r="AZ232">
        <v>157.38196963631802</v>
      </c>
      <c r="BA232">
        <v>182.48459205853675</v>
      </c>
      <c r="BB232">
        <v>177.4111133867811</v>
      </c>
      <c r="BC232">
        <v>189.65117640564836</v>
      </c>
      <c r="BD232">
        <v>211.60155114100982</v>
      </c>
      <c r="BE232">
        <v>267.13903436338103</v>
      </c>
      <c r="BF232">
        <v>352.00962358867133</v>
      </c>
      <c r="BG232">
        <v>482.5861292203287</v>
      </c>
      <c r="BH232">
        <v>667.00423600014506</v>
      </c>
      <c r="BI232">
        <v>912.93564505412326</v>
      </c>
      <c r="BJ232">
        <v>1252.7388575175837</v>
      </c>
      <c r="BK232">
        <v>1417.94930994931</v>
      </c>
      <c r="BL232">
        <v>1699.1478572880278</v>
      </c>
      <c r="BM232" s="6">
        <v>2626.947964041799</v>
      </c>
    </row>
    <row r="233" spans="1:66" x14ac:dyDescent="0.25">
      <c r="A233" t="s">
        <v>605</v>
      </c>
      <c r="B233" t="s">
        <v>492</v>
      </c>
      <c r="C233" t="s">
        <v>673</v>
      </c>
      <c r="D233" t="s">
        <v>674</v>
      </c>
      <c r="BD233">
        <v>99.249489922791838</v>
      </c>
      <c r="BE233">
        <v>100</v>
      </c>
      <c r="BF233">
        <v>102.62467548724537</v>
      </c>
      <c r="BG233">
        <v>105.26908656942082</v>
      </c>
      <c r="BH233">
        <v>105.92509021516037</v>
      </c>
      <c r="BI233">
        <v>108.23892171619033</v>
      </c>
      <c r="BJ233">
        <v>109.91864838439645</v>
      </c>
      <c r="BK233">
        <v>113.32377819496249</v>
      </c>
      <c r="BL233">
        <v>115.73680963408432</v>
      </c>
      <c r="BM233" s="6">
        <v>122.05625938606923</v>
      </c>
      <c r="BN233">
        <v>121.96194737819319</v>
      </c>
    </row>
    <row r="234" spans="1:66" x14ac:dyDescent="0.25">
      <c r="A234" t="s">
        <v>231</v>
      </c>
      <c r="B234" t="s">
        <v>154</v>
      </c>
      <c r="C234" t="s">
        <v>673</v>
      </c>
      <c r="D234" t="s">
        <v>674</v>
      </c>
      <c r="E234">
        <v>8.8230520840807589</v>
      </c>
      <c r="F234">
        <v>9.2697480266858516</v>
      </c>
      <c r="G234">
        <v>9.4119997222843814</v>
      </c>
      <c r="H234">
        <v>9.943030862471776</v>
      </c>
      <c r="I234">
        <v>10.761466756676215</v>
      </c>
      <c r="J234">
        <v>11.371179354449257</v>
      </c>
      <c r="K234">
        <v>12.051502817751672</v>
      </c>
      <c r="L234">
        <v>12.446706293721181</v>
      </c>
      <c r="M234">
        <v>12.699556768133133</v>
      </c>
      <c r="N234">
        <v>12.962099763114205</v>
      </c>
      <c r="O234">
        <v>13.462378754251587</v>
      </c>
      <c r="P234">
        <v>14.672882030955229</v>
      </c>
      <c r="Q234">
        <v>15.487767485102916</v>
      </c>
      <c r="R234">
        <v>16.52755335998717</v>
      </c>
      <c r="S234">
        <v>17.144972095911722</v>
      </c>
      <c r="T234">
        <v>18.554408905143642</v>
      </c>
      <c r="U234">
        <v>20.122168412973394</v>
      </c>
      <c r="V234">
        <v>21.856300799392564</v>
      </c>
      <c r="W234">
        <v>24.020025557369294</v>
      </c>
      <c r="X234">
        <v>25.987207515043043</v>
      </c>
      <c r="Y234">
        <v>28.257165257017203</v>
      </c>
      <c r="Z234">
        <v>30.533211616298445</v>
      </c>
      <c r="AA234">
        <v>33.348613000301036</v>
      </c>
      <c r="AB234">
        <v>33.352657168534542</v>
      </c>
      <c r="AC234">
        <v>41.379425422344809</v>
      </c>
      <c r="AD234">
        <v>39.26361478135523</v>
      </c>
      <c r="AE234">
        <v>32.615175176715425</v>
      </c>
      <c r="AF234">
        <v>31.593315055993909</v>
      </c>
      <c r="AG234">
        <v>34.551059225802639</v>
      </c>
      <c r="AH234">
        <v>34.118268978410669</v>
      </c>
      <c r="AI234">
        <v>36.851936949968191</v>
      </c>
      <c r="AJ234">
        <v>37.984580851119368</v>
      </c>
      <c r="AK234">
        <v>33.082080476684105</v>
      </c>
      <c r="AL234">
        <v>32.647182216445437</v>
      </c>
      <c r="AM234">
        <v>46.86338588561906</v>
      </c>
      <c r="AN234">
        <v>51.002888402267367</v>
      </c>
      <c r="AO234">
        <v>56.847031393464079</v>
      </c>
      <c r="AP234">
        <v>58.997432634296366</v>
      </c>
      <c r="AQ234">
        <v>62.979410561401451</v>
      </c>
      <c r="AR234">
        <v>58.210064012716636</v>
      </c>
      <c r="AS234">
        <v>61.289262807813614</v>
      </c>
      <c r="AT234">
        <v>69.745742464153636</v>
      </c>
      <c r="AU234">
        <v>71.076365297543759</v>
      </c>
      <c r="AV234">
        <v>71.132518961096721</v>
      </c>
      <c r="AW234">
        <v>78.05674079735951</v>
      </c>
      <c r="AX234" s="6">
        <v>100</v>
      </c>
      <c r="AY234">
        <v>109.98442792041423</v>
      </c>
      <c r="AZ234">
        <v>113.61604142940753</v>
      </c>
      <c r="BA234">
        <v>123.4424881054877</v>
      </c>
      <c r="BB234">
        <v>111.6429237464889</v>
      </c>
      <c r="BC234">
        <v>118.77824076410862</v>
      </c>
      <c r="BD234">
        <v>128.96988769713857</v>
      </c>
      <c r="BE234">
        <v>130.38500425996568</v>
      </c>
      <c r="BF234">
        <v>124.9852821936081</v>
      </c>
      <c r="BG234">
        <v>125.7924188137641</v>
      </c>
      <c r="BH234">
        <v>115.1251999886902</v>
      </c>
      <c r="BI234">
        <v>113.51248096664679</v>
      </c>
      <c r="BJ234">
        <v>113.54455041459879</v>
      </c>
      <c r="BK234">
        <v>119.23842104354485</v>
      </c>
      <c r="BL234">
        <v>122.64391103255161</v>
      </c>
      <c r="BM234" s="6">
        <v>115.95381273545122</v>
      </c>
      <c r="BN234">
        <v>124.30247369564779</v>
      </c>
    </row>
    <row r="235" spans="1:66" x14ac:dyDescent="0.25">
      <c r="A235" t="s">
        <v>606</v>
      </c>
      <c r="B235" t="s">
        <v>493</v>
      </c>
      <c r="C235" t="s">
        <v>673</v>
      </c>
      <c r="D235" t="s">
        <v>674</v>
      </c>
    </row>
    <row r="236" spans="1:66" x14ac:dyDescent="0.25">
      <c r="A236" t="s">
        <v>607</v>
      </c>
      <c r="B236" t="s">
        <v>494</v>
      </c>
      <c r="C236" t="s">
        <v>673</v>
      </c>
      <c r="D236" t="s">
        <v>674</v>
      </c>
    </row>
    <row r="237" spans="1:66" x14ac:dyDescent="0.25">
      <c r="A237" t="s">
        <v>406</v>
      </c>
      <c r="B237" t="s">
        <v>155</v>
      </c>
      <c r="C237" t="s">
        <v>673</v>
      </c>
      <c r="D237" t="s">
        <v>674</v>
      </c>
      <c r="E237">
        <v>6.8441111146408815</v>
      </c>
      <c r="F237">
        <v>6.3686623514261189</v>
      </c>
      <c r="G237">
        <v>6.4142286425472985</v>
      </c>
      <c r="H237">
        <v>6.6178750397001966</v>
      </c>
      <c r="I237">
        <v>6.7144853422030835</v>
      </c>
      <c r="J237">
        <v>6.5584358359697159</v>
      </c>
      <c r="K237">
        <v>6.9347430520923208</v>
      </c>
      <c r="L237">
        <v>7.0559685586928698</v>
      </c>
      <c r="M237">
        <v>7.0602688487915799</v>
      </c>
      <c r="N237">
        <v>7.4018842635287632</v>
      </c>
      <c r="O237">
        <v>7.2818811846437859</v>
      </c>
      <c r="P237">
        <v>8.1843419673189626</v>
      </c>
      <c r="Q237">
        <v>8.1538673499793788</v>
      </c>
      <c r="R237">
        <v>8.4094400619047356</v>
      </c>
      <c r="S237">
        <v>11.944102695684254</v>
      </c>
      <c r="T237">
        <v>11.434825834179579</v>
      </c>
      <c r="U237">
        <v>13.059716197723953</v>
      </c>
      <c r="V237">
        <v>15.75751475391947</v>
      </c>
      <c r="W237">
        <v>13.81868074485419</v>
      </c>
      <c r="X237">
        <v>14.861576406765925</v>
      </c>
      <c r="Y237">
        <v>16.416948358885673</v>
      </c>
      <c r="Z237">
        <v>18.493269142511537</v>
      </c>
      <c r="AA237">
        <v>19.803842353918693</v>
      </c>
      <c r="AB237">
        <v>22.627894773918353</v>
      </c>
      <c r="AC237">
        <v>23.05317367859983</v>
      </c>
      <c r="AD237">
        <v>23.837312938670348</v>
      </c>
      <c r="AE237">
        <v>25.170962907954447</v>
      </c>
      <c r="AF237">
        <v>25.588509331759873</v>
      </c>
      <c r="AG237">
        <v>26.250170980641951</v>
      </c>
      <c r="AH237">
        <v>26.510665745011181</v>
      </c>
      <c r="AI237">
        <v>27.29960842896207</v>
      </c>
      <c r="AJ237">
        <v>28.028806311399489</v>
      </c>
      <c r="AK237">
        <v>28.93846289119406</v>
      </c>
      <c r="AL237">
        <v>26.566442632908739</v>
      </c>
      <c r="AM237">
        <v>36.088488314404927</v>
      </c>
      <c r="AN237">
        <v>40.088612275048277</v>
      </c>
      <c r="AO237">
        <v>42.248557763469094</v>
      </c>
      <c r="AP237">
        <v>43.108752992788588</v>
      </c>
      <c r="AQ237">
        <v>47.228498078699296</v>
      </c>
      <c r="AR237">
        <v>47.755155908000333</v>
      </c>
      <c r="AS237">
        <v>52.554289641334393</v>
      </c>
      <c r="AT237">
        <v>53.413054838038441</v>
      </c>
      <c r="AU237">
        <v>56.098586088423431</v>
      </c>
      <c r="AV237">
        <v>54.475593973315242</v>
      </c>
      <c r="AW237">
        <v>53.436260125900539</v>
      </c>
      <c r="AX237" s="6">
        <v>56.576259072870606</v>
      </c>
      <c r="AY237">
        <v>56.288419869789749</v>
      </c>
      <c r="AZ237">
        <v>59.085228511636082</v>
      </c>
      <c r="BA237">
        <v>66.043209125368506</v>
      </c>
      <c r="BB237">
        <v>67.08976865661333</v>
      </c>
      <c r="BC237">
        <v>67.515619155981426</v>
      </c>
      <c r="BD237">
        <v>68.242713643252912</v>
      </c>
      <c r="BE237">
        <v>69.409367463266364</v>
      </c>
      <c r="BF237">
        <v>70.601723116484322</v>
      </c>
      <c r="BG237">
        <v>70.542269999164958</v>
      </c>
      <c r="BH237">
        <v>72.996877043017463</v>
      </c>
      <c r="BI237">
        <v>100</v>
      </c>
      <c r="BJ237">
        <v>99.565390381855892</v>
      </c>
      <c r="BK237">
        <v>100.89546726682887</v>
      </c>
      <c r="BL237">
        <v>102.45439572136048</v>
      </c>
      <c r="BM237" s="6">
        <v>103.76802315341519</v>
      </c>
      <c r="BN237">
        <v>105.49029680958972</v>
      </c>
    </row>
    <row r="238" spans="1:66" x14ac:dyDescent="0.25">
      <c r="A238" t="s">
        <v>403</v>
      </c>
      <c r="B238" t="s">
        <v>156</v>
      </c>
      <c r="C238" t="s">
        <v>673</v>
      </c>
      <c r="D238" t="s">
        <v>674</v>
      </c>
      <c r="E238">
        <v>15.492336693992693</v>
      </c>
      <c r="F238">
        <v>16.065341295533809</v>
      </c>
      <c r="G238">
        <v>16.152174351261817</v>
      </c>
      <c r="H238">
        <v>15.963720987143699</v>
      </c>
      <c r="I238">
        <v>16.391194867288455</v>
      </c>
      <c r="J238">
        <v>17.098732705711331</v>
      </c>
      <c r="K238">
        <v>18.508579425141818</v>
      </c>
      <c r="L238">
        <v>18.199913211086667</v>
      </c>
      <c r="M238">
        <v>18.153870067465451</v>
      </c>
      <c r="N238">
        <v>18.759005714849579</v>
      </c>
      <c r="O238">
        <v>17.821956122516536</v>
      </c>
      <c r="P238">
        <v>17.681817930003696</v>
      </c>
      <c r="Q238">
        <v>18.802303329794739</v>
      </c>
      <c r="R238">
        <v>22.270509068505852</v>
      </c>
      <c r="S238">
        <v>26.799148576632103</v>
      </c>
      <c r="T238">
        <v>27.733909157615134</v>
      </c>
      <c r="U238">
        <v>28.981126672636709</v>
      </c>
      <c r="V238">
        <v>30.724254125146427</v>
      </c>
      <c r="W238">
        <v>33.703641185642084</v>
      </c>
      <c r="X238">
        <v>36.617515593208232</v>
      </c>
      <c r="Y238">
        <v>41.268849209747763</v>
      </c>
      <c r="Z238">
        <v>44.724051657159734</v>
      </c>
      <c r="AA238">
        <v>46.986129180996421</v>
      </c>
      <c r="AB238">
        <v>48.700726170309558</v>
      </c>
      <c r="AC238">
        <v>49.405847708063213</v>
      </c>
      <c r="AD238">
        <v>50.481513191670125</v>
      </c>
      <c r="AE238">
        <v>51.316051005461546</v>
      </c>
      <c r="AF238">
        <v>53.739817660961954</v>
      </c>
      <c r="AG238">
        <v>56.920353174784147</v>
      </c>
      <c r="AH238">
        <v>60.402024942740454</v>
      </c>
      <c r="AI238">
        <v>63.889143872489008</v>
      </c>
      <c r="AJ238">
        <v>67.560548718840991</v>
      </c>
      <c r="AK238">
        <v>70.594324169884487</v>
      </c>
      <c r="AL238">
        <v>75.176358036934573</v>
      </c>
      <c r="AM238">
        <v>78.689171490855728</v>
      </c>
      <c r="AN238">
        <v>83.206115755468417</v>
      </c>
      <c r="AO238">
        <v>86.616019636383328</v>
      </c>
      <c r="AP238">
        <v>90.445459696718501</v>
      </c>
      <c r="AQ238">
        <v>97.738719688137692</v>
      </c>
      <c r="AR238">
        <v>95.220038840849725</v>
      </c>
      <c r="AS238">
        <v>96.487465129105573</v>
      </c>
      <c r="AT238">
        <v>98.337643385272273</v>
      </c>
      <c r="AU238">
        <v>100</v>
      </c>
      <c r="AV238">
        <v>102.1495490160917</v>
      </c>
      <c r="AW238">
        <v>105.79553142299565</v>
      </c>
      <c r="AX238" s="6">
        <v>111.18217034455267</v>
      </c>
      <c r="AY238">
        <v>116.85714544052115</v>
      </c>
      <c r="AZ238">
        <v>119.74741732279726</v>
      </c>
      <c r="BA238">
        <v>125.89498670486302</v>
      </c>
      <c r="BB238">
        <v>126.14019505323759</v>
      </c>
      <c r="BC238">
        <v>131.2879628239458</v>
      </c>
      <c r="BD238">
        <v>136.20220009277776</v>
      </c>
      <c r="BE238">
        <v>138.80249682572631</v>
      </c>
      <c r="BF238">
        <v>141.27144053649894</v>
      </c>
      <c r="BG238">
        <v>143.30781942286512</v>
      </c>
      <c r="BH238">
        <v>144.34266463867914</v>
      </c>
      <c r="BI238">
        <v>148.14777922571372</v>
      </c>
      <c r="BJ238">
        <v>150.9625055348759</v>
      </c>
      <c r="BK238">
        <v>153.11913500208777</v>
      </c>
      <c r="BL238">
        <v>154.6458730458948</v>
      </c>
      <c r="BM238" s="6">
        <v>152.60662262901556</v>
      </c>
      <c r="BN238">
        <v>155.5092803521824</v>
      </c>
    </row>
    <row r="239" spans="1:66" x14ac:dyDescent="0.25">
      <c r="A239" t="s">
        <v>401</v>
      </c>
      <c r="B239" t="s">
        <v>157</v>
      </c>
      <c r="C239" t="s">
        <v>673</v>
      </c>
      <c r="D239" t="s">
        <v>674</v>
      </c>
      <c r="AD239">
        <v>1.377487602438527E-3</v>
      </c>
      <c r="AE239">
        <v>1.3219886052607791E-3</v>
      </c>
      <c r="AF239">
        <v>1.3989679452443946E-3</v>
      </c>
      <c r="AG239">
        <v>1.3629526991425938E-3</v>
      </c>
      <c r="AH239">
        <v>1.4619409418658337E-3</v>
      </c>
      <c r="AI239">
        <v>1.5538957552086842E-3</v>
      </c>
      <c r="AJ239">
        <v>3.102096654815526E-3</v>
      </c>
      <c r="AK239">
        <v>2.0908581605773895E-2</v>
      </c>
      <c r="AL239">
        <v>0.27331928892917334</v>
      </c>
      <c r="AM239">
        <v>0.99218039057623142</v>
      </c>
      <c r="AN239">
        <v>3.9144568912583506</v>
      </c>
      <c r="AO239">
        <v>20.762777591065383</v>
      </c>
      <c r="AP239">
        <v>34.31073916204064</v>
      </c>
      <c r="AQ239">
        <v>64.461763762630568</v>
      </c>
      <c r="AR239">
        <v>81.544868442057094</v>
      </c>
      <c r="AS239">
        <v>100</v>
      </c>
      <c r="AT239">
        <v>130.94770631593099</v>
      </c>
      <c r="AU239">
        <v>155.59167522536893</v>
      </c>
      <c r="AV239">
        <v>197.73596596452973</v>
      </c>
      <c r="AW239">
        <v>232.20446613605489</v>
      </c>
      <c r="AX239" s="6">
        <v>254.29715292413673</v>
      </c>
      <c r="AY239">
        <v>307.85833530268303</v>
      </c>
      <c r="AZ239">
        <v>391.71279819788373</v>
      </c>
      <c r="BA239">
        <v>502.03278339002122</v>
      </c>
      <c r="BB239">
        <v>562.91029027080299</v>
      </c>
      <c r="BC239">
        <v>633.05830029031085</v>
      </c>
      <c r="BD239">
        <v>717.40923918205169</v>
      </c>
      <c r="BE239">
        <v>802.55506657007538</v>
      </c>
      <c r="BF239">
        <v>831.7119679843936</v>
      </c>
      <c r="BG239">
        <v>871.35686097496739</v>
      </c>
      <c r="BH239">
        <v>931.18640971778245</v>
      </c>
      <c r="BI239">
        <v>936.23423669731039</v>
      </c>
      <c r="BJ239">
        <v>1028.0373980886131</v>
      </c>
      <c r="BK239">
        <v>1053.6654804270463</v>
      </c>
      <c r="BL239">
        <v>1092.2091369717386</v>
      </c>
      <c r="BM239" s="6">
        <v>1110.2951678171864</v>
      </c>
      <c r="BN239">
        <v>1197.8286406297307</v>
      </c>
    </row>
    <row r="240" spans="1:66" x14ac:dyDescent="0.25">
      <c r="A240" t="s">
        <v>412</v>
      </c>
      <c r="B240" t="s">
        <v>158</v>
      </c>
      <c r="C240" t="s">
        <v>673</v>
      </c>
      <c r="D240" t="s">
        <v>674</v>
      </c>
      <c r="AF240">
        <v>2.0303034978880783E-5</v>
      </c>
      <c r="AG240">
        <v>1.9750101237555972E-5</v>
      </c>
      <c r="AH240">
        <v>2.1391879280491169E-5</v>
      </c>
      <c r="AI240">
        <v>1.6929457079816843E-5</v>
      </c>
      <c r="AJ240">
        <v>3.4901924409293806E-5</v>
      </c>
      <c r="AK240">
        <v>1.1130756122698499E-3</v>
      </c>
      <c r="AL240">
        <v>1.3735243369253006E-2</v>
      </c>
      <c r="AM240">
        <v>0.14453694799907865</v>
      </c>
      <c r="AN240">
        <v>1.1645609041865197</v>
      </c>
      <c r="AO240">
        <v>12.97334374593432</v>
      </c>
      <c r="AP240">
        <v>20.990875902961921</v>
      </c>
      <c r="AQ240">
        <v>24.688797225836552</v>
      </c>
      <c r="AR240">
        <v>30.368530177146351</v>
      </c>
      <c r="AS240">
        <v>37.49436857627623</v>
      </c>
      <c r="AT240">
        <v>49.610622317407596</v>
      </c>
      <c r="AU240">
        <v>62.089231833231509</v>
      </c>
      <c r="AV240">
        <v>78.949146655811234</v>
      </c>
      <c r="AW240">
        <v>93.434549623257652</v>
      </c>
      <c r="AX240" s="6">
        <v>100</v>
      </c>
      <c r="AY240">
        <v>112.24995929305601</v>
      </c>
      <c r="AZ240">
        <v>122.65479489392632</v>
      </c>
      <c r="BA240">
        <v>195.92924225524024</v>
      </c>
      <c r="BB240">
        <v>215.05392720513967</v>
      </c>
      <c r="BC240">
        <v>220.0132603436613</v>
      </c>
      <c r="BD240">
        <v>248.30136489396125</v>
      </c>
      <c r="BE240">
        <v>268.83609654848522</v>
      </c>
      <c r="BF240">
        <v>271.93428693947158</v>
      </c>
      <c r="BG240">
        <v>273.75401942973809</v>
      </c>
      <c r="BH240">
        <v>259.6466596032127</v>
      </c>
      <c r="BI240">
        <v>247.01328425825059</v>
      </c>
      <c r="BJ240">
        <v>243.20324592475808</v>
      </c>
      <c r="BK240">
        <v>246.14813551529738</v>
      </c>
      <c r="BL240">
        <v>256.92808389633564</v>
      </c>
    </row>
    <row r="241" spans="1:66" x14ac:dyDescent="0.25">
      <c r="A241" t="s">
        <v>608</v>
      </c>
      <c r="B241" t="s">
        <v>495</v>
      </c>
      <c r="C241" t="s">
        <v>673</v>
      </c>
      <c r="D241" t="s">
        <v>674</v>
      </c>
    </row>
    <row r="242" spans="1:66" x14ac:dyDescent="0.25">
      <c r="A242" t="s">
        <v>404</v>
      </c>
      <c r="B242" t="s">
        <v>405</v>
      </c>
      <c r="C242" t="s">
        <v>673</v>
      </c>
      <c r="D242" t="s">
        <v>674</v>
      </c>
      <c r="AS242">
        <v>44.083511886848505</v>
      </c>
      <c r="AT242">
        <v>49.279957838200374</v>
      </c>
      <c r="AU242">
        <v>51.941168651418288</v>
      </c>
      <c r="AV242">
        <v>55.467346775490803</v>
      </c>
      <c r="AW242">
        <v>49.650691757361535</v>
      </c>
      <c r="AX242" s="6">
        <v>50.564058557499123</v>
      </c>
      <c r="AY242">
        <v>51.769281008945313</v>
      </c>
      <c r="AZ242">
        <v>56.157975053623929</v>
      </c>
      <c r="BA242">
        <v>60.232659919388155</v>
      </c>
      <c r="BB242">
        <v>61.29555786269438</v>
      </c>
      <c r="BC242">
        <v>68.016076752431175</v>
      </c>
      <c r="BD242">
        <v>75.882425541307029</v>
      </c>
      <c r="BE242">
        <v>80.556721330935616</v>
      </c>
      <c r="BF242">
        <v>93.964347896746588</v>
      </c>
      <c r="BG242">
        <v>93.280125036882978</v>
      </c>
      <c r="BH242">
        <v>99.999993117081402</v>
      </c>
      <c r="BI242">
        <v>100.13539431426264</v>
      </c>
      <c r="BJ242">
        <v>99.858486040654086</v>
      </c>
      <c r="BK242">
        <v>98.546430452456875</v>
      </c>
      <c r="BL242">
        <v>103.49178566507111</v>
      </c>
      <c r="BM242" s="6">
        <v>83.475254741905289</v>
      </c>
      <c r="BN242">
        <v>133.01157763276117</v>
      </c>
    </row>
    <row r="243" spans="1:66" x14ac:dyDescent="0.25">
      <c r="A243" t="s">
        <v>609</v>
      </c>
      <c r="B243" t="s">
        <v>496</v>
      </c>
      <c r="C243" t="s">
        <v>673</v>
      </c>
      <c r="D243" t="s">
        <v>674</v>
      </c>
    </row>
    <row r="244" spans="1:66" x14ac:dyDescent="0.25">
      <c r="A244" t="s">
        <v>407</v>
      </c>
      <c r="B244" t="s">
        <v>408</v>
      </c>
      <c r="C244" t="s">
        <v>673</v>
      </c>
      <c r="D244" t="s">
        <v>674</v>
      </c>
      <c r="Z244">
        <v>11.52484597227307</v>
      </c>
      <c r="AA244">
        <v>12.431294276100758</v>
      </c>
      <c r="AB244">
        <v>13.457753677917101</v>
      </c>
      <c r="AC244">
        <v>14.334443340810111</v>
      </c>
      <c r="AD244">
        <v>15.801739398045136</v>
      </c>
      <c r="AE244">
        <v>18.356970456990357</v>
      </c>
      <c r="AF244">
        <v>20.378448239302209</v>
      </c>
      <c r="AG244">
        <v>22.226607177865034</v>
      </c>
      <c r="AH244">
        <v>23.739150219610082</v>
      </c>
      <c r="AI244">
        <v>26.646661348432403</v>
      </c>
      <c r="AJ244">
        <v>29.167782644784761</v>
      </c>
      <c r="AK244">
        <v>31.34005457971616</v>
      </c>
      <c r="AL244">
        <v>31.360667142686044</v>
      </c>
      <c r="AM244">
        <v>40.337975743645167</v>
      </c>
      <c r="AN244">
        <v>38.539999613808746</v>
      </c>
      <c r="AO244">
        <v>39.018858722159003</v>
      </c>
      <c r="AP244">
        <v>38.270552118716303</v>
      </c>
      <c r="AQ244">
        <v>39.288721230297732</v>
      </c>
      <c r="AR244">
        <v>41.803698939968498</v>
      </c>
      <c r="AS244">
        <v>44.131395420820141</v>
      </c>
      <c r="AT244">
        <v>44.907384768419483</v>
      </c>
      <c r="AU244">
        <v>48.135980890034325</v>
      </c>
      <c r="AV244">
        <v>52.440751400884182</v>
      </c>
      <c r="AW244">
        <v>57.103360207880492</v>
      </c>
      <c r="AX244" s="6">
        <v>61.360112359210895</v>
      </c>
      <c r="AY244">
        <v>71.093801562267444</v>
      </c>
      <c r="AZ244">
        <v>72.202170555817702</v>
      </c>
      <c r="BA244">
        <v>75.483255360437241</v>
      </c>
      <c r="BB244">
        <v>79.238086597332298</v>
      </c>
      <c r="BC244">
        <v>85.371596888390627</v>
      </c>
      <c r="BD244">
        <v>85.778735884371201</v>
      </c>
      <c r="BE244">
        <v>89.37635545251095</v>
      </c>
      <c r="BF244">
        <v>87.256817236363432</v>
      </c>
      <c r="BG244">
        <v>87.267093051997534</v>
      </c>
      <c r="BH244">
        <v>91.877735229907273</v>
      </c>
      <c r="BI244">
        <v>94.684560746600823</v>
      </c>
      <c r="BJ244">
        <v>100</v>
      </c>
      <c r="BK244">
        <v>105.13987038817871</v>
      </c>
      <c r="BL244">
        <v>113.23956275004139</v>
      </c>
      <c r="BM244" s="6">
        <v>108.48568799341309</v>
      </c>
      <c r="BN244">
        <v>106.37432673972845</v>
      </c>
    </row>
    <row r="245" spans="1:66" x14ac:dyDescent="0.25">
      <c r="A245" t="s">
        <v>610</v>
      </c>
      <c r="B245" t="s">
        <v>497</v>
      </c>
      <c r="C245" t="s">
        <v>673</v>
      </c>
      <c r="D245" t="s">
        <v>674</v>
      </c>
    </row>
    <row r="246" spans="1:66" x14ac:dyDescent="0.25">
      <c r="A246" t="s">
        <v>611</v>
      </c>
      <c r="B246" t="s">
        <v>498</v>
      </c>
      <c r="C246" t="s">
        <v>673</v>
      </c>
      <c r="D246" t="s">
        <v>674</v>
      </c>
    </row>
    <row r="247" spans="1:66" x14ac:dyDescent="0.25">
      <c r="A247" t="s">
        <v>409</v>
      </c>
      <c r="B247" t="s">
        <v>159</v>
      </c>
      <c r="C247" t="s">
        <v>673</v>
      </c>
      <c r="D247" t="s">
        <v>674</v>
      </c>
      <c r="E247">
        <v>3.6505293048670824</v>
      </c>
      <c r="F247">
        <v>3.495742418918276</v>
      </c>
      <c r="G247">
        <v>3.6022755169625151</v>
      </c>
      <c r="H247">
        <v>3.7355968111390108</v>
      </c>
      <c r="I247">
        <v>3.6429998172613796</v>
      </c>
      <c r="J247">
        <v>3.7432997950808593</v>
      </c>
      <c r="K247">
        <v>3.5346845051598423</v>
      </c>
      <c r="L247">
        <v>3.6976166221334936</v>
      </c>
      <c r="M247">
        <v>4.0275318560250284</v>
      </c>
      <c r="N247">
        <v>4.0253460490016888</v>
      </c>
      <c r="O247">
        <v>4.1007696273766445</v>
      </c>
      <c r="P247">
        <v>4.3728705564503967</v>
      </c>
      <c r="Q247">
        <v>4.8586930666607566</v>
      </c>
      <c r="R247">
        <v>5.8878957771724494</v>
      </c>
      <c r="S247">
        <v>9.2741228797363195</v>
      </c>
      <c r="T247">
        <v>11.552909962305268</v>
      </c>
      <c r="U247">
        <v>12.476639936779737</v>
      </c>
      <c r="V247">
        <v>14.141309947434067</v>
      </c>
      <c r="W247">
        <v>14.588857039192854</v>
      </c>
      <c r="X247">
        <v>18.193469389998445</v>
      </c>
      <c r="Y247">
        <v>22.330125980194474</v>
      </c>
      <c r="Z247">
        <v>23.942319642772755</v>
      </c>
      <c r="AA247">
        <v>26.854171820773036</v>
      </c>
      <c r="AB247">
        <v>28.552610316115413</v>
      </c>
      <c r="AC247">
        <v>30.268824103334797</v>
      </c>
      <c r="AD247">
        <v>30.643430482933713</v>
      </c>
      <c r="AE247">
        <v>30.260488999032376</v>
      </c>
      <c r="AF247">
        <v>31.728931149250172</v>
      </c>
      <c r="AG247">
        <v>33.048211026177995</v>
      </c>
      <c r="AH247">
        <v>35.422397914604744</v>
      </c>
      <c r="AI247">
        <v>40.908932890526764</v>
      </c>
      <c r="AJ247">
        <v>41.552181552158345</v>
      </c>
      <c r="AK247">
        <v>38.678907501365543</v>
      </c>
      <c r="AL247">
        <v>42.087209679477795</v>
      </c>
      <c r="AM247">
        <v>47.671257517118818</v>
      </c>
      <c r="AN247">
        <v>49.658809476185077</v>
      </c>
      <c r="AO247">
        <v>50.577270610911917</v>
      </c>
      <c r="AP247">
        <v>48.785030817447947</v>
      </c>
      <c r="AQ247">
        <v>47.879344584966319</v>
      </c>
      <c r="AR247">
        <v>49.939679833079808</v>
      </c>
      <c r="AS247">
        <v>55.953991915188581</v>
      </c>
      <c r="AT247">
        <v>57.517317148871463</v>
      </c>
      <c r="AU247">
        <v>54.530710372774962</v>
      </c>
      <c r="AV247">
        <v>60.244744356482215</v>
      </c>
      <c r="AW247">
        <v>65.597022817781848</v>
      </c>
      <c r="AX247" s="6">
        <v>74.335481484471188</v>
      </c>
      <c r="AY247">
        <v>75.620900040312762</v>
      </c>
      <c r="AZ247">
        <v>85.26396399959296</v>
      </c>
      <c r="BA247">
        <v>105.55041054234759</v>
      </c>
      <c r="BB247">
        <v>76.384940593441002</v>
      </c>
      <c r="BC247">
        <v>86.111291828655396</v>
      </c>
      <c r="BD247">
        <v>99.656342499299981</v>
      </c>
      <c r="BE247">
        <v>99.999854548684951</v>
      </c>
      <c r="BF247">
        <v>101.60150512891803</v>
      </c>
      <c r="BG247">
        <v>101.01309780143663</v>
      </c>
      <c r="BH247">
        <v>92.222632145310129</v>
      </c>
      <c r="BI247">
        <v>90.508578527756868</v>
      </c>
      <c r="BJ247">
        <v>97.792665372842649</v>
      </c>
      <c r="BK247">
        <v>100.69639762796628</v>
      </c>
      <c r="BL247">
        <v>98.390830338136908</v>
      </c>
      <c r="BM247" s="6">
        <v>94.060367639232183</v>
      </c>
      <c r="BN247">
        <v>110.50502323977152</v>
      </c>
    </row>
    <row r="248" spans="1:66" x14ac:dyDescent="0.25">
      <c r="A248" t="s">
        <v>410</v>
      </c>
      <c r="B248" t="s">
        <v>160</v>
      </c>
      <c r="C248" t="s">
        <v>673</v>
      </c>
      <c r="D248" t="s">
        <v>674</v>
      </c>
      <c r="J248">
        <v>5.4613477380159026</v>
      </c>
      <c r="K248">
        <v>5.5447917540126408</v>
      </c>
      <c r="L248">
        <v>5.773871944132182</v>
      </c>
      <c r="M248">
        <v>5.85061293077539</v>
      </c>
      <c r="N248">
        <v>5.9313960680057427</v>
      </c>
      <c r="O248">
        <v>6.3228259702042822</v>
      </c>
      <c r="P248">
        <v>6.6695258769700043</v>
      </c>
      <c r="Q248">
        <v>6.8620566522246085</v>
      </c>
      <c r="R248">
        <v>7.4495038273763834</v>
      </c>
      <c r="S248">
        <v>9.2667898808896787</v>
      </c>
      <c r="T248">
        <v>9.7296252932216092</v>
      </c>
      <c r="U248">
        <v>10.011546335552126</v>
      </c>
      <c r="V248">
        <v>10.977991848179187</v>
      </c>
      <c r="W248">
        <v>11.68771133553278</v>
      </c>
      <c r="X248">
        <v>12.901812229768012</v>
      </c>
      <c r="Y248">
        <v>14.553084528259339</v>
      </c>
      <c r="Z248">
        <v>16.213700331385159</v>
      </c>
      <c r="AA248">
        <v>18.809134437683724</v>
      </c>
      <c r="AB248">
        <v>21.198029260018078</v>
      </c>
      <c r="AC248">
        <v>22.677906661276147</v>
      </c>
      <c r="AD248">
        <v>23.493658413537705</v>
      </c>
      <c r="AE248">
        <v>24.321261964706565</v>
      </c>
      <c r="AF248">
        <v>25.578844249154614</v>
      </c>
      <c r="AG248">
        <v>27.54948802264277</v>
      </c>
      <c r="AH248">
        <v>29.981910369873965</v>
      </c>
      <c r="AI248">
        <v>31.324051930083542</v>
      </c>
      <c r="AJ248">
        <v>33.528263470673473</v>
      </c>
      <c r="AK248">
        <v>35.436539628550044</v>
      </c>
      <c r="AL248">
        <v>37.09898938158004</v>
      </c>
      <c r="AM248">
        <v>38.778111034636673</v>
      </c>
      <c r="AN248">
        <v>40.853164768304303</v>
      </c>
      <c r="AO248">
        <v>42.632971803699135</v>
      </c>
      <c r="AP248">
        <v>48.65502254487857</v>
      </c>
      <c r="AQ248">
        <v>50.246857228829811</v>
      </c>
      <c r="AR248">
        <v>51.935864613411496</v>
      </c>
      <c r="AS248">
        <v>53.641219971056984</v>
      </c>
      <c r="AT248">
        <v>55.740510764657017</v>
      </c>
      <c r="AU248">
        <v>57.014071533525225</v>
      </c>
      <c r="AV248">
        <v>58.544760392320995</v>
      </c>
      <c r="AW248">
        <v>60.506952120037191</v>
      </c>
      <c r="AX248" s="6">
        <v>63.033623255583507</v>
      </c>
      <c r="AY248">
        <v>65.450222936379944</v>
      </c>
      <c r="AZ248">
        <v>66.842006587426567</v>
      </c>
      <c r="BA248">
        <v>71.080006541811159</v>
      </c>
      <c r="BB248">
        <v>73.228787104664832</v>
      </c>
      <c r="BC248">
        <v>80.159909781057408</v>
      </c>
      <c r="BD248">
        <v>83.82411068785548</v>
      </c>
      <c r="BE248">
        <v>87.731832117004899</v>
      </c>
      <c r="BF248">
        <v>91.680001604723415</v>
      </c>
      <c r="BG248">
        <v>95.956562402598195</v>
      </c>
      <c r="BH248">
        <v>100.00022271218904</v>
      </c>
      <c r="BI248">
        <v>104.93458582032025</v>
      </c>
      <c r="BJ248">
        <v>109.87408987118177</v>
      </c>
      <c r="BK248">
        <v>118.62119287341599</v>
      </c>
      <c r="BL248">
        <v>127.19076136986584</v>
      </c>
      <c r="BM248" s="6">
        <v>135.41461979036967</v>
      </c>
      <c r="BN248">
        <v>141.55709868171215</v>
      </c>
    </row>
    <row r="249" spans="1:66" x14ac:dyDescent="0.25">
      <c r="A249" t="s">
        <v>612</v>
      </c>
      <c r="B249" t="s">
        <v>161</v>
      </c>
      <c r="C249" t="s">
        <v>673</v>
      </c>
      <c r="D249" t="s">
        <v>674</v>
      </c>
      <c r="E249">
        <v>5.559498894787539E-5</v>
      </c>
      <c r="F249">
        <v>5.8026380438914932E-5</v>
      </c>
      <c r="G249">
        <v>6.1385491504529672E-5</v>
      </c>
      <c r="H249">
        <v>6.5324410949600385E-5</v>
      </c>
      <c r="I249">
        <v>6.6861126248594894E-5</v>
      </c>
      <c r="J249">
        <v>6.9614370920807525E-5</v>
      </c>
      <c r="K249">
        <v>7.3754748753114508E-5</v>
      </c>
      <c r="L249">
        <v>7.8135700087218472E-5</v>
      </c>
      <c r="M249">
        <v>8.1855081493609449E-5</v>
      </c>
      <c r="N249">
        <v>8.7483696461928916E-5</v>
      </c>
      <c r="O249">
        <v>9.5046228492712081E-5</v>
      </c>
      <c r="P249">
        <v>1.1111102486961003E-4</v>
      </c>
      <c r="Q249">
        <v>1.2330621101403407E-4</v>
      </c>
      <c r="R249">
        <v>1.5034753276218853E-4</v>
      </c>
      <c r="S249">
        <v>1.9393681169968009E-4</v>
      </c>
      <c r="T249">
        <v>2.3526327248555006E-4</v>
      </c>
      <c r="U249">
        <v>2.7199412142198012E-4</v>
      </c>
      <c r="V249">
        <v>3.3751484855645001E-4</v>
      </c>
      <c r="W249">
        <v>4.9797327787752153E-4</v>
      </c>
      <c r="X249">
        <v>8.8002269269387226E-4</v>
      </c>
      <c r="Y249">
        <v>1.6984721757974097E-3</v>
      </c>
      <c r="Z249">
        <v>2.4467692596552722E-3</v>
      </c>
      <c r="AA249">
        <v>3.1374147667455874E-3</v>
      </c>
      <c r="AB249">
        <v>3.9612448359199427E-3</v>
      </c>
      <c r="AC249">
        <v>5.8720238765842987E-3</v>
      </c>
      <c r="AD249">
        <v>8.9873954262521243E-3</v>
      </c>
      <c r="AE249">
        <v>1.2223476611348491E-2</v>
      </c>
      <c r="AF249">
        <v>1.6332059565767956E-2</v>
      </c>
      <c r="AG249">
        <v>2.7604141849856125E-2</v>
      </c>
      <c r="AH249">
        <v>4.8418998253710779E-2</v>
      </c>
      <c r="AI249">
        <v>7.6620352355865895E-2</v>
      </c>
      <c r="AJ249">
        <v>0.12195209952390033</v>
      </c>
      <c r="AK249">
        <v>0.20146418338046634</v>
      </c>
      <c r="AL249">
        <v>0.33922424031807497</v>
      </c>
      <c r="AM249">
        <v>0.69455870527581165</v>
      </c>
      <c r="AN249">
        <v>1.2919315784992396</v>
      </c>
      <c r="AO249">
        <v>2.2896065188530832</v>
      </c>
      <c r="AP249">
        <v>4.1546023624547859</v>
      </c>
      <c r="AQ249">
        <v>10.122259137320048</v>
      </c>
      <c r="AR249">
        <v>15.616617176485478</v>
      </c>
      <c r="AS249">
        <v>23.325100637701439</v>
      </c>
      <c r="AT249">
        <v>35.682683133972475</v>
      </c>
      <c r="AU249">
        <v>49.090387389510191</v>
      </c>
      <c r="AV249">
        <v>60.523185647429464</v>
      </c>
      <c r="AW249">
        <v>68.044711246963161</v>
      </c>
      <c r="AX249" s="6">
        <v>72.865962192698532</v>
      </c>
      <c r="AY249">
        <v>79.698025176655563</v>
      </c>
      <c r="AZ249">
        <v>84.639110029805593</v>
      </c>
      <c r="BA249">
        <v>94.834867224529731</v>
      </c>
      <c r="BB249">
        <v>100</v>
      </c>
      <c r="BC249">
        <v>107.00928360259741</v>
      </c>
      <c r="BD249">
        <v>115.78495132648912</v>
      </c>
      <c r="BE249">
        <v>124.37928997850965</v>
      </c>
      <c r="BF249">
        <v>132.19044582961152</v>
      </c>
      <c r="BG249">
        <v>141.9586834614534</v>
      </c>
      <c r="BH249">
        <v>153.09522425407175</v>
      </c>
      <c r="BI249">
        <v>165.54259790073525</v>
      </c>
      <c r="BJ249">
        <v>183.72318404289945</v>
      </c>
      <c r="BK249">
        <v>213.99308185066621</v>
      </c>
      <c r="BL249">
        <v>243.56533361939424</v>
      </c>
      <c r="BM249" s="6">
        <v>279.74166261379554</v>
      </c>
      <c r="BN249">
        <v>360.72851352178338</v>
      </c>
    </row>
    <row r="250" spans="1:66" x14ac:dyDescent="0.25">
      <c r="A250" t="s">
        <v>413</v>
      </c>
      <c r="B250" t="s">
        <v>414</v>
      </c>
      <c r="C250" t="s">
        <v>673</v>
      </c>
      <c r="D250" t="s">
        <v>674</v>
      </c>
      <c r="AI250">
        <v>36.415980895175707</v>
      </c>
      <c r="AJ250">
        <v>37.379726494593477</v>
      </c>
      <c r="AK250">
        <v>40.125197949825882</v>
      </c>
      <c r="AL250">
        <v>41.146899997056494</v>
      </c>
      <c r="AM250">
        <v>39.227916312645107</v>
      </c>
      <c r="AN250">
        <v>41.247329319796158</v>
      </c>
      <c r="AO250">
        <v>46.482805544455125</v>
      </c>
      <c r="AP250">
        <v>45.87621016405167</v>
      </c>
      <c r="AQ250">
        <v>47.133353083221415</v>
      </c>
      <c r="AR250">
        <v>50.018571112536726</v>
      </c>
      <c r="AS250">
        <v>61.904761904761905</v>
      </c>
      <c r="AT250">
        <v>64.285714285714292</v>
      </c>
      <c r="AU250">
        <v>67.391304347826093</v>
      </c>
      <c r="AV250">
        <v>68.181818181818173</v>
      </c>
      <c r="AW250">
        <v>72.093023255813947</v>
      </c>
      <c r="AX250" s="6">
        <v>73.170731707317074</v>
      </c>
      <c r="AY250">
        <v>76.19047619047619</v>
      </c>
      <c r="AZ250">
        <v>75.555555555555557</v>
      </c>
      <c r="BA250">
        <v>79.166666666666657</v>
      </c>
      <c r="BB250">
        <v>80</v>
      </c>
      <c r="BC250">
        <v>79.545454545454547</v>
      </c>
      <c r="BD250">
        <v>80.851063829787222</v>
      </c>
      <c r="BE250">
        <v>82.608695652173907</v>
      </c>
      <c r="BF250">
        <v>83.333333333333343</v>
      </c>
      <c r="BG250">
        <v>89.583333333333343</v>
      </c>
      <c r="BH250">
        <v>92.452830188679243</v>
      </c>
      <c r="BI250">
        <v>100</v>
      </c>
      <c r="BJ250">
        <v>103.50877192982458</v>
      </c>
      <c r="BK250">
        <v>110.34482758620689</v>
      </c>
      <c r="BL250">
        <v>118.18181818181819</v>
      </c>
      <c r="BM250" s="6">
        <v>119.40298507462686</v>
      </c>
      <c r="BN250">
        <v>121.73913043478262</v>
      </c>
    </row>
    <row r="251" spans="1:66" x14ac:dyDescent="0.25">
      <c r="A251" t="s">
        <v>402</v>
      </c>
      <c r="B251" t="s">
        <v>162</v>
      </c>
      <c r="C251" t="s">
        <v>673</v>
      </c>
      <c r="D251" t="s">
        <v>674</v>
      </c>
      <c r="AG251">
        <v>2.0562163659000054</v>
      </c>
      <c r="AH251">
        <v>2.4798122347045246</v>
      </c>
      <c r="AI251">
        <v>3.0365098878852188</v>
      </c>
      <c r="AJ251">
        <v>3.8901518991265545</v>
      </c>
      <c r="AK251">
        <v>4.8772966597029823</v>
      </c>
      <c r="AL251">
        <v>6.0703803018829481</v>
      </c>
      <c r="AM251">
        <v>7.9625150661662216</v>
      </c>
      <c r="AN251">
        <v>10.101401989850762</v>
      </c>
      <c r="AO251">
        <v>12.052352005460182</v>
      </c>
      <c r="AP251">
        <v>14.533597691878086</v>
      </c>
      <c r="AQ251">
        <v>24.300134399683568</v>
      </c>
      <c r="AR251">
        <v>26.897898149724586</v>
      </c>
      <c r="AS251">
        <v>29.103822818408641</v>
      </c>
      <c r="AT251">
        <v>30.505453965252915</v>
      </c>
      <c r="AU251">
        <v>32.711922807910391</v>
      </c>
      <c r="AV251">
        <v>35.465835777258533</v>
      </c>
      <c r="AW251">
        <v>37.907879568669372</v>
      </c>
      <c r="AX251" s="6">
        <v>40.330046448639834</v>
      </c>
      <c r="AY251">
        <v>42.552270435744305</v>
      </c>
      <c r="AZ251">
        <v>46.424267276926443</v>
      </c>
      <c r="BA251">
        <v>54.028912587755052</v>
      </c>
      <c r="BB251">
        <v>58.914024491904868</v>
      </c>
      <c r="BC251">
        <v>64.468860692565073</v>
      </c>
      <c r="BD251">
        <v>72.333044944916864</v>
      </c>
      <c r="BE251">
        <v>79.916364702842841</v>
      </c>
      <c r="BF251">
        <v>87.641227223850265</v>
      </c>
      <c r="BG251">
        <v>92.94426281870534</v>
      </c>
      <c r="BH251">
        <v>100.00000014806677</v>
      </c>
      <c r="BI251">
        <v>107.47203382672765</v>
      </c>
      <c r="BJ251">
        <v>110.37779137000537</v>
      </c>
      <c r="BK251">
        <v>113.66212297040215</v>
      </c>
      <c r="BL251">
        <v>116.46383648119445</v>
      </c>
      <c r="BM251" s="6">
        <v>116.86413770948947</v>
      </c>
      <c r="BN251">
        <v>122.01376104587867</v>
      </c>
    </row>
    <row r="252" spans="1:66" x14ac:dyDescent="0.25">
      <c r="A252" t="s">
        <v>415</v>
      </c>
      <c r="B252" t="s">
        <v>163</v>
      </c>
      <c r="C252" t="s">
        <v>673</v>
      </c>
      <c r="D252" t="s">
        <v>674</v>
      </c>
      <c r="AA252">
        <v>2.818375204527903E-2</v>
      </c>
      <c r="AB252">
        <v>4.1132633918787555E-2</v>
      </c>
      <c r="AC252">
        <v>5.1529651485960379E-2</v>
      </c>
      <c r="AD252">
        <v>0.11353834544025167</v>
      </c>
      <c r="AE252">
        <v>0.26940477968977189</v>
      </c>
      <c r="AF252">
        <v>0.75699513393527418</v>
      </c>
      <c r="AG252">
        <v>2.1950975065339837</v>
      </c>
      <c r="AH252">
        <v>4.7292658210529197</v>
      </c>
      <c r="AI252">
        <v>6.82811823328037</v>
      </c>
      <c r="AJ252">
        <v>8.6047493065394569</v>
      </c>
      <c r="AK252">
        <v>12.482740227495031</v>
      </c>
      <c r="AL252">
        <v>16.244647603245845</v>
      </c>
      <c r="AM252">
        <v>17.35716189617478</v>
      </c>
      <c r="AN252">
        <v>18.98464535737466</v>
      </c>
      <c r="AO252">
        <v>19.852714712402943</v>
      </c>
      <c r="AP252">
        <v>20.467209541362532</v>
      </c>
      <c r="AQ252">
        <v>22.265398572416256</v>
      </c>
      <c r="AR252">
        <v>22.24020960459379</v>
      </c>
      <c r="AS252">
        <v>24.712721735167108</v>
      </c>
      <c r="AT252">
        <v>25.833314124563188</v>
      </c>
      <c r="AU252">
        <v>25.014512678516049</v>
      </c>
      <c r="AV252">
        <v>26.967330864148131</v>
      </c>
      <c r="AW252">
        <v>31.170877042398971</v>
      </c>
      <c r="AX252" s="6">
        <v>30.628134315449458</v>
      </c>
      <c r="AY252">
        <v>31.364930906773026</v>
      </c>
      <c r="AZ252">
        <v>33.661235069655262</v>
      </c>
      <c r="BA252">
        <v>35.803529158646029</v>
      </c>
      <c r="BB252">
        <v>66.363013945394556</v>
      </c>
      <c r="BC252">
        <v>70.104302942818236</v>
      </c>
      <c r="BD252">
        <v>76.68825756089862</v>
      </c>
      <c r="BE252">
        <v>79.631135399868654</v>
      </c>
      <c r="BF252">
        <v>82.487429235080384</v>
      </c>
      <c r="BG252">
        <v>86.699490875663017</v>
      </c>
      <c r="BH252">
        <v>91.197338963899711</v>
      </c>
      <c r="BI252">
        <v>95.557484005472446</v>
      </c>
      <c r="BJ252">
        <v>100</v>
      </c>
      <c r="BK252">
        <v>104.44338526794832</v>
      </c>
      <c r="BL252">
        <v>107.57669916991097</v>
      </c>
      <c r="BM252" s="6">
        <v>110.50438230179851</v>
      </c>
      <c r="BN252">
        <v>113.31685065890053</v>
      </c>
    </row>
    <row r="253" spans="1:66" x14ac:dyDescent="0.25">
      <c r="A253" t="s">
        <v>416</v>
      </c>
      <c r="B253" t="s">
        <v>164</v>
      </c>
      <c r="C253" t="s">
        <v>673</v>
      </c>
      <c r="D253" t="s">
        <v>674</v>
      </c>
      <c r="AF253">
        <v>3.2923178676156407E-5</v>
      </c>
      <c r="AG253">
        <v>3.3488841132388921E-5</v>
      </c>
      <c r="AH253">
        <v>3.4777188065682096E-5</v>
      </c>
      <c r="AI253">
        <v>4.0428163157606986E-5</v>
      </c>
      <c r="AJ253">
        <v>7.9280786405858361E-5</v>
      </c>
      <c r="AK253">
        <v>1.4811495142510809E-3</v>
      </c>
      <c r="AL253">
        <v>5.0856533805768524E-2</v>
      </c>
      <c r="AM253">
        <v>0.53551724301855363</v>
      </c>
      <c r="AN253">
        <v>2.7622508570359914</v>
      </c>
      <c r="AO253">
        <v>4.5893599603103681</v>
      </c>
      <c r="AP253">
        <v>5.4188314922903205</v>
      </c>
      <c r="AQ253">
        <v>6.06974249399412</v>
      </c>
      <c r="AR253">
        <v>7.7328474890813261</v>
      </c>
      <c r="AS253">
        <v>9.8594897386201783</v>
      </c>
      <c r="AT253">
        <v>10.865247992492559</v>
      </c>
      <c r="AU253">
        <v>11.4360800112521</v>
      </c>
      <c r="AV253">
        <v>12.369760437830822</v>
      </c>
      <c r="AW253">
        <v>14.26366183739718</v>
      </c>
      <c r="AX253" s="6">
        <v>17.700642154228298</v>
      </c>
      <c r="AY253">
        <v>20.329629228494646</v>
      </c>
      <c r="AZ253">
        <v>24.973393079605977</v>
      </c>
      <c r="BA253">
        <v>32.220700323183273</v>
      </c>
      <c r="BB253">
        <v>36.29015188886315</v>
      </c>
      <c r="BC253">
        <v>41.252187173415138</v>
      </c>
      <c r="BD253">
        <v>47.102534679688731</v>
      </c>
      <c r="BE253">
        <v>50.862523295065976</v>
      </c>
      <c r="BF253">
        <v>53.05408436074395</v>
      </c>
      <c r="BG253">
        <v>61.490605601271916</v>
      </c>
      <c r="BH253">
        <v>85.399185953641648</v>
      </c>
      <c r="BI253">
        <v>100</v>
      </c>
      <c r="BJ253">
        <v>122.09831749780172</v>
      </c>
      <c r="BK253">
        <v>140.89966397626844</v>
      </c>
      <c r="BL253">
        <v>152.51856907638361</v>
      </c>
      <c r="BM253" s="6">
        <v>168.22027077639035</v>
      </c>
      <c r="BN253">
        <v>210.37573309525675</v>
      </c>
    </row>
    <row r="254" spans="1:66" x14ac:dyDescent="0.25">
      <c r="A254" t="s">
        <v>613</v>
      </c>
      <c r="B254" t="s">
        <v>499</v>
      </c>
      <c r="C254" t="s">
        <v>673</v>
      </c>
      <c r="D254" t="s">
        <v>674</v>
      </c>
    </row>
    <row r="255" spans="1:66" x14ac:dyDescent="0.25">
      <c r="A255" t="s">
        <v>420</v>
      </c>
      <c r="B255" t="s">
        <v>165</v>
      </c>
      <c r="C255" t="s">
        <v>673</v>
      </c>
      <c r="D255" t="s">
        <v>674</v>
      </c>
      <c r="E255">
        <v>2.9226750413291316E-6</v>
      </c>
      <c r="F255">
        <v>3.4612329586932019E-6</v>
      </c>
      <c r="G255">
        <v>3.8762562411744096E-6</v>
      </c>
      <c r="H255">
        <v>4.6475814157634581E-6</v>
      </c>
      <c r="I255">
        <v>6.5229509799296883E-6</v>
      </c>
      <c r="J255">
        <v>1.0579234108149665E-5</v>
      </c>
      <c r="K255">
        <v>1.8229901670641882E-5</v>
      </c>
      <c r="L255">
        <v>3.2545568317965402E-5</v>
      </c>
      <c r="M255">
        <v>7.0379522530464222E-5</v>
      </c>
      <c r="N255">
        <v>8.9438457126070632E-5</v>
      </c>
      <c r="O255">
        <v>9.3183666256029749E-5</v>
      </c>
      <c r="P255">
        <v>1.2271354158231314E-4</v>
      </c>
      <c r="Q255">
        <v>2.0759089846710525E-4</v>
      </c>
      <c r="R255">
        <v>6.052813279799745E-4</v>
      </c>
      <c r="S255">
        <v>7.7770805094864765E-4</v>
      </c>
      <c r="T255">
        <v>1.290823334346123E-3</v>
      </c>
      <c r="U255">
        <v>1.9012729536016732E-3</v>
      </c>
      <c r="V255">
        <v>2.9585079417534426E-3</v>
      </c>
      <c r="W255">
        <v>4.34313879901239E-3</v>
      </c>
      <c r="X255">
        <v>7.7832606352691075E-3</v>
      </c>
      <c r="Y255">
        <v>1.2045584383403326E-2</v>
      </c>
      <c r="Z255">
        <v>1.5339401191095399E-2</v>
      </c>
      <c r="AA255">
        <v>1.8125384175142752E-2</v>
      </c>
      <c r="AB255">
        <v>2.7864342878099229E-2</v>
      </c>
      <c r="AC255">
        <v>4.356579053505092E-2</v>
      </c>
      <c r="AD255">
        <v>7.5811952054231593E-2</v>
      </c>
      <c r="AE255">
        <v>0.12961064162491337</v>
      </c>
      <c r="AF255">
        <v>0.22394643964833896</v>
      </c>
      <c r="AG255">
        <v>0.39109198173214166</v>
      </c>
      <c r="AH255">
        <v>0.68863267358227931</v>
      </c>
      <c r="AI255">
        <v>1.4243449353171493</v>
      </c>
      <c r="AJ255">
        <v>2.8602009652295033</v>
      </c>
      <c r="AK255">
        <v>4.565556397102525</v>
      </c>
      <c r="AL255">
        <v>6.7502631978106713</v>
      </c>
      <c r="AM255">
        <v>9.3799755418511008</v>
      </c>
      <c r="AN255">
        <v>13.230298562865595</v>
      </c>
      <c r="AO255">
        <v>16.727296386443786</v>
      </c>
      <c r="AP255">
        <v>21.324821581500846</v>
      </c>
      <c r="AQ255">
        <v>23.96566732536845</v>
      </c>
      <c r="AR255">
        <v>25.002445151758142</v>
      </c>
      <c r="AS255">
        <v>25.887358817015599</v>
      </c>
      <c r="AT255">
        <v>27.136842820672726</v>
      </c>
      <c r="AU255">
        <v>30.560501978874832</v>
      </c>
      <c r="AV255">
        <v>35.615708717611952</v>
      </c>
      <c r="AW255">
        <v>39.214696035067512</v>
      </c>
      <c r="AX255" s="6">
        <v>39.480520054587764</v>
      </c>
      <c r="AY255">
        <v>42.059914543351837</v>
      </c>
      <c r="AZ255">
        <v>46.020895842087903</v>
      </c>
      <c r="BA255">
        <v>49.7133991737876</v>
      </c>
      <c r="BB255">
        <v>53.564965699160204</v>
      </c>
      <c r="BC255">
        <v>56.1934120985104</v>
      </c>
      <c r="BD255">
        <v>61.256256201669181</v>
      </c>
      <c r="BE255">
        <v>66.498291995537699</v>
      </c>
      <c r="BF255">
        <v>71.920383057444994</v>
      </c>
      <c r="BG255">
        <v>78.660938554898891</v>
      </c>
      <c r="BH255">
        <v>85.753229516145311</v>
      </c>
      <c r="BI255">
        <v>100</v>
      </c>
      <c r="BJ255">
        <v>104.98664192165262</v>
      </c>
      <c r="BK255">
        <v>112.44267846003011</v>
      </c>
      <c r="BL255">
        <v>122.02613075614248</v>
      </c>
      <c r="BM255" s="6">
        <v>135.49460816248023</v>
      </c>
      <c r="BN255">
        <v>149.0536886860022</v>
      </c>
    </row>
    <row r="256" spans="1:66" x14ac:dyDescent="0.25">
      <c r="A256" t="s">
        <v>419</v>
      </c>
      <c r="B256" t="s">
        <v>166</v>
      </c>
      <c r="C256" t="s">
        <v>673</v>
      </c>
      <c r="D256" t="s">
        <v>674</v>
      </c>
      <c r="E256">
        <v>15.715083879936273</v>
      </c>
      <c r="F256">
        <v>15.927261697267165</v>
      </c>
      <c r="G256">
        <v>16.125497925022664</v>
      </c>
      <c r="H256">
        <v>16.301005588702104</v>
      </c>
      <c r="I256">
        <v>16.546162879828497</v>
      </c>
      <c r="J256">
        <v>16.863820385566498</v>
      </c>
      <c r="K256">
        <v>17.352665191030837</v>
      </c>
      <c r="L256">
        <v>17.899496148569526</v>
      </c>
      <c r="M256">
        <v>18.681200839485193</v>
      </c>
      <c r="N256">
        <v>19.607506025352993</v>
      </c>
      <c r="O256">
        <v>20.692837343848939</v>
      </c>
      <c r="P256">
        <v>21.741791929791727</v>
      </c>
      <c r="Q256">
        <v>22.68163555170019</v>
      </c>
      <c r="R256">
        <v>23.924562124843177</v>
      </c>
      <c r="S256">
        <v>26.077460408283205</v>
      </c>
      <c r="T256">
        <v>28.492914400593168</v>
      </c>
      <c r="U256">
        <v>30.060989578302767</v>
      </c>
      <c r="V256">
        <v>31.928789087466473</v>
      </c>
      <c r="W256">
        <v>34.174606081049575</v>
      </c>
      <c r="X256">
        <v>37.00992178519865</v>
      </c>
      <c r="Y256">
        <v>40.353056481532299</v>
      </c>
      <c r="Z256">
        <v>44.171321128905774</v>
      </c>
      <c r="AA256">
        <v>46.900343506017641</v>
      </c>
      <c r="AB256">
        <v>48.737330155385784</v>
      </c>
      <c r="AC256">
        <v>50.495629453134484</v>
      </c>
      <c r="AD256">
        <v>52.092526043387053</v>
      </c>
      <c r="AE256">
        <v>53.141618201855756</v>
      </c>
      <c r="AF256">
        <v>54.455709455738479</v>
      </c>
      <c r="AG256">
        <v>56.376591836006881</v>
      </c>
      <c r="AH256">
        <v>58.586750530901</v>
      </c>
      <c r="AI256">
        <v>60.779845786932682</v>
      </c>
      <c r="AJ256">
        <v>62.835275246477096</v>
      </c>
      <c r="AK256">
        <v>64.267234819932156</v>
      </c>
      <c r="AL256">
        <v>65.790586531737247</v>
      </c>
      <c r="AM256">
        <v>67.195494315692216</v>
      </c>
      <c r="AN256">
        <v>68.604517125538194</v>
      </c>
      <c r="AO256">
        <v>69.860643790854695</v>
      </c>
      <c r="AP256">
        <v>71.065342608509368</v>
      </c>
      <c r="AQ256">
        <v>71.865206565162964</v>
      </c>
      <c r="AR256">
        <v>72.877954596593483</v>
      </c>
      <c r="AS256">
        <v>74.529039399250166</v>
      </c>
      <c r="AT256">
        <v>76.208143150372194</v>
      </c>
      <c r="AU256">
        <v>77.395870982404901</v>
      </c>
      <c r="AV256">
        <v>78.923355363404013</v>
      </c>
      <c r="AW256">
        <v>81.041980261415262</v>
      </c>
      <c r="AX256" s="6">
        <v>83.583314182599295</v>
      </c>
      <c r="AY256">
        <v>86.162346658712025</v>
      </c>
      <c r="AZ256">
        <v>88.490906969518278</v>
      </c>
      <c r="BA256">
        <v>90.188103256676939</v>
      </c>
      <c r="BB256">
        <v>90.76616817280842</v>
      </c>
      <c r="BC256">
        <v>91.856988380595467</v>
      </c>
      <c r="BD256">
        <v>93.76551372315302</v>
      </c>
      <c r="BE256">
        <v>95.519487230949494</v>
      </c>
      <c r="BF256">
        <v>97.191985481347814</v>
      </c>
      <c r="BG256">
        <v>99.009370032343085</v>
      </c>
      <c r="BH256">
        <v>100</v>
      </c>
      <c r="BI256">
        <v>101.00223548021816</v>
      </c>
      <c r="BJ256">
        <v>102.92088418698835</v>
      </c>
      <c r="BK256">
        <v>105.39516254691061</v>
      </c>
      <c r="BL256">
        <v>107.28587851430804</v>
      </c>
      <c r="BM256" s="6">
        <v>108.68586489374023</v>
      </c>
      <c r="BN256">
        <v>113.56889499306403</v>
      </c>
    </row>
    <row r="257" spans="1:66" x14ac:dyDescent="0.25">
      <c r="A257" t="s">
        <v>421</v>
      </c>
      <c r="B257" t="s">
        <v>167</v>
      </c>
      <c r="C257" t="s">
        <v>673</v>
      </c>
      <c r="D257" t="s">
        <v>674</v>
      </c>
      <c r="AF257">
        <v>7.4868476114900166E-5</v>
      </c>
      <c r="AG257">
        <v>7.3889885434009854E-5</v>
      </c>
      <c r="AH257">
        <v>7.490995990279974E-5</v>
      </c>
      <c r="AI257">
        <v>7.7891143601271692E-5</v>
      </c>
      <c r="AJ257">
        <v>1.4855965954944759E-4</v>
      </c>
      <c r="AK257">
        <v>1.2065261761366063E-3</v>
      </c>
      <c r="AL257">
        <v>1.42235302275054E-2</v>
      </c>
      <c r="AM257">
        <v>0.19039550293316562</v>
      </c>
      <c r="AN257">
        <v>0.89665610836120035</v>
      </c>
      <c r="AO257">
        <v>1.6279262811799391</v>
      </c>
      <c r="AP257">
        <v>2.7037750265297302</v>
      </c>
      <c r="AQ257">
        <v>3.7581920107226385</v>
      </c>
      <c r="AR257">
        <v>5.4161320690923338</v>
      </c>
      <c r="AS257">
        <v>7.977562568029402</v>
      </c>
      <c r="AT257">
        <v>11.586570093651106</v>
      </c>
      <c r="AU257">
        <v>16.856504543341185</v>
      </c>
      <c r="AV257">
        <v>21.368178865671521</v>
      </c>
      <c r="AW257">
        <v>24.769624184581641</v>
      </c>
      <c r="AX257" s="6">
        <v>30.077969291815343</v>
      </c>
      <c r="AY257">
        <v>37.136007902515985</v>
      </c>
      <c r="AZ257">
        <v>45.267716662581286</v>
      </c>
      <c r="BA257">
        <v>57.395655442347604</v>
      </c>
      <c r="BB257">
        <v>67.303043890165782</v>
      </c>
      <c r="BC257">
        <v>100</v>
      </c>
      <c r="BD257">
        <v>121.62650993614916</v>
      </c>
      <c r="BE257">
        <v>140.35552650412325</v>
      </c>
      <c r="BF257">
        <v>157.18119470584296</v>
      </c>
      <c r="BG257">
        <v>179.22572779685919</v>
      </c>
      <c r="BH257">
        <v>198.0456829263839</v>
      </c>
      <c r="BI257">
        <v>215.73189219661421</v>
      </c>
      <c r="BJ257">
        <v>256.85430577133337</v>
      </c>
      <c r="BK257">
        <v>326.16094723781248</v>
      </c>
      <c r="BL257">
        <v>384.57638652336504</v>
      </c>
      <c r="BM257" s="6">
        <v>429.36425624619187</v>
      </c>
      <c r="BN257">
        <v>487.58263757856577</v>
      </c>
    </row>
    <row r="258" spans="1:66" x14ac:dyDescent="0.25">
      <c r="A258" t="s">
        <v>614</v>
      </c>
      <c r="B258" t="s">
        <v>168</v>
      </c>
      <c r="C258" t="s">
        <v>673</v>
      </c>
      <c r="D258" t="s">
        <v>674</v>
      </c>
      <c r="E258">
        <v>5.0532155687726235</v>
      </c>
      <c r="F258">
        <v>5.1796615851519476</v>
      </c>
      <c r="G258">
        <v>5.1824457797971251</v>
      </c>
      <c r="H258">
        <v>5.2179878918492477</v>
      </c>
      <c r="I258">
        <v>5.418808171398056</v>
      </c>
      <c r="J258">
        <v>5.4986579040819823</v>
      </c>
      <c r="K258">
        <v>5.8595736738479811</v>
      </c>
      <c r="L258">
        <v>6.5467665236910584</v>
      </c>
      <c r="M258">
        <v>6.7635053793700273</v>
      </c>
      <c r="N258">
        <v>7.1322672853468827</v>
      </c>
      <c r="O258">
        <v>7.1364483503446516</v>
      </c>
      <c r="P258">
        <v>7.4378678186735687</v>
      </c>
      <c r="Q258">
        <v>7.9111533720475151</v>
      </c>
      <c r="R258">
        <v>9.9233012666613547</v>
      </c>
      <c r="S258">
        <v>12.448545792629366</v>
      </c>
      <c r="T258">
        <v>14.374229214182918</v>
      </c>
      <c r="U258">
        <v>15.483144068386038</v>
      </c>
      <c r="V258">
        <v>21.251153568790507</v>
      </c>
      <c r="W258">
        <v>23.865885886319962</v>
      </c>
      <c r="X258">
        <v>26.974650002088062</v>
      </c>
      <c r="Y258">
        <v>30.495798290883002</v>
      </c>
      <c r="Z258">
        <v>36.14152085996048</v>
      </c>
      <c r="AA258">
        <v>38.548227904479468</v>
      </c>
      <c r="AB258">
        <v>40.547895830582462</v>
      </c>
      <c r="AC258">
        <v>42.015840081841468</v>
      </c>
      <c r="AD258">
        <v>42.681985375489049</v>
      </c>
      <c r="AE258">
        <v>44.638340913492456</v>
      </c>
      <c r="AF258">
        <v>48.514836832732442</v>
      </c>
      <c r="AG258">
        <v>48.619869242449568</v>
      </c>
      <c r="AH258">
        <v>51.294369336950233</v>
      </c>
      <c r="AI258">
        <v>55.127079689442105</v>
      </c>
      <c r="AJ258">
        <v>57.787874389903024</v>
      </c>
      <c r="AK258">
        <v>59.253031874085572</v>
      </c>
      <c r="AL258">
        <v>58.544849635320638</v>
      </c>
      <c r="AM258">
        <v>59.932536400648871</v>
      </c>
      <c r="AN258">
        <v>60.718555808986409</v>
      </c>
      <c r="AO258">
        <v>62.883329439806367</v>
      </c>
      <c r="AP258">
        <v>63.737814380398902</v>
      </c>
      <c r="AQ258">
        <v>65.78443687486461</v>
      </c>
      <c r="AR258">
        <v>66.979934717833359</v>
      </c>
      <c r="AS258">
        <v>72.178726217168546</v>
      </c>
      <c r="AT258">
        <v>76.595508377281575</v>
      </c>
      <c r="AU258">
        <v>76.753973064006416</v>
      </c>
      <c r="AV258">
        <v>75.085732565089728</v>
      </c>
      <c r="AW258">
        <v>77.899364818679004</v>
      </c>
      <c r="AX258" s="6">
        <v>80.161238617611858</v>
      </c>
      <c r="AY258">
        <v>83.129026573729973</v>
      </c>
      <c r="AZ258">
        <v>89.219401605967846</v>
      </c>
      <c r="BA258">
        <v>91.234084865803595</v>
      </c>
      <c r="BB258">
        <v>90.190451565643954</v>
      </c>
      <c r="BC258">
        <v>95.223617537333809</v>
      </c>
      <c r="BD258">
        <v>94.919945149599926</v>
      </c>
      <c r="BE258">
        <v>95.957175119624694</v>
      </c>
      <c r="BF258">
        <v>98.10870893394295</v>
      </c>
      <c r="BG258">
        <v>97.773580481227597</v>
      </c>
      <c r="BH258">
        <v>97.055654953265204</v>
      </c>
      <c r="BI258">
        <v>96.476191867826572</v>
      </c>
      <c r="BJ258">
        <v>98.774698480477298</v>
      </c>
      <c r="BK258">
        <v>100</v>
      </c>
      <c r="BL258">
        <v>102.50576828596915</v>
      </c>
      <c r="BM258" s="6">
        <v>103.73540047299288</v>
      </c>
      <c r="BN258">
        <v>106.11243834115349</v>
      </c>
    </row>
    <row r="259" spans="1:66" x14ac:dyDescent="0.25">
      <c r="A259" t="s">
        <v>615</v>
      </c>
      <c r="B259" t="s">
        <v>169</v>
      </c>
      <c r="C259" t="s">
        <v>673</v>
      </c>
      <c r="D259" t="s">
        <v>674</v>
      </c>
      <c r="E259">
        <v>0.1783248670064034</v>
      </c>
      <c r="F259">
        <v>0.18191584935240476</v>
      </c>
      <c r="G259">
        <v>0.18312568823704098</v>
      </c>
      <c r="H259">
        <v>0.19213516038155085</v>
      </c>
      <c r="I259">
        <v>0.19143097952729551</v>
      </c>
      <c r="J259">
        <v>0.19557968863084413</v>
      </c>
      <c r="K259">
        <v>0.20075262828911383</v>
      </c>
      <c r="L259">
        <v>0.20563940261014968</v>
      </c>
      <c r="M259">
        <v>0.20782966588956797</v>
      </c>
      <c r="N259">
        <v>0.21152791535951071</v>
      </c>
      <c r="O259">
        <v>0.22074685860672144</v>
      </c>
      <c r="P259">
        <v>0.23892019162034078</v>
      </c>
      <c r="Q259">
        <v>0.25389756520854817</v>
      </c>
      <c r="R259">
        <v>0.28233509411228902</v>
      </c>
      <c r="S259">
        <v>0.42380747496636223</v>
      </c>
      <c r="T259">
        <v>0.4333982302821191</v>
      </c>
      <c r="U259">
        <v>0.4602409417742952</v>
      </c>
      <c r="V259">
        <v>0.49912406301001977</v>
      </c>
      <c r="W259">
        <v>0.5295041242110311</v>
      </c>
      <c r="X259">
        <v>0.64570687144761874</v>
      </c>
      <c r="Y259">
        <v>0.82668068302261721</v>
      </c>
      <c r="Z259">
        <v>0.93089515752163066</v>
      </c>
      <c r="AA259">
        <v>0.97077939295598203</v>
      </c>
      <c r="AB259">
        <v>1.0060697147449558</v>
      </c>
      <c r="AC259">
        <v>1.4341650205843199</v>
      </c>
      <c r="AD259">
        <v>1.5836080394189909</v>
      </c>
      <c r="AE259">
        <v>1.5649717719814642</v>
      </c>
      <c r="AF259">
        <v>2.1509680129753446</v>
      </c>
      <c r="AG259">
        <v>2.5488467621504713</v>
      </c>
      <c r="AH259">
        <v>4.8214781507818198</v>
      </c>
      <c r="AI259">
        <v>6.8339948141645861</v>
      </c>
      <c r="AJ259">
        <v>8.2998604884730636</v>
      </c>
      <c r="AK259">
        <v>10.644078260367046</v>
      </c>
      <c r="AL259">
        <v>14.012484549316696</v>
      </c>
      <c r="AM259">
        <v>22.825032009663833</v>
      </c>
      <c r="AN259">
        <v>34.63924617115422</v>
      </c>
      <c r="AO259">
        <v>74.656137604611686</v>
      </c>
      <c r="AP259">
        <v>100</v>
      </c>
      <c r="AQ259">
        <v>118.89028670257159</v>
      </c>
      <c r="AR259">
        <v>150.03087478992819</v>
      </c>
      <c r="AS259">
        <v>194.21920595354291</v>
      </c>
      <c r="AT259">
        <v>209.75072951237013</v>
      </c>
      <c r="AU259">
        <v>279.01645299327743</v>
      </c>
      <c r="AV259">
        <v>376.4873791528367</v>
      </c>
      <c r="AW259">
        <v>504.31886603976449</v>
      </c>
      <c r="AX259" s="6">
        <v>653.61772246196767</v>
      </c>
      <c r="AY259">
        <v>770.64350197616102</v>
      </c>
      <c r="AZ259">
        <v>889.69619197216582</v>
      </c>
      <c r="BA259">
        <v>1157.7834775569868</v>
      </c>
      <c r="BB259">
        <v>1248.457216690764</v>
      </c>
      <c r="BC259">
        <v>1822.0392703419307</v>
      </c>
      <c r="BD259">
        <v>2334.9285837870402</v>
      </c>
      <c r="BE259">
        <v>2663.2062350756046</v>
      </c>
      <c r="BF259">
        <v>3608.7156795690967</v>
      </c>
      <c r="BG259">
        <v>5068.0979869389294</v>
      </c>
    </row>
    <row r="260" spans="1:66" x14ac:dyDescent="0.25">
      <c r="A260" t="s">
        <v>616</v>
      </c>
      <c r="B260" t="s">
        <v>500</v>
      </c>
      <c r="C260" t="s">
        <v>673</v>
      </c>
      <c r="D260" t="s">
        <v>674</v>
      </c>
    </row>
    <row r="261" spans="1:66" x14ac:dyDescent="0.25">
      <c r="A261" t="s">
        <v>617</v>
      </c>
      <c r="B261" t="s">
        <v>501</v>
      </c>
      <c r="C261" t="s">
        <v>673</v>
      </c>
      <c r="D261" t="s">
        <v>674</v>
      </c>
      <c r="AU261">
        <v>68.000833854492399</v>
      </c>
      <c r="AV261">
        <v>72.059439095856007</v>
      </c>
      <c r="AW261">
        <v>76.940222897669713</v>
      </c>
      <c r="AX261" s="6">
        <v>86.704523203446243</v>
      </c>
      <c r="AY261">
        <v>84.827847143397648</v>
      </c>
      <c r="AZ261">
        <v>87.013459439796293</v>
      </c>
      <c r="BA261">
        <v>76.262353998203054</v>
      </c>
      <c r="BB261">
        <v>80.819545979222767</v>
      </c>
      <c r="BC261">
        <v>82.692675463759798</v>
      </c>
      <c r="BD261">
        <v>87.979166666666657</v>
      </c>
      <c r="BE261">
        <v>100</v>
      </c>
      <c r="BF261">
        <v>97.546972860125265</v>
      </c>
      <c r="BG261">
        <v>94.713071200850166</v>
      </c>
      <c r="BH261">
        <v>97.732123799359655</v>
      </c>
      <c r="BI261">
        <v>99.737394957983199</v>
      </c>
      <c r="BJ261">
        <v>100.37037037037038</v>
      </c>
      <c r="BK261">
        <v>101.81723779854622</v>
      </c>
      <c r="BL261">
        <v>103.99090679464511</v>
      </c>
      <c r="BM261" s="6">
        <v>108.51832731027362</v>
      </c>
    </row>
    <row r="262" spans="1:66" x14ac:dyDescent="0.25">
      <c r="A262" t="s">
        <v>424</v>
      </c>
      <c r="B262" t="s">
        <v>170</v>
      </c>
      <c r="C262" t="s">
        <v>673</v>
      </c>
      <c r="D262" t="s">
        <v>674</v>
      </c>
      <c r="AD262">
        <v>2.1227809902556873E-2</v>
      </c>
      <c r="AE262">
        <v>0.1057300077869795</v>
      </c>
      <c r="AF262">
        <v>0.48906083440307113</v>
      </c>
      <c r="AG262">
        <v>2.4992977269791581</v>
      </c>
      <c r="AH262">
        <v>4.2410264556860238</v>
      </c>
      <c r="AI262">
        <v>6.0262907040203944</v>
      </c>
      <c r="AJ262">
        <v>10.39814673493321</v>
      </c>
      <c r="AK262">
        <v>13.790977213535607</v>
      </c>
      <c r="AL262">
        <v>16.19267239651402</v>
      </c>
      <c r="AM262">
        <v>18.937705394520755</v>
      </c>
      <c r="AN262">
        <v>22.164727401649078</v>
      </c>
      <c r="AO262">
        <v>24.092342126735122</v>
      </c>
      <c r="AP262">
        <v>25.681811458255343</v>
      </c>
      <c r="AQ262">
        <v>27.951535059138244</v>
      </c>
      <c r="AR262">
        <v>29.554472531848869</v>
      </c>
      <c r="AS262">
        <v>30.561933566812442</v>
      </c>
      <c r="AT262">
        <v>31.363348388309436</v>
      </c>
      <c r="AU262">
        <v>32.837089599482987</v>
      </c>
      <c r="AV262">
        <v>35.171676130007349</v>
      </c>
      <c r="AW262">
        <v>38.137813359102893</v>
      </c>
      <c r="AX262" s="6">
        <v>45.311734205611664</v>
      </c>
      <c r="AY262">
        <v>49.194473136148389</v>
      </c>
      <c r="AZ262">
        <v>53.932011888925672</v>
      </c>
      <c r="BA262">
        <v>66.160187464388002</v>
      </c>
      <c r="BB262">
        <v>70.272455391553706</v>
      </c>
      <c r="BC262">
        <v>100</v>
      </c>
      <c r="BD262">
        <v>121.41366615058406</v>
      </c>
      <c r="BE262">
        <v>132.43518781603112</v>
      </c>
      <c r="BF262">
        <v>137.78365009994241</v>
      </c>
      <c r="BG262">
        <v>142.87907131810226</v>
      </c>
      <c r="BH262">
        <v>140.42651723397316</v>
      </c>
      <c r="BI262">
        <v>142.98162034651878</v>
      </c>
      <c r="BJ262">
        <v>149.21980855288504</v>
      </c>
      <c r="BK262">
        <v>154.6314932317965</v>
      </c>
      <c r="BL262">
        <v>158.37853522048303</v>
      </c>
      <c r="BM262" s="6">
        <v>160.70271902985283</v>
      </c>
      <c r="BN262">
        <v>165.16747919402118</v>
      </c>
    </row>
    <row r="263" spans="1:66" x14ac:dyDescent="0.25">
      <c r="A263" t="s">
        <v>422</v>
      </c>
      <c r="B263" t="s">
        <v>171</v>
      </c>
      <c r="C263" t="s">
        <v>673</v>
      </c>
      <c r="D263" t="s">
        <v>674</v>
      </c>
      <c r="X263">
        <v>30.148622142754395</v>
      </c>
      <c r="Y263">
        <v>34.343099012366174</v>
      </c>
      <c r="Z263">
        <v>39.728859380590784</v>
      </c>
      <c r="AA263">
        <v>42.94569412498538</v>
      </c>
      <c r="AB263">
        <v>44.147144533171854</v>
      </c>
      <c r="AC263">
        <v>49.518184644078332</v>
      </c>
      <c r="AD263">
        <v>47.809732243613858</v>
      </c>
      <c r="AE263">
        <v>46.388574951196958</v>
      </c>
      <c r="AF263">
        <v>54.031177258940531</v>
      </c>
      <c r="AG263">
        <v>59.324101313051592</v>
      </c>
      <c r="AH263">
        <v>63.149712024310091</v>
      </c>
      <c r="AI263">
        <v>62.538356901078743</v>
      </c>
      <c r="AJ263">
        <v>68.95970066858861</v>
      </c>
      <c r="AK263">
        <v>70.881042781548032</v>
      </c>
      <c r="AL263">
        <v>72.343077607953703</v>
      </c>
      <c r="AM263">
        <v>74.014419806828997</v>
      </c>
      <c r="AN263">
        <v>75.296304277556303</v>
      </c>
      <c r="AO263">
        <v>76.866378856480992</v>
      </c>
      <c r="AP263">
        <v>79.308441232560483</v>
      </c>
      <c r="AQ263">
        <v>82.951811711019076</v>
      </c>
      <c r="AR263">
        <v>85.505598536717997</v>
      </c>
      <c r="AS263">
        <v>87.36874037429412</v>
      </c>
      <c r="AT263">
        <v>90.535774675105074</v>
      </c>
      <c r="AU263">
        <v>93.138154206798134</v>
      </c>
      <c r="AV263">
        <v>93.882088494710345</v>
      </c>
      <c r="AW263">
        <v>95.869457954465361</v>
      </c>
      <c r="AX263" s="6">
        <v>96.271670496887481</v>
      </c>
      <c r="AY263">
        <v>100</v>
      </c>
      <c r="AZ263">
        <v>105.7769601471735</v>
      </c>
      <c r="BA263">
        <v>113.35542510888091</v>
      </c>
      <c r="BB263">
        <v>116.25133237769691</v>
      </c>
      <c r="BC263">
        <v>117.96221347029892</v>
      </c>
      <c r="BD263">
        <v>121.24971405444403</v>
      </c>
      <c r="BE263">
        <v>120.68707210424543</v>
      </c>
      <c r="BF263">
        <v>124.31635714161855</v>
      </c>
      <c r="BG263">
        <v>126.04660546756783</v>
      </c>
      <c r="BH263">
        <v>133.43775127311713</v>
      </c>
      <c r="BI263">
        <v>135.54204336346908</v>
      </c>
      <c r="BJ263">
        <v>142.81263639510559</v>
      </c>
      <c r="BK263">
        <v>147.39213105163083</v>
      </c>
      <c r="BL263">
        <v>152.22565381237072</v>
      </c>
      <c r="BM263" s="6">
        <v>154.96653039220092</v>
      </c>
      <c r="BN263">
        <v>156.04901829241021</v>
      </c>
    </row>
    <row r="264" spans="1:66" x14ac:dyDescent="0.25">
      <c r="A264" t="s">
        <v>618</v>
      </c>
      <c r="B264" t="s">
        <v>502</v>
      </c>
      <c r="C264" t="s">
        <v>673</v>
      </c>
      <c r="D264" t="s">
        <v>674</v>
      </c>
    </row>
    <row r="265" spans="1:66" x14ac:dyDescent="0.25">
      <c r="A265" t="s">
        <v>376</v>
      </c>
      <c r="B265" t="s">
        <v>172</v>
      </c>
      <c r="C265" t="s">
        <v>673</v>
      </c>
      <c r="D265" t="s">
        <v>674</v>
      </c>
      <c r="AA265">
        <v>15.996491531580778</v>
      </c>
      <c r="AB265">
        <v>18.859346143372253</v>
      </c>
      <c r="AC265">
        <v>21.851502127786233</v>
      </c>
      <c r="AD265">
        <v>22.187792867568305</v>
      </c>
      <c r="AE265">
        <v>22.119075938552854</v>
      </c>
      <c r="AF265">
        <v>23.11828944005676</v>
      </c>
      <c r="AG265">
        <v>27.36604126833987</v>
      </c>
      <c r="AH265">
        <v>26.601955615162648</v>
      </c>
      <c r="AI265">
        <v>28.997844654278289</v>
      </c>
      <c r="AJ265">
        <v>30.770011308863797</v>
      </c>
      <c r="AK265">
        <v>33.405760760341565</v>
      </c>
      <c r="AL265">
        <v>33.624478286878727</v>
      </c>
      <c r="AM265">
        <v>56.56577145492102</v>
      </c>
      <c r="AN265">
        <v>52.620047075670648</v>
      </c>
      <c r="AO265">
        <v>55.035334043689275</v>
      </c>
      <c r="AP265">
        <v>61.549540393162857</v>
      </c>
      <c r="AQ265">
        <v>63.650620585742857</v>
      </c>
      <c r="AR265">
        <v>64.367475407082338</v>
      </c>
      <c r="AS265">
        <v>65.703035266685916</v>
      </c>
      <c r="AT265">
        <v>67.915157021233597</v>
      </c>
      <c r="AU265">
        <v>68.921219277672279</v>
      </c>
      <c r="AV265">
        <v>70.67698609854537</v>
      </c>
      <c r="AW265">
        <v>75.675799067186162</v>
      </c>
      <c r="AX265" s="6">
        <v>78.699148184435316</v>
      </c>
      <c r="AY265">
        <v>82.849828339075842</v>
      </c>
      <c r="AZ265">
        <v>89.054194729749113</v>
      </c>
      <c r="BA265">
        <v>97.175781344011398</v>
      </c>
      <c r="BB265">
        <v>98.806122784083016</v>
      </c>
      <c r="BC265">
        <v>93.7216155644129</v>
      </c>
      <c r="BD265">
        <v>92.868880170126175</v>
      </c>
      <c r="BE265">
        <v>96.60822265738804</v>
      </c>
      <c r="BF265">
        <v>98.874931820172876</v>
      </c>
      <c r="BG265">
        <v>99.71844693679148</v>
      </c>
      <c r="BH265">
        <v>103.67195069318956</v>
      </c>
      <c r="BI265">
        <v>105.99913356484723</v>
      </c>
      <c r="BJ265">
        <v>106.32233067090561</v>
      </c>
      <c r="BK265">
        <v>107.48930692959786</v>
      </c>
      <c r="BL265">
        <v>109.10109424788364</v>
      </c>
      <c r="BM265" s="6">
        <v>110.43606531797694</v>
      </c>
      <c r="BN265">
        <v>109.99023544255482</v>
      </c>
    </row>
    <row r="266" spans="1:66" x14ac:dyDescent="0.25">
      <c r="A266" t="s">
        <v>299</v>
      </c>
      <c r="B266" t="s">
        <v>503</v>
      </c>
      <c r="C266" t="s">
        <v>673</v>
      </c>
      <c r="D266" t="s">
        <v>674</v>
      </c>
      <c r="BA266">
        <v>100</v>
      </c>
      <c r="BB266">
        <v>97.166842541391119</v>
      </c>
      <c r="BC266">
        <v>103.37816364637204</v>
      </c>
      <c r="BD266">
        <v>109.89480269607832</v>
      </c>
      <c r="BE266">
        <v>113.76903809112291</v>
      </c>
      <c r="BF266">
        <v>114.17066922617953</v>
      </c>
      <c r="BG266">
        <v>115.99904327002986</v>
      </c>
      <c r="BH266">
        <v>116.70408947003037</v>
      </c>
      <c r="BI266">
        <v>117.61353160769019</v>
      </c>
      <c r="BJ266">
        <v>118.13101447413689</v>
      </c>
      <c r="BK266">
        <v>119.90170445536906</v>
      </c>
      <c r="BL266">
        <v>121.05627535047219</v>
      </c>
      <c r="BM266" s="6">
        <v>122.7281920235652</v>
      </c>
      <c r="BN266">
        <v>130.23373591486029</v>
      </c>
    </row>
    <row r="267" spans="1:66" x14ac:dyDescent="0.25">
      <c r="A267" t="s">
        <v>619</v>
      </c>
      <c r="B267" t="s">
        <v>173</v>
      </c>
      <c r="C267" t="s">
        <v>673</v>
      </c>
      <c r="D267" t="s">
        <v>674</v>
      </c>
      <c r="AI267">
        <v>99.996702622533661</v>
      </c>
      <c r="AJ267">
        <v>111.99251947043318</v>
      </c>
      <c r="AK267">
        <v>126.74388893940454</v>
      </c>
      <c r="AL267">
        <v>147.49935141508061</v>
      </c>
      <c r="AM267">
        <v>178.15615415341227</v>
      </c>
      <c r="AN267">
        <v>259.65073440076816</v>
      </c>
      <c r="AO267">
        <v>355.12453766636531</v>
      </c>
      <c r="AP267">
        <v>402.29400448739705</v>
      </c>
      <c r="AQ267">
        <v>368.75222680509569</v>
      </c>
      <c r="AR267">
        <v>492.14622076888827</v>
      </c>
      <c r="AS267">
        <v>608.05666754961726</v>
      </c>
      <c r="AT267">
        <v>624.2014414469312</v>
      </c>
      <c r="AU267">
        <v>678.14940195722329</v>
      </c>
      <c r="AV267">
        <v>751.93352393828616</v>
      </c>
      <c r="AW267">
        <v>857.99797664744142</v>
      </c>
      <c r="AX267" s="6">
        <v>1016.6150357941581</v>
      </c>
      <c r="AY267">
        <v>1155.2009527511152</v>
      </c>
      <c r="AZ267">
        <v>1281.0604449702794</v>
      </c>
      <c r="BA267">
        <v>1542.1116915730843</v>
      </c>
      <c r="BB267">
        <v>1407.8667048070831</v>
      </c>
      <c r="BC267">
        <v>1740.3526170419664</v>
      </c>
      <c r="BD267">
        <v>2055.5942889698536</v>
      </c>
      <c r="BE267">
        <v>2176.7337272209465</v>
      </c>
      <c r="BF267">
        <v>2377.188201235102</v>
      </c>
      <c r="BG267">
        <v>2547.4738994098229</v>
      </c>
      <c r="BH267">
        <v>3731.4442688055556</v>
      </c>
      <c r="BI267">
        <v>3736.4597345503853</v>
      </c>
      <c r="BJ267">
        <v>4429.7062636365317</v>
      </c>
      <c r="BK267">
        <v>5087.6799821637151</v>
      </c>
    </row>
    <row r="268" spans="1:66" x14ac:dyDescent="0.25">
      <c r="A268" t="s">
        <v>390</v>
      </c>
      <c r="B268" t="s">
        <v>174</v>
      </c>
      <c r="C268" t="s">
        <v>673</v>
      </c>
      <c r="D268" t="s">
        <v>674</v>
      </c>
      <c r="E268">
        <v>0.74648885045017499</v>
      </c>
      <c r="F268">
        <v>0.75807772654905536</v>
      </c>
      <c r="G268">
        <v>0.75947255118855828</v>
      </c>
      <c r="H268">
        <v>0.78228660163924013</v>
      </c>
      <c r="I268">
        <v>0.79831288630304487</v>
      </c>
      <c r="J268">
        <v>0.82228221853240024</v>
      </c>
      <c r="K268">
        <v>0.8561606285877188</v>
      </c>
      <c r="L268">
        <v>0.88916549367528819</v>
      </c>
      <c r="M268">
        <v>0.92403805840204567</v>
      </c>
      <c r="N268">
        <v>0.99229394119964043</v>
      </c>
      <c r="O268">
        <v>1.0388378395792006</v>
      </c>
      <c r="P268">
        <v>1.1005905880574354</v>
      </c>
      <c r="Q268">
        <v>1.2185903897795143</v>
      </c>
      <c r="R268">
        <v>1.4273011931379727</v>
      </c>
      <c r="S268">
        <v>1.6387930632604539</v>
      </c>
      <c r="T268">
        <v>1.8181557723437478</v>
      </c>
      <c r="U268">
        <v>2.0052800908296669</v>
      </c>
      <c r="V268">
        <v>2.2109513216009762</v>
      </c>
      <c r="W268">
        <v>2.443557130045527</v>
      </c>
      <c r="X268">
        <v>2.7847203423086531</v>
      </c>
      <c r="Y268">
        <v>3.4264916016832063</v>
      </c>
      <c r="Z268">
        <v>3.8173318513398655</v>
      </c>
      <c r="AA268">
        <v>4.3728932748880709</v>
      </c>
      <c r="AB268">
        <v>5.1193077010520325</v>
      </c>
      <c r="AC268">
        <v>5.6901383871540947</v>
      </c>
      <c r="AD268">
        <v>6.6087731775603773</v>
      </c>
      <c r="AE268">
        <v>7.7095876549456115</v>
      </c>
      <c r="AF268">
        <v>8.8543095553113922</v>
      </c>
      <c r="AG268">
        <v>10.21971779350107</v>
      </c>
      <c r="AH268">
        <v>11.965415370636757</v>
      </c>
      <c r="AI268">
        <v>13.81352647796944</v>
      </c>
      <c r="AJ268">
        <v>15.975968008695334</v>
      </c>
      <c r="AK268">
        <v>18.326675980401802</v>
      </c>
      <c r="AL268">
        <v>20.775900289093961</v>
      </c>
      <c r="AM268">
        <v>22.814470494030083</v>
      </c>
      <c r="AN268">
        <v>25.287175688317348</v>
      </c>
      <c r="AO268">
        <v>27.315735172832557</v>
      </c>
      <c r="AP268">
        <v>29.538534798738841</v>
      </c>
      <c r="AQ268">
        <v>31.923989588352104</v>
      </c>
      <c r="AR268">
        <v>34.123180269586797</v>
      </c>
      <c r="AS268">
        <v>37.256435999055611</v>
      </c>
      <c r="AT268">
        <v>40.162614961290082</v>
      </c>
      <c r="AU268">
        <v>45.198186718974242</v>
      </c>
      <c r="AV268">
        <v>48.088955887190728</v>
      </c>
      <c r="AW268">
        <v>50.994573117953003</v>
      </c>
      <c r="AX268" s="6">
        <v>53.848744362960673</v>
      </c>
      <c r="AY268">
        <v>57.114475245441923</v>
      </c>
      <c r="AZ268">
        <v>61.824000521583045</v>
      </c>
      <c r="BA268">
        <v>66.677389650365114</v>
      </c>
      <c r="BB268">
        <v>72.453679807992771</v>
      </c>
      <c r="BC268">
        <v>76.893954619236638</v>
      </c>
      <c r="BD268">
        <v>81.153154158017855</v>
      </c>
      <c r="BE268">
        <v>84.955346920806292</v>
      </c>
      <c r="BF268">
        <v>89.920232035686837</v>
      </c>
      <c r="BG268">
        <v>94.745842817256829</v>
      </c>
      <c r="BH268">
        <v>100.00000017643896</v>
      </c>
      <c r="BI268">
        <v>106.9521721495901</v>
      </c>
      <c r="BJ268">
        <v>112.80600889039532</v>
      </c>
      <c r="BK268">
        <v>117.03144463746962</v>
      </c>
      <c r="BL268">
        <v>122.45945840246341</v>
      </c>
      <c r="BM268" s="6">
        <v>129.43060425933308</v>
      </c>
      <c r="BN268">
        <v>137.47991570225318</v>
      </c>
    </row>
    <row r="269" spans="1:66" x14ac:dyDescent="0.25">
      <c r="A269" t="s">
        <v>426</v>
      </c>
      <c r="B269" t="s">
        <v>175</v>
      </c>
      <c r="C269" t="s">
        <v>673</v>
      </c>
      <c r="D269" t="s">
        <v>674</v>
      </c>
      <c r="E269">
        <v>2.2652422379291623E-3</v>
      </c>
      <c r="F269">
        <v>2.1824287929433669E-3</v>
      </c>
      <c r="G269">
        <v>2.2280756506442402E-3</v>
      </c>
      <c r="H269">
        <v>2.2370681652500689E-3</v>
      </c>
      <c r="I269">
        <v>2.3284100115417176E-3</v>
      </c>
      <c r="J269">
        <v>2.5749666289590321E-3</v>
      </c>
      <c r="K269">
        <v>3.1837364181669494E-3</v>
      </c>
      <c r="L269">
        <v>3.1921056480565986E-3</v>
      </c>
      <c r="M269">
        <v>3.7009242700321962E-3</v>
      </c>
      <c r="N269">
        <v>4.5501461170632026E-3</v>
      </c>
      <c r="O269">
        <v>4.0316840065471498E-3</v>
      </c>
      <c r="P269">
        <v>3.7294478573448833E-3</v>
      </c>
      <c r="Q269">
        <v>3.8678294292137836E-3</v>
      </c>
      <c r="R269">
        <v>4.6371347997566734E-3</v>
      </c>
      <c r="S269">
        <v>5.1389724689433671E-3</v>
      </c>
      <c r="T269">
        <v>4.4107852818158853E-3</v>
      </c>
      <c r="U269">
        <v>5.0814269666009035E-3</v>
      </c>
      <c r="V269">
        <v>5.5008488847746121E-3</v>
      </c>
      <c r="W269">
        <v>6.1984383708291943E-3</v>
      </c>
      <c r="X269">
        <v>7.5552186977383851E-3</v>
      </c>
      <c r="Y269">
        <v>8.443932700301875E-3</v>
      </c>
      <c r="Z269">
        <v>9.0484015885923582E-3</v>
      </c>
      <c r="AA269">
        <v>9.6038468854734958E-3</v>
      </c>
      <c r="AB269">
        <v>1.1392980784865421E-2</v>
      </c>
      <c r="AC269">
        <v>1.3481454501358276E-2</v>
      </c>
      <c r="AD269">
        <v>1.9027367693162826E-2</v>
      </c>
      <c r="AE269">
        <v>3.4627593787937033E-2</v>
      </c>
      <c r="AF269">
        <v>5.6101168295122489E-2</v>
      </c>
      <c r="AG269">
        <v>7.5450632039244958E-2</v>
      </c>
      <c r="AH269">
        <v>0.13647309226989712</v>
      </c>
      <c r="AI269">
        <v>0.28166534128552412</v>
      </c>
      <c r="AJ269">
        <v>0.54264117521335675</v>
      </c>
      <c r="AK269">
        <v>1.4408965675337919</v>
      </c>
      <c r="AL269">
        <v>3.5108646814534636</v>
      </c>
      <c r="AM269">
        <v>6.345614016745234</v>
      </c>
      <c r="AN269">
        <v>8.2880778401721482</v>
      </c>
      <c r="AO269">
        <v>10.306163425971247</v>
      </c>
      <c r="AP269">
        <v>12.924190842490432</v>
      </c>
      <c r="AQ269">
        <v>15.10926735044589</v>
      </c>
      <c r="AR269">
        <v>17.817433251595492</v>
      </c>
      <c r="AS269">
        <v>23.62838786078456</v>
      </c>
      <c r="AT269">
        <v>29.61375586026077</v>
      </c>
      <c r="AU269">
        <v>35.356136535583182</v>
      </c>
      <c r="AV269">
        <v>41.581547362103713</v>
      </c>
      <c r="AW269">
        <v>49.78010754163995</v>
      </c>
      <c r="AX269" s="6">
        <v>58.068594546020357</v>
      </c>
      <c r="AY269">
        <v>66.513076290278079</v>
      </c>
      <c r="AZ269">
        <v>75.1399624505151</v>
      </c>
      <c r="BA269">
        <v>83.135038410703928</v>
      </c>
      <c r="BB269">
        <v>87.757085219872039</v>
      </c>
      <c r="BC269">
        <v>100</v>
      </c>
      <c r="BD269">
        <v>111.11230727145751</v>
      </c>
      <c r="BE269">
        <v>118.88129788624373</v>
      </c>
      <c r="BF269">
        <v>130.44988664477145</v>
      </c>
      <c r="BG269">
        <v>137.54085808146093</v>
      </c>
      <c r="BH269">
        <v>146.70010559662089</v>
      </c>
      <c r="BI269">
        <v>166.58161495471188</v>
      </c>
      <c r="BJ269">
        <v>183.39924481086757</v>
      </c>
      <c r="BK269">
        <v>196.99200995891454</v>
      </c>
      <c r="BL269">
        <v>212.02933688859872</v>
      </c>
      <c r="BM269" s="6">
        <v>241.16959338846505</v>
      </c>
      <c r="BN269">
        <v>307.6982368391221</v>
      </c>
    </row>
    <row r="270" spans="1:66" x14ac:dyDescent="0.25">
      <c r="A270" t="s">
        <v>427</v>
      </c>
      <c r="B270" t="s">
        <v>176</v>
      </c>
      <c r="C270" t="s">
        <v>673</v>
      </c>
      <c r="D270" t="s">
        <v>674</v>
      </c>
      <c r="E270">
        <v>2.3638996660601435</v>
      </c>
      <c r="F270">
        <v>2.31564538634185</v>
      </c>
      <c r="G270">
        <v>2.3265200696984221</v>
      </c>
      <c r="H270">
        <v>2.2718994283981253</v>
      </c>
      <c r="I270">
        <v>2.4114851958177983</v>
      </c>
      <c r="J270">
        <v>2.4766952110673248</v>
      </c>
      <c r="K270">
        <v>2.3843153086588811</v>
      </c>
      <c r="L270">
        <v>2.3980623572010655</v>
      </c>
      <c r="M270">
        <v>2.4907764061585387</v>
      </c>
      <c r="N270">
        <v>2.6173161446919582</v>
      </c>
      <c r="O270">
        <v>2.3018472546575701</v>
      </c>
      <c r="P270">
        <v>2.4437159454560717</v>
      </c>
      <c r="Q270">
        <v>2.7724829687078714</v>
      </c>
      <c r="R270">
        <v>3.3394739216051081</v>
      </c>
      <c r="S270">
        <v>3.768721726735643</v>
      </c>
      <c r="T270">
        <v>4.2184716737912185</v>
      </c>
      <c r="U270">
        <v>4.148111426551111</v>
      </c>
      <c r="V270">
        <v>4.5011156716765193</v>
      </c>
      <c r="W270">
        <v>4.6127985116060666</v>
      </c>
      <c r="X270">
        <v>5.3130549959758273</v>
      </c>
      <c r="Y270">
        <v>5.9899878756922345</v>
      </c>
      <c r="Z270">
        <v>6.3852720366191091</v>
      </c>
      <c r="AA270">
        <v>6.6316644864071712</v>
      </c>
      <c r="AB270">
        <v>5.9352399299707477</v>
      </c>
      <c r="AC270">
        <v>4.9503018365125788</v>
      </c>
      <c r="AD270">
        <v>4.1079258523600188</v>
      </c>
      <c r="AE270">
        <v>4.437623179054845</v>
      </c>
      <c r="AF270">
        <v>4.7566599431447134</v>
      </c>
      <c r="AG270">
        <v>5.1269714703845626</v>
      </c>
      <c r="AH270">
        <v>5.1676249123957732</v>
      </c>
      <c r="AI270">
        <v>5.1200604883939844</v>
      </c>
      <c r="AJ270">
        <v>4.7730586267043291</v>
      </c>
      <c r="AK270">
        <v>4.0986417503043899</v>
      </c>
      <c r="AL270">
        <v>3.9432572333328739</v>
      </c>
      <c r="AM270">
        <v>3.7896408432474069</v>
      </c>
      <c r="AN270">
        <v>3.9047905300168426</v>
      </c>
      <c r="AO270">
        <v>4.2556118794048627</v>
      </c>
      <c r="AP270">
        <v>4.1330907648322324</v>
      </c>
      <c r="AQ270">
        <v>3.0151455398271261</v>
      </c>
      <c r="AR270">
        <v>3.256562613820694</v>
      </c>
      <c r="AS270">
        <v>3.2770105711579114</v>
      </c>
      <c r="AT270">
        <v>3.2727212850851881</v>
      </c>
      <c r="AU270">
        <v>3.3615085868351651</v>
      </c>
      <c r="AV270">
        <v>3.6573642221176206</v>
      </c>
      <c r="AW270">
        <v>3.9357453892119247</v>
      </c>
      <c r="AX270" s="6">
        <v>4.1379089304284786</v>
      </c>
      <c r="AY270">
        <v>4.0544192230122507</v>
      </c>
      <c r="AZ270">
        <v>4.0907016864004833</v>
      </c>
      <c r="BA270">
        <v>4.1458943551676315</v>
      </c>
      <c r="BB270">
        <v>8.1014365605088656</v>
      </c>
      <c r="BC270">
        <v>8.3100919943795848</v>
      </c>
      <c r="BD270">
        <v>8.4905673541455453</v>
      </c>
      <c r="BE270">
        <v>8.9028646623581675</v>
      </c>
      <c r="BF270">
        <v>9.6232079346472723</v>
      </c>
      <c r="BG270">
        <v>9.6833505488650733</v>
      </c>
      <c r="BH270">
        <v>9.7189290717411208</v>
      </c>
      <c r="BI270">
        <v>9.9146774909679127</v>
      </c>
      <c r="BJ270">
        <v>10.21775978448723</v>
      </c>
      <c r="BK270">
        <v>30.731912940455931</v>
      </c>
      <c r="BL270">
        <v>100</v>
      </c>
      <c r="BM270" s="6">
        <v>704.94586422801774</v>
      </c>
      <c r="BN270">
        <v>1503.6141446739655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63ABB-3B56-453C-A276-0287C3418FB2}">
  <dimension ref="A2:S271"/>
  <sheetViews>
    <sheetView topLeftCell="A190" workbookViewId="0">
      <selection activeCell="C233" sqref="C233"/>
    </sheetView>
  </sheetViews>
  <sheetFormatPr baseColWidth="10" defaultRowHeight="15" x14ac:dyDescent="0.25"/>
  <cols>
    <col min="1" max="1" width="44" bestFit="1" customWidth="1"/>
    <col min="2" max="2" width="25.7109375" bestFit="1" customWidth="1"/>
    <col min="20" max="256" width="9.140625" customWidth="1"/>
    <col min="257" max="257" width="44" bestFit="1" customWidth="1"/>
    <col min="258" max="258" width="25.7109375" bestFit="1" customWidth="1"/>
    <col min="276" max="512" width="9.140625" customWidth="1"/>
    <col min="513" max="513" width="44" bestFit="1" customWidth="1"/>
    <col min="514" max="514" width="25.7109375" bestFit="1" customWidth="1"/>
    <col min="532" max="768" width="9.140625" customWidth="1"/>
    <col min="769" max="769" width="44" bestFit="1" customWidth="1"/>
    <col min="770" max="770" width="25.7109375" bestFit="1" customWidth="1"/>
    <col min="788" max="1024" width="9.140625" customWidth="1"/>
    <col min="1025" max="1025" width="44" bestFit="1" customWidth="1"/>
    <col min="1026" max="1026" width="25.7109375" bestFit="1" customWidth="1"/>
    <col min="1044" max="1280" width="9.140625" customWidth="1"/>
    <col min="1281" max="1281" width="44" bestFit="1" customWidth="1"/>
    <col min="1282" max="1282" width="25.7109375" bestFit="1" customWidth="1"/>
    <col min="1300" max="1536" width="9.140625" customWidth="1"/>
    <col min="1537" max="1537" width="44" bestFit="1" customWidth="1"/>
    <col min="1538" max="1538" width="25.7109375" bestFit="1" customWidth="1"/>
    <col min="1556" max="1792" width="9.140625" customWidth="1"/>
    <col min="1793" max="1793" width="44" bestFit="1" customWidth="1"/>
    <col min="1794" max="1794" width="25.7109375" bestFit="1" customWidth="1"/>
    <col min="1812" max="2048" width="9.140625" customWidth="1"/>
    <col min="2049" max="2049" width="44" bestFit="1" customWidth="1"/>
    <col min="2050" max="2050" width="25.7109375" bestFit="1" customWidth="1"/>
    <col min="2068" max="2304" width="9.140625" customWidth="1"/>
    <col min="2305" max="2305" width="44" bestFit="1" customWidth="1"/>
    <col min="2306" max="2306" width="25.7109375" bestFit="1" customWidth="1"/>
    <col min="2324" max="2560" width="9.140625" customWidth="1"/>
    <col min="2561" max="2561" width="44" bestFit="1" customWidth="1"/>
    <col min="2562" max="2562" width="25.7109375" bestFit="1" customWidth="1"/>
    <col min="2580" max="2816" width="9.140625" customWidth="1"/>
    <col min="2817" max="2817" width="44" bestFit="1" customWidth="1"/>
    <col min="2818" max="2818" width="25.7109375" bestFit="1" customWidth="1"/>
    <col min="2836" max="3072" width="9.140625" customWidth="1"/>
    <col min="3073" max="3073" width="44" bestFit="1" customWidth="1"/>
    <col min="3074" max="3074" width="25.7109375" bestFit="1" customWidth="1"/>
    <col min="3092" max="3328" width="9.140625" customWidth="1"/>
    <col min="3329" max="3329" width="44" bestFit="1" customWidth="1"/>
    <col min="3330" max="3330" width="25.7109375" bestFit="1" customWidth="1"/>
    <col min="3348" max="3584" width="9.140625" customWidth="1"/>
    <col min="3585" max="3585" width="44" bestFit="1" customWidth="1"/>
    <col min="3586" max="3586" width="25.7109375" bestFit="1" customWidth="1"/>
    <col min="3604" max="3840" width="9.140625" customWidth="1"/>
    <col min="3841" max="3841" width="44" bestFit="1" customWidth="1"/>
    <col min="3842" max="3842" width="25.7109375" bestFit="1" customWidth="1"/>
    <col min="3860" max="4096" width="9.140625" customWidth="1"/>
    <col min="4097" max="4097" width="44" bestFit="1" customWidth="1"/>
    <col min="4098" max="4098" width="25.7109375" bestFit="1" customWidth="1"/>
    <col min="4116" max="4352" width="9.140625" customWidth="1"/>
    <col min="4353" max="4353" width="44" bestFit="1" customWidth="1"/>
    <col min="4354" max="4354" width="25.7109375" bestFit="1" customWidth="1"/>
    <col min="4372" max="4608" width="9.140625" customWidth="1"/>
    <col min="4609" max="4609" width="44" bestFit="1" customWidth="1"/>
    <col min="4610" max="4610" width="25.7109375" bestFit="1" customWidth="1"/>
    <col min="4628" max="4864" width="9.140625" customWidth="1"/>
    <col min="4865" max="4865" width="44" bestFit="1" customWidth="1"/>
    <col min="4866" max="4866" width="25.7109375" bestFit="1" customWidth="1"/>
    <col min="4884" max="5120" width="9.140625" customWidth="1"/>
    <col min="5121" max="5121" width="44" bestFit="1" customWidth="1"/>
    <col min="5122" max="5122" width="25.7109375" bestFit="1" customWidth="1"/>
    <col min="5140" max="5376" width="9.140625" customWidth="1"/>
    <col min="5377" max="5377" width="44" bestFit="1" customWidth="1"/>
    <col min="5378" max="5378" width="25.7109375" bestFit="1" customWidth="1"/>
    <col min="5396" max="5632" width="9.140625" customWidth="1"/>
    <col min="5633" max="5633" width="44" bestFit="1" customWidth="1"/>
    <col min="5634" max="5634" width="25.7109375" bestFit="1" customWidth="1"/>
    <col min="5652" max="5888" width="9.140625" customWidth="1"/>
    <col min="5889" max="5889" width="44" bestFit="1" customWidth="1"/>
    <col min="5890" max="5890" width="25.7109375" bestFit="1" customWidth="1"/>
    <col min="5908" max="6144" width="9.140625" customWidth="1"/>
    <col min="6145" max="6145" width="44" bestFit="1" customWidth="1"/>
    <col min="6146" max="6146" width="25.7109375" bestFit="1" customWidth="1"/>
    <col min="6164" max="6400" width="9.140625" customWidth="1"/>
    <col min="6401" max="6401" width="44" bestFit="1" customWidth="1"/>
    <col min="6402" max="6402" width="25.7109375" bestFit="1" customWidth="1"/>
    <col min="6420" max="6656" width="9.140625" customWidth="1"/>
    <col min="6657" max="6657" width="44" bestFit="1" customWidth="1"/>
    <col min="6658" max="6658" width="25.7109375" bestFit="1" customWidth="1"/>
    <col min="6676" max="6912" width="9.140625" customWidth="1"/>
    <col min="6913" max="6913" width="44" bestFit="1" customWidth="1"/>
    <col min="6914" max="6914" width="25.7109375" bestFit="1" customWidth="1"/>
    <col min="6932" max="7168" width="9.140625" customWidth="1"/>
    <col min="7169" max="7169" width="44" bestFit="1" customWidth="1"/>
    <col min="7170" max="7170" width="25.7109375" bestFit="1" customWidth="1"/>
    <col min="7188" max="7424" width="9.140625" customWidth="1"/>
    <col min="7425" max="7425" width="44" bestFit="1" customWidth="1"/>
    <col min="7426" max="7426" width="25.7109375" bestFit="1" customWidth="1"/>
    <col min="7444" max="7680" width="9.140625" customWidth="1"/>
    <col min="7681" max="7681" width="44" bestFit="1" customWidth="1"/>
    <col min="7682" max="7682" width="25.7109375" bestFit="1" customWidth="1"/>
    <col min="7700" max="7936" width="9.140625" customWidth="1"/>
    <col min="7937" max="7937" width="44" bestFit="1" customWidth="1"/>
    <col min="7938" max="7938" width="25.7109375" bestFit="1" customWidth="1"/>
    <col min="7956" max="8192" width="9.140625" customWidth="1"/>
    <col min="8193" max="8193" width="44" bestFit="1" customWidth="1"/>
    <col min="8194" max="8194" width="25.7109375" bestFit="1" customWidth="1"/>
    <col min="8212" max="8448" width="9.140625" customWidth="1"/>
    <col min="8449" max="8449" width="44" bestFit="1" customWidth="1"/>
    <col min="8450" max="8450" width="25.7109375" bestFit="1" customWidth="1"/>
    <col min="8468" max="8704" width="9.140625" customWidth="1"/>
    <col min="8705" max="8705" width="44" bestFit="1" customWidth="1"/>
    <col min="8706" max="8706" width="25.7109375" bestFit="1" customWidth="1"/>
    <col min="8724" max="8960" width="9.140625" customWidth="1"/>
    <col min="8961" max="8961" width="44" bestFit="1" customWidth="1"/>
    <col min="8962" max="8962" width="25.7109375" bestFit="1" customWidth="1"/>
    <col min="8980" max="9216" width="9.140625" customWidth="1"/>
    <col min="9217" max="9217" width="44" bestFit="1" customWidth="1"/>
    <col min="9218" max="9218" width="25.7109375" bestFit="1" customWidth="1"/>
    <col min="9236" max="9472" width="9.140625" customWidth="1"/>
    <col min="9473" max="9473" width="44" bestFit="1" customWidth="1"/>
    <col min="9474" max="9474" width="25.7109375" bestFit="1" customWidth="1"/>
    <col min="9492" max="9728" width="9.140625" customWidth="1"/>
    <col min="9729" max="9729" width="44" bestFit="1" customWidth="1"/>
    <col min="9730" max="9730" width="25.7109375" bestFit="1" customWidth="1"/>
    <col min="9748" max="9984" width="9.140625" customWidth="1"/>
    <col min="9985" max="9985" width="44" bestFit="1" customWidth="1"/>
    <col min="9986" max="9986" width="25.7109375" bestFit="1" customWidth="1"/>
    <col min="10004" max="10240" width="9.140625" customWidth="1"/>
    <col min="10241" max="10241" width="44" bestFit="1" customWidth="1"/>
    <col min="10242" max="10242" width="25.7109375" bestFit="1" customWidth="1"/>
    <col min="10260" max="10496" width="9.140625" customWidth="1"/>
    <col min="10497" max="10497" width="44" bestFit="1" customWidth="1"/>
    <col min="10498" max="10498" width="25.7109375" bestFit="1" customWidth="1"/>
    <col min="10516" max="10752" width="9.140625" customWidth="1"/>
    <col min="10753" max="10753" width="44" bestFit="1" customWidth="1"/>
    <col min="10754" max="10754" width="25.7109375" bestFit="1" customWidth="1"/>
    <col min="10772" max="11008" width="9.140625" customWidth="1"/>
    <col min="11009" max="11009" width="44" bestFit="1" customWidth="1"/>
    <col min="11010" max="11010" width="25.7109375" bestFit="1" customWidth="1"/>
    <col min="11028" max="11264" width="9.140625" customWidth="1"/>
    <col min="11265" max="11265" width="44" bestFit="1" customWidth="1"/>
    <col min="11266" max="11266" width="25.7109375" bestFit="1" customWidth="1"/>
    <col min="11284" max="11520" width="9.140625" customWidth="1"/>
    <col min="11521" max="11521" width="44" bestFit="1" customWidth="1"/>
    <col min="11522" max="11522" width="25.7109375" bestFit="1" customWidth="1"/>
    <col min="11540" max="11776" width="9.140625" customWidth="1"/>
    <col min="11777" max="11777" width="44" bestFit="1" customWidth="1"/>
    <col min="11778" max="11778" width="25.7109375" bestFit="1" customWidth="1"/>
    <col min="11796" max="12032" width="9.140625" customWidth="1"/>
    <col min="12033" max="12033" width="44" bestFit="1" customWidth="1"/>
    <col min="12034" max="12034" width="25.7109375" bestFit="1" customWidth="1"/>
    <col min="12052" max="12288" width="9.140625" customWidth="1"/>
    <col min="12289" max="12289" width="44" bestFit="1" customWidth="1"/>
    <col min="12290" max="12290" width="25.7109375" bestFit="1" customWidth="1"/>
    <col min="12308" max="12544" width="9.140625" customWidth="1"/>
    <col min="12545" max="12545" width="44" bestFit="1" customWidth="1"/>
    <col min="12546" max="12546" width="25.7109375" bestFit="1" customWidth="1"/>
    <col min="12564" max="12800" width="9.140625" customWidth="1"/>
    <col min="12801" max="12801" width="44" bestFit="1" customWidth="1"/>
    <col min="12802" max="12802" width="25.7109375" bestFit="1" customWidth="1"/>
    <col min="12820" max="13056" width="9.140625" customWidth="1"/>
    <col min="13057" max="13057" width="44" bestFit="1" customWidth="1"/>
    <col min="13058" max="13058" width="25.7109375" bestFit="1" customWidth="1"/>
    <col min="13076" max="13312" width="9.140625" customWidth="1"/>
    <col min="13313" max="13313" width="44" bestFit="1" customWidth="1"/>
    <col min="13314" max="13314" width="25.7109375" bestFit="1" customWidth="1"/>
    <col min="13332" max="13568" width="9.140625" customWidth="1"/>
    <col min="13569" max="13569" width="44" bestFit="1" customWidth="1"/>
    <col min="13570" max="13570" width="25.7109375" bestFit="1" customWidth="1"/>
    <col min="13588" max="13824" width="9.140625" customWidth="1"/>
    <col min="13825" max="13825" width="44" bestFit="1" customWidth="1"/>
    <col min="13826" max="13826" width="25.7109375" bestFit="1" customWidth="1"/>
    <col min="13844" max="14080" width="9.140625" customWidth="1"/>
    <col min="14081" max="14081" width="44" bestFit="1" customWidth="1"/>
    <col min="14082" max="14082" width="25.7109375" bestFit="1" customWidth="1"/>
    <col min="14100" max="14336" width="9.140625" customWidth="1"/>
    <col min="14337" max="14337" width="44" bestFit="1" customWidth="1"/>
    <col min="14338" max="14338" width="25.7109375" bestFit="1" customWidth="1"/>
    <col min="14356" max="14592" width="9.140625" customWidth="1"/>
    <col min="14593" max="14593" width="44" bestFit="1" customWidth="1"/>
    <col min="14594" max="14594" width="25.7109375" bestFit="1" customWidth="1"/>
    <col min="14612" max="14848" width="9.140625" customWidth="1"/>
    <col min="14849" max="14849" width="44" bestFit="1" customWidth="1"/>
    <col min="14850" max="14850" width="25.7109375" bestFit="1" customWidth="1"/>
    <col min="14868" max="15104" width="9.140625" customWidth="1"/>
    <col min="15105" max="15105" width="44" bestFit="1" customWidth="1"/>
    <col min="15106" max="15106" width="25.7109375" bestFit="1" customWidth="1"/>
    <col min="15124" max="15360" width="9.140625" customWidth="1"/>
    <col min="15361" max="15361" width="44" bestFit="1" customWidth="1"/>
    <col min="15362" max="15362" width="25.7109375" bestFit="1" customWidth="1"/>
    <col min="15380" max="15616" width="9.140625" customWidth="1"/>
    <col min="15617" max="15617" width="44" bestFit="1" customWidth="1"/>
    <col min="15618" max="15618" width="25.7109375" bestFit="1" customWidth="1"/>
    <col min="15636" max="15872" width="9.140625" customWidth="1"/>
    <col min="15873" max="15873" width="44" bestFit="1" customWidth="1"/>
    <col min="15874" max="15874" width="25.7109375" bestFit="1" customWidth="1"/>
    <col min="15892" max="16128" width="9.140625" customWidth="1"/>
    <col min="16129" max="16129" width="44" bestFit="1" customWidth="1"/>
    <col min="16130" max="16130" width="25.7109375" bestFit="1" customWidth="1"/>
    <col min="16148" max="16384" width="9.140625" customWidth="1"/>
  </cols>
  <sheetData>
    <row r="2" spans="1:19" x14ac:dyDescent="0.25">
      <c r="A2" t="s">
        <v>504</v>
      </c>
      <c r="B2" t="s">
        <v>505</v>
      </c>
    </row>
    <row r="3" spans="1:19" x14ac:dyDescent="0.25">
      <c r="A3" t="s">
        <v>506</v>
      </c>
      <c r="B3" s="4">
        <v>44917</v>
      </c>
    </row>
    <row r="5" spans="1:19" x14ac:dyDescent="0.25">
      <c r="A5" t="s">
        <v>507</v>
      </c>
      <c r="B5" t="s">
        <v>508</v>
      </c>
      <c r="C5" t="s">
        <v>509</v>
      </c>
      <c r="D5" t="s">
        <v>510</v>
      </c>
      <c r="E5" t="s">
        <v>511</v>
      </c>
      <c r="F5" t="s">
        <v>512</v>
      </c>
      <c r="G5" t="s">
        <v>513</v>
      </c>
      <c r="H5" t="s">
        <v>514</v>
      </c>
      <c r="I5" t="s">
        <v>515</v>
      </c>
      <c r="J5" t="s">
        <v>516</v>
      </c>
      <c r="K5" t="s">
        <v>517</v>
      </c>
      <c r="L5" t="s">
        <v>518</v>
      </c>
      <c r="M5" t="s">
        <v>519</v>
      </c>
      <c r="N5" t="s">
        <v>520</v>
      </c>
      <c r="O5" t="s">
        <v>521</v>
      </c>
      <c r="P5" t="s">
        <v>522</v>
      </c>
      <c r="Q5" t="s">
        <v>523</v>
      </c>
      <c r="R5" t="s">
        <v>524</v>
      </c>
      <c r="S5" t="s">
        <v>525</v>
      </c>
    </row>
    <row r="6" spans="1:19" x14ac:dyDescent="0.25">
      <c r="A6" t="s">
        <v>199</v>
      </c>
      <c r="B6" t="s">
        <v>200</v>
      </c>
      <c r="C6">
        <v>0.68870983375056427</v>
      </c>
      <c r="D6">
        <v>0.69137983307611728</v>
      </c>
      <c r="E6">
        <v>0.70790932891572067</v>
      </c>
      <c r="F6">
        <v>0.72420525963722349</v>
      </c>
      <c r="G6">
        <v>0.73185369180947479</v>
      </c>
      <c r="H6">
        <v>0.7143644794140559</v>
      </c>
      <c r="I6">
        <v>0.72789978048654747</v>
      </c>
      <c r="J6">
        <v>0.73620187503665357</v>
      </c>
      <c r="K6">
        <v>0.71795586101169828</v>
      </c>
      <c r="L6">
        <v>0.73119708279657547</v>
      </c>
      <c r="M6">
        <v>0.76107146353694966</v>
      </c>
      <c r="N6">
        <v>0.75700815829484924</v>
      </c>
      <c r="O6">
        <v>0.75457522323011739</v>
      </c>
      <c r="P6">
        <v>0.72507550127098885</v>
      </c>
      <c r="Q6">
        <v>0.74469501364177659</v>
      </c>
      <c r="R6">
        <v>0.70023323951003358</v>
      </c>
      <c r="S6">
        <v>0.68719503384329605</v>
      </c>
    </row>
    <row r="7" spans="1:19" x14ac:dyDescent="0.25">
      <c r="A7" t="s">
        <v>526</v>
      </c>
      <c r="B7" t="s">
        <v>437</v>
      </c>
    </row>
    <row r="8" spans="1:19" x14ac:dyDescent="0.25">
      <c r="A8" t="s">
        <v>188</v>
      </c>
      <c r="B8" t="s">
        <v>8</v>
      </c>
      <c r="C8">
        <v>0.23711249210304217</v>
      </c>
      <c r="D8">
        <v>0.24444835953600472</v>
      </c>
      <c r="E8">
        <v>0.29142141448799275</v>
      </c>
      <c r="F8">
        <v>0.29026056975088288</v>
      </c>
      <c r="G8">
        <v>0.28174977657053552</v>
      </c>
      <c r="H8">
        <v>0.31311869419194915</v>
      </c>
      <c r="I8">
        <v>0.35539125846709113</v>
      </c>
      <c r="J8">
        <v>0.33860545643718748</v>
      </c>
      <c r="K8">
        <v>0.31618290563946011</v>
      </c>
      <c r="L8">
        <v>0.29758290930629983</v>
      </c>
      <c r="M8">
        <v>0.27840294919076825</v>
      </c>
      <c r="N8">
        <v>0.25706253344972974</v>
      </c>
      <c r="O8">
        <v>0.25292284399666992</v>
      </c>
      <c r="P8">
        <v>0.23794957092033109</v>
      </c>
      <c r="Q8">
        <v>0.23089990082625989</v>
      </c>
      <c r="R8">
        <v>0.24895573298591905</v>
      </c>
      <c r="S8">
        <v>0.22136710343685709</v>
      </c>
    </row>
    <row r="9" spans="1:19" x14ac:dyDescent="0.25">
      <c r="A9" t="s">
        <v>527</v>
      </c>
      <c r="B9" t="s">
        <v>438</v>
      </c>
    </row>
    <row r="10" spans="1:19" x14ac:dyDescent="0.25">
      <c r="A10" t="s">
        <v>193</v>
      </c>
      <c r="B10" t="s">
        <v>9</v>
      </c>
      <c r="C10">
        <v>0.39479360073375125</v>
      </c>
      <c r="D10">
        <v>0.4864253483128182</v>
      </c>
      <c r="E10">
        <v>0.51761670947521776</v>
      </c>
      <c r="F10">
        <v>0.61974463169008598</v>
      </c>
      <c r="G10">
        <v>0.4848260607229623</v>
      </c>
      <c r="H10">
        <v>0.53089403437225247</v>
      </c>
      <c r="I10">
        <v>0.67329498572864355</v>
      </c>
      <c r="J10">
        <v>0.67158486255332861</v>
      </c>
      <c r="K10">
        <v>0.66745630235305153</v>
      </c>
      <c r="L10">
        <v>0.62280567596923186</v>
      </c>
      <c r="M10">
        <v>0.42628431637694336</v>
      </c>
      <c r="N10">
        <v>0.24327306986054295</v>
      </c>
      <c r="O10">
        <v>0.3164072635530305</v>
      </c>
      <c r="P10">
        <v>0.35319152327586634</v>
      </c>
      <c r="Q10">
        <v>0.31132321195769758</v>
      </c>
      <c r="R10">
        <v>0.25209574431056808</v>
      </c>
      <c r="S10">
        <v>0.30095454688444195</v>
      </c>
    </row>
    <row r="11" spans="1:19" x14ac:dyDescent="0.25">
      <c r="A11" t="s">
        <v>189</v>
      </c>
      <c r="B11" t="s">
        <v>10</v>
      </c>
      <c r="C11">
        <v>0.45586594471163194</v>
      </c>
      <c r="D11">
        <v>0.4527084373977171</v>
      </c>
      <c r="E11">
        <v>0.49359989123166198</v>
      </c>
      <c r="F11">
        <v>0.53116012382891276</v>
      </c>
      <c r="G11">
        <v>0.46682652487563975</v>
      </c>
      <c r="H11">
        <v>0.42526464613638687</v>
      </c>
      <c r="I11">
        <v>0.43488095711030489</v>
      </c>
      <c r="J11">
        <v>0.40372709865830958</v>
      </c>
      <c r="K11">
        <v>0.41734659690869524</v>
      </c>
      <c r="L11">
        <v>0.40659213189006727</v>
      </c>
      <c r="M11">
        <v>0.33903262214069041</v>
      </c>
      <c r="N11">
        <v>0.34131782534215194</v>
      </c>
      <c r="O11">
        <v>0.35472670217185565</v>
      </c>
      <c r="P11">
        <v>0.39180818111350763</v>
      </c>
      <c r="Q11">
        <v>0.38618751602438939</v>
      </c>
      <c r="R11">
        <v>0.38752454887409021</v>
      </c>
      <c r="S11">
        <v>0.41331517987420496</v>
      </c>
    </row>
    <row r="12" spans="1:19" x14ac:dyDescent="0.25">
      <c r="A12" t="s">
        <v>191</v>
      </c>
      <c r="B12" t="s">
        <v>192</v>
      </c>
    </row>
    <row r="13" spans="1:19" x14ac:dyDescent="0.25">
      <c r="A13" t="s">
        <v>528</v>
      </c>
      <c r="B13" t="s">
        <v>439</v>
      </c>
    </row>
    <row r="14" spans="1:19" x14ac:dyDescent="0.25">
      <c r="A14" t="s">
        <v>417</v>
      </c>
      <c r="B14" t="s">
        <v>11</v>
      </c>
      <c r="C14">
        <v>0.40284280592729749</v>
      </c>
      <c r="D14">
        <v>0.43753107943743502</v>
      </c>
      <c r="E14">
        <v>0.47941474207795781</v>
      </c>
      <c r="F14">
        <v>0.5575725020607134</v>
      </c>
      <c r="G14">
        <v>0.46990450606343637</v>
      </c>
      <c r="H14">
        <v>0.52231921702410344</v>
      </c>
      <c r="I14">
        <v>0.57906286500602322</v>
      </c>
      <c r="J14">
        <v>0.59298151118808984</v>
      </c>
      <c r="K14">
        <v>0.60267282879376993</v>
      </c>
      <c r="L14">
        <v>0.59430010063945271</v>
      </c>
      <c r="M14">
        <v>0.59572080919903336</v>
      </c>
      <c r="N14">
        <v>0.59625652876737645</v>
      </c>
      <c r="O14">
        <v>0.60498079854343367</v>
      </c>
      <c r="P14">
        <v>0.63776043394490944</v>
      </c>
      <c r="Q14">
        <v>0.60653850631787343</v>
      </c>
      <c r="R14">
        <v>0.52720989042776856</v>
      </c>
      <c r="S14">
        <v>0.57846257812877333</v>
      </c>
    </row>
    <row r="15" spans="1:19" x14ac:dyDescent="0.25">
      <c r="A15" t="s">
        <v>197</v>
      </c>
      <c r="B15" t="s">
        <v>12</v>
      </c>
      <c r="C15">
        <v>0.3764060873791894</v>
      </c>
      <c r="D15">
        <v>0.39545434485643194</v>
      </c>
      <c r="E15">
        <v>0.43672924208159375</v>
      </c>
      <c r="F15">
        <v>0.51782555437912381</v>
      </c>
      <c r="G15">
        <v>0.50366312693778226</v>
      </c>
      <c r="H15">
        <v>0.57495647037521025</v>
      </c>
      <c r="I15">
        <v>0.66497842690268361</v>
      </c>
      <c r="J15">
        <v>0.6660775566870889</v>
      </c>
      <c r="K15">
        <v>0.64973486844591866</v>
      </c>
      <c r="L15">
        <v>0.62664811171234913</v>
      </c>
      <c r="M15">
        <v>0.68584550843712921</v>
      </c>
      <c r="N15">
        <v>0.62981703351482898</v>
      </c>
      <c r="O15">
        <v>0.61927231866696253</v>
      </c>
      <c r="P15">
        <v>0.50643268228830041</v>
      </c>
      <c r="Q15">
        <v>0.43314143580522102</v>
      </c>
      <c r="R15">
        <v>0.40920416436577395</v>
      </c>
      <c r="S15">
        <v>0.44973651059008302</v>
      </c>
    </row>
    <row r="16" spans="1:19" x14ac:dyDescent="0.25">
      <c r="A16" t="s">
        <v>198</v>
      </c>
      <c r="B16" t="s">
        <v>13</v>
      </c>
      <c r="C16">
        <v>0.30115976686195084</v>
      </c>
      <c r="D16">
        <v>0.33623155044518277</v>
      </c>
      <c r="E16">
        <v>0.41520108000696626</v>
      </c>
      <c r="F16">
        <v>0.48274692093859062</v>
      </c>
      <c r="G16">
        <v>0.41408505057169986</v>
      </c>
      <c r="H16">
        <v>0.42870870344556616</v>
      </c>
      <c r="I16">
        <v>0.43932782217512228</v>
      </c>
      <c r="J16">
        <v>0.3931756868955954</v>
      </c>
      <c r="K16">
        <v>0.39022478290184426</v>
      </c>
      <c r="L16">
        <v>0.39715805265137177</v>
      </c>
      <c r="M16">
        <v>0.36182653593557518</v>
      </c>
      <c r="N16">
        <v>0.3355522192552034</v>
      </c>
      <c r="O16">
        <v>0.32311042907388271</v>
      </c>
      <c r="P16">
        <v>0.32418627188088145</v>
      </c>
      <c r="Q16">
        <v>0.32358689476369723</v>
      </c>
      <c r="R16">
        <v>0.31980912836353903</v>
      </c>
      <c r="S16">
        <v>0.31851964074747802</v>
      </c>
    </row>
    <row r="17" spans="1:19" x14ac:dyDescent="0.25">
      <c r="A17" t="s">
        <v>529</v>
      </c>
      <c r="B17" t="s">
        <v>440</v>
      </c>
    </row>
    <row r="18" spans="1:19" x14ac:dyDescent="0.25">
      <c r="A18" t="s">
        <v>194</v>
      </c>
      <c r="B18" t="s">
        <v>196</v>
      </c>
      <c r="C18">
        <v>0.61922212466568149</v>
      </c>
      <c r="D18">
        <v>0.60313627228934441</v>
      </c>
      <c r="E18">
        <v>0.60919452196461477</v>
      </c>
      <c r="F18">
        <v>0.62391503529844061</v>
      </c>
      <c r="G18">
        <v>0.63132942130354808</v>
      </c>
      <c r="H18">
        <v>0.63302353589434812</v>
      </c>
      <c r="I18">
        <v>0.62643580966525558</v>
      </c>
      <c r="J18">
        <v>0.67724863688151105</v>
      </c>
      <c r="K18">
        <v>0.68682025980066297</v>
      </c>
      <c r="L18">
        <v>0.7091537228337037</v>
      </c>
      <c r="M18">
        <v>0.75538564611364434</v>
      </c>
      <c r="N18">
        <v>0.76297892464531858</v>
      </c>
      <c r="O18">
        <v>0.77537077444571112</v>
      </c>
      <c r="P18">
        <v>0.77509668047978886</v>
      </c>
      <c r="Q18">
        <v>0.76306049684881483</v>
      </c>
      <c r="R18">
        <v>0.76713008003479244</v>
      </c>
      <c r="S18">
        <v>0.75113722118444448</v>
      </c>
    </row>
    <row r="19" spans="1:19" x14ac:dyDescent="0.25">
      <c r="A19" t="s">
        <v>201</v>
      </c>
      <c r="B19" t="s">
        <v>14</v>
      </c>
      <c r="C19">
        <v>1.0437197413922716</v>
      </c>
      <c r="D19">
        <v>1.0508550464210842</v>
      </c>
      <c r="E19">
        <v>1.1202543770118552</v>
      </c>
      <c r="F19">
        <v>1.3241477170993734</v>
      </c>
      <c r="G19">
        <v>1.0621005742895007</v>
      </c>
      <c r="H19">
        <v>1.3241583722364134</v>
      </c>
      <c r="I19">
        <v>1.4897485950902101</v>
      </c>
      <c r="J19">
        <v>1.5880748607960404</v>
      </c>
      <c r="K19">
        <v>1.4846855442700317</v>
      </c>
      <c r="L19">
        <v>1.3334150371798403</v>
      </c>
      <c r="M19">
        <v>1.2261344537815126</v>
      </c>
      <c r="N19">
        <v>1.0555801426699667</v>
      </c>
      <c r="O19">
        <v>1.114377404027453</v>
      </c>
      <c r="P19">
        <v>1.1397589334160141</v>
      </c>
      <c r="Q19">
        <v>1.0604248319267628</v>
      </c>
      <c r="R19">
        <v>0.96930486660410253</v>
      </c>
      <c r="S19">
        <v>1.0739450705276512</v>
      </c>
    </row>
    <row r="20" spans="1:19" x14ac:dyDescent="0.25">
      <c r="A20" t="s">
        <v>202</v>
      </c>
      <c r="B20" t="s">
        <v>15</v>
      </c>
      <c r="C20">
        <v>1.0972117307268479</v>
      </c>
      <c r="D20">
        <v>1.0798451226070573</v>
      </c>
      <c r="E20">
        <v>1.1898202536082392</v>
      </c>
      <c r="F20">
        <v>1.2566487706312497</v>
      </c>
      <c r="G20">
        <v>1.1768211675910147</v>
      </c>
      <c r="H20">
        <v>1.1165053195000021</v>
      </c>
      <c r="I20">
        <v>1.157235406439691</v>
      </c>
      <c r="J20">
        <v>1.0453657332937503</v>
      </c>
      <c r="K20">
        <v>1.0586176548160815</v>
      </c>
      <c r="L20">
        <v>1.0612024410074472</v>
      </c>
      <c r="M20">
        <v>0.88629332069882771</v>
      </c>
      <c r="N20">
        <v>0.85998734236225893</v>
      </c>
      <c r="O20">
        <v>0.87551307889529562</v>
      </c>
      <c r="P20">
        <v>0.90390612466745024</v>
      </c>
      <c r="Q20">
        <v>0.86290550532548882</v>
      </c>
      <c r="R20">
        <v>0.87254759374474944</v>
      </c>
      <c r="S20">
        <v>0.9116928959573497</v>
      </c>
    </row>
    <row r="21" spans="1:19" x14ac:dyDescent="0.25">
      <c r="A21" t="s">
        <v>203</v>
      </c>
      <c r="B21" t="s">
        <v>16</v>
      </c>
      <c r="C21">
        <v>0.23416959757191347</v>
      </c>
      <c r="D21">
        <v>0.26754827160342176</v>
      </c>
      <c r="E21">
        <v>0.32826130581867613</v>
      </c>
      <c r="F21">
        <v>0.42983404061973585</v>
      </c>
      <c r="G21">
        <v>0.35428600542496025</v>
      </c>
      <c r="H21">
        <v>0.39809413729305504</v>
      </c>
      <c r="I21">
        <v>0.48563984416475248</v>
      </c>
      <c r="J21">
        <v>0.46975978947948321</v>
      </c>
      <c r="K21">
        <v>0.45818732451906313</v>
      </c>
      <c r="L21">
        <v>0.4523829524346526</v>
      </c>
      <c r="M21">
        <v>0.36819940336556123</v>
      </c>
      <c r="N21">
        <v>0.2700391475842201</v>
      </c>
      <c r="O21">
        <v>0.29367397559013242</v>
      </c>
      <c r="P21">
        <v>0.32578332154817591</v>
      </c>
      <c r="Q21">
        <v>0.31928606127611353</v>
      </c>
      <c r="R21">
        <v>0.29215067205822354</v>
      </c>
      <c r="S21">
        <v>0.33983920641598181</v>
      </c>
    </row>
    <row r="22" spans="1:19" x14ac:dyDescent="0.25">
      <c r="A22" t="s">
        <v>224</v>
      </c>
      <c r="B22" t="s">
        <v>17</v>
      </c>
      <c r="C22">
        <v>0.26631733285392295</v>
      </c>
      <c r="D22">
        <v>0.2793593461093965</v>
      </c>
      <c r="E22">
        <v>0.28003390276707446</v>
      </c>
      <c r="F22">
        <v>0.31141557720440771</v>
      </c>
      <c r="G22">
        <v>0.32943441151790648</v>
      </c>
      <c r="H22">
        <v>0.35322867485082532</v>
      </c>
      <c r="I22">
        <v>0.36596534456471241</v>
      </c>
      <c r="J22">
        <v>0.36537326337979209</v>
      </c>
      <c r="K22">
        <v>0.34680360541738531</v>
      </c>
      <c r="L22">
        <v>0.35372361408099001</v>
      </c>
      <c r="M22">
        <v>0.36303819315304559</v>
      </c>
      <c r="N22">
        <v>0.31577055296036743</v>
      </c>
      <c r="O22">
        <v>0.32384099599829003</v>
      </c>
      <c r="P22">
        <v>0.30528293692553471</v>
      </c>
      <c r="Q22">
        <v>0.28532053165849741</v>
      </c>
      <c r="R22">
        <v>0.28898169614753116</v>
      </c>
      <c r="S22">
        <v>0.2859463030561924</v>
      </c>
    </row>
    <row r="23" spans="1:19" x14ac:dyDescent="0.25">
      <c r="A23" t="s">
        <v>211</v>
      </c>
      <c r="B23" t="s">
        <v>18</v>
      </c>
      <c r="C23">
        <v>1.1094647758194547</v>
      </c>
      <c r="D23">
        <v>1.0977311278482338</v>
      </c>
      <c r="E23">
        <v>1.2046131935635334</v>
      </c>
      <c r="F23">
        <v>1.2750567460781248</v>
      </c>
      <c r="G23">
        <v>1.1857184846601554</v>
      </c>
      <c r="H23">
        <v>1.1090574432666689</v>
      </c>
      <c r="I23">
        <v>1.157982886410508</v>
      </c>
      <c r="J23">
        <v>1.0562723043292972</v>
      </c>
      <c r="K23">
        <v>1.070683607202356</v>
      </c>
      <c r="L23">
        <v>1.0630849266188198</v>
      </c>
      <c r="M23">
        <v>0.88760809347421832</v>
      </c>
      <c r="N23">
        <v>0.864503507062648</v>
      </c>
      <c r="O23">
        <v>0.87621912963058979</v>
      </c>
      <c r="P23">
        <v>0.90509180299529346</v>
      </c>
      <c r="Q23">
        <v>0.85852052367058684</v>
      </c>
      <c r="R23">
        <v>0.8515014882412475</v>
      </c>
      <c r="S23">
        <v>0.87844843132169137</v>
      </c>
    </row>
    <row r="24" spans="1:19" x14ac:dyDescent="0.25">
      <c r="A24" t="s">
        <v>213</v>
      </c>
      <c r="B24" t="s">
        <v>19</v>
      </c>
      <c r="C24">
        <v>0.40066916575607137</v>
      </c>
      <c r="D24">
        <v>0.40048717802640221</v>
      </c>
      <c r="E24">
        <v>0.42728710091959893</v>
      </c>
      <c r="F24">
        <v>0.47887106387389239</v>
      </c>
      <c r="G24">
        <v>0.46270248379416123</v>
      </c>
      <c r="H24">
        <v>0.43839616394145553</v>
      </c>
      <c r="I24">
        <v>0.46776492590282848</v>
      </c>
      <c r="J24">
        <v>0.45833178151393722</v>
      </c>
      <c r="K24">
        <v>0.46867259550130735</v>
      </c>
      <c r="L24">
        <v>0.45577902668569525</v>
      </c>
      <c r="M24">
        <v>0.37300326772316716</v>
      </c>
      <c r="N24">
        <v>0.36184920115110036</v>
      </c>
      <c r="O24">
        <v>0.3733248696420513</v>
      </c>
      <c r="P24">
        <v>0.38371857859868874</v>
      </c>
      <c r="Q24">
        <v>0.35595388353466556</v>
      </c>
      <c r="R24">
        <v>0.36832904797795374</v>
      </c>
      <c r="S24">
        <v>0.36150734422151326</v>
      </c>
    </row>
    <row r="25" spans="1:19" x14ac:dyDescent="0.25">
      <c r="A25" t="s">
        <v>223</v>
      </c>
      <c r="B25" t="s">
        <v>20</v>
      </c>
      <c r="C25">
        <v>0.37653899929644741</v>
      </c>
      <c r="D25">
        <v>0.36620383442364995</v>
      </c>
      <c r="E25">
        <v>0.39889113429541423</v>
      </c>
      <c r="F25">
        <v>0.45849533852447982</v>
      </c>
      <c r="G25">
        <v>0.44243497821064681</v>
      </c>
      <c r="H25">
        <v>0.43123849336872716</v>
      </c>
      <c r="I25">
        <v>0.47345671522203781</v>
      </c>
      <c r="J25">
        <v>0.46807502513258964</v>
      </c>
      <c r="K25">
        <v>0.46786685826510283</v>
      </c>
      <c r="L25">
        <v>0.46850128136713121</v>
      </c>
      <c r="M25">
        <v>0.38127784695780886</v>
      </c>
      <c r="N25">
        <v>0.36313643642755994</v>
      </c>
      <c r="O25">
        <v>0.35951914814457148</v>
      </c>
      <c r="P25">
        <v>0.37100964201109199</v>
      </c>
      <c r="Q25">
        <v>0.35112594109658812</v>
      </c>
      <c r="R25">
        <v>0.37730710499603881</v>
      </c>
      <c r="S25">
        <v>0.37293821983650499</v>
      </c>
    </row>
    <row r="26" spans="1:19" x14ac:dyDescent="0.25">
      <c r="A26" t="s">
        <v>207</v>
      </c>
      <c r="B26" t="s">
        <v>21</v>
      </c>
      <c r="C26">
        <v>0.28463782415480648</v>
      </c>
      <c r="D26">
        <v>0.26770493057147859</v>
      </c>
      <c r="E26">
        <v>0.26989308020547925</v>
      </c>
      <c r="F26">
        <v>0.28750447133328089</v>
      </c>
      <c r="G26">
        <v>0.30414449923684056</v>
      </c>
      <c r="H26">
        <v>0.32023192236389419</v>
      </c>
      <c r="I26">
        <v>0.32881221439329694</v>
      </c>
      <c r="J26">
        <v>0.30062243745215161</v>
      </c>
      <c r="K26">
        <v>0.31233788630682457</v>
      </c>
      <c r="L26">
        <v>0.33220164787704787</v>
      </c>
      <c r="M26">
        <v>0.35113246042542862</v>
      </c>
      <c r="N26">
        <v>0.36414134880024052</v>
      </c>
      <c r="O26">
        <v>0.37584218257745239</v>
      </c>
      <c r="P26">
        <v>0.3742024867959709</v>
      </c>
      <c r="Q26">
        <v>0.3724285299893263</v>
      </c>
      <c r="R26">
        <v>0.37868110913765934</v>
      </c>
      <c r="S26">
        <v>0.37850277567749169</v>
      </c>
    </row>
    <row r="27" spans="1:19" x14ac:dyDescent="0.25">
      <c r="A27" t="s">
        <v>222</v>
      </c>
      <c r="B27" t="s">
        <v>22</v>
      </c>
      <c r="C27">
        <v>0.37894734215874404</v>
      </c>
      <c r="D27">
        <v>0.39647650986664595</v>
      </c>
      <c r="E27">
        <v>0.45936834381672143</v>
      </c>
      <c r="F27">
        <v>0.50683105878108747</v>
      </c>
      <c r="G27">
        <v>0.49278524395591594</v>
      </c>
      <c r="H27">
        <v>0.4582416088970746</v>
      </c>
      <c r="I27">
        <v>0.49867877323690507</v>
      </c>
      <c r="J27">
        <v>0.45542760491076345</v>
      </c>
      <c r="K27">
        <v>0.46132383578264313</v>
      </c>
      <c r="L27">
        <v>0.4484655467211166</v>
      </c>
      <c r="M27">
        <v>0.38465740550565181</v>
      </c>
      <c r="N27">
        <v>0.37695071907775851</v>
      </c>
      <c r="O27">
        <v>0.38960460404834513</v>
      </c>
      <c r="P27">
        <v>0.41052083965356184</v>
      </c>
      <c r="Q27">
        <v>0.40470363221782485</v>
      </c>
      <c r="R27">
        <v>0.40847544308182721</v>
      </c>
      <c r="S27">
        <v>0.4376369264458605</v>
      </c>
    </row>
    <row r="28" spans="1:19" x14ac:dyDescent="0.25">
      <c r="A28" t="s">
        <v>205</v>
      </c>
      <c r="B28" t="s">
        <v>206</v>
      </c>
      <c r="C28">
        <v>0.39538163089577394</v>
      </c>
      <c r="D28">
        <v>0.41746186921031381</v>
      </c>
      <c r="E28">
        <v>0.44076561138316489</v>
      </c>
      <c r="F28">
        <v>0.48162184410514625</v>
      </c>
      <c r="G28">
        <v>0.41637143242414626</v>
      </c>
      <c r="H28">
        <v>0.44204173465058511</v>
      </c>
      <c r="I28">
        <v>0.47520877040447074</v>
      </c>
      <c r="J28">
        <v>0.46678006331971278</v>
      </c>
      <c r="K28">
        <v>0.48052392741467026</v>
      </c>
      <c r="L28">
        <v>0.48901116911401066</v>
      </c>
      <c r="M28">
        <v>0.49662526617658775</v>
      </c>
      <c r="N28">
        <v>0.50500273070436963</v>
      </c>
      <c r="O28">
        <v>0.49765348592971276</v>
      </c>
      <c r="P28">
        <v>0.50723361946322876</v>
      </c>
      <c r="Q28">
        <v>0.49873500090350531</v>
      </c>
      <c r="R28">
        <v>0.46567728607748143</v>
      </c>
      <c r="S28">
        <v>0.48957887528277921</v>
      </c>
    </row>
    <row r="29" spans="1:19" x14ac:dyDescent="0.25">
      <c r="A29" t="s">
        <v>530</v>
      </c>
      <c r="B29" t="s">
        <v>23</v>
      </c>
      <c r="C29">
        <v>0.97911872382460496</v>
      </c>
      <c r="D29">
        <v>0.95767534406417298</v>
      </c>
      <c r="E29">
        <v>0.95995800439503598</v>
      </c>
      <c r="F29">
        <v>0.95591286898292205</v>
      </c>
      <c r="G29">
        <v>0.93998482575275699</v>
      </c>
      <c r="H29">
        <v>0.92517859984334205</v>
      </c>
      <c r="I29">
        <v>0.89856344461440996</v>
      </c>
      <c r="J29">
        <v>0.91523545980453502</v>
      </c>
      <c r="K29">
        <v>0.903084576129913</v>
      </c>
      <c r="L29">
        <v>0.90426665544509899</v>
      </c>
      <c r="M29">
        <v>0.93631327152252197</v>
      </c>
      <c r="N29">
        <v>0.92412018775939897</v>
      </c>
      <c r="O29">
        <v>0.90140676498413097</v>
      </c>
      <c r="P29">
        <v>0.892402937799746</v>
      </c>
      <c r="Q29">
        <v>0.889882776682553</v>
      </c>
      <c r="R29">
        <v>0.84862552663109603</v>
      </c>
      <c r="S29">
        <v>0.82794332841510199</v>
      </c>
    </row>
    <row r="30" spans="1:19" x14ac:dyDescent="0.25">
      <c r="A30" t="s">
        <v>218</v>
      </c>
      <c r="B30" t="s">
        <v>24</v>
      </c>
      <c r="C30">
        <v>0.4599944783730362</v>
      </c>
      <c r="D30">
        <v>0.46081783466768911</v>
      </c>
      <c r="E30">
        <v>0.51160715073519025</v>
      </c>
      <c r="F30">
        <v>0.56385671648407654</v>
      </c>
      <c r="G30">
        <v>0.52219618299609205</v>
      </c>
      <c r="H30">
        <v>0.49591772941640549</v>
      </c>
      <c r="I30">
        <v>0.51068757916826146</v>
      </c>
      <c r="J30">
        <v>0.46399359205332813</v>
      </c>
      <c r="K30">
        <v>0.4656528959381725</v>
      </c>
      <c r="L30">
        <v>0.46608343161516752</v>
      </c>
      <c r="M30">
        <v>0.39358148179105357</v>
      </c>
      <c r="N30">
        <v>0.38196238740956057</v>
      </c>
      <c r="O30">
        <v>0.39215317672195232</v>
      </c>
      <c r="P30">
        <v>0.4071019814659167</v>
      </c>
      <c r="Q30">
        <v>0.38986824694944877</v>
      </c>
      <c r="R30">
        <v>0.39199959385087535</v>
      </c>
      <c r="S30">
        <v>0.41108773643929974</v>
      </c>
    </row>
    <row r="31" spans="1:19" x14ac:dyDescent="0.25">
      <c r="A31" t="s">
        <v>210</v>
      </c>
      <c r="B31" t="s">
        <v>25</v>
      </c>
      <c r="C31">
        <v>0.32401485132317132</v>
      </c>
      <c r="D31">
        <v>0.34956158046782893</v>
      </c>
      <c r="E31">
        <v>0.38399809340514773</v>
      </c>
      <c r="F31">
        <v>0.45883659834587687</v>
      </c>
      <c r="G31">
        <v>0.38095132908864304</v>
      </c>
      <c r="H31">
        <v>0.39277127587516619</v>
      </c>
      <c r="I31">
        <v>0.39407682778248243</v>
      </c>
      <c r="J31">
        <v>0.38403879613831715</v>
      </c>
      <c r="K31">
        <v>0.42108271841530287</v>
      </c>
      <c r="L31">
        <v>0.43883485390173615</v>
      </c>
      <c r="M31">
        <v>0.32975036535343277</v>
      </c>
      <c r="N31">
        <v>0.28335196117727834</v>
      </c>
      <c r="O31">
        <v>0.31519061393917458</v>
      </c>
      <c r="P31">
        <v>0.32736565942049323</v>
      </c>
      <c r="Q31">
        <v>0.34030550621306238</v>
      </c>
      <c r="R31">
        <v>0.32264742941958602</v>
      </c>
      <c r="S31">
        <v>0.33653168933359595</v>
      </c>
    </row>
    <row r="32" spans="1:19" x14ac:dyDescent="0.25">
      <c r="A32" t="s">
        <v>212</v>
      </c>
      <c r="B32" t="s">
        <v>26</v>
      </c>
      <c r="C32">
        <v>0.55553223568151</v>
      </c>
      <c r="D32">
        <v>0.55740848900502005</v>
      </c>
      <c r="E32">
        <v>0.56375772434390503</v>
      </c>
      <c r="F32">
        <v>0.57261488602041499</v>
      </c>
      <c r="G32">
        <v>0.55552099499899998</v>
      </c>
      <c r="H32">
        <v>0.56082348524286496</v>
      </c>
      <c r="I32">
        <v>0.575614154338835</v>
      </c>
      <c r="J32">
        <v>0.61951076984405495</v>
      </c>
      <c r="K32">
        <v>0.63214421272277999</v>
      </c>
      <c r="L32">
        <v>0.65624201297759999</v>
      </c>
      <c r="M32">
        <v>0.65926253795624001</v>
      </c>
      <c r="N32">
        <v>0.671137154102325</v>
      </c>
      <c r="O32">
        <v>0.68753254413604503</v>
      </c>
      <c r="P32">
        <v>0.672587379325705</v>
      </c>
      <c r="Q32">
        <v>0.66002454893067497</v>
      </c>
      <c r="R32">
        <v>0.64823219391181996</v>
      </c>
      <c r="S32">
        <v>0.64698693293880505</v>
      </c>
    </row>
    <row r="33" spans="1:19" x14ac:dyDescent="0.25">
      <c r="A33" t="s">
        <v>214</v>
      </c>
      <c r="B33" t="s">
        <v>215</v>
      </c>
      <c r="C33">
        <v>1.29996298103934</v>
      </c>
      <c r="D33">
        <v>1.32886146781967</v>
      </c>
      <c r="E33">
        <v>1.3789657948080101</v>
      </c>
      <c r="F33">
        <v>1.42214027543207</v>
      </c>
      <c r="G33">
        <v>1.42782974964483</v>
      </c>
      <c r="H33">
        <v>1.4424242587215499</v>
      </c>
      <c r="I33">
        <v>1.3967968225479099</v>
      </c>
      <c r="J33">
        <v>1.4592481851577801</v>
      </c>
      <c r="K33">
        <v>1.4417594671249401</v>
      </c>
      <c r="L33">
        <v>1.4317272901535001</v>
      </c>
      <c r="M33">
        <v>1.41924369335175</v>
      </c>
      <c r="N33">
        <v>1.39972507953644</v>
      </c>
      <c r="O33">
        <v>1.36641585826874</v>
      </c>
      <c r="P33">
        <v>1.35603460178108</v>
      </c>
      <c r="Q33">
        <v>1.3644359734478599</v>
      </c>
      <c r="R33">
        <v>1.34259139685871</v>
      </c>
      <c r="S33">
        <v>1.2937543303212999</v>
      </c>
    </row>
    <row r="34" spans="1:19" x14ac:dyDescent="0.25">
      <c r="A34" t="s">
        <v>217</v>
      </c>
      <c r="B34" t="s">
        <v>27</v>
      </c>
      <c r="C34">
        <v>0.25298915283898288</v>
      </c>
      <c r="D34">
        <v>0.28084715231341179</v>
      </c>
      <c r="E34">
        <v>0.29961850512762506</v>
      </c>
      <c r="F34">
        <v>0.3519755748230966</v>
      </c>
      <c r="G34">
        <v>0.35188319756539604</v>
      </c>
      <c r="H34">
        <v>0.37840218712718227</v>
      </c>
      <c r="I34">
        <v>0.42971197493708368</v>
      </c>
      <c r="J34">
        <v>0.44073544431871348</v>
      </c>
      <c r="K34">
        <v>0.43898650085184227</v>
      </c>
      <c r="L34">
        <v>0.43672293899028214</v>
      </c>
      <c r="M34">
        <v>0.42557129811619537</v>
      </c>
      <c r="N34">
        <v>0.41023328921901886</v>
      </c>
      <c r="O34">
        <v>0.39782106617597685</v>
      </c>
      <c r="P34">
        <v>0.40041361101278583</v>
      </c>
      <c r="Q34">
        <v>0.39065109427946887</v>
      </c>
      <c r="R34">
        <v>0.37884098977440084</v>
      </c>
      <c r="S34">
        <v>0.37815573064597685</v>
      </c>
    </row>
    <row r="35" spans="1:19" x14ac:dyDescent="0.25">
      <c r="A35" t="s">
        <v>220</v>
      </c>
      <c r="B35" t="s">
        <v>28</v>
      </c>
      <c r="C35">
        <v>0.43571974713378242</v>
      </c>
      <c r="D35">
        <v>0.50506668063250126</v>
      </c>
      <c r="E35">
        <v>0.58478932385616045</v>
      </c>
      <c r="F35">
        <v>0.66271742997268501</v>
      </c>
      <c r="G35">
        <v>0.64812715125473641</v>
      </c>
      <c r="H35">
        <v>0.7891857968554683</v>
      </c>
      <c r="I35">
        <v>0.8806889134693926</v>
      </c>
      <c r="J35">
        <v>0.82213118978313438</v>
      </c>
      <c r="K35">
        <v>0.78905259604733091</v>
      </c>
      <c r="L35">
        <v>0.77059118989878872</v>
      </c>
      <c r="M35">
        <v>0.59779798476788903</v>
      </c>
      <c r="N35">
        <v>0.61097060538361359</v>
      </c>
      <c r="O35">
        <v>0.68357364795348119</v>
      </c>
      <c r="P35">
        <v>0.60933742442119432</v>
      </c>
      <c r="Q35">
        <v>0.57793612967005958</v>
      </c>
      <c r="R35">
        <v>0.45940128105676986</v>
      </c>
      <c r="S35">
        <v>0.46828773109002297</v>
      </c>
    </row>
    <row r="36" spans="1:19" x14ac:dyDescent="0.25">
      <c r="A36" t="s">
        <v>208</v>
      </c>
      <c r="B36" t="s">
        <v>209</v>
      </c>
      <c r="C36">
        <v>0.93230867596296996</v>
      </c>
      <c r="D36">
        <v>0.94110458346154002</v>
      </c>
      <c r="E36">
        <v>0.99486803555492997</v>
      </c>
      <c r="F36">
        <v>0.99295498975593999</v>
      </c>
      <c r="G36">
        <v>0.96944368014473503</v>
      </c>
      <c r="H36">
        <v>0.995257642142375</v>
      </c>
      <c r="I36">
        <v>1.0094435214996349</v>
      </c>
      <c r="J36">
        <v>1.0613685846328751</v>
      </c>
      <c r="K36">
        <v>1.07280492782593</v>
      </c>
      <c r="L36">
        <v>1.08655905723572</v>
      </c>
      <c r="M36">
        <v>1.065389752388</v>
      </c>
      <c r="N36">
        <v>1.059434056282045</v>
      </c>
      <c r="O36">
        <v>1.1015025377273551</v>
      </c>
      <c r="P36">
        <v>1.1122102893481851</v>
      </c>
      <c r="Q36">
        <v>1.14281752075943</v>
      </c>
      <c r="R36">
        <v>1.1429726309985251</v>
      </c>
      <c r="S36">
        <v>1.139931900198325</v>
      </c>
    </row>
    <row r="37" spans="1:19" x14ac:dyDescent="0.25">
      <c r="A37" t="s">
        <v>531</v>
      </c>
      <c r="B37" t="s">
        <v>29</v>
      </c>
      <c r="C37">
        <v>0.34691239671340901</v>
      </c>
      <c r="D37">
        <v>0.38793957466245266</v>
      </c>
      <c r="E37">
        <v>0.4026951846870081</v>
      </c>
      <c r="F37">
        <v>0.47351381612191429</v>
      </c>
      <c r="G37">
        <v>0.35713365301604288</v>
      </c>
      <c r="H37">
        <v>0.43929702773061019</v>
      </c>
      <c r="I37">
        <v>0.56062231610467439</v>
      </c>
      <c r="J37">
        <v>0.54098293662223829</v>
      </c>
      <c r="K37">
        <v>0.53397367906082638</v>
      </c>
      <c r="L37">
        <v>0.51278402792156041</v>
      </c>
      <c r="M37">
        <v>0.49830068284029966</v>
      </c>
      <c r="N37">
        <v>0.48241107493006807</v>
      </c>
      <c r="O37">
        <v>0.46842901424750816</v>
      </c>
      <c r="P37">
        <v>0.51152369507947071</v>
      </c>
      <c r="Q37">
        <v>0.48032328036806915</v>
      </c>
      <c r="R37">
        <v>0.4182908392267935</v>
      </c>
      <c r="S37">
        <v>0.47610261667805104</v>
      </c>
    </row>
    <row r="38" spans="1:19" x14ac:dyDescent="0.25">
      <c r="A38" t="s">
        <v>216</v>
      </c>
      <c r="B38" t="s">
        <v>30</v>
      </c>
      <c r="C38">
        <v>0.30270926803442855</v>
      </c>
      <c r="D38">
        <v>0.30131691263171029</v>
      </c>
      <c r="E38">
        <v>0.33097012630863271</v>
      </c>
      <c r="F38">
        <v>0.32565094074507411</v>
      </c>
      <c r="G38">
        <v>0.30465333408945716</v>
      </c>
      <c r="H38">
        <v>0.33733226978143627</v>
      </c>
      <c r="I38">
        <v>0.3513312437100588</v>
      </c>
      <c r="J38">
        <v>0.32089270776434214</v>
      </c>
      <c r="K38">
        <v>0.309489480482943</v>
      </c>
      <c r="L38">
        <v>0.30603348573519035</v>
      </c>
      <c r="M38">
        <v>0.2897306989512361</v>
      </c>
      <c r="N38">
        <v>0.28024351492002414</v>
      </c>
      <c r="O38">
        <v>0.29496111414894749</v>
      </c>
      <c r="P38">
        <v>0.27913949793972176</v>
      </c>
      <c r="Q38">
        <v>0.26872019805661013</v>
      </c>
      <c r="R38">
        <v>0.27056307709311117</v>
      </c>
      <c r="S38">
        <v>0.27257602490391036</v>
      </c>
    </row>
    <row r="39" spans="1:19" x14ac:dyDescent="0.25">
      <c r="A39" t="s">
        <v>219</v>
      </c>
      <c r="B39" t="s">
        <v>31</v>
      </c>
      <c r="C39">
        <v>0.46041078752775422</v>
      </c>
      <c r="D39">
        <v>0.4212564011754249</v>
      </c>
      <c r="E39">
        <v>0.41304586437523455</v>
      </c>
      <c r="F39">
        <v>0.39858106902635898</v>
      </c>
      <c r="G39">
        <v>0.43496947878448239</v>
      </c>
      <c r="H39">
        <v>0.48745408313221567</v>
      </c>
      <c r="I39">
        <v>0.53444738076501719</v>
      </c>
      <c r="J39">
        <v>0.51878631508917483</v>
      </c>
      <c r="K39">
        <v>0.49123685803840506</v>
      </c>
      <c r="L39">
        <v>0.47731526500049021</v>
      </c>
      <c r="M39">
        <v>0.43737044491176125</v>
      </c>
      <c r="N39">
        <v>0.41968379900599206</v>
      </c>
      <c r="O39">
        <v>0.45749169119311711</v>
      </c>
      <c r="P39">
        <v>0.4535258090096177</v>
      </c>
      <c r="Q39">
        <v>0.42391146965323867</v>
      </c>
      <c r="R39">
        <v>0.41037262607707092</v>
      </c>
      <c r="S39">
        <v>0.41739188321374993</v>
      </c>
    </row>
    <row r="40" spans="1:19" x14ac:dyDescent="0.25">
      <c r="A40" t="s">
        <v>230</v>
      </c>
      <c r="B40" t="s">
        <v>32</v>
      </c>
      <c r="C40">
        <v>0.44413301715000841</v>
      </c>
      <c r="D40">
        <v>0.44932193480406396</v>
      </c>
      <c r="E40">
        <v>0.48630475803034762</v>
      </c>
      <c r="F40">
        <v>0.54830576009050669</v>
      </c>
      <c r="G40">
        <v>0.52034771645616329</v>
      </c>
      <c r="H40">
        <v>0.50928923957091665</v>
      </c>
      <c r="I40">
        <v>0.54485329513777447</v>
      </c>
      <c r="J40">
        <v>0.51341839832890901</v>
      </c>
      <c r="K40">
        <v>0.51497744219667518</v>
      </c>
      <c r="L40">
        <v>0.58924743177926897</v>
      </c>
      <c r="M40">
        <v>0.47956382235970813</v>
      </c>
      <c r="N40">
        <v>0.47257027359738751</v>
      </c>
      <c r="O40">
        <v>0.49397365637956198</v>
      </c>
      <c r="P40">
        <v>0.4981712299852587</v>
      </c>
      <c r="Q40">
        <v>0.47477012839752974</v>
      </c>
      <c r="R40">
        <v>0.48699673324391135</v>
      </c>
      <c r="S40">
        <v>0.50119365372429703</v>
      </c>
    </row>
    <row r="41" spans="1:19" x14ac:dyDescent="0.25">
      <c r="A41" t="s">
        <v>228</v>
      </c>
      <c r="B41" t="s">
        <v>33</v>
      </c>
      <c r="C41">
        <v>1.0015217032513615</v>
      </c>
      <c r="D41">
        <v>1.0625572990126939</v>
      </c>
      <c r="E41">
        <v>1.1284787263755702</v>
      </c>
      <c r="F41">
        <v>1.1568791002811623</v>
      </c>
      <c r="G41">
        <v>1.0517400052488848</v>
      </c>
      <c r="H41">
        <v>1.1861031887847395</v>
      </c>
      <c r="I41">
        <v>1.253367474582304</v>
      </c>
      <c r="J41">
        <v>1.2453981471521522</v>
      </c>
      <c r="K41">
        <v>1.1881910540239577</v>
      </c>
      <c r="L41">
        <v>1.1137010126024598</v>
      </c>
      <c r="M41">
        <v>0.97595829268537959</v>
      </c>
      <c r="N41">
        <v>0.91055461117920455</v>
      </c>
      <c r="O41">
        <v>0.93402459243735569</v>
      </c>
      <c r="P41">
        <v>0.93110755021011349</v>
      </c>
      <c r="Q41">
        <v>0.93974467697077291</v>
      </c>
      <c r="R41">
        <v>0.92884428879702441</v>
      </c>
      <c r="S41">
        <v>0.99935328410195257</v>
      </c>
    </row>
    <row r="42" spans="1:19" x14ac:dyDescent="0.25">
      <c r="A42" t="s">
        <v>532</v>
      </c>
      <c r="B42" t="s">
        <v>441</v>
      </c>
    </row>
    <row r="43" spans="1:19" x14ac:dyDescent="0.25">
      <c r="A43" t="s">
        <v>398</v>
      </c>
      <c r="B43" t="s">
        <v>34</v>
      </c>
      <c r="C43">
        <v>1.3544394474783166</v>
      </c>
      <c r="D43">
        <v>1.2752017865688308</v>
      </c>
      <c r="E43">
        <v>1.2763512162612465</v>
      </c>
      <c r="F43">
        <v>1.3784959837503463</v>
      </c>
      <c r="G43">
        <v>1.351035750390589</v>
      </c>
      <c r="H43">
        <v>1.4057474959480694</v>
      </c>
      <c r="I43">
        <v>1.5736845279676628</v>
      </c>
      <c r="J43">
        <v>1.4440593055093094</v>
      </c>
      <c r="K43">
        <v>1.4159801234704774</v>
      </c>
      <c r="L43">
        <v>1.3990716965291041</v>
      </c>
      <c r="M43">
        <v>1.2840939075185476</v>
      </c>
      <c r="N43">
        <v>1.2197796202414326</v>
      </c>
      <c r="O43">
        <v>1.2061907703765136</v>
      </c>
      <c r="P43">
        <v>1.2055282668348306</v>
      </c>
      <c r="Q43">
        <v>1.1846434051973536</v>
      </c>
      <c r="R43">
        <v>1.2140225987697602</v>
      </c>
      <c r="S43">
        <v>1.2086458784532406</v>
      </c>
    </row>
    <row r="44" spans="1:19" x14ac:dyDescent="0.25">
      <c r="A44" t="s">
        <v>533</v>
      </c>
      <c r="B44" t="s">
        <v>442</v>
      </c>
    </row>
    <row r="45" spans="1:19" x14ac:dyDescent="0.25">
      <c r="A45" t="s">
        <v>232</v>
      </c>
      <c r="B45" t="s">
        <v>35</v>
      </c>
      <c r="C45">
        <v>0.59612249728681987</v>
      </c>
      <c r="D45">
        <v>0.60077265946914338</v>
      </c>
      <c r="E45">
        <v>0.61990651608282443</v>
      </c>
      <c r="F45">
        <v>0.65153347905393888</v>
      </c>
      <c r="G45">
        <v>0.63175471271880912</v>
      </c>
      <c r="H45">
        <v>0.70521819534454933</v>
      </c>
      <c r="I45">
        <v>0.71953738260271771</v>
      </c>
      <c r="J45">
        <v>0.71376976812403936</v>
      </c>
      <c r="K45">
        <v>0.70603607829138249</v>
      </c>
      <c r="L45">
        <v>0.64384161640205051</v>
      </c>
      <c r="M45">
        <v>0.59801933761498771</v>
      </c>
      <c r="N45">
        <v>0.58681761504448504</v>
      </c>
      <c r="O45">
        <v>0.61292953757957735</v>
      </c>
      <c r="P45">
        <v>0.6178757956002775</v>
      </c>
      <c r="Q45">
        <v>0.58048534963993326</v>
      </c>
      <c r="R45">
        <v>0.52694624203635243</v>
      </c>
      <c r="S45">
        <v>0.56702878061082373</v>
      </c>
    </row>
    <row r="46" spans="1:19" x14ac:dyDescent="0.25">
      <c r="A46" t="s">
        <v>233</v>
      </c>
      <c r="B46" t="s">
        <v>36</v>
      </c>
      <c r="C46">
        <v>0.34677165395912157</v>
      </c>
      <c r="D46">
        <v>0.35928614883436177</v>
      </c>
      <c r="E46">
        <v>0.39507263855614061</v>
      </c>
      <c r="F46">
        <v>0.4574722507124887</v>
      </c>
      <c r="G46">
        <v>0.4613950255056416</v>
      </c>
      <c r="H46">
        <v>0.49168681510979428</v>
      </c>
      <c r="I46">
        <v>0.54545658232303651</v>
      </c>
      <c r="J46">
        <v>0.56413160372775217</v>
      </c>
      <c r="K46">
        <v>0.5913110156314616</v>
      </c>
      <c r="L46">
        <v>0.61185172042153702</v>
      </c>
      <c r="M46">
        <v>0.62154913848301085</v>
      </c>
      <c r="N46">
        <v>0.60032165582458574</v>
      </c>
      <c r="O46">
        <v>0.61901686508613063</v>
      </c>
      <c r="P46">
        <v>0.63923791104775252</v>
      </c>
      <c r="Q46">
        <v>0.60916274380038071</v>
      </c>
      <c r="R46">
        <v>0.60553255689918706</v>
      </c>
      <c r="S46">
        <v>0.64930091678153667</v>
      </c>
    </row>
    <row r="47" spans="1:19" x14ac:dyDescent="0.25">
      <c r="A47" t="s">
        <v>534</v>
      </c>
      <c r="B47" t="s">
        <v>37</v>
      </c>
      <c r="C47">
        <v>0.42151960239143271</v>
      </c>
      <c r="D47">
        <v>0.41829582070557031</v>
      </c>
      <c r="E47">
        <v>0.45828326987795054</v>
      </c>
      <c r="F47">
        <v>0.50848820272357176</v>
      </c>
      <c r="G47">
        <v>0.48493776190349897</v>
      </c>
      <c r="H47">
        <v>0.4623569903381789</v>
      </c>
      <c r="I47">
        <v>0.50272952215899214</v>
      </c>
      <c r="J47">
        <v>0.47343530538672618</v>
      </c>
      <c r="K47">
        <v>0.50059082385573095</v>
      </c>
      <c r="L47">
        <v>0.4992722798948836</v>
      </c>
      <c r="M47">
        <v>0.42393992647457079</v>
      </c>
      <c r="N47">
        <v>0.42593392238736694</v>
      </c>
      <c r="O47">
        <v>0.43699763641537248</v>
      </c>
      <c r="P47">
        <v>0.44900515257260959</v>
      </c>
      <c r="Q47">
        <v>0.41901746808182139</v>
      </c>
      <c r="R47">
        <v>0.42547615294225538</v>
      </c>
      <c r="S47">
        <v>0.43572968748217006</v>
      </c>
    </row>
    <row r="48" spans="1:19" x14ac:dyDescent="0.25">
      <c r="A48" t="s">
        <v>227</v>
      </c>
      <c r="B48" t="s">
        <v>38</v>
      </c>
      <c r="C48">
        <v>0.43991411792813728</v>
      </c>
      <c r="D48">
        <v>0.44059876936691078</v>
      </c>
      <c r="E48">
        <v>0.47055374580759152</v>
      </c>
      <c r="F48">
        <v>0.51996046574088783</v>
      </c>
      <c r="G48">
        <v>0.50761686392481797</v>
      </c>
      <c r="H48">
        <v>0.48003240741513992</v>
      </c>
      <c r="I48">
        <v>0.50654172134700659</v>
      </c>
      <c r="J48">
        <v>0.47437266853385807</v>
      </c>
      <c r="K48">
        <v>0.48812148827919682</v>
      </c>
      <c r="L48">
        <v>0.48428517206582672</v>
      </c>
      <c r="M48">
        <v>0.40714395065577019</v>
      </c>
      <c r="N48">
        <v>0.40067754355260227</v>
      </c>
      <c r="O48">
        <v>0.40092776265487512</v>
      </c>
      <c r="P48">
        <v>0.417110720470598</v>
      </c>
      <c r="Q48">
        <v>0.39301857039263988</v>
      </c>
      <c r="R48">
        <v>0.39809344409207487</v>
      </c>
      <c r="S48">
        <v>0.41003812118597582</v>
      </c>
    </row>
    <row r="49" spans="1:19" x14ac:dyDescent="0.25">
      <c r="A49" t="s">
        <v>535</v>
      </c>
      <c r="B49" t="s">
        <v>39</v>
      </c>
      <c r="C49">
        <v>0.42070751893705316</v>
      </c>
      <c r="D49">
        <v>0.46805671199525156</v>
      </c>
      <c r="E49">
        <v>0.49671140304421013</v>
      </c>
      <c r="F49">
        <v>0.54244644992044599</v>
      </c>
      <c r="G49">
        <v>0.49383762499124334</v>
      </c>
      <c r="H49">
        <v>0.52686235389511582</v>
      </c>
      <c r="I49">
        <v>0.57864975506276561</v>
      </c>
      <c r="J49">
        <v>0.63414130792643153</v>
      </c>
      <c r="K49">
        <v>0.60779397780076216</v>
      </c>
      <c r="L49">
        <v>0.57285189489334232</v>
      </c>
      <c r="M49">
        <v>0.54924811959106357</v>
      </c>
      <c r="N49">
        <v>0.4890877358593631</v>
      </c>
      <c r="O49">
        <v>0.44071474677060696</v>
      </c>
      <c r="P49">
        <v>0.50891466144842279</v>
      </c>
      <c r="Q49">
        <v>0.52133809335820669</v>
      </c>
      <c r="R49">
        <v>0.47642813536574785</v>
      </c>
      <c r="S49">
        <v>0.48936806700789415</v>
      </c>
    </row>
    <row r="50" spans="1:19" x14ac:dyDescent="0.25">
      <c r="A50" t="s">
        <v>536</v>
      </c>
      <c r="B50" t="s">
        <v>40</v>
      </c>
      <c r="C50">
        <v>0.4204931503398997</v>
      </c>
      <c r="D50">
        <v>0.45853072504699233</v>
      </c>
      <c r="E50">
        <v>0.52015905842163024</v>
      </c>
      <c r="F50">
        <v>0.63682289805024672</v>
      </c>
      <c r="G50">
        <v>0.47307248066641799</v>
      </c>
      <c r="H50">
        <v>0.57501252295510474</v>
      </c>
      <c r="I50">
        <v>0.65623789690950163</v>
      </c>
      <c r="J50">
        <v>0.61916063620288497</v>
      </c>
      <c r="K50">
        <v>0.64011373263696913</v>
      </c>
      <c r="L50">
        <v>0.6375704910661899</v>
      </c>
      <c r="M50">
        <v>0.52772814535821611</v>
      </c>
      <c r="N50">
        <v>0.53429342324507734</v>
      </c>
      <c r="O50">
        <v>0.51265046876724951</v>
      </c>
      <c r="P50">
        <v>0.64804445641252584</v>
      </c>
      <c r="Q50">
        <v>0.59433966270609873</v>
      </c>
      <c r="R50">
        <v>0.51496902016065194</v>
      </c>
      <c r="S50">
        <v>0.64458127254836928</v>
      </c>
    </row>
    <row r="51" spans="1:19" x14ac:dyDescent="0.25">
      <c r="A51" t="s">
        <v>234</v>
      </c>
      <c r="B51" t="s">
        <v>41</v>
      </c>
      <c r="C51">
        <v>0.40995859559204439</v>
      </c>
      <c r="D51">
        <v>0.41360107661536416</v>
      </c>
      <c r="E51">
        <v>0.48132649299139607</v>
      </c>
      <c r="F51">
        <v>0.53710451254029701</v>
      </c>
      <c r="G51">
        <v>0.50634200101019355</v>
      </c>
      <c r="H51">
        <v>0.59040475596758712</v>
      </c>
      <c r="I51">
        <v>0.63211844180929599</v>
      </c>
      <c r="J51">
        <v>0.66981353612752725</v>
      </c>
      <c r="K51">
        <v>0.64570234989318831</v>
      </c>
      <c r="L51">
        <v>0.60976064336151714</v>
      </c>
      <c r="M51">
        <v>0.46554881036595569</v>
      </c>
      <c r="N51">
        <v>0.42504613237470068</v>
      </c>
      <c r="O51">
        <v>0.44997265499708505</v>
      </c>
      <c r="P51">
        <v>0.44732508953177141</v>
      </c>
      <c r="Q51">
        <v>0.40953085437960923</v>
      </c>
      <c r="R51">
        <v>0.35727944170150261</v>
      </c>
      <c r="S51">
        <v>0.36292720907427484</v>
      </c>
    </row>
    <row r="52" spans="1:19" x14ac:dyDescent="0.25">
      <c r="A52" t="s">
        <v>235</v>
      </c>
      <c r="B52" t="s">
        <v>42</v>
      </c>
      <c r="C52">
        <v>0.533156161888243</v>
      </c>
      <c r="D52">
        <v>0.53821966618227479</v>
      </c>
      <c r="E52">
        <v>0.5922818025593376</v>
      </c>
      <c r="F52">
        <v>0.64326721462316894</v>
      </c>
      <c r="G52">
        <v>0.61213037367619827</v>
      </c>
      <c r="H52">
        <v>0.58454082430814203</v>
      </c>
      <c r="I52">
        <v>0.61956697975129049</v>
      </c>
      <c r="J52">
        <v>0.55877241129318256</v>
      </c>
      <c r="K52">
        <v>0.57096632734690211</v>
      </c>
      <c r="L52">
        <v>0.55720518346626147</v>
      </c>
      <c r="M52">
        <v>0.4585927025286643</v>
      </c>
      <c r="N52">
        <v>0.44452399513971291</v>
      </c>
      <c r="O52">
        <v>0.43657664968028159</v>
      </c>
      <c r="P52">
        <v>0.4539253451200308</v>
      </c>
      <c r="Q52">
        <v>0.4405259265404558</v>
      </c>
      <c r="R52">
        <v>0.4470886082981555</v>
      </c>
      <c r="S52">
        <v>0.44475349027318767</v>
      </c>
    </row>
    <row r="53" spans="1:19" x14ac:dyDescent="0.25">
      <c r="A53" t="s">
        <v>537</v>
      </c>
      <c r="B53" t="s">
        <v>43</v>
      </c>
      <c r="C53">
        <v>0.54307391618879663</v>
      </c>
      <c r="D53">
        <v>0.55577640646184012</v>
      </c>
      <c r="E53">
        <v>0.59828836839888855</v>
      </c>
      <c r="F53">
        <v>0.65043858694619172</v>
      </c>
      <c r="G53">
        <v>0.62157712470468574</v>
      </c>
      <c r="H53">
        <v>0.59325723656303953</v>
      </c>
      <c r="I53">
        <v>0.62685929032534571</v>
      </c>
      <c r="J53">
        <v>0.59246271425737551</v>
      </c>
      <c r="K53">
        <v>0.62421640109519383</v>
      </c>
      <c r="L53">
        <v>0.62431550132035241</v>
      </c>
      <c r="M53">
        <v>0.50764509805365265</v>
      </c>
      <c r="N53">
        <v>0.4951859185959207</v>
      </c>
      <c r="O53">
        <v>0.49564117741381536</v>
      </c>
      <c r="P53">
        <v>0.51456637060442156</v>
      </c>
      <c r="Q53">
        <v>0.48214197833389649</v>
      </c>
      <c r="R53">
        <v>0.48058557447380723</v>
      </c>
      <c r="S53">
        <v>0.49028650660562273</v>
      </c>
    </row>
    <row r="54" spans="1:19" x14ac:dyDescent="0.25">
      <c r="A54" t="s">
        <v>240</v>
      </c>
      <c r="B54" t="s">
        <v>44</v>
      </c>
      <c r="C54">
        <v>0.47515738246215788</v>
      </c>
      <c r="D54">
        <v>0.4867917660882719</v>
      </c>
      <c r="E54">
        <v>0.51838954149382666</v>
      </c>
      <c r="F54">
        <v>0.55637901516300692</v>
      </c>
      <c r="G54">
        <v>0.55669236310490544</v>
      </c>
      <c r="H54">
        <v>0.63948398279015717</v>
      </c>
      <c r="I54">
        <v>0.68137317316079127</v>
      </c>
      <c r="J54">
        <v>0.7034871829204804</v>
      </c>
      <c r="K54">
        <v>0.71599018782360091</v>
      </c>
      <c r="L54">
        <v>0.67510713654935428</v>
      </c>
      <c r="M54">
        <v>0.68123086012341794</v>
      </c>
      <c r="N54">
        <v>0.62968387636363365</v>
      </c>
      <c r="O54">
        <v>0.60085288251495861</v>
      </c>
      <c r="P54">
        <v>0.58564651868156625</v>
      </c>
      <c r="Q54">
        <v>0.56388691808165781</v>
      </c>
      <c r="R54">
        <v>0.54855397726349886</v>
      </c>
      <c r="S54">
        <v>0.53485034022262468</v>
      </c>
    </row>
    <row r="55" spans="1:19" x14ac:dyDescent="0.25">
      <c r="A55" t="s">
        <v>538</v>
      </c>
      <c r="B55" t="s">
        <v>443</v>
      </c>
    </row>
    <row r="56" spans="1:19" x14ac:dyDescent="0.25">
      <c r="A56" t="s">
        <v>242</v>
      </c>
      <c r="B56" t="s">
        <v>45</v>
      </c>
    </row>
    <row r="57" spans="1:19" x14ac:dyDescent="0.25">
      <c r="A57" t="s">
        <v>539</v>
      </c>
      <c r="B57" t="s">
        <v>444</v>
      </c>
      <c r="I57">
        <v>0.74001211027859226</v>
      </c>
      <c r="J57">
        <v>0.78651418899024572</v>
      </c>
      <c r="K57">
        <v>0.7894214305131787</v>
      </c>
      <c r="L57">
        <v>0.79821001883991616</v>
      </c>
      <c r="M57">
        <v>0.79518383441690499</v>
      </c>
      <c r="N57">
        <v>0.78825571017558094</v>
      </c>
      <c r="O57">
        <v>0.76377458412554178</v>
      </c>
      <c r="P57">
        <v>0.7652350750453184</v>
      </c>
      <c r="Q57">
        <v>0.77152891455441341</v>
      </c>
      <c r="R57">
        <v>0.77895997098766478</v>
      </c>
      <c r="S57">
        <v>0.77599184459850279</v>
      </c>
    </row>
    <row r="58" spans="1:19" x14ac:dyDescent="0.25">
      <c r="A58" t="s">
        <v>540</v>
      </c>
      <c r="B58" t="s">
        <v>445</v>
      </c>
      <c r="D58">
        <v>1.1583458802433888</v>
      </c>
      <c r="E58">
        <v>1.1625226121832917</v>
      </c>
      <c r="F58">
        <v>1.1754095657832784</v>
      </c>
      <c r="G58">
        <v>1.1750524269592104</v>
      </c>
      <c r="H58">
        <v>1.1587018681371943</v>
      </c>
      <c r="I58">
        <v>1.1298906956201955</v>
      </c>
      <c r="J58">
        <v>1.1589474056028284</v>
      </c>
      <c r="K58">
        <v>1.1773648331263447</v>
      </c>
      <c r="L58">
        <v>1.1890518640994048</v>
      </c>
      <c r="M58">
        <v>1.1876069897150749</v>
      </c>
      <c r="N58">
        <v>1.1775533820806563</v>
      </c>
      <c r="O58">
        <v>1.168595733125285</v>
      </c>
      <c r="P58">
        <v>1.1717205625789235</v>
      </c>
      <c r="Q58">
        <v>1.1910100429029533</v>
      </c>
      <c r="R58">
        <v>1.1775050737413608</v>
      </c>
      <c r="S58">
        <v>1.1673986276351973</v>
      </c>
    </row>
    <row r="59" spans="1:19" x14ac:dyDescent="0.25">
      <c r="A59" t="s">
        <v>243</v>
      </c>
      <c r="B59" t="s">
        <v>46</v>
      </c>
      <c r="C59">
        <v>0.89900662955906097</v>
      </c>
      <c r="D59">
        <v>0.89051989401045906</v>
      </c>
      <c r="E59">
        <v>0.95023112760176154</v>
      </c>
      <c r="F59">
        <v>1.0162894391377091</v>
      </c>
      <c r="G59">
        <v>0.94760318723550296</v>
      </c>
      <c r="H59">
        <v>0.92829065415961964</v>
      </c>
      <c r="I59">
        <v>0.97290997413002644</v>
      </c>
      <c r="J59">
        <v>0.90865044546750484</v>
      </c>
      <c r="K59">
        <v>0.91262228749054319</v>
      </c>
      <c r="L59">
        <v>0.90289139997076651</v>
      </c>
      <c r="M59">
        <v>0.73574745184519019</v>
      </c>
      <c r="N59">
        <v>0.68864981982650875</v>
      </c>
      <c r="O59">
        <v>0.69484132914522256</v>
      </c>
      <c r="P59">
        <v>0.72338176908054197</v>
      </c>
      <c r="Q59">
        <v>0.68874391653894551</v>
      </c>
      <c r="R59">
        <v>0.69034751148105766</v>
      </c>
      <c r="S59">
        <v>0.71530380140482308</v>
      </c>
    </row>
    <row r="60" spans="1:19" x14ac:dyDescent="0.25">
      <c r="A60" t="s">
        <v>541</v>
      </c>
      <c r="B60" t="s">
        <v>47</v>
      </c>
      <c r="C60">
        <v>0.6078494744838755</v>
      </c>
      <c r="D60">
        <v>0.6379362353732585</v>
      </c>
      <c r="E60">
        <v>0.70262096118499828</v>
      </c>
      <c r="F60">
        <v>0.81519198439522722</v>
      </c>
      <c r="G60">
        <v>0.71544011960342024</v>
      </c>
      <c r="H60">
        <v>0.71587731860248971</v>
      </c>
      <c r="I60">
        <v>0.75414601296909212</v>
      </c>
      <c r="J60">
        <v>0.67923376324862716</v>
      </c>
      <c r="K60">
        <v>0.65329023577052403</v>
      </c>
      <c r="L60">
        <v>0.61198169336384445</v>
      </c>
      <c r="M60">
        <v>0.52596087199552821</v>
      </c>
      <c r="N60">
        <v>0.51458207372501874</v>
      </c>
      <c r="O60">
        <v>0.53151988478375645</v>
      </c>
      <c r="P60">
        <v>0.56933158970543596</v>
      </c>
      <c r="Q60">
        <v>0.55220076529777939</v>
      </c>
      <c r="R60">
        <v>0.55117971585829539</v>
      </c>
      <c r="S60">
        <v>0.59597807317654383</v>
      </c>
    </row>
    <row r="61" spans="1:19" x14ac:dyDescent="0.25">
      <c r="A61" t="s">
        <v>266</v>
      </c>
      <c r="B61" t="s">
        <v>48</v>
      </c>
      <c r="C61">
        <v>1.0857437065961084</v>
      </c>
      <c r="D61">
        <v>1.0642129172541162</v>
      </c>
      <c r="E61">
        <v>1.1475053736694154</v>
      </c>
      <c r="F61">
        <v>1.2066092573179685</v>
      </c>
      <c r="G61">
        <v>1.1313163910773429</v>
      </c>
      <c r="H61">
        <v>1.0672549453333353</v>
      </c>
      <c r="I61">
        <v>1.0978893942315195</v>
      </c>
      <c r="J61">
        <v>1.0114447427789064</v>
      </c>
      <c r="K61">
        <v>1.0290046068956893</v>
      </c>
      <c r="L61">
        <v>1.0215334075878395</v>
      </c>
      <c r="M61">
        <v>0.86333638947890579</v>
      </c>
      <c r="N61">
        <v>0.8330641379486402</v>
      </c>
      <c r="O61">
        <v>0.84136733565529553</v>
      </c>
      <c r="P61">
        <v>0.86853063232627392</v>
      </c>
      <c r="Q61">
        <v>0.84083506536470454</v>
      </c>
      <c r="R61">
        <v>0.84334163923891281</v>
      </c>
      <c r="S61">
        <v>0.8769877470387456</v>
      </c>
    </row>
    <row r="62" spans="1:19" x14ac:dyDescent="0.25">
      <c r="A62" t="s">
        <v>246</v>
      </c>
      <c r="B62" t="s">
        <v>49</v>
      </c>
      <c r="C62">
        <v>0.52650965907302572</v>
      </c>
      <c r="I62">
        <v>0.52650965907302572</v>
      </c>
      <c r="J62">
        <v>0.55294305279148948</v>
      </c>
      <c r="K62">
        <v>0.56353656976296562</v>
      </c>
      <c r="L62">
        <v>0.57455705911253596</v>
      </c>
      <c r="M62">
        <v>0.58126098908245505</v>
      </c>
      <c r="N62">
        <v>0.59715203726264765</v>
      </c>
      <c r="O62">
        <v>0.59656824504771522</v>
      </c>
      <c r="P62">
        <v>0.5864709740008327</v>
      </c>
      <c r="Q62">
        <v>0.57875659638594756</v>
      </c>
      <c r="R62">
        <v>0.58194218575487977</v>
      </c>
      <c r="S62">
        <v>0.58366507504029908</v>
      </c>
    </row>
    <row r="63" spans="1:19" x14ac:dyDescent="0.25">
      <c r="A63" t="s">
        <v>247</v>
      </c>
      <c r="B63" t="s">
        <v>248</v>
      </c>
      <c r="C63">
        <v>0.66877518013935922</v>
      </c>
      <c r="D63">
        <v>0.66411384360592585</v>
      </c>
      <c r="E63">
        <v>0.65649982062767032</v>
      </c>
      <c r="F63">
        <v>0.65386169124623705</v>
      </c>
      <c r="G63">
        <v>0.70169864718479624</v>
      </c>
      <c r="H63">
        <v>0.69542492140123691</v>
      </c>
      <c r="I63">
        <v>0.6927516725328221</v>
      </c>
      <c r="J63">
        <v>0.68860689798990737</v>
      </c>
      <c r="K63">
        <v>0.69154699643452955</v>
      </c>
      <c r="L63">
        <v>0.67075199551052589</v>
      </c>
      <c r="M63">
        <v>0.68190932273864813</v>
      </c>
      <c r="N63">
        <v>0.67625805183693322</v>
      </c>
      <c r="O63">
        <v>0.64353236445674067</v>
      </c>
      <c r="P63">
        <v>0.64564358414348522</v>
      </c>
      <c r="Q63">
        <v>0.66273518776873708</v>
      </c>
      <c r="R63">
        <v>0.64742492805261853</v>
      </c>
      <c r="S63">
        <v>0.64040293417381111</v>
      </c>
    </row>
    <row r="64" spans="1:19" x14ac:dyDescent="0.25">
      <c r="A64" t="s">
        <v>245</v>
      </c>
      <c r="B64" t="s">
        <v>50</v>
      </c>
      <c r="C64">
        <v>1.4289779719521754</v>
      </c>
      <c r="D64">
        <v>1.3935408959440372</v>
      </c>
      <c r="E64">
        <v>1.4994296158862539</v>
      </c>
      <c r="F64">
        <v>1.5582526823718641</v>
      </c>
      <c r="G64">
        <v>1.4421335969706579</v>
      </c>
      <c r="H64">
        <v>1.3497040846717014</v>
      </c>
      <c r="I64">
        <v>1.390741884938693</v>
      </c>
      <c r="J64">
        <v>1.3058554933261624</v>
      </c>
      <c r="K64">
        <v>1.3095508958491286</v>
      </c>
      <c r="L64">
        <v>1.3057848598952326</v>
      </c>
      <c r="M64">
        <v>1.0858290971000917</v>
      </c>
      <c r="N64">
        <v>1.0517160299124027</v>
      </c>
      <c r="O64">
        <v>1.0407072347578705</v>
      </c>
      <c r="P64">
        <v>1.0714814668284356</v>
      </c>
      <c r="Q64">
        <v>1.0183090730084507</v>
      </c>
      <c r="R64">
        <v>1.0138370054698018</v>
      </c>
      <c r="S64">
        <v>1.0487512970544697</v>
      </c>
    </row>
    <row r="65" spans="1:19" x14ac:dyDescent="0.25">
      <c r="A65" t="s">
        <v>249</v>
      </c>
      <c r="B65" t="s">
        <v>51</v>
      </c>
      <c r="C65">
        <v>0.47903979724341206</v>
      </c>
      <c r="D65">
        <v>0.45066171414713518</v>
      </c>
      <c r="E65">
        <v>0.46560960643021049</v>
      </c>
      <c r="F65">
        <v>0.48449468028705972</v>
      </c>
      <c r="G65">
        <v>0.4782692860825728</v>
      </c>
      <c r="H65">
        <v>0.48681954571465696</v>
      </c>
      <c r="I65">
        <v>0.49821933782434169</v>
      </c>
      <c r="J65">
        <v>0.51345525609979825</v>
      </c>
      <c r="K65">
        <v>0.49976376760765889</v>
      </c>
      <c r="L65">
        <v>0.49045046560802485</v>
      </c>
      <c r="M65">
        <v>0.46954764862099435</v>
      </c>
      <c r="N65">
        <v>0.45195190716946715</v>
      </c>
      <c r="O65">
        <v>0.4546870377653679</v>
      </c>
      <c r="P65">
        <v>0.44393019844345188</v>
      </c>
      <c r="Q65">
        <v>0.43158485129647978</v>
      </c>
      <c r="R65">
        <v>0.40527035742852391</v>
      </c>
      <c r="S65">
        <v>0.41425754727108705</v>
      </c>
    </row>
    <row r="66" spans="1:19" x14ac:dyDescent="0.25">
      <c r="A66" t="s">
        <v>190</v>
      </c>
      <c r="B66" t="s">
        <v>52</v>
      </c>
      <c r="C66">
        <v>0.2728106707909419</v>
      </c>
      <c r="D66">
        <v>0.29509201678923719</v>
      </c>
      <c r="E66">
        <v>0.32050043101552117</v>
      </c>
      <c r="F66">
        <v>0.38905939308596094</v>
      </c>
      <c r="G66">
        <v>0.30530829491351785</v>
      </c>
      <c r="H66">
        <v>0.34212611708497842</v>
      </c>
      <c r="I66">
        <v>0.40412305945995153</v>
      </c>
      <c r="J66">
        <v>0.42036250756390064</v>
      </c>
      <c r="K66">
        <v>0.42120475457016904</v>
      </c>
      <c r="L66">
        <v>0.42243666561224513</v>
      </c>
      <c r="M66">
        <v>0.34770427191932085</v>
      </c>
      <c r="N66">
        <v>0.33949903254388353</v>
      </c>
      <c r="O66">
        <v>0.35013697960402712</v>
      </c>
      <c r="P66">
        <v>0.34747555000993707</v>
      </c>
      <c r="Q66">
        <v>0.33191522445657695</v>
      </c>
      <c r="R66">
        <v>0.29175125599481772</v>
      </c>
      <c r="S66">
        <v>0.30429948864407202</v>
      </c>
    </row>
    <row r="67" spans="1:19" x14ac:dyDescent="0.25">
      <c r="A67" t="s">
        <v>542</v>
      </c>
      <c r="B67" t="s">
        <v>446</v>
      </c>
    </row>
    <row r="68" spans="1:19" x14ac:dyDescent="0.25">
      <c r="A68" t="s">
        <v>543</v>
      </c>
      <c r="B68" t="s">
        <v>447</v>
      </c>
    </row>
    <row r="69" spans="1:19" x14ac:dyDescent="0.25">
      <c r="A69" t="s">
        <v>544</v>
      </c>
      <c r="B69" t="s">
        <v>448</v>
      </c>
    </row>
    <row r="70" spans="1:19" x14ac:dyDescent="0.25">
      <c r="A70" t="s">
        <v>545</v>
      </c>
      <c r="B70" t="s">
        <v>449</v>
      </c>
    </row>
    <row r="71" spans="1:19" x14ac:dyDescent="0.25">
      <c r="A71" t="s">
        <v>546</v>
      </c>
      <c r="B71" t="s">
        <v>450</v>
      </c>
    </row>
    <row r="72" spans="1:19" x14ac:dyDescent="0.25">
      <c r="A72" t="s">
        <v>250</v>
      </c>
      <c r="B72" t="s">
        <v>53</v>
      </c>
      <c r="C72">
        <v>0.394880662870567</v>
      </c>
      <c r="D72">
        <v>0.41370936694599397</v>
      </c>
      <c r="E72">
        <v>0.42961271989958699</v>
      </c>
      <c r="F72">
        <v>0.47989843295088003</v>
      </c>
      <c r="G72">
        <v>0.479967970005786</v>
      </c>
      <c r="H72">
        <v>0.50967275826971703</v>
      </c>
      <c r="I72">
        <v>0.52757233381271396</v>
      </c>
      <c r="J72">
        <v>0.551044821739197</v>
      </c>
      <c r="K72">
        <v>0.54298925399780296</v>
      </c>
      <c r="L72">
        <v>0.54443764686584495</v>
      </c>
      <c r="M72">
        <v>0.55373710393905595</v>
      </c>
      <c r="N72">
        <v>0.54920655488967896</v>
      </c>
      <c r="O72">
        <v>0.53482097387313798</v>
      </c>
      <c r="P72">
        <v>0.53184290625539898</v>
      </c>
      <c r="Q72">
        <v>0.52508563392017904</v>
      </c>
      <c r="R72">
        <v>0.516761828058526</v>
      </c>
      <c r="S72">
        <v>0.50894238780337797</v>
      </c>
    </row>
    <row r="73" spans="1:19" x14ac:dyDescent="0.25">
      <c r="A73" t="s">
        <v>547</v>
      </c>
      <c r="B73" t="s">
        <v>54</v>
      </c>
      <c r="C73">
        <v>0.1685854477725208</v>
      </c>
      <c r="D73">
        <v>0.18351484138973914</v>
      </c>
      <c r="E73">
        <v>0.20260201494005253</v>
      </c>
      <c r="F73">
        <v>0.23156603065021636</v>
      </c>
      <c r="G73">
        <v>0.25536390589185481</v>
      </c>
      <c r="H73">
        <v>0.27783420199790199</v>
      </c>
      <c r="I73">
        <v>0.28823017048138211</v>
      </c>
      <c r="J73">
        <v>0.29115301370620666</v>
      </c>
      <c r="K73">
        <v>0.2907536750616031</v>
      </c>
      <c r="L73">
        <v>0.31016663123066429</v>
      </c>
      <c r="M73">
        <v>0.30948646627667792</v>
      </c>
      <c r="N73">
        <v>0.31448855721877422</v>
      </c>
      <c r="O73">
        <v>0.22191596419914877</v>
      </c>
      <c r="P73">
        <v>0.21800581453992121</v>
      </c>
      <c r="Q73">
        <v>0.24626118122198978</v>
      </c>
      <c r="R73">
        <v>0.28313610271826511</v>
      </c>
      <c r="S73">
        <v>0.29110005079996176</v>
      </c>
    </row>
    <row r="74" spans="1:19" x14ac:dyDescent="0.25">
      <c r="A74" t="s">
        <v>548</v>
      </c>
      <c r="B74" t="s">
        <v>451</v>
      </c>
    </row>
    <row r="75" spans="1:19" x14ac:dyDescent="0.25">
      <c r="A75" t="s">
        <v>254</v>
      </c>
      <c r="B75" t="s">
        <v>55</v>
      </c>
      <c r="C75">
        <v>0.24658532578865883</v>
      </c>
      <c r="D75">
        <v>0.26633639260386599</v>
      </c>
      <c r="E75">
        <v>0.27822834852969752</v>
      </c>
      <c r="F75">
        <v>0.31687941540048908</v>
      </c>
      <c r="G75">
        <v>0.40775957088192716</v>
      </c>
      <c r="H75">
        <v>0.33753111278058801</v>
      </c>
      <c r="I75">
        <v>0.39526621096493009</v>
      </c>
      <c r="J75">
        <v>0.41564717113437788</v>
      </c>
      <c r="K75">
        <v>0.3961107347343733</v>
      </c>
      <c r="L75">
        <v>0.39491296803521886</v>
      </c>
      <c r="M75">
        <v>0.37896904058040198</v>
      </c>
      <c r="N75">
        <v>0.37846153532588667</v>
      </c>
      <c r="O75">
        <v>0.36284605961445976</v>
      </c>
    </row>
    <row r="76" spans="1:19" x14ac:dyDescent="0.25">
      <c r="A76" t="s">
        <v>392</v>
      </c>
      <c r="B76" t="s">
        <v>56</v>
      </c>
      <c r="C76">
        <v>0.95733741731361821</v>
      </c>
      <c r="D76">
        <v>0.92411696732117521</v>
      </c>
      <c r="E76">
        <v>1.003751820701964</v>
      </c>
      <c r="F76">
        <v>1.0675655060578122</v>
      </c>
      <c r="G76">
        <v>1.0024036257355462</v>
      </c>
      <c r="H76">
        <v>0.9636952622000019</v>
      </c>
      <c r="I76">
        <v>0.99403561281128605</v>
      </c>
      <c r="J76">
        <v>0.89289729202500023</v>
      </c>
      <c r="K76">
        <v>0.89621405286274758</v>
      </c>
      <c r="L76">
        <v>0.87994445099725183</v>
      </c>
      <c r="M76">
        <v>0.73753759891406212</v>
      </c>
      <c r="N76">
        <v>0.71134464404825082</v>
      </c>
      <c r="O76">
        <v>0.71264694368353065</v>
      </c>
      <c r="P76">
        <v>0.74612469738509746</v>
      </c>
      <c r="Q76">
        <v>0.70882327274509693</v>
      </c>
      <c r="R76">
        <v>0.71660584338210309</v>
      </c>
      <c r="S76">
        <v>0.73857756225192606</v>
      </c>
    </row>
    <row r="77" spans="1:19" x14ac:dyDescent="0.25">
      <c r="A77" t="s">
        <v>255</v>
      </c>
      <c r="B77" t="s">
        <v>57</v>
      </c>
      <c r="C77">
        <v>0.62595199602039542</v>
      </c>
      <c r="D77">
        <v>0.65335716974030855</v>
      </c>
      <c r="E77">
        <v>0.75442376129208855</v>
      </c>
      <c r="F77">
        <v>0.79838142668814993</v>
      </c>
      <c r="G77">
        <v>0.71842178382884136</v>
      </c>
      <c r="H77">
        <v>0.67823379078348467</v>
      </c>
      <c r="I77">
        <v>0.71212430739299759</v>
      </c>
      <c r="J77">
        <v>0.66945583973320333</v>
      </c>
      <c r="K77">
        <v>0.69384073851921768</v>
      </c>
      <c r="L77">
        <v>0.69997377824705631</v>
      </c>
      <c r="M77">
        <v>0.59645193974218713</v>
      </c>
      <c r="N77">
        <v>0.58427770120972911</v>
      </c>
      <c r="O77">
        <v>0.60427549874353048</v>
      </c>
      <c r="P77">
        <v>0.63624750883843095</v>
      </c>
      <c r="Q77">
        <v>0.61815255429803828</v>
      </c>
      <c r="R77">
        <v>0.61241128773541031</v>
      </c>
      <c r="S77">
        <v>0.64659111737595854</v>
      </c>
    </row>
    <row r="78" spans="1:19" x14ac:dyDescent="0.25">
      <c r="A78" t="s">
        <v>256</v>
      </c>
      <c r="B78" t="s">
        <v>58</v>
      </c>
      <c r="C78">
        <v>0.25341711384160498</v>
      </c>
      <c r="D78">
        <v>0.27330552475012498</v>
      </c>
      <c r="E78">
        <v>0.30792818289145552</v>
      </c>
      <c r="F78">
        <v>0.37454903060338385</v>
      </c>
      <c r="G78">
        <v>0.40992274094041464</v>
      </c>
      <c r="H78">
        <v>0.33211007908002094</v>
      </c>
      <c r="I78">
        <v>0.31237611108027358</v>
      </c>
      <c r="J78">
        <v>0.38487098072619069</v>
      </c>
      <c r="K78">
        <v>0.3891734422957393</v>
      </c>
      <c r="L78">
        <v>0.37452942511915788</v>
      </c>
      <c r="M78">
        <v>0.38648684333897421</v>
      </c>
      <c r="N78">
        <v>0.3816904562653623</v>
      </c>
      <c r="O78">
        <v>0.38016279998175984</v>
      </c>
      <c r="P78">
        <v>0.35822079211126312</v>
      </c>
      <c r="Q78">
        <v>0.36963387995397479</v>
      </c>
      <c r="R78">
        <v>0.38653489564586724</v>
      </c>
      <c r="S78">
        <v>0.36310057029105014</v>
      </c>
    </row>
    <row r="79" spans="1:19" x14ac:dyDescent="0.25">
      <c r="A79" t="s">
        <v>549</v>
      </c>
      <c r="B79" t="s">
        <v>452</v>
      </c>
    </row>
    <row r="80" spans="1:19" x14ac:dyDescent="0.25">
      <c r="A80" t="s">
        <v>550</v>
      </c>
      <c r="B80" t="s">
        <v>453</v>
      </c>
    </row>
    <row r="81" spans="1:19" x14ac:dyDescent="0.25">
      <c r="A81" t="s">
        <v>261</v>
      </c>
      <c r="B81" t="s">
        <v>59</v>
      </c>
      <c r="C81">
        <v>1.2184918709291823</v>
      </c>
      <c r="D81">
        <v>1.1964149173835279</v>
      </c>
      <c r="E81">
        <v>1.2811447987074551</v>
      </c>
      <c r="F81">
        <v>1.3415128319335934</v>
      </c>
      <c r="G81">
        <v>1.2504252307757804</v>
      </c>
      <c r="H81">
        <v>1.1937760411333358</v>
      </c>
      <c r="I81">
        <v>1.2500704700778233</v>
      </c>
      <c r="J81">
        <v>1.1672240844550785</v>
      </c>
      <c r="K81">
        <v>1.2024209636301995</v>
      </c>
      <c r="L81">
        <v>1.2052291965372506</v>
      </c>
      <c r="M81">
        <v>1.0071581074390621</v>
      </c>
      <c r="N81">
        <v>0.9750654175856055</v>
      </c>
      <c r="O81">
        <v>0.97565705582706053</v>
      </c>
      <c r="P81">
        <v>1.0082351889270582</v>
      </c>
      <c r="Q81">
        <v>0.96635838372548866</v>
      </c>
      <c r="R81">
        <v>0.96512715715953579</v>
      </c>
      <c r="S81">
        <v>0.98138350324804624</v>
      </c>
    </row>
    <row r="82" spans="1:19" x14ac:dyDescent="0.25">
      <c r="A82" t="s">
        <v>260</v>
      </c>
      <c r="B82" t="s">
        <v>60</v>
      </c>
      <c r="C82">
        <v>0.4985780366014636</v>
      </c>
      <c r="D82">
        <v>0.49012416309638979</v>
      </c>
      <c r="E82">
        <v>0.52857396517724398</v>
      </c>
      <c r="F82">
        <v>0.5353382421190086</v>
      </c>
      <c r="G82">
        <v>0.43949704299743259</v>
      </c>
      <c r="H82">
        <v>0.46142384145762261</v>
      </c>
      <c r="I82">
        <v>0.52971528785113853</v>
      </c>
      <c r="J82">
        <v>0.51943761249169051</v>
      </c>
      <c r="K82">
        <v>0.50758166446525221</v>
      </c>
      <c r="L82">
        <v>0.49404538202657183</v>
      </c>
      <c r="M82">
        <v>0.43430244145186075</v>
      </c>
      <c r="N82">
        <v>0.44738062072176971</v>
      </c>
      <c r="O82">
        <v>0.45430689662258017</v>
      </c>
      <c r="P82">
        <v>0.44561300821682809</v>
      </c>
      <c r="Q82">
        <v>0.43247928402214353</v>
      </c>
      <c r="R82">
        <v>0.42049727040993634</v>
      </c>
      <c r="S82">
        <v>0.40829351506049932</v>
      </c>
    </row>
    <row r="83" spans="1:19" x14ac:dyDescent="0.25">
      <c r="A83" t="s">
        <v>262</v>
      </c>
      <c r="B83" t="s">
        <v>61</v>
      </c>
      <c r="C83">
        <v>1.1401564828389099</v>
      </c>
      <c r="D83">
        <v>1.1233692002258808</v>
      </c>
      <c r="E83">
        <v>1.2180411373917686</v>
      </c>
      <c r="F83">
        <v>1.2970210082484372</v>
      </c>
      <c r="G83">
        <v>1.2036498074757804</v>
      </c>
      <c r="H83">
        <v>1.1329998862666688</v>
      </c>
      <c r="I83">
        <v>1.1711368635505861</v>
      </c>
      <c r="J83">
        <v>1.0847483604527346</v>
      </c>
      <c r="K83">
        <v>1.0779577097031403</v>
      </c>
      <c r="L83">
        <v>1.07285073588431</v>
      </c>
      <c r="M83">
        <v>0.89725641757109331</v>
      </c>
      <c r="N83">
        <v>0.86343313175253122</v>
      </c>
      <c r="O83">
        <v>0.86997764113058973</v>
      </c>
      <c r="P83">
        <v>0.89299764786039149</v>
      </c>
      <c r="Q83">
        <v>0.82691439983529269</v>
      </c>
      <c r="R83">
        <v>0.83073293639222012</v>
      </c>
      <c r="S83">
        <v>0.85786874992634288</v>
      </c>
    </row>
    <row r="84" spans="1:19" x14ac:dyDescent="0.25">
      <c r="A84" t="s">
        <v>257</v>
      </c>
      <c r="B84" t="s">
        <v>259</v>
      </c>
    </row>
    <row r="85" spans="1:19" x14ac:dyDescent="0.25">
      <c r="A85" t="s">
        <v>551</v>
      </c>
      <c r="B85" t="s">
        <v>331</v>
      </c>
      <c r="C85">
        <v>0.80979174401570098</v>
      </c>
      <c r="D85">
        <v>0.79643047973769898</v>
      </c>
      <c r="E85">
        <v>0.80009019610625598</v>
      </c>
      <c r="F85">
        <v>0.82432454440856495</v>
      </c>
      <c r="G85">
        <v>0.86299031360363399</v>
      </c>
      <c r="H85">
        <v>0.88346629749572003</v>
      </c>
      <c r="I85">
        <v>0.87929396015344896</v>
      </c>
      <c r="J85">
        <v>0.92462567485937097</v>
      </c>
      <c r="K85">
        <v>0.91450254827225697</v>
      </c>
      <c r="L85">
        <v>0.92486221928634205</v>
      </c>
      <c r="M85">
        <v>0.86762270811173503</v>
      </c>
      <c r="N85">
        <v>0.89378483927915098</v>
      </c>
      <c r="O85">
        <v>0.94266984499072604</v>
      </c>
      <c r="P85">
        <v>1.0070924924864699</v>
      </c>
      <c r="Q85">
        <v>1.00240143805295</v>
      </c>
      <c r="R85">
        <v>0.99847509721203598</v>
      </c>
      <c r="S85">
        <v>0.98057200109770304</v>
      </c>
    </row>
    <row r="86" spans="1:19" x14ac:dyDescent="0.25">
      <c r="A86" t="s">
        <v>263</v>
      </c>
      <c r="B86" t="s">
        <v>62</v>
      </c>
      <c r="C86">
        <v>0.4668138085205053</v>
      </c>
      <c r="D86">
        <v>0.50213047688360224</v>
      </c>
      <c r="E86">
        <v>0.55623081115968231</v>
      </c>
      <c r="F86">
        <v>0.70564140526591035</v>
      </c>
      <c r="G86">
        <v>0.54474618487705539</v>
      </c>
      <c r="H86">
        <v>0.5963700537613833</v>
      </c>
      <c r="I86">
        <v>0.69121169579137853</v>
      </c>
      <c r="J86">
        <v>0.63905673983472144</v>
      </c>
      <c r="K86">
        <v>0.64068676411853343</v>
      </c>
      <c r="L86">
        <v>0.62868025709917397</v>
      </c>
      <c r="M86">
        <v>0.50237644779396962</v>
      </c>
      <c r="N86">
        <v>0.48889310981491568</v>
      </c>
      <c r="O86">
        <v>0.48180915944435665</v>
      </c>
      <c r="P86">
        <v>0.52722883257913133</v>
      </c>
      <c r="Q86">
        <v>0.49863095022802889</v>
      </c>
      <c r="R86">
        <v>0.45552092368247088</v>
      </c>
      <c r="S86">
        <v>0.56902369575089118</v>
      </c>
    </row>
    <row r="87" spans="1:19" x14ac:dyDescent="0.25">
      <c r="A87" t="s">
        <v>418</v>
      </c>
      <c r="B87" t="s">
        <v>63</v>
      </c>
      <c r="C87">
        <v>1.2865799999999998</v>
      </c>
      <c r="D87">
        <v>1.2814848206071756</v>
      </c>
      <c r="E87">
        <v>1.4190456182472988</v>
      </c>
      <c r="F87">
        <v>1.2898731617647057</v>
      </c>
      <c r="G87">
        <v>1.1062065742327465</v>
      </c>
      <c r="H87">
        <v>1.085082527459486</v>
      </c>
      <c r="I87">
        <v>1.1312382711865405</v>
      </c>
      <c r="J87">
        <v>1.1083442656705074</v>
      </c>
      <c r="K87">
        <v>1.0869014354361421</v>
      </c>
      <c r="L87">
        <v>1.1492676498062475</v>
      </c>
      <c r="M87">
        <v>1.0580639883581806</v>
      </c>
      <c r="N87">
        <v>0.92974744459317438</v>
      </c>
      <c r="O87">
        <v>0.88107942194784772</v>
      </c>
      <c r="P87">
        <v>0.91746377639815757</v>
      </c>
      <c r="Q87">
        <v>0.87824659469700872</v>
      </c>
      <c r="R87">
        <v>0.88331842809128902</v>
      </c>
      <c r="S87">
        <v>0.95287498738780518</v>
      </c>
    </row>
    <row r="88" spans="1:19" x14ac:dyDescent="0.25">
      <c r="A88" t="s">
        <v>265</v>
      </c>
      <c r="B88" t="s">
        <v>64</v>
      </c>
      <c r="C88">
        <v>0.31765181555230432</v>
      </c>
      <c r="D88">
        <v>0.34024152211942771</v>
      </c>
      <c r="E88">
        <v>0.3864999743170362</v>
      </c>
      <c r="F88">
        <v>0.46571369643371352</v>
      </c>
      <c r="G88">
        <v>0.40414767246679495</v>
      </c>
      <c r="H88">
        <v>0.42740806259085673</v>
      </c>
      <c r="I88">
        <v>0.48105267152353687</v>
      </c>
      <c r="J88">
        <v>0.45000961762038272</v>
      </c>
      <c r="K88">
        <v>0.43571844573374652</v>
      </c>
      <c r="L88">
        <v>0.40941376266699836</v>
      </c>
      <c r="M88">
        <v>0.33204811759178515</v>
      </c>
      <c r="N88">
        <v>0.3159136082497761</v>
      </c>
      <c r="O88">
        <v>0.32061035679593503</v>
      </c>
      <c r="P88">
        <v>0.32356220767690591</v>
      </c>
      <c r="Q88">
        <v>0.30061378607959277</v>
      </c>
      <c r="R88">
        <v>0.28889315340193394</v>
      </c>
      <c r="S88">
        <v>0.29525111224888073</v>
      </c>
    </row>
    <row r="89" spans="1:19" x14ac:dyDescent="0.25">
      <c r="A89" t="s">
        <v>267</v>
      </c>
      <c r="B89" t="s">
        <v>65</v>
      </c>
      <c r="C89">
        <v>0.35201430103688247</v>
      </c>
      <c r="D89">
        <v>0.38098143019785596</v>
      </c>
      <c r="E89">
        <v>0.4317999868251941</v>
      </c>
      <c r="F89">
        <v>0.44836276908763945</v>
      </c>
      <c r="G89">
        <v>0.38594542106422702</v>
      </c>
      <c r="H89">
        <v>0.43687813209473292</v>
      </c>
      <c r="I89">
        <v>0.45849083599786472</v>
      </c>
      <c r="J89">
        <v>0.41978249086589786</v>
      </c>
      <c r="K89">
        <v>0.44592456619325832</v>
      </c>
      <c r="L89">
        <v>0.3613827184592695</v>
      </c>
      <c r="M89">
        <v>0.34077313337458137</v>
      </c>
      <c r="N89">
        <v>0.39496564018713493</v>
      </c>
      <c r="O89">
        <v>0.40545905818748418</v>
      </c>
      <c r="P89">
        <v>0.41542862327932301</v>
      </c>
      <c r="Q89">
        <v>0.38910281790192247</v>
      </c>
      <c r="R89">
        <v>0.39205026003237309</v>
      </c>
      <c r="S89">
        <v>0.39578794494050173</v>
      </c>
    </row>
    <row r="90" spans="1:19" x14ac:dyDescent="0.25">
      <c r="A90" t="s">
        <v>552</v>
      </c>
      <c r="B90" t="s">
        <v>454</v>
      </c>
    </row>
    <row r="91" spans="1:19" x14ac:dyDescent="0.25">
      <c r="A91" t="s">
        <v>274</v>
      </c>
      <c r="B91" t="s">
        <v>66</v>
      </c>
      <c r="C91">
        <v>0.32567988811788157</v>
      </c>
      <c r="D91">
        <v>0.30766447820121195</v>
      </c>
      <c r="E91">
        <v>0.41747622285048513</v>
      </c>
      <c r="F91">
        <v>0.43608423712340316</v>
      </c>
      <c r="G91">
        <v>0.42266669513580185</v>
      </c>
      <c r="H91">
        <v>0.40656911569709497</v>
      </c>
      <c r="I91">
        <v>0.37336875825534949</v>
      </c>
      <c r="J91">
        <v>0.39937141743485277</v>
      </c>
      <c r="K91">
        <v>0.42455107456405461</v>
      </c>
      <c r="L91">
        <v>0.43625363380687676</v>
      </c>
      <c r="M91">
        <v>0.42281598192814129</v>
      </c>
      <c r="N91">
        <v>0.35229340264534259</v>
      </c>
      <c r="O91">
        <v>0.35386464044418553</v>
      </c>
      <c r="P91">
        <v>0.37317408310341665</v>
      </c>
      <c r="Q91">
        <v>0.393544779861004</v>
      </c>
      <c r="R91">
        <v>0.39088590975177917</v>
      </c>
      <c r="S91">
        <v>0.40996612049799985</v>
      </c>
    </row>
    <row r="92" spans="1:19" x14ac:dyDescent="0.25">
      <c r="A92" t="s">
        <v>553</v>
      </c>
      <c r="B92" t="s">
        <v>67</v>
      </c>
      <c r="C92">
        <v>0.31813617600769545</v>
      </c>
      <c r="D92">
        <v>0.31831327179714419</v>
      </c>
      <c r="E92">
        <v>0.36515437463433947</v>
      </c>
      <c r="F92">
        <v>0.41150801183898089</v>
      </c>
      <c r="G92">
        <v>0.35593726315299273</v>
      </c>
      <c r="H92">
        <v>0.35342175535160142</v>
      </c>
      <c r="I92">
        <v>0.34424491584389116</v>
      </c>
      <c r="J92">
        <v>0.33766030614900039</v>
      </c>
      <c r="K92">
        <v>0.33020007797833006</v>
      </c>
      <c r="L92">
        <v>0.29966404049937939</v>
      </c>
      <c r="M92">
        <v>0.3196751479459608</v>
      </c>
      <c r="N92">
        <v>0.33391237574988525</v>
      </c>
      <c r="O92">
        <v>0.32796473617787592</v>
      </c>
      <c r="P92">
        <v>0.33160271749791492</v>
      </c>
      <c r="Q92">
        <v>0.33293265743103123</v>
      </c>
      <c r="R92">
        <v>0.32677401521798505</v>
      </c>
      <c r="S92">
        <v>0.33846952379037726</v>
      </c>
    </row>
    <row r="93" spans="1:19" x14ac:dyDescent="0.25">
      <c r="A93" t="s">
        <v>275</v>
      </c>
      <c r="B93" t="s">
        <v>68</v>
      </c>
      <c r="C93">
        <v>0.37304872233170111</v>
      </c>
      <c r="D93">
        <v>0.35692959914874384</v>
      </c>
      <c r="E93">
        <v>0.3959535059464806</v>
      </c>
      <c r="F93">
        <v>0.46894164207125333</v>
      </c>
      <c r="G93">
        <v>0.43102353000097382</v>
      </c>
      <c r="H93">
        <v>0.41681955647879532</v>
      </c>
      <c r="I93">
        <v>0.48889645382326863</v>
      </c>
      <c r="J93">
        <v>0.45478454625743525</v>
      </c>
      <c r="K93">
        <v>0.46516392796046396</v>
      </c>
      <c r="L93">
        <v>0.45225374666296175</v>
      </c>
      <c r="M93">
        <v>0.37778473224427056</v>
      </c>
      <c r="N93">
        <v>0.37867857383904407</v>
      </c>
      <c r="O93">
        <v>0.38361493276942638</v>
      </c>
      <c r="P93">
        <v>0.41223175780173971</v>
      </c>
      <c r="Q93">
        <v>0.37080809413940174</v>
      </c>
      <c r="R93">
        <v>0.3733470020630818</v>
      </c>
      <c r="S93">
        <v>0.39519827530571527</v>
      </c>
    </row>
    <row r="94" spans="1:19" x14ac:dyDescent="0.25">
      <c r="A94" t="s">
        <v>253</v>
      </c>
      <c r="B94" t="s">
        <v>69</v>
      </c>
      <c r="C94">
        <v>0.39187255978788094</v>
      </c>
      <c r="D94">
        <v>0.43323179701950565</v>
      </c>
      <c r="E94">
        <v>0.47420729608467349</v>
      </c>
      <c r="F94">
        <v>0.59677096096375593</v>
      </c>
      <c r="G94">
        <v>0.44521333013301528</v>
      </c>
      <c r="H94">
        <v>0.52438928660097139</v>
      </c>
      <c r="I94">
        <v>0.631321750275326</v>
      </c>
      <c r="J94">
        <v>0.57787559354833928</v>
      </c>
      <c r="K94">
        <v>0.5865130450593784</v>
      </c>
      <c r="L94">
        <v>0.57555666059899269</v>
      </c>
      <c r="M94">
        <v>0.46931338133483996</v>
      </c>
      <c r="N94">
        <v>0.45214413389268177</v>
      </c>
      <c r="O94">
        <v>0.42871158256356767</v>
      </c>
      <c r="P94">
        <v>0.47935596504687311</v>
      </c>
      <c r="Q94">
        <v>0.43232198143208272</v>
      </c>
      <c r="R94">
        <v>0.39643843568831066</v>
      </c>
      <c r="S94">
        <v>0.46682839824412431</v>
      </c>
    </row>
    <row r="95" spans="1:19" x14ac:dyDescent="0.25">
      <c r="A95" t="s">
        <v>268</v>
      </c>
      <c r="B95" t="s">
        <v>70</v>
      </c>
      <c r="C95">
        <v>0.88203014494630316</v>
      </c>
      <c r="D95">
        <v>0.86944568334705763</v>
      </c>
      <c r="E95">
        <v>0.98443767369529722</v>
      </c>
      <c r="F95">
        <v>1.0412228048570311</v>
      </c>
      <c r="G95">
        <v>0.98252937100624926</v>
      </c>
      <c r="H95">
        <v>0.95713694185000187</v>
      </c>
      <c r="I95">
        <v>0.99269098403696687</v>
      </c>
      <c r="J95">
        <v>0.87964726645195335</v>
      </c>
      <c r="K95">
        <v>0.83842232450431609</v>
      </c>
      <c r="L95">
        <v>0.81189332682156579</v>
      </c>
      <c r="M95">
        <v>0.67577101629296843</v>
      </c>
      <c r="N95">
        <v>0.65150103415564364</v>
      </c>
      <c r="O95">
        <v>0.64961299339882472</v>
      </c>
      <c r="P95">
        <v>0.66707042154431329</v>
      </c>
      <c r="Q95">
        <v>0.63030668905097942</v>
      </c>
      <c r="R95">
        <v>0.63141628879221967</v>
      </c>
      <c r="S95">
        <v>0.64791342104262528</v>
      </c>
    </row>
    <row r="96" spans="1:19" x14ac:dyDescent="0.25">
      <c r="A96" t="s">
        <v>271</v>
      </c>
      <c r="B96" t="s">
        <v>272</v>
      </c>
      <c r="C96">
        <v>0.63289464975029253</v>
      </c>
      <c r="D96">
        <v>0.64239249720957403</v>
      </c>
      <c r="E96">
        <v>0.63999635807286293</v>
      </c>
      <c r="F96">
        <v>0.67723266933169257</v>
      </c>
      <c r="G96">
        <v>0.67285294188744804</v>
      </c>
      <c r="H96">
        <v>0.66805207204680372</v>
      </c>
      <c r="I96">
        <v>0.65592399349918884</v>
      </c>
      <c r="J96">
        <v>0.66680510838826668</v>
      </c>
      <c r="K96">
        <v>0.65528710683186664</v>
      </c>
      <c r="L96">
        <v>0.64177310025250367</v>
      </c>
      <c r="M96">
        <v>0.64277856438248138</v>
      </c>
      <c r="N96">
        <v>0.64078675376044436</v>
      </c>
      <c r="O96">
        <v>0.62604180088749628</v>
      </c>
      <c r="P96">
        <v>0.60713232286458518</v>
      </c>
      <c r="Q96">
        <v>0.61632020394758136</v>
      </c>
      <c r="R96">
        <v>0.60715098295155923</v>
      </c>
      <c r="S96">
        <v>0.59919287115255182</v>
      </c>
    </row>
    <row r="97" spans="1:19" x14ac:dyDescent="0.25">
      <c r="A97" t="s">
        <v>269</v>
      </c>
      <c r="B97" t="s">
        <v>270</v>
      </c>
    </row>
    <row r="98" spans="1:19" x14ac:dyDescent="0.25">
      <c r="A98" t="s">
        <v>273</v>
      </c>
      <c r="B98" t="s">
        <v>71</v>
      </c>
      <c r="C98">
        <v>0.37306054759008239</v>
      </c>
      <c r="D98">
        <v>0.3814852935612304</v>
      </c>
      <c r="E98">
        <v>0.39421064666970534</v>
      </c>
      <c r="F98">
        <v>0.42952177597172492</v>
      </c>
      <c r="G98">
        <v>0.40955989036722701</v>
      </c>
      <c r="H98">
        <v>0.43096895519733425</v>
      </c>
      <c r="I98">
        <v>0.46709642986740818</v>
      </c>
      <c r="J98">
        <v>0.46567123967642843</v>
      </c>
      <c r="K98">
        <v>0.47307219115430965</v>
      </c>
      <c r="L98">
        <v>0.48716190804155218</v>
      </c>
      <c r="M98">
        <v>0.4874813386612426</v>
      </c>
      <c r="N98">
        <v>0.50759308902754252</v>
      </c>
      <c r="O98">
        <v>0.5351997252137114</v>
      </c>
      <c r="P98">
        <v>0.51729926161140682</v>
      </c>
      <c r="Q98">
        <v>0.51425687113240226</v>
      </c>
      <c r="R98">
        <v>0.5203077445724219</v>
      </c>
      <c r="S98">
        <v>0.51245338225652537</v>
      </c>
    </row>
    <row r="99" spans="1:19" x14ac:dyDescent="0.25">
      <c r="A99" t="s">
        <v>554</v>
      </c>
      <c r="B99" t="s">
        <v>455</v>
      </c>
    </row>
    <row r="100" spans="1:19" x14ac:dyDescent="0.25">
      <c r="A100" t="s">
        <v>276</v>
      </c>
      <c r="B100" t="s">
        <v>72</v>
      </c>
      <c r="C100">
        <v>0.40067738827150468</v>
      </c>
      <c r="D100">
        <v>0.40991409418302521</v>
      </c>
      <c r="E100">
        <v>0.44498942236876515</v>
      </c>
      <c r="F100">
        <v>0.47531072499371813</v>
      </c>
      <c r="G100">
        <v>0.47698773546090273</v>
      </c>
      <c r="H100">
        <v>0.4908016819009261</v>
      </c>
      <c r="I100">
        <v>0.49147485002435576</v>
      </c>
      <c r="J100">
        <v>0.51325618144976737</v>
      </c>
      <c r="K100">
        <v>0.49796120436060998</v>
      </c>
      <c r="L100">
        <v>0.4937225574822281</v>
      </c>
      <c r="M100">
        <v>0.49800641888856173</v>
      </c>
      <c r="N100">
        <v>0.51443004839068274</v>
      </c>
      <c r="O100">
        <v>0.51018300645288139</v>
      </c>
      <c r="P100">
        <v>0.48105646154918258</v>
      </c>
      <c r="Q100">
        <v>0.48477051482419181</v>
      </c>
      <c r="R100">
        <v>0.35304005724244697</v>
      </c>
      <c r="S100">
        <v>0.41510297840983928</v>
      </c>
    </row>
    <row r="101" spans="1:19" x14ac:dyDescent="0.25">
      <c r="A101" t="s">
        <v>555</v>
      </c>
      <c r="B101" t="s">
        <v>456</v>
      </c>
    </row>
    <row r="102" spans="1:19" x14ac:dyDescent="0.25">
      <c r="A102" t="s">
        <v>556</v>
      </c>
      <c r="B102" t="s">
        <v>457</v>
      </c>
      <c r="C102">
        <v>0.69992493038354564</v>
      </c>
      <c r="D102">
        <v>0.67616939784011298</v>
      </c>
      <c r="E102">
        <v>0.67610819777499809</v>
      </c>
      <c r="F102">
        <v>0.67314558157830817</v>
      </c>
      <c r="G102">
        <v>0.66935551080874378</v>
      </c>
      <c r="H102">
        <v>0.66171160186365519</v>
      </c>
      <c r="I102">
        <v>0.67223012753650302</v>
      </c>
      <c r="J102">
        <v>0.70319064570508483</v>
      </c>
      <c r="K102">
        <v>0.7152628689589362</v>
      </c>
      <c r="L102">
        <v>0.73592685964087523</v>
      </c>
      <c r="M102">
        <v>0.75221925965434222</v>
      </c>
      <c r="N102">
        <v>0.7642437323390181</v>
      </c>
      <c r="O102">
        <v>0.77136902999310164</v>
      </c>
      <c r="P102">
        <v>0.77642768698301456</v>
      </c>
      <c r="Q102">
        <v>0.77863759477768357</v>
      </c>
      <c r="R102">
        <v>0.78215747216169229</v>
      </c>
      <c r="S102">
        <v>0.75579392259358302</v>
      </c>
    </row>
    <row r="103" spans="1:19" x14ac:dyDescent="0.25">
      <c r="A103" t="s">
        <v>278</v>
      </c>
      <c r="B103" t="s">
        <v>73</v>
      </c>
      <c r="C103">
        <v>0.40726289074088079</v>
      </c>
      <c r="D103">
        <v>0.41481820639315697</v>
      </c>
      <c r="E103">
        <v>0.43066550746024901</v>
      </c>
      <c r="F103">
        <v>0.45527112350795923</v>
      </c>
      <c r="G103">
        <v>0.48721917039354384</v>
      </c>
      <c r="H103">
        <v>0.50394537641238046</v>
      </c>
      <c r="I103">
        <v>0.53161221699053762</v>
      </c>
      <c r="J103">
        <v>0.5317543378663433</v>
      </c>
      <c r="K103">
        <v>0.50759811917894937</v>
      </c>
      <c r="L103">
        <v>0.495454419301741</v>
      </c>
      <c r="M103">
        <v>0.47729954153645449</v>
      </c>
      <c r="N103">
        <v>0.4551143074077425</v>
      </c>
      <c r="O103">
        <v>0.44115956904788584</v>
      </c>
      <c r="P103">
        <v>0.43161861485918324</v>
      </c>
      <c r="Q103">
        <v>0.43061866929880649</v>
      </c>
      <c r="R103">
        <v>0.44387917005680605</v>
      </c>
      <c r="S103">
        <v>0.45277916321238143</v>
      </c>
    </row>
    <row r="104" spans="1:19" x14ac:dyDescent="0.25">
      <c r="A104" t="s">
        <v>557</v>
      </c>
      <c r="B104" t="s">
        <v>458</v>
      </c>
    </row>
    <row r="105" spans="1:19" x14ac:dyDescent="0.25">
      <c r="A105" t="s">
        <v>241</v>
      </c>
      <c r="B105" t="s">
        <v>74</v>
      </c>
      <c r="C105">
        <v>0.68807238286022387</v>
      </c>
      <c r="D105">
        <v>0.67047267904105035</v>
      </c>
      <c r="E105">
        <v>0.72057686332614568</v>
      </c>
      <c r="F105">
        <v>0.78468018817471741</v>
      </c>
      <c r="G105">
        <v>0.72722017782554205</v>
      </c>
      <c r="H105">
        <v>0.70460130689690226</v>
      </c>
      <c r="I105">
        <v>0.7025494473333711</v>
      </c>
      <c r="J105">
        <v>0.62662855980244414</v>
      </c>
      <c r="K105">
        <v>0.6264918122827553</v>
      </c>
      <c r="L105">
        <v>0.61636007064648424</v>
      </c>
      <c r="M105">
        <v>0.51212680463066396</v>
      </c>
      <c r="N105">
        <v>0.49675578943667859</v>
      </c>
      <c r="O105">
        <v>0.50183391012332745</v>
      </c>
      <c r="P105">
        <v>0.527420963116635</v>
      </c>
      <c r="Q105">
        <v>0.5004586495249369</v>
      </c>
      <c r="R105">
        <v>0.48781925573238993</v>
      </c>
      <c r="S105">
        <v>0.51539650784886493</v>
      </c>
    </row>
    <row r="106" spans="1:19" x14ac:dyDescent="0.25">
      <c r="A106" t="s">
        <v>277</v>
      </c>
      <c r="B106" t="s">
        <v>75</v>
      </c>
      <c r="C106">
        <v>0.32664884019598805</v>
      </c>
      <c r="D106">
        <v>0.32584199949572246</v>
      </c>
      <c r="E106">
        <v>0.38380144225363771</v>
      </c>
      <c r="F106">
        <v>0.40390371316314488</v>
      </c>
      <c r="G106">
        <v>0.41919398070022496</v>
      </c>
      <c r="H106">
        <v>0.44895755669454668</v>
      </c>
      <c r="I106">
        <v>0.45904484457126438</v>
      </c>
      <c r="J106">
        <v>0.48411397614082136</v>
      </c>
      <c r="K106">
        <v>0.48532863735943399</v>
      </c>
      <c r="L106">
        <v>0.48394760317784452</v>
      </c>
      <c r="M106">
        <v>0.47845249144640228</v>
      </c>
      <c r="N106">
        <v>0.41840672878017493</v>
      </c>
      <c r="O106">
        <v>0.43416864851383785</v>
      </c>
      <c r="P106">
        <v>0.45645799033103057</v>
      </c>
      <c r="Q106">
        <v>0.40985175449358363</v>
      </c>
      <c r="R106">
        <v>0.41111211382099272</v>
      </c>
      <c r="S106">
        <v>0.58024717440512685</v>
      </c>
    </row>
    <row r="107" spans="1:19" x14ac:dyDescent="0.25">
      <c r="A107" t="s">
        <v>281</v>
      </c>
      <c r="B107" t="s">
        <v>76</v>
      </c>
      <c r="C107">
        <v>0.65601916500695201</v>
      </c>
      <c r="D107">
        <v>0.62498471885545892</v>
      </c>
      <c r="E107">
        <v>0.73010886269794328</v>
      </c>
      <c r="F107">
        <v>0.76115765022226634</v>
      </c>
      <c r="G107">
        <v>0.63106266281246026</v>
      </c>
      <c r="H107">
        <v>0.60790658389872188</v>
      </c>
      <c r="I107">
        <v>0.61809870930839816</v>
      </c>
      <c r="J107">
        <v>0.55806878149005013</v>
      </c>
      <c r="K107">
        <v>0.55870462907083307</v>
      </c>
      <c r="L107">
        <v>0.55638025236276534</v>
      </c>
      <c r="M107">
        <v>0.47453665434562753</v>
      </c>
      <c r="N107">
        <v>0.46899770415714553</v>
      </c>
      <c r="O107">
        <v>0.49569970363172655</v>
      </c>
      <c r="P107">
        <v>0.5147536844572459</v>
      </c>
      <c r="Q107">
        <v>0.49934921213789302</v>
      </c>
      <c r="R107">
        <v>0.48313413781534381</v>
      </c>
      <c r="S107">
        <v>0.51078608017725591</v>
      </c>
    </row>
    <row r="108" spans="1:19" x14ac:dyDescent="0.25">
      <c r="A108" t="s">
        <v>558</v>
      </c>
      <c r="B108" t="s">
        <v>459</v>
      </c>
    </row>
    <row r="109" spans="1:19" x14ac:dyDescent="0.25">
      <c r="A109" t="s">
        <v>559</v>
      </c>
      <c r="B109" t="s">
        <v>460</v>
      </c>
    </row>
    <row r="110" spans="1:19" x14ac:dyDescent="0.25">
      <c r="A110" t="s">
        <v>560</v>
      </c>
      <c r="B110" t="s">
        <v>461</v>
      </c>
    </row>
    <row r="111" spans="1:19" x14ac:dyDescent="0.25">
      <c r="A111" t="s">
        <v>561</v>
      </c>
      <c r="B111" t="s">
        <v>462</v>
      </c>
    </row>
    <row r="112" spans="1:19" x14ac:dyDescent="0.25">
      <c r="A112" t="s">
        <v>284</v>
      </c>
      <c r="B112" t="s">
        <v>77</v>
      </c>
      <c r="C112">
        <v>0.20187863213774562</v>
      </c>
      <c r="D112">
        <v>0.23672880351850922</v>
      </c>
      <c r="E112">
        <v>0.25696433437901323</v>
      </c>
      <c r="F112">
        <v>0.28075240323584405</v>
      </c>
      <c r="G112">
        <v>0.28196050447391718</v>
      </c>
      <c r="H112">
        <v>0.36704830391384646</v>
      </c>
      <c r="I112">
        <v>0.40052227593475909</v>
      </c>
      <c r="J112">
        <v>0.38031677847943546</v>
      </c>
      <c r="K112">
        <v>0.35996419879478914</v>
      </c>
      <c r="L112">
        <v>0.33971368535199453</v>
      </c>
      <c r="M112">
        <v>0.32513204133375406</v>
      </c>
      <c r="N112">
        <v>0.33949451886816079</v>
      </c>
      <c r="O112">
        <v>0.35092421940954294</v>
      </c>
      <c r="P112">
        <v>0.33442641109687921</v>
      </c>
      <c r="Q112">
        <v>0.33590760403542524</v>
      </c>
      <c r="R112">
        <v>0.32061104728449785</v>
      </c>
      <c r="S112">
        <v>0.33258688130418523</v>
      </c>
    </row>
    <row r="113" spans="1:19" x14ac:dyDescent="0.25">
      <c r="A113" t="s">
        <v>562</v>
      </c>
      <c r="B113" t="s">
        <v>463</v>
      </c>
    </row>
    <row r="114" spans="1:19" x14ac:dyDescent="0.25">
      <c r="A114" t="s">
        <v>288</v>
      </c>
      <c r="B114" t="s">
        <v>289</v>
      </c>
    </row>
    <row r="115" spans="1:19" x14ac:dyDescent="0.25">
      <c r="A115" t="s">
        <v>283</v>
      </c>
      <c r="B115" t="s">
        <v>78</v>
      </c>
      <c r="C115">
        <v>0.24195291007595496</v>
      </c>
      <c r="D115">
        <v>0.2489413338435961</v>
      </c>
      <c r="E115">
        <v>0.29134426256568563</v>
      </c>
      <c r="F115">
        <v>0.2732363247862355</v>
      </c>
      <c r="G115">
        <v>0.28172807188085669</v>
      </c>
      <c r="H115">
        <v>0.32039103917786899</v>
      </c>
      <c r="I115">
        <v>0.32447959898549084</v>
      </c>
      <c r="J115">
        <v>0.29702449160367106</v>
      </c>
      <c r="K115">
        <v>0.28664100153170891</v>
      </c>
      <c r="L115">
        <v>0.3007109328853993</v>
      </c>
      <c r="M115">
        <v>0.29380545632938276</v>
      </c>
      <c r="N115">
        <v>0.29667711439933503</v>
      </c>
      <c r="O115">
        <v>0.3203448118942408</v>
      </c>
      <c r="P115">
        <v>0.29960601084973021</v>
      </c>
      <c r="Q115">
        <v>0.29723721319827634</v>
      </c>
      <c r="R115">
        <v>0.29624126624572317</v>
      </c>
      <c r="S115">
        <v>0.31159835994670476</v>
      </c>
    </row>
    <row r="116" spans="1:19" x14ac:dyDescent="0.25">
      <c r="A116" t="s">
        <v>563</v>
      </c>
      <c r="B116" t="s">
        <v>464</v>
      </c>
    </row>
    <row r="117" spans="1:19" x14ac:dyDescent="0.25">
      <c r="A117" t="s">
        <v>287</v>
      </c>
      <c r="B117" t="s">
        <v>79</v>
      </c>
      <c r="C117">
        <v>1.2586548371922173</v>
      </c>
      <c r="D117">
        <v>1.2282669483388218</v>
      </c>
      <c r="E117">
        <v>1.3126329021364747</v>
      </c>
      <c r="F117">
        <v>1.3890505901945309</v>
      </c>
      <c r="G117">
        <v>1.2570950803171865</v>
      </c>
      <c r="H117">
        <v>1.1262002854833355</v>
      </c>
      <c r="I117">
        <v>1.1574288882198465</v>
      </c>
      <c r="J117">
        <v>1.0574735817375003</v>
      </c>
      <c r="K117">
        <v>1.0774065407168658</v>
      </c>
      <c r="L117">
        <v>1.0880966108850942</v>
      </c>
      <c r="M117">
        <v>0.89835705435859325</v>
      </c>
      <c r="N117">
        <v>0.87920096659494384</v>
      </c>
      <c r="O117">
        <v>0.8974243749941192</v>
      </c>
      <c r="P117">
        <v>0.93556869602980319</v>
      </c>
      <c r="Q117">
        <v>0.92569123320784164</v>
      </c>
      <c r="R117">
        <v>0.91507726586148108</v>
      </c>
      <c r="S117">
        <v>0.93139261856200062</v>
      </c>
    </row>
    <row r="118" spans="1:19" x14ac:dyDescent="0.25">
      <c r="A118" t="s">
        <v>564</v>
      </c>
      <c r="B118" t="s">
        <v>80</v>
      </c>
      <c r="C118">
        <v>0.23603167136938011</v>
      </c>
      <c r="D118">
        <v>0.25643474230467728</v>
      </c>
      <c r="E118">
        <v>0.30331769196853459</v>
      </c>
      <c r="F118">
        <v>0.34985603766585077</v>
      </c>
      <c r="G118">
        <v>0.34755030897973477</v>
      </c>
      <c r="H118">
        <v>0.3794914694908712</v>
      </c>
      <c r="I118">
        <v>0.43208903556122541</v>
      </c>
      <c r="J118">
        <v>0.49704043536429227</v>
      </c>
      <c r="K118">
        <v>0.39402808896774855</v>
      </c>
      <c r="L118">
        <v>0.36660770323871039</v>
      </c>
      <c r="M118">
        <v>0.36091831848859063</v>
      </c>
      <c r="N118">
        <v>0.3749354403331977</v>
      </c>
      <c r="O118">
        <v>0.37977179373330439</v>
      </c>
      <c r="P118">
        <v>0.25863821802033143</v>
      </c>
      <c r="Q118">
        <v>0.22330711879213749</v>
      </c>
      <c r="R118">
        <v>0.18041541068444647</v>
      </c>
      <c r="S118">
        <v>0.24819160901968534</v>
      </c>
    </row>
    <row r="119" spans="1:19" x14ac:dyDescent="0.25">
      <c r="A119" t="s">
        <v>286</v>
      </c>
      <c r="B119" t="s">
        <v>81</v>
      </c>
      <c r="C119">
        <v>0.18597760200820651</v>
      </c>
      <c r="D119">
        <v>0.2226789452295464</v>
      </c>
      <c r="E119">
        <v>0.29022228528135008</v>
      </c>
      <c r="F119">
        <v>0.3898068380165049</v>
      </c>
      <c r="G119">
        <v>0.31785263771271322</v>
      </c>
      <c r="H119">
        <v>0.36618412439437009</v>
      </c>
      <c r="I119">
        <v>0.44729932475293843</v>
      </c>
      <c r="J119">
        <v>0.45082873712120491</v>
      </c>
      <c r="K119">
        <v>0.45551301357472129</v>
      </c>
      <c r="L119">
        <v>0.47794123497467322</v>
      </c>
      <c r="M119">
        <v>0.4801683808106425</v>
      </c>
      <c r="N119">
        <v>0.48264381163414799</v>
      </c>
      <c r="O119">
        <v>0.47361554326237842</v>
      </c>
      <c r="P119">
        <v>0.54734794139929999</v>
      </c>
      <c r="Q119">
        <v>0.52368031158675721</v>
      </c>
      <c r="R119">
        <v>0.46047704519503602</v>
      </c>
      <c r="S119">
        <v>0.48500480666333246</v>
      </c>
    </row>
    <row r="120" spans="1:19" x14ac:dyDescent="0.25">
      <c r="A120" t="s">
        <v>282</v>
      </c>
      <c r="B120" t="s">
        <v>82</v>
      </c>
      <c r="C120">
        <v>1.5217224209571989</v>
      </c>
      <c r="D120">
        <v>1.4481727272727272</v>
      </c>
      <c r="E120">
        <v>1.6760729685426585</v>
      </c>
      <c r="F120">
        <v>1.3022141858986966</v>
      </c>
      <c r="G120">
        <v>0.98655378102595959</v>
      </c>
      <c r="H120">
        <v>1.0870333128243561</v>
      </c>
      <c r="I120">
        <v>1.1655652901535256</v>
      </c>
      <c r="J120">
        <v>1.0950161350731873</v>
      </c>
      <c r="K120">
        <v>1.1214896253886921</v>
      </c>
      <c r="L120">
        <v>1.1865291626939485</v>
      </c>
      <c r="M120">
        <v>1.0762304125634687</v>
      </c>
      <c r="N120">
        <v>1.1590775239829139</v>
      </c>
      <c r="O120">
        <v>1.2942505514892975</v>
      </c>
      <c r="P120">
        <v>1.3016624977680225</v>
      </c>
      <c r="Q120">
        <v>1.1827302745184098</v>
      </c>
      <c r="R120">
        <v>1.1053282091859109</v>
      </c>
      <c r="S120">
        <v>1.18626234425084</v>
      </c>
    </row>
    <row r="121" spans="1:19" x14ac:dyDescent="0.25">
      <c r="A121" t="s">
        <v>290</v>
      </c>
      <c r="B121" t="s">
        <v>83</v>
      </c>
      <c r="C121">
        <v>0.82824988301357039</v>
      </c>
      <c r="D121">
        <v>0.85028569504914941</v>
      </c>
      <c r="E121">
        <v>0.90693191499720049</v>
      </c>
      <c r="F121">
        <v>1.0778163322185061</v>
      </c>
      <c r="G121">
        <v>1.0116016072018919</v>
      </c>
      <c r="H121">
        <v>1.0672668311502485</v>
      </c>
      <c r="I121">
        <v>1.1024651884834225</v>
      </c>
      <c r="J121">
        <v>1.0257879124904059</v>
      </c>
      <c r="K121">
        <v>1.0633683136737215</v>
      </c>
      <c r="L121">
        <v>1.1013050860484779</v>
      </c>
      <c r="M121">
        <v>1.0095429012478032</v>
      </c>
      <c r="N121">
        <v>0.98644583698586075</v>
      </c>
      <c r="O121">
        <v>1.0422489526382599</v>
      </c>
      <c r="P121">
        <v>1.0540600837642586</v>
      </c>
      <c r="Q121">
        <v>1.0986704881710252</v>
      </c>
      <c r="R121">
        <v>1.1187231156303281</v>
      </c>
      <c r="S121">
        <v>1.1763076506852073</v>
      </c>
    </row>
    <row r="122" spans="1:19" x14ac:dyDescent="0.25">
      <c r="A122" t="s">
        <v>291</v>
      </c>
      <c r="B122" t="s">
        <v>84</v>
      </c>
      <c r="C122">
        <v>1.0638701114272369</v>
      </c>
      <c r="D122">
        <v>1.0331594471505867</v>
      </c>
      <c r="E122">
        <v>1.109238885858435</v>
      </c>
      <c r="F122">
        <v>1.1526222363265621</v>
      </c>
      <c r="G122">
        <v>1.0758277619878898</v>
      </c>
      <c r="H122">
        <v>1.0249500007833352</v>
      </c>
      <c r="I122">
        <v>1.0560583549708191</v>
      </c>
      <c r="J122">
        <v>0.96067631840976586</v>
      </c>
      <c r="K122">
        <v>0.97922010219568911</v>
      </c>
      <c r="L122">
        <v>0.98261763411293768</v>
      </c>
      <c r="M122">
        <v>0.81959051522734327</v>
      </c>
      <c r="N122">
        <v>0.77543433428171393</v>
      </c>
      <c r="O122">
        <v>0.77936139524117787</v>
      </c>
      <c r="P122">
        <v>0.80448865021411708</v>
      </c>
      <c r="Q122">
        <v>0.75881900435293992</v>
      </c>
      <c r="R122">
        <v>0.75819548810116943</v>
      </c>
      <c r="S122">
        <v>0.77393085286045271</v>
      </c>
    </row>
    <row r="123" spans="1:19" x14ac:dyDescent="0.25">
      <c r="A123" t="s">
        <v>292</v>
      </c>
      <c r="B123" t="s">
        <v>85</v>
      </c>
      <c r="C123">
        <v>0.54302882155392118</v>
      </c>
      <c r="D123">
        <v>0.54318053024300661</v>
      </c>
      <c r="E123">
        <v>0.55941969234115263</v>
      </c>
      <c r="F123">
        <v>0.59271949275634239</v>
      </c>
      <c r="G123">
        <v>0.54433815419617471</v>
      </c>
      <c r="H123">
        <v>0.59536878304036189</v>
      </c>
      <c r="I123">
        <v>0.62641465185857015</v>
      </c>
      <c r="J123">
        <v>0.6363424967450857</v>
      </c>
      <c r="K123">
        <v>0.59099179691157278</v>
      </c>
      <c r="L123">
        <v>0.56573737050133999</v>
      </c>
      <c r="M123">
        <v>0.55822288677407927</v>
      </c>
      <c r="N123">
        <v>0.5268291630587314</v>
      </c>
      <c r="O123">
        <v>0.52812960246894025</v>
      </c>
      <c r="P123">
        <v>0.53775087611788175</v>
      </c>
      <c r="Q123">
        <v>0.52695662105479402</v>
      </c>
      <c r="R123">
        <v>0.50477439216742859</v>
      </c>
      <c r="S123">
        <v>0.49167316972159114</v>
      </c>
    </row>
    <row r="124" spans="1:19" x14ac:dyDescent="0.25">
      <c r="A124" t="s">
        <v>294</v>
      </c>
      <c r="B124" t="s">
        <v>86</v>
      </c>
      <c r="C124">
        <v>0.27129093774266855</v>
      </c>
      <c r="D124">
        <v>0.29119681594435265</v>
      </c>
      <c r="E124">
        <v>0.29784963966957828</v>
      </c>
      <c r="F124">
        <v>0.36093009789378894</v>
      </c>
      <c r="G124">
        <v>0.36981358673373099</v>
      </c>
      <c r="H124">
        <v>0.39493877520540144</v>
      </c>
      <c r="I124">
        <v>0.40976787117165636</v>
      </c>
      <c r="J124">
        <v>0.42553774907555358</v>
      </c>
      <c r="K124">
        <v>0.43384420200132962</v>
      </c>
      <c r="L124">
        <v>0.44999743851137891</v>
      </c>
      <c r="M124">
        <v>0.43996287063813522</v>
      </c>
      <c r="N124">
        <v>0.44202766787837894</v>
      </c>
      <c r="O124">
        <v>0.42300060601301553</v>
      </c>
      <c r="P124">
        <v>0.42252152043769298</v>
      </c>
      <c r="Q124">
        <v>0.42248847256972116</v>
      </c>
      <c r="R124">
        <v>0.41646245218755917</v>
      </c>
      <c r="S124">
        <v>0.40496001925224229</v>
      </c>
    </row>
    <row r="125" spans="1:19" x14ac:dyDescent="0.25">
      <c r="A125" t="s">
        <v>293</v>
      </c>
      <c r="B125" t="s">
        <v>87</v>
      </c>
      <c r="C125">
        <v>1.1754134525876851</v>
      </c>
      <c r="D125">
        <v>1.0700740331197178</v>
      </c>
      <c r="E125">
        <v>1.0217911314737991</v>
      </c>
      <c r="F125">
        <v>1.1304796753080268</v>
      </c>
      <c r="G125">
        <v>1.2313663766523708</v>
      </c>
      <c r="H125">
        <v>1.2726101854212026</v>
      </c>
      <c r="I125">
        <v>1.3464264324860757</v>
      </c>
      <c r="J125">
        <v>1.3068476856666129</v>
      </c>
      <c r="K125">
        <v>1.0379833979070652</v>
      </c>
      <c r="L125">
        <v>0.97269610635094916</v>
      </c>
      <c r="M125">
        <v>0.8548082932247314</v>
      </c>
      <c r="N125">
        <v>0.96991165742043051</v>
      </c>
      <c r="O125">
        <v>0.9370198527493715</v>
      </c>
      <c r="P125">
        <v>0.94326785935305357</v>
      </c>
      <c r="Q125">
        <v>0.95684865317227097</v>
      </c>
      <c r="R125">
        <v>0.94816919771379038</v>
      </c>
      <c r="S125">
        <v>0.91487639381673569</v>
      </c>
    </row>
    <row r="126" spans="1:19" x14ac:dyDescent="0.25">
      <c r="A126" t="s">
        <v>295</v>
      </c>
      <c r="B126" t="s">
        <v>88</v>
      </c>
      <c r="C126">
        <v>0.27050738575474564</v>
      </c>
      <c r="D126">
        <v>0.33614240770985748</v>
      </c>
      <c r="E126">
        <v>0.38902402151477061</v>
      </c>
      <c r="F126">
        <v>0.47027165707507285</v>
      </c>
      <c r="G126">
        <v>0.39899200503078169</v>
      </c>
      <c r="H126">
        <v>0.47175332920946561</v>
      </c>
      <c r="I126">
        <v>0.55988028656247613</v>
      </c>
      <c r="J126">
        <v>0.56220956495855678</v>
      </c>
      <c r="K126">
        <v>0.5668542563406066</v>
      </c>
      <c r="L126">
        <v>0.51795744404879129</v>
      </c>
      <c r="M126">
        <v>0.45258002749248971</v>
      </c>
      <c r="N126">
        <v>0.32389682950832943</v>
      </c>
      <c r="O126">
        <v>0.37194199939606631</v>
      </c>
      <c r="P126">
        <v>0.37517781364555514</v>
      </c>
      <c r="Q126">
        <v>0.35728976021169057</v>
      </c>
      <c r="R126">
        <v>0.3409900926831218</v>
      </c>
      <c r="S126">
        <v>0.36164638865806537</v>
      </c>
    </row>
    <row r="127" spans="1:19" x14ac:dyDescent="0.25">
      <c r="A127" t="s">
        <v>296</v>
      </c>
      <c r="B127" t="s">
        <v>89</v>
      </c>
      <c r="C127">
        <v>0.31356204059954124</v>
      </c>
      <c r="D127">
        <v>0.34356494366855983</v>
      </c>
      <c r="E127">
        <v>0.38742113743645201</v>
      </c>
      <c r="F127">
        <v>0.42596964444464142</v>
      </c>
      <c r="G127">
        <v>0.42256424439897611</v>
      </c>
      <c r="H127">
        <v>0.41431449980812213</v>
      </c>
      <c r="I127">
        <v>0.39855650414994348</v>
      </c>
      <c r="J127">
        <v>0.44929448940583772</v>
      </c>
      <c r="K127">
        <v>0.43737326900373769</v>
      </c>
      <c r="L127">
        <v>0.43549020667772753</v>
      </c>
      <c r="M127">
        <v>0.3976479346566254</v>
      </c>
      <c r="N127">
        <v>0.38801230646024509</v>
      </c>
      <c r="O127">
        <v>0.38859478568929873</v>
      </c>
      <c r="P127">
        <v>0.40376064496848024</v>
      </c>
      <c r="Q127">
        <v>0.41083197628215018</v>
      </c>
      <c r="R127">
        <v>0.40812033696139904</v>
      </c>
      <c r="S127">
        <v>0.39948795404291404</v>
      </c>
    </row>
    <row r="128" spans="1:19" x14ac:dyDescent="0.25">
      <c r="A128" t="s">
        <v>565</v>
      </c>
      <c r="B128" t="s">
        <v>90</v>
      </c>
      <c r="C128">
        <v>0.1997838994313173</v>
      </c>
      <c r="D128">
        <v>0.21654018983297443</v>
      </c>
      <c r="E128">
        <v>0.26061962734035449</v>
      </c>
      <c r="F128">
        <v>0.31886255927270296</v>
      </c>
      <c r="G128">
        <v>0.28098964031427531</v>
      </c>
      <c r="H128">
        <v>0.28517192886252374</v>
      </c>
      <c r="I128">
        <v>0.34084262488990308</v>
      </c>
      <c r="J128">
        <v>0.32557379438721612</v>
      </c>
      <c r="K128">
        <v>0.31720778789133347</v>
      </c>
      <c r="L128">
        <v>0.29888425132530783</v>
      </c>
      <c r="M128">
        <v>0.26598533410432484</v>
      </c>
      <c r="N128">
        <v>0.23939856488287911</v>
      </c>
      <c r="O128">
        <v>0.24625433000619026</v>
      </c>
      <c r="P128">
        <v>0.24889536874206242</v>
      </c>
      <c r="Q128">
        <v>0.25072233860578202</v>
      </c>
      <c r="R128">
        <v>0.23721458164203366</v>
      </c>
      <c r="S128">
        <v>0.24135649895757486</v>
      </c>
    </row>
    <row r="129" spans="1:19" x14ac:dyDescent="0.25">
      <c r="A129" t="s">
        <v>226</v>
      </c>
      <c r="B129" t="s">
        <v>91</v>
      </c>
      <c r="C129">
        <v>0.27498212460499938</v>
      </c>
      <c r="D129">
        <v>0.27837361678675437</v>
      </c>
      <c r="E129">
        <v>0.29206685037041741</v>
      </c>
      <c r="F129">
        <v>0.32184506418899844</v>
      </c>
      <c r="G129">
        <v>0.3210596684289182</v>
      </c>
      <c r="H129">
        <v>0.32358362235634947</v>
      </c>
      <c r="I129">
        <v>0.3378675253326352</v>
      </c>
      <c r="J129">
        <v>0.33146300104218446</v>
      </c>
      <c r="K129">
        <v>0.33275004704280342</v>
      </c>
      <c r="L129">
        <v>0.3432905923471356</v>
      </c>
      <c r="M129">
        <v>0.3431676095987487</v>
      </c>
      <c r="N129">
        <v>0.34546344414146857</v>
      </c>
      <c r="O129">
        <v>0.35262938039120323</v>
      </c>
      <c r="P129">
        <v>0.35506730444467743</v>
      </c>
      <c r="Q129">
        <v>0.35922850197036604</v>
      </c>
      <c r="R129">
        <v>0.34984068332383694</v>
      </c>
      <c r="S129">
        <v>0.33972988390641351</v>
      </c>
    </row>
    <row r="130" spans="1:19" x14ac:dyDescent="0.25">
      <c r="A130" t="s">
        <v>297</v>
      </c>
      <c r="B130" t="s">
        <v>298</v>
      </c>
      <c r="C130">
        <v>0.69946268577943638</v>
      </c>
      <c r="D130">
        <v>0.66736423773893216</v>
      </c>
      <c r="E130">
        <v>0.76646446306829807</v>
      </c>
      <c r="F130">
        <v>0.81656853542629937</v>
      </c>
      <c r="G130">
        <v>0.75569777129716575</v>
      </c>
      <c r="H130">
        <v>0.88566635749054579</v>
      </c>
      <c r="I130">
        <v>0.99187352417939756</v>
      </c>
      <c r="J130">
        <v>0.97204603366764231</v>
      </c>
      <c r="K130">
        <v>0.89258446384237589</v>
      </c>
      <c r="L130">
        <v>0.85380526220775832</v>
      </c>
      <c r="M130">
        <v>0.73668705649661193</v>
      </c>
      <c r="N130">
        <v>0.76825274323316972</v>
      </c>
      <c r="O130">
        <v>0.79678687075904353</v>
      </c>
      <c r="P130">
        <v>0.77078358132509717</v>
      </c>
      <c r="Q130">
        <v>0.69036412193559749</v>
      </c>
      <c r="R130">
        <v>0.69736818359685493</v>
      </c>
      <c r="S130">
        <v>0.75488940803117499</v>
      </c>
    </row>
    <row r="131" spans="1:19" x14ac:dyDescent="0.25">
      <c r="A131" t="s">
        <v>566</v>
      </c>
      <c r="B131" t="s">
        <v>372</v>
      </c>
      <c r="C131">
        <v>0.60435559193951482</v>
      </c>
      <c r="D131">
        <v>0.66932995904842585</v>
      </c>
      <c r="E131">
        <v>0.69293417960548509</v>
      </c>
      <c r="F131">
        <v>0.68996771879196295</v>
      </c>
      <c r="G131">
        <v>0.70643269366597039</v>
      </c>
      <c r="H131">
        <v>0.70174440746040001</v>
      </c>
      <c r="I131">
        <v>0.72636811821548886</v>
      </c>
      <c r="J131">
        <v>0.74672125003955925</v>
      </c>
      <c r="K131">
        <v>0.75320261496084817</v>
      </c>
      <c r="L131">
        <v>0.75369834899902222</v>
      </c>
      <c r="M131">
        <v>0.7536715931362592</v>
      </c>
      <c r="N131">
        <v>0.75467277456212956</v>
      </c>
      <c r="O131">
        <v>0.75546829788773329</v>
      </c>
      <c r="P131">
        <v>0.73527384695324438</v>
      </c>
      <c r="Q131">
        <v>0.71419268505579991</v>
      </c>
      <c r="R131">
        <v>0.65923838316566663</v>
      </c>
      <c r="S131">
        <v>0.6214556196576444</v>
      </c>
    </row>
    <row r="132" spans="1:19" x14ac:dyDescent="0.25">
      <c r="A132" t="s">
        <v>567</v>
      </c>
      <c r="B132" t="s">
        <v>92</v>
      </c>
      <c r="C132">
        <v>0.77034202742714764</v>
      </c>
      <c r="D132">
        <v>0.80878073357453817</v>
      </c>
      <c r="E132">
        <v>0.82871076288558609</v>
      </c>
      <c r="F132">
        <v>0.712962423461728</v>
      </c>
      <c r="G132">
        <v>0.64875979732639999</v>
      </c>
      <c r="H132">
        <v>0.72746308542542315</v>
      </c>
      <c r="I132">
        <v>0.7710834742934648</v>
      </c>
      <c r="J132">
        <v>0.75890761482676683</v>
      </c>
      <c r="K132">
        <v>0.79378829977981513</v>
      </c>
      <c r="L132">
        <v>0.82802522752983776</v>
      </c>
      <c r="M132">
        <v>0.75805834908047731</v>
      </c>
      <c r="N132">
        <v>0.74007667049224901</v>
      </c>
      <c r="O132">
        <v>0.77194425085936735</v>
      </c>
      <c r="P132">
        <v>0.77680272330758748</v>
      </c>
      <c r="Q132">
        <v>0.74194448227260734</v>
      </c>
      <c r="R132">
        <v>0.69866035599777609</v>
      </c>
      <c r="S132">
        <v>0.740810953511155</v>
      </c>
    </row>
    <row r="133" spans="1:19" x14ac:dyDescent="0.25">
      <c r="A133" t="s">
        <v>301</v>
      </c>
      <c r="B133" t="s">
        <v>93</v>
      </c>
      <c r="C133">
        <v>0.42506918178224318</v>
      </c>
      <c r="D133">
        <v>0.48201983206200544</v>
      </c>
      <c r="E133">
        <v>0.49988726930693878</v>
      </c>
      <c r="F133">
        <v>0.61536301876393229</v>
      </c>
      <c r="G133">
        <v>0.4730433435157575</v>
      </c>
      <c r="H133">
        <v>0.52150021808413816</v>
      </c>
      <c r="I133">
        <v>0.62206306535264844</v>
      </c>
      <c r="J133">
        <v>0.62867519939827443</v>
      </c>
      <c r="K133">
        <v>0.63270661449230603</v>
      </c>
      <c r="L133">
        <v>0.62872135379493677</v>
      </c>
      <c r="M133">
        <v>0.63241870152114321</v>
      </c>
      <c r="N133">
        <v>0.61883965062605761</v>
      </c>
      <c r="O133">
        <v>0.58517636263916906</v>
      </c>
      <c r="P133">
        <v>0.63871642502108616</v>
      </c>
      <c r="Q133">
        <v>0.62190817138977283</v>
      </c>
      <c r="R133">
        <v>0.5245270194007805</v>
      </c>
    </row>
    <row r="134" spans="1:19" x14ac:dyDescent="0.25">
      <c r="A134" t="s">
        <v>568</v>
      </c>
      <c r="B134" t="s">
        <v>465</v>
      </c>
    </row>
    <row r="135" spans="1:19" x14ac:dyDescent="0.25">
      <c r="A135" t="s">
        <v>569</v>
      </c>
      <c r="B135" t="s">
        <v>94</v>
      </c>
      <c r="C135">
        <v>0.18500590360418387</v>
      </c>
      <c r="D135">
        <v>0.2086828472570029</v>
      </c>
      <c r="E135">
        <v>0.23082927367270661</v>
      </c>
      <c r="F135">
        <v>0.27089233403264346</v>
      </c>
      <c r="G135">
        <v>0.26829936611502642</v>
      </c>
      <c r="H135">
        <v>0.29851490013658083</v>
      </c>
      <c r="I135">
        <v>0.33210220021638109</v>
      </c>
      <c r="J135">
        <v>0.3266717421795573</v>
      </c>
      <c r="K135">
        <v>0.34633604932328427</v>
      </c>
      <c r="L135">
        <v>0.3404909031870233</v>
      </c>
      <c r="M135">
        <v>0.34693212443833427</v>
      </c>
      <c r="N135">
        <v>0.33964794034606743</v>
      </c>
      <c r="O135">
        <v>0.33828535697213408</v>
      </c>
      <c r="P135">
        <v>0.33046310773926868</v>
      </c>
      <c r="Q135">
        <v>0.31801722658499254</v>
      </c>
      <c r="R135">
        <v>0.31668198742545095</v>
      </c>
      <c r="S135">
        <v>0.29413375235515032</v>
      </c>
    </row>
    <row r="136" spans="1:19" x14ac:dyDescent="0.25">
      <c r="A136" t="s">
        <v>305</v>
      </c>
      <c r="B136" t="s">
        <v>95</v>
      </c>
      <c r="C136">
        <v>0.45935440933070781</v>
      </c>
      <c r="D136">
        <v>0.44952951041650613</v>
      </c>
      <c r="E136">
        <v>0.45141336107047098</v>
      </c>
      <c r="F136">
        <v>0.47628478813169683</v>
      </c>
      <c r="G136">
        <v>0.52192320099585277</v>
      </c>
      <c r="H136">
        <v>0.51870927905133735</v>
      </c>
      <c r="I136">
        <v>0.52321844541207496</v>
      </c>
      <c r="J136">
        <v>0.53659721529339233</v>
      </c>
      <c r="K136">
        <v>0.52970217424758936</v>
      </c>
      <c r="L136">
        <v>0.51151897306297112</v>
      </c>
      <c r="M136">
        <v>0.50734424022216051</v>
      </c>
      <c r="N136">
        <v>0.49266076663203778</v>
      </c>
      <c r="O136">
        <v>0.48741351902745206</v>
      </c>
      <c r="P136">
        <v>0.50139736021944281</v>
      </c>
      <c r="Q136">
        <v>0.50207302947092469</v>
      </c>
      <c r="R136">
        <v>0.38525594738867136</v>
      </c>
      <c r="S136">
        <v>0.29011968631398893</v>
      </c>
    </row>
    <row r="137" spans="1:19" x14ac:dyDescent="0.25">
      <c r="A137" t="s">
        <v>307</v>
      </c>
      <c r="B137" t="s">
        <v>96</v>
      </c>
      <c r="C137">
        <v>0.37145784456358699</v>
      </c>
      <c r="D137">
        <v>0.39325584377593198</v>
      </c>
      <c r="E137">
        <v>0.42892415420593999</v>
      </c>
      <c r="F137">
        <v>0.49377084151295397</v>
      </c>
      <c r="G137">
        <v>0.477267169511564</v>
      </c>
      <c r="H137">
        <v>0.50231010442831303</v>
      </c>
      <c r="I137">
        <v>0.545838707946248</v>
      </c>
      <c r="J137">
        <v>0.56039926454289701</v>
      </c>
      <c r="K137">
        <v>0.53903488182800097</v>
      </c>
      <c r="L137">
        <v>0.52186249940632701</v>
      </c>
      <c r="M137">
        <v>0.54979163534734199</v>
      </c>
      <c r="N137">
        <v>0.51819765629242898</v>
      </c>
      <c r="O137">
        <v>0.46099355118409702</v>
      </c>
      <c r="P137">
        <v>0.44929240658756198</v>
      </c>
      <c r="Q137">
        <v>0.43892336203419602</v>
      </c>
      <c r="R137">
        <v>0.40937506661138101</v>
      </c>
      <c r="S137">
        <v>0.43213323587401797</v>
      </c>
    </row>
    <row r="138" spans="1:19" x14ac:dyDescent="0.25">
      <c r="A138" t="s">
        <v>308</v>
      </c>
      <c r="B138" t="s">
        <v>97</v>
      </c>
      <c r="C138">
        <v>0.3003426611270506</v>
      </c>
      <c r="D138">
        <v>0.34730921181680113</v>
      </c>
      <c r="E138">
        <v>0.36041221115062017</v>
      </c>
      <c r="F138">
        <v>0.45141689272525171</v>
      </c>
      <c r="G138">
        <v>0.32905080938528519</v>
      </c>
      <c r="H138">
        <v>0.38375441056333204</v>
      </c>
      <c r="I138">
        <v>0.48372507929444131</v>
      </c>
      <c r="J138">
        <v>0.53634426285773718</v>
      </c>
      <c r="K138">
        <v>0.52160308038540526</v>
      </c>
      <c r="L138">
        <v>0.45213608069458583</v>
      </c>
      <c r="M138">
        <v>0.35498451980264412</v>
      </c>
      <c r="N138">
        <v>0.36324576222282651</v>
      </c>
      <c r="O138">
        <v>0.43486169288253412</v>
      </c>
      <c r="P138">
        <v>0.44927804711969815</v>
      </c>
      <c r="Q138">
        <v>0.44885909558950726</v>
      </c>
      <c r="R138">
        <v>0.42395591507962482</v>
      </c>
      <c r="S138">
        <v>0.26344703414835413</v>
      </c>
    </row>
    <row r="139" spans="1:19" x14ac:dyDescent="0.25">
      <c r="A139" t="s">
        <v>570</v>
      </c>
      <c r="B139" t="s">
        <v>374</v>
      </c>
      <c r="C139">
        <v>0.64612920026088883</v>
      </c>
      <c r="D139">
        <v>0.65922928415546289</v>
      </c>
      <c r="E139">
        <v>0.66493159602560004</v>
      </c>
      <c r="F139">
        <v>0.66894293037981101</v>
      </c>
      <c r="G139">
        <v>0.66679920796911474</v>
      </c>
      <c r="H139">
        <v>0.68792549463354813</v>
      </c>
      <c r="I139">
        <v>0.67766414748297776</v>
      </c>
      <c r="J139">
        <v>0.69469005973250741</v>
      </c>
      <c r="K139">
        <v>0.69527029991149991</v>
      </c>
      <c r="L139">
        <v>0.71534368726942221</v>
      </c>
      <c r="M139">
        <v>0.7448425116362406</v>
      </c>
      <c r="N139">
        <v>0.72504145127755548</v>
      </c>
      <c r="O139">
        <v>0.73917048948782593</v>
      </c>
      <c r="P139">
        <v>0.72292021423650366</v>
      </c>
      <c r="Q139">
        <v>0.72776880062997029</v>
      </c>
      <c r="R139">
        <v>0.68825701766161107</v>
      </c>
      <c r="S139">
        <v>0.65685743313116285</v>
      </c>
    </row>
    <row r="140" spans="1:19" x14ac:dyDescent="0.25">
      <c r="A140" t="s">
        <v>571</v>
      </c>
      <c r="B140" t="s">
        <v>466</v>
      </c>
    </row>
    <row r="141" spans="1:19" x14ac:dyDescent="0.25">
      <c r="A141" t="s">
        <v>572</v>
      </c>
      <c r="B141" t="s">
        <v>467</v>
      </c>
    </row>
    <row r="142" spans="1:19" x14ac:dyDescent="0.25">
      <c r="A142" t="s">
        <v>573</v>
      </c>
      <c r="B142" t="s">
        <v>468</v>
      </c>
    </row>
    <row r="143" spans="1:19" x14ac:dyDescent="0.25">
      <c r="A143" t="s">
        <v>309</v>
      </c>
      <c r="B143" t="s">
        <v>310</v>
      </c>
    </row>
    <row r="144" spans="1:19" x14ac:dyDescent="0.25">
      <c r="A144" t="s">
        <v>393</v>
      </c>
      <c r="B144" t="s">
        <v>98</v>
      </c>
      <c r="C144">
        <v>0.25151823518468358</v>
      </c>
      <c r="D144">
        <v>0.26258347833992879</v>
      </c>
      <c r="E144">
        <v>0.27386023723049413</v>
      </c>
      <c r="F144">
        <v>0.31918406465691779</v>
      </c>
      <c r="G144">
        <v>0.31648603556359395</v>
      </c>
      <c r="H144">
        <v>0.3411338978630587</v>
      </c>
      <c r="I144">
        <v>0.35534586853662636</v>
      </c>
      <c r="J144">
        <v>0.32481467076788945</v>
      </c>
      <c r="K144">
        <v>0.33268227582492549</v>
      </c>
      <c r="L144">
        <v>0.33928243488609022</v>
      </c>
      <c r="M144">
        <v>0.33257927563553857</v>
      </c>
      <c r="N144">
        <v>0.31791744978298986</v>
      </c>
      <c r="O144">
        <v>0.32398362125146934</v>
      </c>
      <c r="P144">
        <v>0.30966498202168963</v>
      </c>
      <c r="Q144">
        <v>0.28721736174871954</v>
      </c>
      <c r="R144">
        <v>0.28189774146377067</v>
      </c>
      <c r="S144">
        <v>0.27291853127954346</v>
      </c>
    </row>
    <row r="145" spans="1:19" x14ac:dyDescent="0.25">
      <c r="A145" t="s">
        <v>574</v>
      </c>
      <c r="B145" t="s">
        <v>469</v>
      </c>
    </row>
    <row r="146" spans="1:19" x14ac:dyDescent="0.25">
      <c r="A146" t="s">
        <v>575</v>
      </c>
      <c r="B146" t="s">
        <v>470</v>
      </c>
    </row>
    <row r="147" spans="1:19" x14ac:dyDescent="0.25">
      <c r="A147" t="s">
        <v>306</v>
      </c>
      <c r="B147" t="s">
        <v>99</v>
      </c>
      <c r="C147">
        <v>0.51247654338392434</v>
      </c>
      <c r="D147">
        <v>0.51034552919647347</v>
      </c>
      <c r="E147">
        <v>0.4456544310343345</v>
      </c>
      <c r="F147">
        <v>0.43527904680585022</v>
      </c>
      <c r="G147">
        <v>0.43156181968090568</v>
      </c>
      <c r="H147">
        <v>0.52003729314969394</v>
      </c>
      <c r="I147">
        <v>0.56209484603668092</v>
      </c>
      <c r="J147">
        <v>0.53255696210754389</v>
      </c>
      <c r="K147">
        <v>0.45527921843547542</v>
      </c>
      <c r="L147">
        <v>0.4259984005355073</v>
      </c>
      <c r="M147">
        <v>0.37241356158443595</v>
      </c>
      <c r="N147">
        <v>0.34069865188312326</v>
      </c>
      <c r="O147">
        <v>0.41323441505274694</v>
      </c>
      <c r="P147">
        <v>0.44644578970704552</v>
      </c>
      <c r="Q147">
        <v>0.41763372974335916</v>
      </c>
      <c r="R147">
        <v>0.4094120185548985</v>
      </c>
      <c r="S147">
        <v>0.43390239155017085</v>
      </c>
    </row>
    <row r="148" spans="1:19" x14ac:dyDescent="0.25">
      <c r="A148" t="s">
        <v>576</v>
      </c>
      <c r="B148" t="s">
        <v>471</v>
      </c>
    </row>
    <row r="149" spans="1:19" x14ac:dyDescent="0.25">
      <c r="A149" t="s">
        <v>311</v>
      </c>
      <c r="B149" t="s">
        <v>100</v>
      </c>
      <c r="C149">
        <v>0.54131484015424813</v>
      </c>
      <c r="D149">
        <v>0.55998494164888934</v>
      </c>
      <c r="E149">
        <v>0.64339764641488773</v>
      </c>
      <c r="F149">
        <v>0.72124835357822337</v>
      </c>
      <c r="G149">
        <v>0.65247845426744511</v>
      </c>
      <c r="H149">
        <v>0.59649031334238145</v>
      </c>
      <c r="I149">
        <v>0.62823062420496545</v>
      </c>
      <c r="J149">
        <v>0.58160185202381554</v>
      </c>
      <c r="K149">
        <v>0.58864979765977876</v>
      </c>
      <c r="L149">
        <v>0.5872388884227665</v>
      </c>
      <c r="M149">
        <v>0.49468519838828096</v>
      </c>
      <c r="N149">
        <v>0.48531060079377553</v>
      </c>
      <c r="O149">
        <v>0.50013245044705967</v>
      </c>
      <c r="P149">
        <v>0.52743790316862704</v>
      </c>
      <c r="Q149">
        <v>0.50792349669019532</v>
      </c>
      <c r="R149">
        <v>0.52037084088404817</v>
      </c>
      <c r="S149">
        <v>0.54923739697285934</v>
      </c>
    </row>
    <row r="150" spans="1:19" x14ac:dyDescent="0.25">
      <c r="A150" t="s">
        <v>312</v>
      </c>
      <c r="B150" t="s">
        <v>101</v>
      </c>
      <c r="C150">
        <v>1.1773610024342407</v>
      </c>
      <c r="D150">
        <v>1.1509961411399985</v>
      </c>
      <c r="E150">
        <v>1.2627831339380431</v>
      </c>
      <c r="F150">
        <v>1.3237461058710935</v>
      </c>
      <c r="G150">
        <v>1.2594955008652335</v>
      </c>
      <c r="H150">
        <v>1.2271337239000024</v>
      </c>
      <c r="I150">
        <v>1.2598573074610919</v>
      </c>
      <c r="J150">
        <v>1.1650335197695314</v>
      </c>
      <c r="K150">
        <v>1.1890029870800034</v>
      </c>
      <c r="L150">
        <v>1.1745780264415644</v>
      </c>
      <c r="M150">
        <v>0.97777043950507758</v>
      </c>
      <c r="N150">
        <v>0.94296412041011912</v>
      </c>
      <c r="O150">
        <v>0.95831983881176641</v>
      </c>
      <c r="P150">
        <v>1.0024721309192151</v>
      </c>
      <c r="Q150">
        <v>0.96486164630588078</v>
      </c>
      <c r="R150">
        <v>0.98735657783190933</v>
      </c>
      <c r="S150">
        <v>1.0068940289961079</v>
      </c>
    </row>
    <row r="151" spans="1:19" x14ac:dyDescent="0.25">
      <c r="A151" t="s">
        <v>304</v>
      </c>
      <c r="B151" t="s">
        <v>102</v>
      </c>
      <c r="C151">
        <v>0.54585438705662725</v>
      </c>
      <c r="D151">
        <v>0.61310634562327571</v>
      </c>
      <c r="E151">
        <v>0.77391191355491717</v>
      </c>
      <c r="F151">
        <v>0.84131267358573303</v>
      </c>
      <c r="G151">
        <v>0.72439532944120089</v>
      </c>
      <c r="H151">
        <v>0.64500265675116575</v>
      </c>
      <c r="I151">
        <v>0.69299000389431009</v>
      </c>
      <c r="J151">
        <v>0.65040108139277963</v>
      </c>
      <c r="K151">
        <v>0.66290236119201307</v>
      </c>
      <c r="L151">
        <v>0.66100619324156629</v>
      </c>
      <c r="M151">
        <v>0.55205921947539027</v>
      </c>
      <c r="N151">
        <v>0.53633329978015698</v>
      </c>
      <c r="O151">
        <v>0.54737232820353032</v>
      </c>
      <c r="P151">
        <v>0.57858622394274473</v>
      </c>
      <c r="Q151">
        <v>0.56226502834509706</v>
      </c>
      <c r="R151">
        <v>0.56337338218988475</v>
      </c>
      <c r="S151">
        <v>0.59886872860464158</v>
      </c>
    </row>
    <row r="152" spans="1:19" x14ac:dyDescent="0.25">
      <c r="A152" t="s">
        <v>577</v>
      </c>
      <c r="B152" t="s">
        <v>314</v>
      </c>
      <c r="C152">
        <v>0.42399292075092804</v>
      </c>
      <c r="D152">
        <v>0.4436932402280313</v>
      </c>
      <c r="E152">
        <v>0.46785544664121875</v>
      </c>
      <c r="F152">
        <v>0.50628626838279578</v>
      </c>
      <c r="G152">
        <v>0.50997750956445143</v>
      </c>
      <c r="H152">
        <v>0.52688105514327677</v>
      </c>
      <c r="I152">
        <v>0.55371366528781274</v>
      </c>
      <c r="J152">
        <v>0.57138273669094242</v>
      </c>
      <c r="K152">
        <v>0.58126129079342237</v>
      </c>
      <c r="L152">
        <v>0.60856405747893361</v>
      </c>
      <c r="M152">
        <v>0.64333418271059362</v>
      </c>
      <c r="N152">
        <v>0.64012384064579175</v>
      </c>
      <c r="O152">
        <v>0.64227713511942564</v>
      </c>
      <c r="P152">
        <v>0.64577720821639639</v>
      </c>
      <c r="Q152">
        <v>0.64983913532618676</v>
      </c>
      <c r="R152">
        <v>0.6470716990255424</v>
      </c>
      <c r="S152">
        <v>0.61632629171185072</v>
      </c>
    </row>
    <row r="153" spans="1:19" x14ac:dyDescent="0.25">
      <c r="A153" t="s">
        <v>578</v>
      </c>
      <c r="B153" t="s">
        <v>472</v>
      </c>
    </row>
    <row r="154" spans="1:19" x14ac:dyDescent="0.25">
      <c r="A154" t="s">
        <v>337</v>
      </c>
      <c r="B154" t="s">
        <v>103</v>
      </c>
      <c r="C154">
        <v>0.42080780623164238</v>
      </c>
      <c r="D154">
        <v>0.41780211267833917</v>
      </c>
      <c r="E154">
        <v>0.45246829325643229</v>
      </c>
      <c r="F154">
        <v>0.49053262140675974</v>
      </c>
      <c r="G154">
        <v>0.46953770106149856</v>
      </c>
      <c r="H154">
        <v>0.44844574872854398</v>
      </c>
      <c r="I154">
        <v>0.45393342563567535</v>
      </c>
      <c r="J154">
        <v>0.43456826089105055</v>
      </c>
      <c r="K154">
        <v>0.45136989570587233</v>
      </c>
      <c r="L154">
        <v>0.47986184061832077</v>
      </c>
      <c r="M154">
        <v>0.40929154341879803</v>
      </c>
      <c r="N154">
        <v>0.40724312137834212</v>
      </c>
      <c r="O154">
        <v>0.41513004137669729</v>
      </c>
      <c r="P154">
        <v>0.42258961778993082</v>
      </c>
      <c r="Q154">
        <v>0.40850103958306555</v>
      </c>
      <c r="R154">
        <v>0.40934996631527248</v>
      </c>
      <c r="S154">
        <v>0.42871533796393169</v>
      </c>
    </row>
    <row r="155" spans="1:19" x14ac:dyDescent="0.25">
      <c r="A155" t="s">
        <v>333</v>
      </c>
      <c r="B155" t="s">
        <v>334</v>
      </c>
    </row>
    <row r="156" spans="1:19" x14ac:dyDescent="0.25">
      <c r="A156" t="s">
        <v>332</v>
      </c>
      <c r="B156" t="s">
        <v>104</v>
      </c>
      <c r="C156">
        <v>0.21018639499497921</v>
      </c>
      <c r="D156">
        <v>0.22189363508649923</v>
      </c>
      <c r="E156">
        <v>0.2708730559707172</v>
      </c>
      <c r="F156">
        <v>0.33917962403399443</v>
      </c>
      <c r="G156">
        <v>0.32208947222723139</v>
      </c>
      <c r="H156">
        <v>0.38105636225114908</v>
      </c>
      <c r="I156">
        <v>0.42557449714289819</v>
      </c>
      <c r="J156">
        <v>0.41364436688912293</v>
      </c>
      <c r="K156">
        <v>0.39634694059824926</v>
      </c>
      <c r="L156">
        <v>0.3771127129704378</v>
      </c>
      <c r="M156">
        <v>0.29524639877354719</v>
      </c>
      <c r="N156">
        <v>0.27147083657030235</v>
      </c>
      <c r="O156">
        <v>0.30122660763159836</v>
      </c>
      <c r="P156">
        <v>0.33421224579105807</v>
      </c>
      <c r="Q156">
        <v>0.33087862538746082</v>
      </c>
      <c r="R156">
        <v>0.34969843514581378</v>
      </c>
      <c r="S156">
        <v>0.33986376970001303</v>
      </c>
    </row>
    <row r="157" spans="1:19" x14ac:dyDescent="0.25">
      <c r="A157" t="s">
        <v>316</v>
      </c>
      <c r="B157" t="s">
        <v>105</v>
      </c>
      <c r="C157">
        <v>0.22781596364164955</v>
      </c>
      <c r="D157">
        <v>0.22887438095640542</v>
      </c>
      <c r="E157">
        <v>0.2809854324437755</v>
      </c>
      <c r="F157">
        <v>0.32504626766831829</v>
      </c>
      <c r="G157">
        <v>0.30160197735318289</v>
      </c>
      <c r="H157">
        <v>0.30745339102633795</v>
      </c>
      <c r="I157">
        <v>0.343122150146072</v>
      </c>
      <c r="J157">
        <v>0.33845533663876315</v>
      </c>
      <c r="K157">
        <v>0.35237383196708005</v>
      </c>
      <c r="L157">
        <v>0.34120926104617433</v>
      </c>
      <c r="M157">
        <v>0.30205856536821457</v>
      </c>
      <c r="N157">
        <v>0.29623776223438797</v>
      </c>
      <c r="O157">
        <v>0.32522428006317489</v>
      </c>
      <c r="P157">
        <v>0.32143948395710825</v>
      </c>
      <c r="Q157">
        <v>0.31002423868823559</v>
      </c>
      <c r="R157">
        <v>0.30524517679987989</v>
      </c>
      <c r="S157">
        <v>0.31127561869913711</v>
      </c>
    </row>
    <row r="158" spans="1:19" x14ac:dyDescent="0.25">
      <c r="A158" t="s">
        <v>319</v>
      </c>
      <c r="B158" t="s">
        <v>320</v>
      </c>
      <c r="C158">
        <v>0.4069374139789953</v>
      </c>
      <c r="D158">
        <v>0.42383400145050626</v>
      </c>
      <c r="E158">
        <v>0.45443654710941561</v>
      </c>
      <c r="F158">
        <v>0.49515523850515081</v>
      </c>
      <c r="G158">
        <v>0.5475331446480719</v>
      </c>
      <c r="H158">
        <v>0.55662154659805074</v>
      </c>
      <c r="I158">
        <v>0.53839375916906718</v>
      </c>
      <c r="J158">
        <v>0.53070366885355946</v>
      </c>
      <c r="K158">
        <v>0.536643889437729</v>
      </c>
      <c r="L158">
        <v>0.53143725122749086</v>
      </c>
      <c r="M158">
        <v>0.53870555606868664</v>
      </c>
      <c r="N158">
        <v>0.52893342661778786</v>
      </c>
      <c r="O158">
        <v>0.53036848982926688</v>
      </c>
      <c r="P158">
        <v>0.53417709627401233</v>
      </c>
      <c r="Q158">
        <v>0.51852315485247169</v>
      </c>
      <c r="R158">
        <v>0.51449968840729721</v>
      </c>
      <c r="S158">
        <v>0.50284286965185809</v>
      </c>
    </row>
    <row r="159" spans="1:19" x14ac:dyDescent="0.25">
      <c r="A159" t="s">
        <v>579</v>
      </c>
      <c r="B159" t="s">
        <v>473</v>
      </c>
    </row>
    <row r="160" spans="1:19" x14ac:dyDescent="0.25">
      <c r="A160" t="s">
        <v>329</v>
      </c>
      <c r="B160" t="s">
        <v>106</v>
      </c>
      <c r="C160">
        <v>0.65396654401306675</v>
      </c>
      <c r="D160">
        <v>0.65650900983558425</v>
      </c>
      <c r="E160">
        <v>0.67444437327281714</v>
      </c>
      <c r="F160">
        <v>0.6711350710261732</v>
      </c>
      <c r="G160">
        <v>0.55012150812150806</v>
      </c>
      <c r="H160">
        <v>0.60776052548274773</v>
      </c>
      <c r="I160">
        <v>0.61763082272826064</v>
      </c>
      <c r="J160">
        <v>0.59673548730020121</v>
      </c>
      <c r="K160">
        <v>0.61731592546194802</v>
      </c>
      <c r="L160">
        <v>0.6052524355839759</v>
      </c>
      <c r="M160">
        <v>0.52545667358644144</v>
      </c>
      <c r="N160">
        <v>0.45252881199736389</v>
      </c>
      <c r="O160">
        <v>0.47095617256228034</v>
      </c>
      <c r="P160">
        <v>0.48203171848287546</v>
      </c>
      <c r="Q160">
        <v>0.50095335243672001</v>
      </c>
      <c r="R160">
        <v>0.45159609226644826</v>
      </c>
      <c r="S160">
        <v>0.49541810540439218</v>
      </c>
    </row>
    <row r="161" spans="1:19" x14ac:dyDescent="0.25">
      <c r="A161" t="s">
        <v>324</v>
      </c>
      <c r="B161" t="s">
        <v>326</v>
      </c>
      <c r="C161">
        <v>0.88079544872399196</v>
      </c>
      <c r="D161">
        <v>0.88416325302107601</v>
      </c>
      <c r="E161">
        <v>0.87421353784238098</v>
      </c>
      <c r="F161">
        <v>0.90460592461851896</v>
      </c>
      <c r="G161">
        <v>0.89465075451304799</v>
      </c>
      <c r="H161">
        <v>0.89252933517975197</v>
      </c>
      <c r="I161">
        <v>0.93859516440826896</v>
      </c>
      <c r="J161">
        <v>0.97852219978680599</v>
      </c>
      <c r="K161">
        <v>0.95649584319070602</v>
      </c>
      <c r="L161">
        <v>0.94806237597970999</v>
      </c>
      <c r="M161">
        <v>0.908463476713815</v>
      </c>
      <c r="N161">
        <v>0.967041474188163</v>
      </c>
      <c r="O161">
        <v>0.97253166800216995</v>
      </c>
      <c r="P161">
        <v>0.94001829874166798</v>
      </c>
      <c r="Q161">
        <v>0.88166852578204402</v>
      </c>
      <c r="R161">
        <v>0.92433849460273698</v>
      </c>
      <c r="S161">
        <v>0.94236662428040696</v>
      </c>
    </row>
    <row r="162" spans="1:19" x14ac:dyDescent="0.25">
      <c r="A162" t="s">
        <v>580</v>
      </c>
      <c r="B162" t="s">
        <v>474</v>
      </c>
    </row>
    <row r="163" spans="1:19" x14ac:dyDescent="0.25">
      <c r="A163" t="s">
        <v>581</v>
      </c>
      <c r="B163" t="s">
        <v>107</v>
      </c>
      <c r="C163">
        <v>0.39147972844069134</v>
      </c>
      <c r="D163">
        <v>0.38698399148715007</v>
      </c>
      <c r="E163">
        <v>0.4362580142542265</v>
      </c>
      <c r="F163">
        <v>0.46011577716791224</v>
      </c>
      <c r="G163">
        <v>0.416415275713861</v>
      </c>
      <c r="H163">
        <v>0.4029688314782125</v>
      </c>
      <c r="I163">
        <v>0.43630827212115086</v>
      </c>
      <c r="J163">
        <v>0.39701107593234747</v>
      </c>
      <c r="K163">
        <v>0.41167409576812741</v>
      </c>
      <c r="L163">
        <v>0.40900409377867908</v>
      </c>
      <c r="M163">
        <v>0.350041666632253</v>
      </c>
      <c r="N163">
        <v>0.34006677210646724</v>
      </c>
      <c r="O163">
        <v>0.34695990540842214</v>
      </c>
      <c r="P163">
        <v>0.36376520952432778</v>
      </c>
      <c r="Q163">
        <v>0.34758853905870363</v>
      </c>
      <c r="R163">
        <v>0.35123196101187992</v>
      </c>
      <c r="S163">
        <v>0.36738755446635629</v>
      </c>
    </row>
    <row r="164" spans="1:19" x14ac:dyDescent="0.25">
      <c r="A164" t="s">
        <v>321</v>
      </c>
      <c r="B164" t="s">
        <v>108</v>
      </c>
      <c r="C164">
        <v>0.31974030056485014</v>
      </c>
      <c r="D164">
        <v>0.32758556922773879</v>
      </c>
      <c r="E164">
        <v>0.36400706145007966</v>
      </c>
      <c r="F164">
        <v>0.41117971046096413</v>
      </c>
      <c r="G164">
        <v>0.40541867568392415</v>
      </c>
      <c r="H164">
        <v>0.39738788421601057</v>
      </c>
      <c r="I164">
        <v>0.4585481297654147</v>
      </c>
      <c r="J164">
        <v>0.44143752194565417</v>
      </c>
      <c r="K164">
        <v>0.4440424596182645</v>
      </c>
      <c r="L164">
        <v>0.44289514046725792</v>
      </c>
      <c r="M164">
        <v>0.36970000530762503</v>
      </c>
      <c r="N164">
        <v>0.35665655909146993</v>
      </c>
      <c r="O164">
        <v>0.36942421452909358</v>
      </c>
      <c r="P164">
        <v>0.38267970927666484</v>
      </c>
      <c r="Q164">
        <v>0.3632877201909574</v>
      </c>
      <c r="R164">
        <v>0.36734570253495391</v>
      </c>
      <c r="S164">
        <v>0.3750665511338272</v>
      </c>
    </row>
    <row r="165" spans="1:19" x14ac:dyDescent="0.25">
      <c r="A165" t="s">
        <v>322</v>
      </c>
      <c r="B165" t="s">
        <v>323</v>
      </c>
      <c r="C165">
        <v>0.71226357878589608</v>
      </c>
      <c r="D165">
        <v>0.71711817582010662</v>
      </c>
      <c r="E165">
        <v>0.777599761662639</v>
      </c>
      <c r="F165">
        <v>0.837200224880564</v>
      </c>
      <c r="G165">
        <v>0.79113328878596834</v>
      </c>
      <c r="H165">
        <v>0.75902801651235841</v>
      </c>
      <c r="I165">
        <v>0.79956719131499854</v>
      </c>
      <c r="J165">
        <v>0.74523613817306689</v>
      </c>
      <c r="K165">
        <v>0.76677791602640455</v>
      </c>
      <c r="L165">
        <v>0.77888903322261327</v>
      </c>
      <c r="M165">
        <v>0.66536213480503381</v>
      </c>
      <c r="N165">
        <v>0.64515016000943548</v>
      </c>
      <c r="O165">
        <v>0.66235773147698151</v>
      </c>
      <c r="P165">
        <v>0.69300109150991618</v>
      </c>
      <c r="Q165">
        <v>0.6599808232590697</v>
      </c>
      <c r="R165">
        <v>0.66292764428379103</v>
      </c>
      <c r="S165">
        <v>0.68928925213901704</v>
      </c>
    </row>
    <row r="166" spans="1:19" x14ac:dyDescent="0.25">
      <c r="A166" t="s">
        <v>582</v>
      </c>
      <c r="B166" t="s">
        <v>109</v>
      </c>
      <c r="C166">
        <v>0.13365648489057222</v>
      </c>
      <c r="D166">
        <v>0.12820332707658985</v>
      </c>
      <c r="E166">
        <v>0.14583027580625904</v>
      </c>
      <c r="F166">
        <v>0.19014202355368265</v>
      </c>
      <c r="G166">
        <v>0.2190198604938916</v>
      </c>
      <c r="H166">
        <v>0.25229818553528571</v>
      </c>
      <c r="I166">
        <v>0.32914997466706725</v>
      </c>
      <c r="J166">
        <v>0.31978022090275676</v>
      </c>
      <c r="K166">
        <v>0.30882829715014032</v>
      </c>
      <c r="L166">
        <v>0.30177280582697125</v>
      </c>
      <c r="M166">
        <v>0.2915016048677444</v>
      </c>
      <c r="N166">
        <v>0.2819548373879614</v>
      </c>
      <c r="O166">
        <v>0.27248246990220631</v>
      </c>
      <c r="P166">
        <v>0.27328612983991818</v>
      </c>
      <c r="Q166">
        <v>0.25732315541794371</v>
      </c>
      <c r="R166">
        <v>0.28314410173438426</v>
      </c>
      <c r="S166">
        <v>0.27310749342950918</v>
      </c>
    </row>
    <row r="167" spans="1:19" x14ac:dyDescent="0.25">
      <c r="A167" t="s">
        <v>583</v>
      </c>
      <c r="B167" t="s">
        <v>475</v>
      </c>
    </row>
    <row r="168" spans="1:19" x14ac:dyDescent="0.25">
      <c r="A168" t="s">
        <v>336</v>
      </c>
      <c r="B168" t="s">
        <v>110</v>
      </c>
      <c r="C168">
        <v>0.44199905011630891</v>
      </c>
      <c r="D168">
        <v>0.42315658999678457</v>
      </c>
      <c r="E168">
        <v>0.47967481795678346</v>
      </c>
      <c r="F168">
        <v>0.53325919203443983</v>
      </c>
      <c r="G168">
        <v>0.51659192034129064</v>
      </c>
      <c r="H168">
        <v>0.49055041092764951</v>
      </c>
      <c r="I168">
        <v>0.50663490512785347</v>
      </c>
      <c r="J168">
        <v>0.47533444043986767</v>
      </c>
      <c r="K168">
        <v>0.48332860539332584</v>
      </c>
      <c r="L168">
        <v>0.48057628023848015</v>
      </c>
      <c r="M168">
        <v>0.39901629163788305</v>
      </c>
      <c r="N168">
        <v>0.38635039580409342</v>
      </c>
      <c r="O168">
        <v>0.39639779072686515</v>
      </c>
      <c r="P168">
        <v>0.41145623323051966</v>
      </c>
      <c r="Q168">
        <v>0.38611572154207879</v>
      </c>
      <c r="R168">
        <v>0.38180163689645019</v>
      </c>
      <c r="S168">
        <v>0.40652265021486161</v>
      </c>
    </row>
    <row r="169" spans="1:19" x14ac:dyDescent="0.25">
      <c r="A169" t="s">
        <v>335</v>
      </c>
      <c r="B169" t="s">
        <v>111</v>
      </c>
      <c r="C169">
        <v>0.18405260032086213</v>
      </c>
      <c r="D169">
        <v>0.22251609527298061</v>
      </c>
      <c r="E169">
        <v>0.24377677632271016</v>
      </c>
      <c r="F169">
        <v>0.29163777731967766</v>
      </c>
      <c r="G169">
        <v>0.23925408593302241</v>
      </c>
      <c r="H169">
        <v>0.34860925708597718</v>
      </c>
      <c r="I169">
        <v>0.42158855506905801</v>
      </c>
      <c r="J169">
        <v>0.42550726752751222</v>
      </c>
      <c r="K169">
        <v>0.41385158386492332</v>
      </c>
      <c r="L169">
        <v>0.3761223940359969</v>
      </c>
      <c r="M169">
        <v>0.36393895213248767</v>
      </c>
      <c r="N169">
        <v>0.34071199308482458</v>
      </c>
      <c r="O169">
        <v>0.3243886512080898</v>
      </c>
      <c r="P169">
        <v>0.33751596367017689</v>
      </c>
      <c r="Q169">
        <v>0.33849456997577326</v>
      </c>
      <c r="R169">
        <v>0.32839808505950041</v>
      </c>
      <c r="S169">
        <v>0.35620431341672093</v>
      </c>
    </row>
    <row r="170" spans="1:19" x14ac:dyDescent="0.25">
      <c r="A170" t="s">
        <v>584</v>
      </c>
      <c r="B170" t="s">
        <v>476</v>
      </c>
    </row>
    <row r="171" spans="1:19" x14ac:dyDescent="0.25">
      <c r="A171" t="s">
        <v>338</v>
      </c>
      <c r="B171" t="s">
        <v>112</v>
      </c>
      <c r="C171">
        <v>0.59734521326796752</v>
      </c>
      <c r="D171">
        <v>0.567512527459206</v>
      </c>
      <c r="E171">
        <v>0.5841367657399682</v>
      </c>
      <c r="F171">
        <v>0.64165129781921026</v>
      </c>
      <c r="G171">
        <v>0.56902775399823391</v>
      </c>
      <c r="H171">
        <v>0.49205775994543605</v>
      </c>
      <c r="I171">
        <v>0.58118115482735411</v>
      </c>
      <c r="J171">
        <v>0.63508491245872478</v>
      </c>
      <c r="K171">
        <v>0.61206192342567955</v>
      </c>
      <c r="L171">
        <v>0.59169321576337286</v>
      </c>
      <c r="M171">
        <v>0.45680605000405422</v>
      </c>
      <c r="N171">
        <v>0.31453732572969512</v>
      </c>
      <c r="O171">
        <v>0.35945276858186381</v>
      </c>
      <c r="P171">
        <v>0.38113125655172375</v>
      </c>
      <c r="Q171">
        <v>0.37938927314643406</v>
      </c>
      <c r="R171">
        <v>0.34598345450753182</v>
      </c>
      <c r="S171">
        <v>0.36494160817988541</v>
      </c>
    </row>
    <row r="172" spans="1:19" x14ac:dyDescent="0.25">
      <c r="A172" t="s">
        <v>327</v>
      </c>
      <c r="B172" t="s">
        <v>113</v>
      </c>
      <c r="C172">
        <v>0.2600962992886427</v>
      </c>
      <c r="D172">
        <v>0.28464917550942032</v>
      </c>
      <c r="E172">
        <v>0.3135006156682606</v>
      </c>
      <c r="F172">
        <v>0.36970802942864744</v>
      </c>
      <c r="G172">
        <v>0.33232437604135256</v>
      </c>
      <c r="H172">
        <v>0.382048958387667</v>
      </c>
      <c r="I172">
        <v>0.42573477788526887</v>
      </c>
      <c r="J172">
        <v>0.40975275786227833</v>
      </c>
      <c r="K172">
        <v>0.40047977880967595</v>
      </c>
      <c r="L172">
        <v>0.39047471812836732</v>
      </c>
      <c r="M172">
        <v>0.36286104601937652</v>
      </c>
      <c r="N172">
        <v>0.32698300891385501</v>
      </c>
      <c r="O172">
        <v>0.3108239937480835</v>
      </c>
      <c r="P172">
        <v>0.31843752124463875</v>
      </c>
      <c r="Q172">
        <v>0.32066247503717005</v>
      </c>
      <c r="R172">
        <v>0.33330237956389225</v>
      </c>
      <c r="S172">
        <v>0.37148254971284106</v>
      </c>
    </row>
    <row r="173" spans="1:19" x14ac:dyDescent="0.25">
      <c r="A173" t="s">
        <v>328</v>
      </c>
      <c r="B173" t="s">
        <v>114</v>
      </c>
      <c r="C173">
        <v>0.4576920676384042</v>
      </c>
      <c r="D173">
        <v>0.4586305281689978</v>
      </c>
      <c r="E173">
        <v>0.48975566148308886</v>
      </c>
      <c r="F173">
        <v>0.55893144254350369</v>
      </c>
      <c r="G173">
        <v>0.49119536409680287</v>
      </c>
      <c r="H173">
        <v>0.50957022781395445</v>
      </c>
      <c r="I173">
        <v>0.55226639804960986</v>
      </c>
      <c r="J173">
        <v>0.54771842258345416</v>
      </c>
      <c r="K173">
        <v>0.53939534054324234</v>
      </c>
      <c r="L173">
        <v>0.5492163846823942</v>
      </c>
      <c r="M173">
        <v>0.48156664199950361</v>
      </c>
      <c r="N173">
        <v>0.46768350114912827</v>
      </c>
      <c r="O173">
        <v>0.48960315266890264</v>
      </c>
      <c r="P173">
        <v>0.49402783292240326</v>
      </c>
      <c r="Q173">
        <v>0.4621248272266763</v>
      </c>
      <c r="R173">
        <v>0.42225284037581617</v>
      </c>
      <c r="S173">
        <v>0.39531692328219731</v>
      </c>
    </row>
    <row r="174" spans="1:19" x14ac:dyDescent="0.25">
      <c r="A174" t="s">
        <v>317</v>
      </c>
      <c r="B174" t="s">
        <v>115</v>
      </c>
      <c r="C174">
        <v>0.3866696095053429</v>
      </c>
      <c r="D174">
        <v>0.39178242729551849</v>
      </c>
      <c r="E174">
        <v>0.3859222808593778</v>
      </c>
      <c r="F174">
        <v>0.422259383305572</v>
      </c>
      <c r="G174">
        <v>0.4506495060165846</v>
      </c>
      <c r="H174">
        <v>0.46837785679663252</v>
      </c>
      <c r="I174">
        <v>0.50326828403177315</v>
      </c>
      <c r="J174">
        <v>0.37867913828797095</v>
      </c>
      <c r="K174">
        <v>0.31432203610310766</v>
      </c>
      <c r="L174">
        <v>0.34409308078353329</v>
      </c>
      <c r="M174">
        <v>0.37352425336705858</v>
      </c>
      <c r="N174">
        <v>0.30807214701700547</v>
      </c>
      <c r="O174">
        <v>0.34380896721263499</v>
      </c>
      <c r="P174">
        <v>0.35536524201196451</v>
      </c>
      <c r="Q174">
        <v>0.36943904143797957</v>
      </c>
      <c r="R174">
        <v>0.40014470872626284</v>
      </c>
      <c r="S174">
        <v>0.38753153719897526</v>
      </c>
    </row>
    <row r="175" spans="1:19" x14ac:dyDescent="0.25">
      <c r="A175" t="s">
        <v>318</v>
      </c>
      <c r="B175" t="s">
        <v>116</v>
      </c>
      <c r="C175">
        <v>0.33938463096492832</v>
      </c>
      <c r="D175">
        <v>0.35342861689789268</v>
      </c>
      <c r="E175">
        <v>0.38513803277579706</v>
      </c>
      <c r="F175">
        <v>0.42987931120641526</v>
      </c>
      <c r="G175">
        <v>0.38004775185112211</v>
      </c>
      <c r="H175">
        <v>0.4407667087229642</v>
      </c>
      <c r="I175">
        <v>0.47912889835881373</v>
      </c>
      <c r="J175">
        <v>0.47061363670746242</v>
      </c>
      <c r="K175">
        <v>0.46725055060552545</v>
      </c>
      <c r="L175">
        <v>0.45998107611544808</v>
      </c>
      <c r="M175">
        <v>0.40139051302342338</v>
      </c>
      <c r="N175">
        <v>0.38431603047063861</v>
      </c>
      <c r="O175">
        <v>0.38479837791585436</v>
      </c>
      <c r="P175">
        <v>0.40303149146361922</v>
      </c>
      <c r="Q175">
        <v>0.38596054470738922</v>
      </c>
      <c r="R175">
        <v>0.37293271690556201</v>
      </c>
      <c r="S175">
        <v>0.38401188221201699</v>
      </c>
    </row>
    <row r="176" spans="1:19" x14ac:dyDescent="0.25">
      <c r="A176" t="s">
        <v>585</v>
      </c>
      <c r="B176" t="s">
        <v>477</v>
      </c>
    </row>
    <row r="177" spans="1:19" x14ac:dyDescent="0.25">
      <c r="A177" t="s">
        <v>339</v>
      </c>
      <c r="B177" t="s">
        <v>117</v>
      </c>
      <c r="C177">
        <v>0.54476513336094778</v>
      </c>
      <c r="D177">
        <v>0.54484813787681274</v>
      </c>
      <c r="E177">
        <v>0.55616430536106687</v>
      </c>
      <c r="F177">
        <v>0.51765585757173194</v>
      </c>
      <c r="G177">
        <v>0.53258587525169432</v>
      </c>
      <c r="H177">
        <v>0.63467179261353834</v>
      </c>
      <c r="I177">
        <v>0.6481518157540932</v>
      </c>
      <c r="J177">
        <v>0.63614440355945956</v>
      </c>
      <c r="K177">
        <v>0.55385720902098845</v>
      </c>
      <c r="L177">
        <v>0.52257401654124636</v>
      </c>
      <c r="M177">
        <v>0.46049841824378474</v>
      </c>
      <c r="N177">
        <v>0.43607304045130402</v>
      </c>
      <c r="O177">
        <v>0.52766613564245779</v>
      </c>
      <c r="P177">
        <v>0.54106804046004053</v>
      </c>
      <c r="Q177">
        <v>0.49138825570571554</v>
      </c>
      <c r="R177">
        <v>0.44544223875687616</v>
      </c>
      <c r="S177">
        <v>0.48467821680542195</v>
      </c>
    </row>
    <row r="178" spans="1:19" x14ac:dyDescent="0.25">
      <c r="A178" t="s">
        <v>586</v>
      </c>
      <c r="B178" t="s">
        <v>118</v>
      </c>
      <c r="C178" s="5">
        <v>1.1401564828389099</v>
      </c>
    </row>
    <row r="179" spans="1:19" x14ac:dyDescent="0.25">
      <c r="A179" t="s">
        <v>345</v>
      </c>
      <c r="B179" t="s">
        <v>119</v>
      </c>
      <c r="C179">
        <v>0.35875075672056811</v>
      </c>
      <c r="D179">
        <v>0.35648702227998397</v>
      </c>
      <c r="E179">
        <v>0.4055237799110113</v>
      </c>
      <c r="F179">
        <v>0.47025810139999774</v>
      </c>
      <c r="G179">
        <v>0.46169354312270805</v>
      </c>
      <c r="H179">
        <v>0.44868898852842076</v>
      </c>
      <c r="I179">
        <v>0.47984816739956149</v>
      </c>
      <c r="J179">
        <v>0.45720084752903645</v>
      </c>
      <c r="K179">
        <v>0.49014915714904406</v>
      </c>
      <c r="L179">
        <v>0.49416929091320577</v>
      </c>
      <c r="M179">
        <v>0.42272693869310607</v>
      </c>
      <c r="N179">
        <v>0.43370996058089228</v>
      </c>
      <c r="O179">
        <v>0.44511685305243703</v>
      </c>
      <c r="P179">
        <v>0.46435047328720042</v>
      </c>
      <c r="Q179">
        <v>0.43423036410391513</v>
      </c>
      <c r="R179">
        <v>0.44090140305651976</v>
      </c>
      <c r="S179">
        <v>0.45308702211012303</v>
      </c>
    </row>
    <row r="180" spans="1:19" x14ac:dyDescent="0.25">
      <c r="A180" t="s">
        <v>346</v>
      </c>
      <c r="B180" t="s">
        <v>120</v>
      </c>
      <c r="C180">
        <v>0.33474695215252387</v>
      </c>
      <c r="D180">
        <v>0.41560124326393172</v>
      </c>
      <c r="E180">
        <v>0.44301694657938462</v>
      </c>
      <c r="F180">
        <v>0.49670700137457058</v>
      </c>
      <c r="G180">
        <v>0.3969893802639724</v>
      </c>
      <c r="H180">
        <v>0.49223819979814404</v>
      </c>
      <c r="I180">
        <v>0.51715168944837475</v>
      </c>
      <c r="J180">
        <v>0.55679282109667783</v>
      </c>
      <c r="K180">
        <v>0.57951378681788956</v>
      </c>
      <c r="L180">
        <v>0.59103308259403076</v>
      </c>
      <c r="M180">
        <v>0.50159803665691871</v>
      </c>
      <c r="N180">
        <v>0.41568882615360309</v>
      </c>
      <c r="O180">
        <v>0.37927292228910114</v>
      </c>
      <c r="P180">
        <v>0.4079221142167973</v>
      </c>
      <c r="Q180">
        <v>0.4166211020896381</v>
      </c>
      <c r="R180">
        <v>0.40428789249724295</v>
      </c>
      <c r="S180">
        <v>0.3819816779663453</v>
      </c>
    </row>
    <row r="181" spans="1:19" x14ac:dyDescent="0.25">
      <c r="A181" t="s">
        <v>344</v>
      </c>
      <c r="B181" t="s">
        <v>121</v>
      </c>
      <c r="C181">
        <v>0.34243655893851838</v>
      </c>
      <c r="D181">
        <v>0.34124268044359762</v>
      </c>
      <c r="E181">
        <v>0.34706512353144536</v>
      </c>
      <c r="F181">
        <v>0.37683580812767664</v>
      </c>
      <c r="G181">
        <v>0.37815050483237539</v>
      </c>
      <c r="H181">
        <v>0.37771434594017717</v>
      </c>
      <c r="I181">
        <v>0.38839823258422695</v>
      </c>
      <c r="J181">
        <v>0.39757936093683571</v>
      </c>
      <c r="K181">
        <v>0.39295429863780762</v>
      </c>
      <c r="L181">
        <v>0.39137605255260816</v>
      </c>
      <c r="M181">
        <v>0.38721228271468405</v>
      </c>
      <c r="N181">
        <v>0.37013592657888617</v>
      </c>
      <c r="O181">
        <v>0.35961886201445881</v>
      </c>
      <c r="P181">
        <v>0.34339909199954999</v>
      </c>
      <c r="Q181">
        <v>0.33907829940544415</v>
      </c>
      <c r="R181">
        <v>0.34088495483549347</v>
      </c>
      <c r="S181">
        <v>0.33020732018660259</v>
      </c>
    </row>
    <row r="182" spans="1:19" x14ac:dyDescent="0.25">
      <c r="A182" t="s">
        <v>341</v>
      </c>
      <c r="B182" t="s">
        <v>122</v>
      </c>
      <c r="C182">
        <v>1.1161219028669256</v>
      </c>
      <c r="D182">
        <v>1.0947767038164691</v>
      </c>
      <c r="E182">
        <v>1.1788852093333371</v>
      </c>
      <c r="F182">
        <v>1.2468697175195309</v>
      </c>
      <c r="G182">
        <v>1.1832552989031242</v>
      </c>
      <c r="H182">
        <v>1.1322230163000022</v>
      </c>
      <c r="I182">
        <v>1.1637650685311307</v>
      </c>
      <c r="J182">
        <v>1.0591900594031254</v>
      </c>
      <c r="K182">
        <v>1.0600586628886306</v>
      </c>
      <c r="L182">
        <v>1.0744887773513687</v>
      </c>
      <c r="M182">
        <v>0.89868103212265571</v>
      </c>
      <c r="N182">
        <v>0.88048386730272599</v>
      </c>
      <c r="O182">
        <v>0.88358013217647213</v>
      </c>
      <c r="P182">
        <v>0.91730287262666599</v>
      </c>
      <c r="Q182">
        <v>0.88936316589019471</v>
      </c>
      <c r="R182">
        <v>0.88406892589572228</v>
      </c>
      <c r="S182">
        <v>0.91051961756975286</v>
      </c>
    </row>
    <row r="183" spans="1:19" x14ac:dyDescent="0.25">
      <c r="A183" t="s">
        <v>347</v>
      </c>
      <c r="B183" t="s">
        <v>123</v>
      </c>
      <c r="C183">
        <v>1.3977809856422199</v>
      </c>
      <c r="D183">
        <v>1.3690483838273588</v>
      </c>
      <c r="E183">
        <v>1.5222447412866575</v>
      </c>
      <c r="F183">
        <v>1.5707945035460993</v>
      </c>
      <c r="G183">
        <v>1.4445737321692669</v>
      </c>
      <c r="H183">
        <v>1.5140593409623597</v>
      </c>
      <c r="I183">
        <v>1.6205838344890857</v>
      </c>
      <c r="J183">
        <v>1.553431027073485</v>
      </c>
      <c r="K183">
        <v>1.5369104680851065</v>
      </c>
      <c r="L183">
        <v>1.4723815921713825</v>
      </c>
      <c r="M183">
        <v>1.2316853570321373</v>
      </c>
      <c r="N183">
        <v>1.1954642857142856</v>
      </c>
      <c r="O183">
        <v>1.1787019947612325</v>
      </c>
      <c r="P183">
        <v>1.1784812788195511</v>
      </c>
      <c r="Q183">
        <v>1.1335434090909091</v>
      </c>
      <c r="R183">
        <v>1.0747839985839458</v>
      </c>
      <c r="S183">
        <v>1.1262798603026776</v>
      </c>
    </row>
    <row r="184" spans="1:19" x14ac:dyDescent="0.25">
      <c r="A184" t="s">
        <v>340</v>
      </c>
      <c r="B184" t="s">
        <v>124</v>
      </c>
      <c r="C184">
        <v>0.18985891362652474</v>
      </c>
      <c r="D184">
        <v>0.19820003419350926</v>
      </c>
      <c r="E184">
        <v>0.21307018186986629</v>
      </c>
      <c r="F184">
        <v>0.23939081947503318</v>
      </c>
      <c r="G184">
        <v>0.2331657422631789</v>
      </c>
      <c r="H184">
        <v>0.27363253414381911</v>
      </c>
      <c r="I184">
        <v>0.34943017956731287</v>
      </c>
      <c r="J184">
        <v>0.32096441121871844</v>
      </c>
      <c r="K184">
        <v>0.30469701301509966</v>
      </c>
      <c r="L184">
        <v>0.2866516468446092</v>
      </c>
      <c r="M184">
        <v>0.30096236882147731</v>
      </c>
      <c r="N184">
        <v>0.30087671037802899</v>
      </c>
      <c r="O184">
        <v>0.29408010774827725</v>
      </c>
      <c r="P184">
        <v>0.30501177170917765</v>
      </c>
      <c r="Q184">
        <v>0.29006738342317223</v>
      </c>
      <c r="R184">
        <v>0.28710733481589185</v>
      </c>
      <c r="S184">
        <v>0.28700417793664368</v>
      </c>
    </row>
    <row r="185" spans="1:19" x14ac:dyDescent="0.25">
      <c r="A185" t="s">
        <v>587</v>
      </c>
      <c r="B185" t="s">
        <v>478</v>
      </c>
      <c r="H185">
        <v>0.79614171930594291</v>
      </c>
      <c r="I185">
        <v>0.98467297280410826</v>
      </c>
      <c r="J185">
        <v>1.2736117750932461</v>
      </c>
      <c r="K185">
        <v>0.97379893015298347</v>
      </c>
      <c r="L185">
        <v>0.8025562585904793</v>
      </c>
      <c r="M185">
        <v>0.63352706376976797</v>
      </c>
      <c r="N185">
        <v>0.69795314838577749</v>
      </c>
      <c r="O185">
        <v>0.79694225273453501</v>
      </c>
      <c r="P185">
        <v>0.83196964503764048</v>
      </c>
      <c r="Q185">
        <v>0.78243817229478607</v>
      </c>
      <c r="R185">
        <v>0.73795580166119457</v>
      </c>
      <c r="S185">
        <v>0.81126542996600493</v>
      </c>
    </row>
    <row r="186" spans="1:19" x14ac:dyDescent="0.25">
      <c r="A186" t="s">
        <v>343</v>
      </c>
      <c r="B186" t="s">
        <v>125</v>
      </c>
      <c r="C186">
        <v>1.0807575864254031</v>
      </c>
      <c r="D186">
        <v>0.96033460865054143</v>
      </c>
      <c r="E186">
        <v>1.1058969647975307</v>
      </c>
      <c r="F186">
        <v>1.0478027693821608</v>
      </c>
      <c r="G186">
        <v>0.91943344368792557</v>
      </c>
      <c r="H186">
        <v>1.0786075178043502</v>
      </c>
      <c r="I186">
        <v>1.1738840600994711</v>
      </c>
      <c r="J186">
        <v>1.2117328086823738</v>
      </c>
      <c r="K186">
        <v>1.1858041204356746</v>
      </c>
      <c r="L186">
        <v>1.1951967480574102</v>
      </c>
      <c r="M186">
        <v>1.0307111351313656</v>
      </c>
      <c r="N186">
        <v>1.0031207253615495</v>
      </c>
      <c r="O186">
        <v>1.0167333574122672</v>
      </c>
      <c r="P186">
        <v>1.0171607152123923</v>
      </c>
      <c r="Q186">
        <v>0.94095956518158597</v>
      </c>
      <c r="R186">
        <v>0.93145049636040422</v>
      </c>
      <c r="S186">
        <v>1.0513184325930118</v>
      </c>
    </row>
    <row r="187" spans="1:19" x14ac:dyDescent="0.25">
      <c r="A187" t="s">
        <v>588</v>
      </c>
      <c r="B187" t="s">
        <v>479</v>
      </c>
    </row>
    <row r="188" spans="1:19" x14ac:dyDescent="0.25">
      <c r="A188" t="s">
        <v>348</v>
      </c>
      <c r="B188" t="s">
        <v>126</v>
      </c>
      <c r="C188">
        <v>0.3266869348679714</v>
      </c>
      <c r="D188">
        <v>0.36010350823332121</v>
      </c>
      <c r="E188">
        <v>0.3796039713696801</v>
      </c>
      <c r="F188">
        <v>0.49816991092126656</v>
      </c>
      <c r="G188">
        <v>0.37061362926555524</v>
      </c>
      <c r="H188">
        <v>0.42347088920361248</v>
      </c>
      <c r="I188">
        <v>0.48074850955462156</v>
      </c>
      <c r="J188">
        <v>0.49142107386892847</v>
      </c>
      <c r="K188">
        <v>0.49587340131692587</v>
      </c>
      <c r="L188">
        <v>0.51871538937324313</v>
      </c>
      <c r="M188">
        <v>0.51516879674517035</v>
      </c>
      <c r="N188">
        <v>0.50538634912865277</v>
      </c>
      <c r="O188">
        <v>0.52026340493300127</v>
      </c>
      <c r="P188">
        <v>0.56773889626404428</v>
      </c>
      <c r="Q188">
        <v>0.54289127907257995</v>
      </c>
      <c r="R188">
        <v>0.47857962332030424</v>
      </c>
      <c r="S188">
        <v>0.51782133823007281</v>
      </c>
    </row>
    <row r="189" spans="1:19" x14ac:dyDescent="0.25">
      <c r="A189" t="s">
        <v>589</v>
      </c>
      <c r="B189" t="s">
        <v>480</v>
      </c>
    </row>
    <row r="190" spans="1:19" x14ac:dyDescent="0.25">
      <c r="A190" t="s">
        <v>349</v>
      </c>
      <c r="B190" t="s">
        <v>127</v>
      </c>
      <c r="C190">
        <v>0.21975594745601407</v>
      </c>
      <c r="D190">
        <v>0.23351411424416188</v>
      </c>
      <c r="E190">
        <v>0.24078097447686783</v>
      </c>
      <c r="F190">
        <v>0.25926745862610379</v>
      </c>
      <c r="G190">
        <v>0.24768676233903408</v>
      </c>
      <c r="H190">
        <v>0.25378604811923139</v>
      </c>
      <c r="I190">
        <v>0.29171441219843658</v>
      </c>
      <c r="J190">
        <v>0.29813319654579629</v>
      </c>
      <c r="K190">
        <v>0.29459718317458372</v>
      </c>
      <c r="L190">
        <v>0.29518372141133314</v>
      </c>
      <c r="M190">
        <v>0.31023630002829289</v>
      </c>
      <c r="N190">
        <v>0.3103004363488297</v>
      </c>
      <c r="O190">
        <v>0.32046827265257505</v>
      </c>
      <c r="P190">
        <v>0.30956231721160243</v>
      </c>
      <c r="Q190">
        <v>0.26736882425216196</v>
      </c>
      <c r="R190">
        <v>0.25051348441484861</v>
      </c>
      <c r="S190">
        <v>0.26183170396386118</v>
      </c>
    </row>
    <row r="191" spans="1:19" x14ac:dyDescent="0.25">
      <c r="A191" t="s">
        <v>355</v>
      </c>
      <c r="B191" t="s">
        <v>128</v>
      </c>
      <c r="C191">
        <v>0.46682852190714802</v>
      </c>
      <c r="D191">
        <v>0.461776476783475</v>
      </c>
      <c r="E191">
        <v>0.47131938282171698</v>
      </c>
      <c r="F191">
        <v>0.497260798378869</v>
      </c>
      <c r="G191">
        <v>0.52606649719056298</v>
      </c>
      <c r="H191">
        <v>0.53328347297558198</v>
      </c>
      <c r="I191">
        <v>0.55296015739440896</v>
      </c>
      <c r="J191">
        <v>0.57401180267333995</v>
      </c>
      <c r="K191">
        <v>0.57132041454315197</v>
      </c>
      <c r="L191">
        <v>0.55884391069412198</v>
      </c>
      <c r="M191">
        <v>0.53833818435668901</v>
      </c>
      <c r="N191">
        <v>0.51544106006622303</v>
      </c>
      <c r="O191">
        <v>0.49747046828269997</v>
      </c>
      <c r="P191">
        <v>0.48913459182201402</v>
      </c>
      <c r="Q191">
        <v>0.48140334039195698</v>
      </c>
      <c r="R191">
        <v>0.46712765763990599</v>
      </c>
      <c r="S191">
        <v>0.45821858794780501</v>
      </c>
    </row>
    <row r="192" spans="1:19" x14ac:dyDescent="0.25">
      <c r="A192" t="s">
        <v>358</v>
      </c>
      <c r="B192" t="s">
        <v>129</v>
      </c>
      <c r="C192">
        <v>0.41267834055102071</v>
      </c>
      <c r="D192">
        <v>0.43388451938210776</v>
      </c>
      <c r="E192">
        <v>0.44871632155258873</v>
      </c>
      <c r="F192">
        <v>0.47602808172226668</v>
      </c>
      <c r="G192">
        <v>0.46892652679998009</v>
      </c>
      <c r="H192">
        <v>0.52225865411627903</v>
      </c>
      <c r="I192">
        <v>0.56022124492863734</v>
      </c>
      <c r="J192">
        <v>0.60634912958570286</v>
      </c>
      <c r="K192">
        <v>0.59815642438301564</v>
      </c>
      <c r="L192">
        <v>0.5797320329290595</v>
      </c>
      <c r="M192">
        <v>0.53827583812286772</v>
      </c>
      <c r="N192">
        <v>0.51650724489845334</v>
      </c>
      <c r="O192">
        <v>0.53656033587737162</v>
      </c>
      <c r="P192">
        <v>0.53171916677561915</v>
      </c>
      <c r="Q192">
        <v>0.52407089174481769</v>
      </c>
      <c r="R192">
        <v>0.51372710681665001</v>
      </c>
      <c r="S192">
        <v>0.48162040559125652</v>
      </c>
    </row>
    <row r="193" spans="1:19" x14ac:dyDescent="0.25">
      <c r="A193" t="s">
        <v>359</v>
      </c>
      <c r="B193" t="s">
        <v>130</v>
      </c>
      <c r="C193">
        <v>0.28458517435615721</v>
      </c>
      <c r="D193">
        <v>0.31150413722439746</v>
      </c>
      <c r="E193">
        <v>0.34793157619516818</v>
      </c>
      <c r="F193">
        <v>0.3809591201277161</v>
      </c>
      <c r="G193">
        <v>0.36152172475886385</v>
      </c>
      <c r="H193">
        <v>0.39408430417531265</v>
      </c>
      <c r="I193">
        <v>0.41783327313564256</v>
      </c>
      <c r="J193">
        <v>0.42788293955790602</v>
      </c>
      <c r="K193">
        <v>0.43409933234750114</v>
      </c>
      <c r="L193">
        <v>0.42518138902683167</v>
      </c>
      <c r="M193">
        <v>0.41757889596743059</v>
      </c>
      <c r="N193">
        <v>0.39898098823477812</v>
      </c>
      <c r="O193">
        <v>0.38459501332191093</v>
      </c>
      <c r="P193">
        <v>0.37296604862638666</v>
      </c>
      <c r="Q193">
        <v>0.37513223282674851</v>
      </c>
      <c r="R193">
        <v>0.39327178096272175</v>
      </c>
      <c r="S193">
        <v>0.38913897864911501</v>
      </c>
    </row>
    <row r="194" spans="1:19" x14ac:dyDescent="0.25">
      <c r="A194" t="s">
        <v>350</v>
      </c>
      <c r="B194" t="s">
        <v>351</v>
      </c>
      <c r="C194">
        <v>0.77722404741673601</v>
      </c>
      <c r="D194">
        <v>0.76470039971024395</v>
      </c>
      <c r="E194">
        <v>0.75454376167626103</v>
      </c>
      <c r="F194">
        <v>0.78335248903155696</v>
      </c>
      <c r="G194">
        <v>0.78805754529480798</v>
      </c>
      <c r="H194">
        <v>0.770474048913113</v>
      </c>
      <c r="I194">
        <v>0.749237503264511</v>
      </c>
      <c r="J194">
        <v>0.78027296640900701</v>
      </c>
      <c r="K194">
        <v>0.82631650255965206</v>
      </c>
      <c r="L194">
        <v>0.83405028889331001</v>
      </c>
      <c r="M194">
        <v>0.89114273482314299</v>
      </c>
      <c r="N194">
        <v>0.92902927154479598</v>
      </c>
      <c r="O194">
        <v>0.91002809312159705</v>
      </c>
      <c r="P194">
        <v>0.88565880379612705</v>
      </c>
      <c r="Q194">
        <v>0.84841160866481602</v>
      </c>
      <c r="R194">
        <v>0.83301693347550698</v>
      </c>
      <c r="S194">
        <v>0.79790241496479997</v>
      </c>
    </row>
    <row r="195" spans="1:19" x14ac:dyDescent="0.25">
      <c r="A195" t="s">
        <v>356</v>
      </c>
      <c r="B195" t="s">
        <v>131</v>
      </c>
      <c r="C195">
        <v>0.50302808090073825</v>
      </c>
      <c r="D195">
        <v>0.54190100039602185</v>
      </c>
      <c r="E195">
        <v>0.56483048699342397</v>
      </c>
      <c r="F195">
        <v>0.65587982625277219</v>
      </c>
      <c r="G195">
        <v>0.60752897977609155</v>
      </c>
      <c r="H195">
        <v>0.66853561000125394</v>
      </c>
      <c r="I195">
        <v>0.78407144840567689</v>
      </c>
      <c r="J195">
        <v>0.87080482083559219</v>
      </c>
      <c r="K195">
        <v>0.82296634763472487</v>
      </c>
      <c r="L195">
        <v>0.77672682610343302</v>
      </c>
      <c r="M195">
        <v>0.67533318942289411</v>
      </c>
      <c r="N195">
        <v>0.60569644644503984</v>
      </c>
      <c r="O195">
        <v>0.62898019861104182</v>
      </c>
      <c r="P195">
        <v>0.65304951147537882</v>
      </c>
      <c r="Q195">
        <v>0.63040831933660513</v>
      </c>
      <c r="R195">
        <v>0.61980530810887857</v>
      </c>
      <c r="S195">
        <v>0.66161378524340797</v>
      </c>
    </row>
    <row r="196" spans="1:19" x14ac:dyDescent="0.25">
      <c r="A196" t="s">
        <v>360</v>
      </c>
      <c r="B196" t="s">
        <v>132</v>
      </c>
      <c r="C196">
        <v>0.57721990418791524</v>
      </c>
      <c r="D196">
        <v>0.59630478216035054</v>
      </c>
      <c r="E196">
        <v>0.66979876440622854</v>
      </c>
      <c r="F196">
        <v>0.76467001494271969</v>
      </c>
      <c r="G196">
        <v>0.59906958110316977</v>
      </c>
      <c r="H196">
        <v>0.59855238284747792</v>
      </c>
      <c r="I196">
        <v>0.60801404077224241</v>
      </c>
      <c r="J196">
        <v>0.55156394902502692</v>
      </c>
      <c r="K196">
        <v>0.55750332215402143</v>
      </c>
      <c r="L196">
        <v>0.56019717863369789</v>
      </c>
      <c r="M196">
        <v>0.46826263430163151</v>
      </c>
      <c r="N196">
        <v>0.43949553616719078</v>
      </c>
      <c r="O196">
        <v>0.46116450136268622</v>
      </c>
      <c r="P196">
        <v>0.48410056206218682</v>
      </c>
      <c r="Q196">
        <v>0.46548054383497423</v>
      </c>
      <c r="R196">
        <v>0.45913788240121034</v>
      </c>
      <c r="S196">
        <v>0.47572542012998786</v>
      </c>
    </row>
    <row r="197" spans="1:19" x14ac:dyDescent="0.25">
      <c r="A197" t="s">
        <v>590</v>
      </c>
      <c r="B197" t="s">
        <v>481</v>
      </c>
    </row>
    <row r="198" spans="1:19" x14ac:dyDescent="0.25">
      <c r="A198" t="s">
        <v>362</v>
      </c>
      <c r="B198" t="s">
        <v>363</v>
      </c>
      <c r="C198">
        <v>0.74826660043915705</v>
      </c>
      <c r="D198">
        <v>0.76574031356274697</v>
      </c>
      <c r="E198">
        <v>0.77379237373703103</v>
      </c>
      <c r="F198">
        <v>0.80905048325111395</v>
      </c>
      <c r="G198">
        <v>0.84395251967629603</v>
      </c>
      <c r="H198">
        <v>0.85472946050479204</v>
      </c>
      <c r="I198">
        <v>0.85717541246428897</v>
      </c>
      <c r="J198">
        <v>0.85765760483111197</v>
      </c>
      <c r="K198">
        <v>0.85953782591803896</v>
      </c>
      <c r="L198">
        <v>0.86042176680707705</v>
      </c>
      <c r="M198">
        <v>0.87498438215726304</v>
      </c>
      <c r="N198">
        <v>0.89170179934851501</v>
      </c>
      <c r="O198">
        <v>0.90527827664661698</v>
      </c>
      <c r="P198">
        <v>0.90223857744522196</v>
      </c>
      <c r="Q198">
        <v>0.90777440124716002</v>
      </c>
      <c r="R198">
        <v>0.91900221091701795</v>
      </c>
      <c r="S198">
        <v>0.91047188915841404</v>
      </c>
    </row>
    <row r="199" spans="1:19" x14ac:dyDescent="0.25">
      <c r="A199" t="s">
        <v>591</v>
      </c>
      <c r="B199" t="s">
        <v>482</v>
      </c>
    </row>
    <row r="200" spans="1:19" x14ac:dyDescent="0.25">
      <c r="A200" t="s">
        <v>361</v>
      </c>
      <c r="B200" t="s">
        <v>133</v>
      </c>
      <c r="C200">
        <v>0.82639816023657553</v>
      </c>
      <c r="D200">
        <v>0.80377912047529287</v>
      </c>
      <c r="E200">
        <v>0.88644712341333609</v>
      </c>
      <c r="F200">
        <v>0.93561814993437487</v>
      </c>
      <c r="G200">
        <v>0.87498746193242127</v>
      </c>
      <c r="H200">
        <v>0.82608322076666818</v>
      </c>
      <c r="I200">
        <v>0.86730365485408734</v>
      </c>
      <c r="J200">
        <v>0.77780849237578142</v>
      </c>
      <c r="K200">
        <v>0.77509898451255121</v>
      </c>
      <c r="L200">
        <v>0.76902659201411505</v>
      </c>
      <c r="M200">
        <v>0.64900623683242153</v>
      </c>
      <c r="N200">
        <v>0.63250214912684988</v>
      </c>
      <c r="O200">
        <v>0.65034389712000107</v>
      </c>
      <c r="P200">
        <v>0.67459310177176424</v>
      </c>
      <c r="Q200">
        <v>0.64499531409411659</v>
      </c>
      <c r="R200">
        <v>0.6493990243315193</v>
      </c>
      <c r="S200">
        <v>0.67604963027905884</v>
      </c>
    </row>
    <row r="201" spans="1:19" x14ac:dyDescent="0.25">
      <c r="A201" t="s">
        <v>357</v>
      </c>
      <c r="B201" t="s">
        <v>134</v>
      </c>
      <c r="C201">
        <v>0.24618088017344175</v>
      </c>
      <c r="D201">
        <v>0.28498369327007406</v>
      </c>
      <c r="E201">
        <v>0.34998170711786297</v>
      </c>
      <c r="F201">
        <v>0.44449929049413756</v>
      </c>
      <c r="G201">
        <v>0.40216563796473348</v>
      </c>
      <c r="H201">
        <v>0.43619803459084466</v>
      </c>
      <c r="I201">
        <v>0.5073869474323035</v>
      </c>
      <c r="J201">
        <v>0.51716403822783141</v>
      </c>
      <c r="K201">
        <v>0.53458725116325589</v>
      </c>
      <c r="L201">
        <v>0.53414355276004388</v>
      </c>
      <c r="M201">
        <v>0.47131644312173504</v>
      </c>
      <c r="N201">
        <v>0.44218181187542605</v>
      </c>
      <c r="O201">
        <v>0.45104230348773128</v>
      </c>
      <c r="P201">
        <v>0.44028571824844576</v>
      </c>
      <c r="Q201">
        <v>0.40946075737613441</v>
      </c>
      <c r="R201">
        <v>0.38111202454326532</v>
      </c>
      <c r="S201">
        <v>0.39179528261068924</v>
      </c>
    </row>
    <row r="202" spans="1:19" x14ac:dyDescent="0.25">
      <c r="A202" t="s">
        <v>592</v>
      </c>
      <c r="B202" t="s">
        <v>354</v>
      </c>
      <c r="C202">
        <v>0.48007588777125298</v>
      </c>
      <c r="D202">
        <v>0.490822243842095</v>
      </c>
      <c r="E202">
        <v>0.500703956574853</v>
      </c>
      <c r="F202">
        <v>0.57484041122641505</v>
      </c>
      <c r="G202">
        <v>0.58176184184588997</v>
      </c>
      <c r="H202">
        <v>0.650712762818204</v>
      </c>
      <c r="I202">
        <v>0.67201765050687001</v>
      </c>
      <c r="J202">
        <v>0.61193669032312403</v>
      </c>
      <c r="K202">
        <v>0.64711780264122598</v>
      </c>
      <c r="L202">
        <v>0.608354215297364</v>
      </c>
      <c r="M202">
        <v>0.54953545159436201</v>
      </c>
      <c r="N202">
        <v>0.55945989311000699</v>
      </c>
      <c r="O202">
        <v>0.56552749456804596</v>
      </c>
      <c r="P202">
        <v>0.55066421460479797</v>
      </c>
      <c r="Q202">
        <v>0.56181263477962196</v>
      </c>
      <c r="R202">
        <v>0.56745082768595301</v>
      </c>
      <c r="S202">
        <v>0.59101508251555301</v>
      </c>
    </row>
    <row r="203" spans="1:19" x14ac:dyDescent="0.25">
      <c r="A203" t="s">
        <v>593</v>
      </c>
      <c r="B203" t="s">
        <v>483</v>
      </c>
    </row>
    <row r="204" spans="1:19" x14ac:dyDescent="0.25">
      <c r="A204" t="s">
        <v>594</v>
      </c>
      <c r="B204" t="s">
        <v>484</v>
      </c>
    </row>
    <row r="205" spans="1:19" x14ac:dyDescent="0.25">
      <c r="A205" t="s">
        <v>595</v>
      </c>
      <c r="B205" t="s">
        <v>485</v>
      </c>
    </row>
    <row r="206" spans="1:19" x14ac:dyDescent="0.25">
      <c r="A206" t="s">
        <v>364</v>
      </c>
      <c r="B206" t="s">
        <v>135</v>
      </c>
      <c r="C206">
        <v>0.46816270235367857</v>
      </c>
      <c r="D206">
        <v>0.49212377115647526</v>
      </c>
      <c r="E206">
        <v>0.53173868360734067</v>
      </c>
      <c r="F206">
        <v>0.64120661431990389</v>
      </c>
      <c r="G206">
        <v>0.48282386720908244</v>
      </c>
      <c r="H206">
        <v>0.51038793820974726</v>
      </c>
      <c r="I206">
        <v>0.59135012574248347</v>
      </c>
      <c r="J206">
        <v>0.60067189918769492</v>
      </c>
      <c r="K206">
        <v>0.61528486209911271</v>
      </c>
      <c r="L206">
        <v>0.64971925138117304</v>
      </c>
      <c r="M206">
        <v>0.67807154341058506</v>
      </c>
      <c r="N206">
        <v>0.68786222856123358</v>
      </c>
      <c r="O206">
        <v>0.64449172753554118</v>
      </c>
      <c r="P206">
        <v>0.70759696276437634</v>
      </c>
      <c r="Q206">
        <v>0.6616079239510384</v>
      </c>
      <c r="R206">
        <v>0.55717638245781598</v>
      </c>
      <c r="S206">
        <v>0.65516165257712089</v>
      </c>
    </row>
    <row r="207" spans="1:19" x14ac:dyDescent="0.25">
      <c r="A207" t="s">
        <v>365</v>
      </c>
      <c r="B207" t="s">
        <v>136</v>
      </c>
      <c r="C207">
        <v>0.48092883094813471</v>
      </c>
      <c r="D207">
        <v>0.49819880837472763</v>
      </c>
      <c r="E207">
        <v>0.6102301886972481</v>
      </c>
      <c r="F207">
        <v>0.62179745770496253</v>
      </c>
      <c r="G207">
        <v>0.51396300735773126</v>
      </c>
      <c r="H207">
        <v>0.48390434184990716</v>
      </c>
      <c r="I207">
        <v>0.50867179861046374</v>
      </c>
      <c r="J207">
        <v>0.45106091196854275</v>
      </c>
      <c r="K207">
        <v>0.48251226980210948</v>
      </c>
      <c r="L207">
        <v>0.4861210916902215</v>
      </c>
      <c r="M207">
        <v>0.41511904410487305</v>
      </c>
      <c r="N207">
        <v>0.39328129150217289</v>
      </c>
      <c r="O207">
        <v>0.39809582782487596</v>
      </c>
      <c r="P207">
        <v>0.42264799511090928</v>
      </c>
      <c r="Q207">
        <v>0.40405964419521462</v>
      </c>
      <c r="R207">
        <v>0.39923608700628416</v>
      </c>
      <c r="S207">
        <v>0.41422863818674643</v>
      </c>
    </row>
    <row r="208" spans="1:19" x14ac:dyDescent="0.25">
      <c r="A208" t="s">
        <v>367</v>
      </c>
      <c r="B208" t="s">
        <v>137</v>
      </c>
      <c r="C208">
        <v>0.45028818005685112</v>
      </c>
      <c r="D208">
        <v>0.4640611967195028</v>
      </c>
      <c r="E208">
        <v>0.54667965818113584</v>
      </c>
      <c r="F208">
        <v>0.57704316196500205</v>
      </c>
      <c r="G208">
        <v>0.44161110130937231</v>
      </c>
      <c r="H208">
        <v>0.52098241893578423</v>
      </c>
      <c r="I208">
        <v>0.62771563151965637</v>
      </c>
      <c r="J208">
        <v>0.63451319398958483</v>
      </c>
      <c r="K208">
        <v>0.61266861617421187</v>
      </c>
      <c r="L208">
        <v>0.54715632833223038</v>
      </c>
      <c r="M208">
        <v>0.38666756375773947</v>
      </c>
      <c r="N208">
        <v>0.36077864885863886</v>
      </c>
      <c r="O208">
        <v>0.41349028500517632</v>
      </c>
      <c r="P208">
        <v>0.39163312754016794</v>
      </c>
      <c r="Q208">
        <v>0.38367536999306429</v>
      </c>
      <c r="R208">
        <v>0.33968369694708678</v>
      </c>
      <c r="S208">
        <v>0.3710835484146886</v>
      </c>
    </row>
    <row r="209" spans="1:19" x14ac:dyDescent="0.25">
      <c r="A209" t="s">
        <v>368</v>
      </c>
      <c r="B209" t="s">
        <v>138</v>
      </c>
      <c r="C209">
        <v>0.35446010735943112</v>
      </c>
      <c r="D209">
        <v>0.35621747400999582</v>
      </c>
      <c r="E209">
        <v>0.39509535390578931</v>
      </c>
      <c r="F209">
        <v>0.44380326551097227</v>
      </c>
      <c r="G209">
        <v>0.4546753478901312</v>
      </c>
      <c r="H209">
        <v>0.45178120383615417</v>
      </c>
      <c r="I209">
        <v>0.46084663577194485</v>
      </c>
      <c r="J209">
        <v>0.48712603395694998</v>
      </c>
      <c r="K209">
        <v>0.46841624330875953</v>
      </c>
      <c r="L209">
        <v>0.43530972033103676</v>
      </c>
      <c r="M209">
        <v>0.41621313482789285</v>
      </c>
      <c r="N209">
        <v>0.39565006193869179</v>
      </c>
      <c r="O209">
        <v>0.3909861577327241</v>
      </c>
      <c r="P209">
        <v>0.36649887402595122</v>
      </c>
      <c r="Q209">
        <v>0.35329214608565956</v>
      </c>
      <c r="R209">
        <v>0.35521908633598898</v>
      </c>
      <c r="S209">
        <v>0.33432757344033553</v>
      </c>
    </row>
    <row r="210" spans="1:19" x14ac:dyDescent="0.25">
      <c r="A210" t="s">
        <v>596</v>
      </c>
      <c r="B210" t="s">
        <v>486</v>
      </c>
    </row>
    <row r="211" spans="1:19" x14ac:dyDescent="0.25">
      <c r="A211" t="s">
        <v>379</v>
      </c>
      <c r="B211" t="s">
        <v>139</v>
      </c>
      <c r="C211">
        <v>0.2922905082815751</v>
      </c>
      <c r="D211">
        <v>0.31653145046224035</v>
      </c>
      <c r="E211">
        <v>0.33397734235027349</v>
      </c>
      <c r="F211">
        <v>0.38540343692086931</v>
      </c>
      <c r="G211">
        <v>0.32277526347745067</v>
      </c>
      <c r="H211">
        <v>0.37377263388474929</v>
      </c>
      <c r="I211">
        <v>0.42302780151367197</v>
      </c>
      <c r="J211">
        <v>0.4400524457295733</v>
      </c>
      <c r="K211">
        <v>0.44439102808634401</v>
      </c>
      <c r="L211">
        <v>0.43900814056396531</v>
      </c>
      <c r="M211">
        <v>0.42434574762980265</v>
      </c>
      <c r="N211">
        <v>0.43704538345336802</v>
      </c>
      <c r="O211">
        <v>0.43974059422810929</v>
      </c>
      <c r="P211">
        <v>0.49682005096738663</v>
      </c>
      <c r="Q211">
        <v>0.47874360720557602</v>
      </c>
      <c r="R211">
        <v>0.43190260400413866</v>
      </c>
      <c r="S211">
        <v>0.47598890795328264</v>
      </c>
    </row>
    <row r="212" spans="1:19" x14ac:dyDescent="0.25">
      <c r="A212" t="s">
        <v>394</v>
      </c>
      <c r="B212" t="s">
        <v>140</v>
      </c>
      <c r="C212">
        <v>0.26578775325767334</v>
      </c>
      <c r="D212">
        <v>0.31138338939792215</v>
      </c>
      <c r="E212">
        <v>0.37654451460756416</v>
      </c>
      <c r="F212">
        <v>0.38804491513826861</v>
      </c>
      <c r="G212">
        <v>0.35669487906760028</v>
      </c>
      <c r="H212">
        <v>0.43151575682230098</v>
      </c>
      <c r="I212">
        <v>0.4618149369492387</v>
      </c>
      <c r="J212">
        <v>0.45877032809787294</v>
      </c>
      <c r="K212">
        <v>0.4640029128697275</v>
      </c>
      <c r="L212">
        <v>0.45686001770916346</v>
      </c>
      <c r="M212">
        <v>0.49262702280081822</v>
      </c>
      <c r="N212">
        <v>0.54307677667250831</v>
      </c>
      <c r="O212">
        <v>0.69111065679490236</v>
      </c>
      <c r="P212">
        <v>0.17288335729894125</v>
      </c>
      <c r="Q212">
        <v>0.17365043123556528</v>
      </c>
      <c r="R212">
        <v>0.14884551794532844</v>
      </c>
      <c r="S212">
        <v>0.18490550451612386</v>
      </c>
    </row>
    <row r="213" spans="1:19" x14ac:dyDescent="0.25">
      <c r="A213" t="s">
        <v>380</v>
      </c>
      <c r="B213" t="s">
        <v>141</v>
      </c>
      <c r="C213">
        <v>0.41696826458746028</v>
      </c>
      <c r="D213">
        <v>0.42000868120030677</v>
      </c>
      <c r="E213">
        <v>0.47578367009586037</v>
      </c>
      <c r="F213">
        <v>0.54215191343596181</v>
      </c>
      <c r="G213">
        <v>0.50224331437847303</v>
      </c>
      <c r="H213">
        <v>0.47927275587977464</v>
      </c>
      <c r="I213">
        <v>0.51199316456689525</v>
      </c>
      <c r="J213">
        <v>0.48104353572614422</v>
      </c>
      <c r="K213">
        <v>0.50053070312772063</v>
      </c>
      <c r="L213">
        <v>0.49339692174511651</v>
      </c>
      <c r="M213">
        <v>0.41033561217369346</v>
      </c>
      <c r="N213">
        <v>0.4128508317230718</v>
      </c>
      <c r="O213">
        <v>0.4250130358783718</v>
      </c>
      <c r="P213">
        <v>0.43029659162246769</v>
      </c>
      <c r="Q213">
        <v>0.40901972415893884</v>
      </c>
      <c r="R213">
        <v>0.41751634018271638</v>
      </c>
      <c r="S213">
        <v>0.4262706143323769</v>
      </c>
    </row>
    <row r="214" spans="1:19" x14ac:dyDescent="0.25">
      <c r="A214" t="s">
        <v>385</v>
      </c>
      <c r="B214" t="s">
        <v>386</v>
      </c>
      <c r="C214">
        <v>0.50941608188711784</v>
      </c>
      <c r="D214">
        <v>0.52719598097466358</v>
      </c>
      <c r="E214">
        <v>0.57320558047145775</v>
      </c>
      <c r="F214">
        <v>0.59079154927532829</v>
      </c>
      <c r="G214">
        <v>0.58791488265166791</v>
      </c>
      <c r="H214">
        <v>0.62656990964687942</v>
      </c>
      <c r="I214">
        <v>0.67318949151217278</v>
      </c>
      <c r="J214">
        <v>0.67685998668000635</v>
      </c>
      <c r="K214">
        <v>0.68633974403497799</v>
      </c>
      <c r="L214">
        <v>0.6818331536380412</v>
      </c>
      <c r="M214">
        <v>0.63980201458147079</v>
      </c>
      <c r="N214">
        <v>0.63576225435392975</v>
      </c>
      <c r="O214">
        <v>0.64159598147828523</v>
      </c>
      <c r="P214">
        <v>0.66403651852330969</v>
      </c>
      <c r="Q214">
        <v>0.64268616485485486</v>
      </c>
      <c r="R214">
        <v>0.60923617481310077</v>
      </c>
      <c r="S214">
        <v>0.62491378626049798</v>
      </c>
    </row>
    <row r="215" spans="1:19" x14ac:dyDescent="0.25">
      <c r="A215" t="s">
        <v>389</v>
      </c>
      <c r="B215" t="s">
        <v>142</v>
      </c>
      <c r="C215">
        <v>0.67599673145819872</v>
      </c>
      <c r="D215">
        <v>0.7030456084846205</v>
      </c>
      <c r="E215">
        <v>0.74401420103999738</v>
      </c>
      <c r="F215">
        <v>0.76733006681944149</v>
      </c>
      <c r="G215">
        <v>0.76911299084793672</v>
      </c>
      <c r="H215">
        <v>0.77233249327610265</v>
      </c>
      <c r="I215">
        <v>0.8342640812476908</v>
      </c>
      <c r="J215">
        <v>0.89038082127624818</v>
      </c>
      <c r="K215">
        <v>0.90215577314998008</v>
      </c>
      <c r="L215">
        <v>0.90898774534038207</v>
      </c>
      <c r="M215">
        <v>0.8668075812795254</v>
      </c>
      <c r="N215">
        <v>0.85753701342917399</v>
      </c>
      <c r="O215">
        <v>0.86990427129432635</v>
      </c>
      <c r="P215">
        <v>0.90886663626834086</v>
      </c>
      <c r="Q215">
        <v>0.87953906271404425</v>
      </c>
      <c r="R215">
        <v>0.85336512802153919</v>
      </c>
      <c r="S215">
        <v>0.87016896664088628</v>
      </c>
    </row>
    <row r="216" spans="1:19" x14ac:dyDescent="0.25">
      <c r="A216" t="s">
        <v>384</v>
      </c>
      <c r="B216" t="s">
        <v>143</v>
      </c>
      <c r="C216">
        <v>0.32164760560761319</v>
      </c>
      <c r="D216">
        <v>0.341930758786056</v>
      </c>
      <c r="E216">
        <v>0.35278795841677257</v>
      </c>
      <c r="F216">
        <v>0.38121100203650843</v>
      </c>
      <c r="G216">
        <v>0.35952645456712301</v>
      </c>
      <c r="H216">
        <v>0.35428534578611959</v>
      </c>
      <c r="I216">
        <v>0.37261776774017924</v>
      </c>
      <c r="J216">
        <v>0.40295173780263782</v>
      </c>
      <c r="K216">
        <v>0.4104282569178006</v>
      </c>
      <c r="L216">
        <v>0.39979921141615987</v>
      </c>
      <c r="M216">
        <v>0.37072708214052602</v>
      </c>
      <c r="N216">
        <v>0.31404814079877008</v>
      </c>
      <c r="O216">
        <v>0.30401723085848764</v>
      </c>
      <c r="P216">
        <v>0.3152013324212129</v>
      </c>
      <c r="Q216">
        <v>0.29358938909368493</v>
      </c>
      <c r="R216">
        <v>0.29495493117691934</v>
      </c>
      <c r="S216">
        <v>0.27061244447728061</v>
      </c>
    </row>
    <row r="217" spans="1:19" x14ac:dyDescent="0.25">
      <c r="A217" t="s">
        <v>252</v>
      </c>
      <c r="B217" t="s">
        <v>144</v>
      </c>
      <c r="C217">
        <v>0.46258964808115699</v>
      </c>
      <c r="D217">
        <v>0.46813503761424202</v>
      </c>
      <c r="E217">
        <v>0.47580042905810999</v>
      </c>
      <c r="F217">
        <v>0.483309826934678</v>
      </c>
      <c r="G217">
        <v>0.479957876512978</v>
      </c>
      <c r="H217">
        <v>0.48679980587800997</v>
      </c>
      <c r="I217">
        <v>0.50512027740478505</v>
      </c>
      <c r="J217">
        <v>0.52412414550781306</v>
      </c>
      <c r="K217">
        <v>0.51031726598739602</v>
      </c>
      <c r="L217">
        <v>0.49619051814079301</v>
      </c>
      <c r="M217">
        <v>0.48772457242012002</v>
      </c>
      <c r="N217">
        <v>0.47346323728561401</v>
      </c>
      <c r="O217">
        <v>0.46253019571304299</v>
      </c>
      <c r="P217">
        <v>0.459491137899457</v>
      </c>
      <c r="Q217">
        <v>0.45524465855249402</v>
      </c>
      <c r="R217">
        <v>0.44763652159559703</v>
      </c>
      <c r="S217">
        <v>0.45594436286630002</v>
      </c>
    </row>
    <row r="218" spans="1:19" x14ac:dyDescent="0.25">
      <c r="A218" t="s">
        <v>377</v>
      </c>
      <c r="B218" t="s">
        <v>378</v>
      </c>
      <c r="C218">
        <v>0.93918574276021383</v>
      </c>
      <c r="D218">
        <v>0.93756715276516367</v>
      </c>
      <c r="E218">
        <v>0.97634392096487133</v>
      </c>
      <c r="F218">
        <v>1.0542173016501788</v>
      </c>
      <c r="G218">
        <v>1.0034417069569117</v>
      </c>
      <c r="H218">
        <v>0.95970913845985284</v>
      </c>
      <c r="I218">
        <v>0.98866494988864129</v>
      </c>
      <c r="J218">
        <v>0.91805361371689065</v>
      </c>
      <c r="K218">
        <v>0.96457295925496489</v>
      </c>
      <c r="L218">
        <v>0.91674965200803893</v>
      </c>
      <c r="M218">
        <v>0.76711665000336626</v>
      </c>
      <c r="N218">
        <v>0.7628196451356497</v>
      </c>
      <c r="O218">
        <v>0.7712133921321509</v>
      </c>
      <c r="P218">
        <v>0.80362902794543933</v>
      </c>
      <c r="Q218">
        <v>0.75525106952444199</v>
      </c>
      <c r="R218">
        <v>0.7623115273277471</v>
      </c>
    </row>
    <row r="219" spans="1:19" x14ac:dyDescent="0.25">
      <c r="A219" t="s">
        <v>597</v>
      </c>
      <c r="B219" t="s">
        <v>145</v>
      </c>
      <c r="C219" s="5">
        <v>0.43175428843433611</v>
      </c>
      <c r="K219">
        <v>0.43175428843433611</v>
      </c>
      <c r="L219">
        <v>0.40182343110932456</v>
      </c>
      <c r="M219">
        <v>0.3568592263492355</v>
      </c>
      <c r="N219">
        <v>0.34329132596511891</v>
      </c>
      <c r="O219">
        <v>0.35627742413895175</v>
      </c>
      <c r="P219">
        <v>0.3378446330695476</v>
      </c>
      <c r="Q219">
        <v>0.34205309481778629</v>
      </c>
      <c r="R219">
        <v>0.35000922829730136</v>
      </c>
      <c r="S219">
        <v>0.35792528035180876</v>
      </c>
    </row>
    <row r="220" spans="1:19" x14ac:dyDescent="0.25">
      <c r="A220" t="s">
        <v>381</v>
      </c>
      <c r="B220" t="s">
        <v>146</v>
      </c>
      <c r="C220">
        <v>0.40520643181955007</v>
      </c>
      <c r="D220">
        <v>0.42928185880287978</v>
      </c>
      <c r="E220">
        <v>0.52050459282074302</v>
      </c>
      <c r="F220">
        <v>0.56214765287734259</v>
      </c>
      <c r="G220">
        <v>0.49219396827451517</v>
      </c>
      <c r="H220">
        <v>0.44818519399628459</v>
      </c>
      <c r="I220">
        <v>0.49554805144968322</v>
      </c>
      <c r="J220">
        <v>0.43196469005673771</v>
      </c>
      <c r="K220">
        <v>0.46162163470106587</v>
      </c>
      <c r="L220">
        <v>0.45015253738738631</v>
      </c>
      <c r="M220">
        <v>0.37437947757223228</v>
      </c>
      <c r="N220">
        <v>0.36343267630489878</v>
      </c>
      <c r="O220">
        <v>0.37874914257321485</v>
      </c>
      <c r="P220">
        <v>0.40940466679987242</v>
      </c>
      <c r="Q220">
        <v>0.39411511795766635</v>
      </c>
      <c r="R220">
        <v>0.40336534569021248</v>
      </c>
      <c r="S220">
        <v>0.42924357568444976</v>
      </c>
    </row>
    <row r="221" spans="1:19" x14ac:dyDescent="0.25">
      <c r="A221" t="s">
        <v>598</v>
      </c>
      <c r="B221" t="s">
        <v>487</v>
      </c>
    </row>
    <row r="222" spans="1:19" x14ac:dyDescent="0.25">
      <c r="A222" t="s">
        <v>599</v>
      </c>
      <c r="B222" t="s">
        <v>488</v>
      </c>
      <c r="F222">
        <v>0.57305530959522788</v>
      </c>
      <c r="G222">
        <v>0.45455652513324962</v>
      </c>
      <c r="H222">
        <v>0.50829691889678075</v>
      </c>
      <c r="I222">
        <v>0.53309731652016723</v>
      </c>
      <c r="J222">
        <v>0.77658274707122366</v>
      </c>
      <c r="K222">
        <v>0.84767488614543729</v>
      </c>
      <c r="L222">
        <v>0.88452807490390495</v>
      </c>
      <c r="M222">
        <v>0.90680185074904829</v>
      </c>
    </row>
    <row r="223" spans="1:19" x14ac:dyDescent="0.25">
      <c r="A223" t="s">
        <v>600</v>
      </c>
      <c r="B223" t="s">
        <v>489</v>
      </c>
    </row>
    <row r="224" spans="1:19" x14ac:dyDescent="0.25">
      <c r="A224" t="s">
        <v>601</v>
      </c>
      <c r="B224" t="s">
        <v>490</v>
      </c>
    </row>
    <row r="225" spans="1:19" x14ac:dyDescent="0.25">
      <c r="A225" t="s">
        <v>369</v>
      </c>
      <c r="B225" t="s">
        <v>147</v>
      </c>
      <c r="C225">
        <v>0.37840733271538929</v>
      </c>
      <c r="D225">
        <v>0.35281617342850197</v>
      </c>
      <c r="E225">
        <v>0.3462522741132934</v>
      </c>
      <c r="F225">
        <v>0.40317516716043539</v>
      </c>
      <c r="G225">
        <v>0.39070028559575837</v>
      </c>
      <c r="H225">
        <v>0.37893240766243075</v>
      </c>
      <c r="I225">
        <v>0.4185710211303269</v>
      </c>
      <c r="J225">
        <v>0.4503346882430177</v>
      </c>
      <c r="K225">
        <v>0.47144713282171652</v>
      </c>
      <c r="L225">
        <v>0.46381436122907621</v>
      </c>
      <c r="M225">
        <v>0.41297165943354597</v>
      </c>
      <c r="N225">
        <v>0.43709627681119995</v>
      </c>
      <c r="O225">
        <v>0.45884960524227997</v>
      </c>
      <c r="P225">
        <v>0.47778595952694219</v>
      </c>
      <c r="Q225">
        <v>0.47613708352672685</v>
      </c>
      <c r="R225">
        <v>0.50486699122346368</v>
      </c>
      <c r="S225">
        <v>0.53026350324465987</v>
      </c>
    </row>
    <row r="226" spans="1:19" x14ac:dyDescent="0.25">
      <c r="A226" t="s">
        <v>395</v>
      </c>
      <c r="B226" t="s">
        <v>148</v>
      </c>
      <c r="C226">
        <v>0.42455761053457552</v>
      </c>
      <c r="D226">
        <v>0.46314533913406708</v>
      </c>
      <c r="E226">
        <v>0.47970575061464482</v>
      </c>
      <c r="F226">
        <v>0.54373313018737712</v>
      </c>
      <c r="G226">
        <v>0.57529933494530416</v>
      </c>
      <c r="H226">
        <v>0.60928882895100167</v>
      </c>
      <c r="I226">
        <v>0.57085750298517446</v>
      </c>
      <c r="J226">
        <v>0.58288899334994249</v>
      </c>
      <c r="K226">
        <v>0.55914972767685456</v>
      </c>
      <c r="L226">
        <v>0.5487445990244546</v>
      </c>
      <c r="M226">
        <v>0.53271895063161823</v>
      </c>
      <c r="N226">
        <v>0.38989625355145779</v>
      </c>
      <c r="O226">
        <v>0.34432661658014607</v>
      </c>
      <c r="P226">
        <v>0.35652861115154971</v>
      </c>
      <c r="Q226">
        <v>0.34793532460668619</v>
      </c>
      <c r="R226">
        <v>0.29665563948147461</v>
      </c>
      <c r="S226">
        <v>0.3001437196654041</v>
      </c>
    </row>
    <row r="227" spans="1:19" x14ac:dyDescent="0.25">
      <c r="A227" t="s">
        <v>602</v>
      </c>
      <c r="B227" t="s">
        <v>149</v>
      </c>
      <c r="C227">
        <v>0.70255643816342372</v>
      </c>
      <c r="D227">
        <v>0.69635008513411667</v>
      </c>
      <c r="E227">
        <v>0.75891865995215924</v>
      </c>
      <c r="F227">
        <v>0.79042811157031223</v>
      </c>
      <c r="G227">
        <v>0.71909820976914007</v>
      </c>
      <c r="H227">
        <v>0.6656237783000013</v>
      </c>
      <c r="I227">
        <v>0.70489588376459289</v>
      </c>
      <c r="J227">
        <v>0.64822984608515644</v>
      </c>
      <c r="K227">
        <v>0.65227064389176659</v>
      </c>
      <c r="L227">
        <v>0.64487022271529182</v>
      </c>
      <c r="M227">
        <v>0.54537884236093725</v>
      </c>
      <c r="N227">
        <v>0.5569870049626473</v>
      </c>
      <c r="O227">
        <v>0.58340463900823636</v>
      </c>
      <c r="P227">
        <v>0.62118325311137212</v>
      </c>
      <c r="Q227">
        <v>0.60386694007843045</v>
      </c>
      <c r="R227">
        <v>0.6144352592404686</v>
      </c>
      <c r="S227">
        <v>0.63882642724029992</v>
      </c>
    </row>
    <row r="228" spans="1:19" x14ac:dyDescent="0.25">
      <c r="A228" t="s">
        <v>388</v>
      </c>
      <c r="B228" t="s">
        <v>150</v>
      </c>
      <c r="C228">
        <v>0.75878000248725275</v>
      </c>
      <c r="D228">
        <v>0.76487642704804915</v>
      </c>
      <c r="E228">
        <v>0.86390138919019877</v>
      </c>
      <c r="F228">
        <v>0.93214863778359358</v>
      </c>
      <c r="G228">
        <v>0.90029578897734308</v>
      </c>
      <c r="H228">
        <v>0.84567466166666827</v>
      </c>
      <c r="I228">
        <v>0.86853831916342583</v>
      </c>
      <c r="J228">
        <v>0.77960077257304705</v>
      </c>
      <c r="K228">
        <v>0.7841301871792179</v>
      </c>
      <c r="L228">
        <v>0.78546014671607578</v>
      </c>
      <c r="M228">
        <v>0.66049080476328093</v>
      </c>
      <c r="N228">
        <v>0.63880042783891211</v>
      </c>
      <c r="O228">
        <v>0.64408659308353056</v>
      </c>
      <c r="P228">
        <v>0.67032395121882304</v>
      </c>
      <c r="Q228">
        <v>0.63787545621176378</v>
      </c>
      <c r="R228">
        <v>0.64164465494786171</v>
      </c>
      <c r="S228">
        <v>0.66936478204650085</v>
      </c>
    </row>
    <row r="229" spans="1:19" x14ac:dyDescent="0.25">
      <c r="A229" t="s">
        <v>397</v>
      </c>
      <c r="B229" t="s">
        <v>151</v>
      </c>
      <c r="C229">
        <v>1.2684404062571089</v>
      </c>
      <c r="D229">
        <v>1.2349165108020927</v>
      </c>
      <c r="E229">
        <v>1.3127933952772683</v>
      </c>
      <c r="F229">
        <v>1.3319455022682101</v>
      </c>
      <c r="G229">
        <v>1.1655309780762495</v>
      </c>
      <c r="H229">
        <v>1.252111236995505</v>
      </c>
      <c r="I229">
        <v>1.3619747410633032</v>
      </c>
      <c r="J229">
        <v>1.277453545926523</v>
      </c>
      <c r="K229">
        <v>1.319883082082794</v>
      </c>
      <c r="L229">
        <v>1.272030970216965</v>
      </c>
      <c r="M229">
        <v>1.0497391918776577</v>
      </c>
      <c r="N229">
        <v>1.0304361816127279</v>
      </c>
      <c r="O229">
        <v>1.0354884905230555</v>
      </c>
      <c r="P229">
        <v>1.0199438942799663</v>
      </c>
      <c r="Q229">
        <v>0.95129285686658394</v>
      </c>
      <c r="R229">
        <v>0.94979234388402101</v>
      </c>
      <c r="S229">
        <v>1.0154241537791917</v>
      </c>
    </row>
    <row r="230" spans="1:19" x14ac:dyDescent="0.25">
      <c r="A230" t="s">
        <v>603</v>
      </c>
      <c r="B230" t="s">
        <v>152</v>
      </c>
      <c r="C230">
        <v>0.49650858517939866</v>
      </c>
      <c r="D230">
        <v>0.47060707879736402</v>
      </c>
      <c r="E230">
        <v>0.46249281219159305</v>
      </c>
      <c r="F230">
        <v>0.4273528186993657</v>
      </c>
      <c r="G230">
        <v>0.45442816543472514</v>
      </c>
      <c r="H230">
        <v>0.53633441456258812</v>
      </c>
      <c r="I230">
        <v>0.55806115488219277</v>
      </c>
      <c r="J230">
        <v>0.54770090983642872</v>
      </c>
      <c r="K230">
        <v>0.48575532823935952</v>
      </c>
      <c r="L230">
        <v>0.45908437991432915</v>
      </c>
      <c r="M230">
        <v>0.41760419898239171</v>
      </c>
      <c r="N230">
        <v>0.39347503627047437</v>
      </c>
      <c r="O230">
        <v>0.46555682244743651</v>
      </c>
      <c r="P230">
        <v>0.47063051316723059</v>
      </c>
      <c r="Q230">
        <v>0.43378689451361768</v>
      </c>
      <c r="R230">
        <v>0.38571893724125605</v>
      </c>
      <c r="S230">
        <v>0.40887725343107878</v>
      </c>
    </row>
    <row r="231" spans="1:19" x14ac:dyDescent="0.25">
      <c r="A231" t="s">
        <v>604</v>
      </c>
      <c r="B231" t="s">
        <v>491</v>
      </c>
      <c r="I231">
        <v>0.75192871040472065</v>
      </c>
      <c r="J231">
        <v>0.86562293867825135</v>
      </c>
      <c r="K231">
        <v>0.86035541981958097</v>
      </c>
      <c r="L231">
        <v>0.85035755647627376</v>
      </c>
      <c r="M231">
        <v>0.84463078216467602</v>
      </c>
      <c r="N231">
        <v>0.82701164916906711</v>
      </c>
      <c r="O231">
        <v>0.77462049835887148</v>
      </c>
      <c r="P231">
        <v>0.80582970958507827</v>
      </c>
    </row>
    <row r="232" spans="1:19" x14ac:dyDescent="0.25">
      <c r="A232" t="s">
        <v>382</v>
      </c>
      <c r="B232" t="s">
        <v>383</v>
      </c>
      <c r="C232">
        <v>0.71880712287842907</v>
      </c>
      <c r="D232">
        <v>0.70482441027729037</v>
      </c>
      <c r="E232">
        <v>0.63199022520120118</v>
      </c>
      <c r="F232">
        <v>0.59301386593943439</v>
      </c>
      <c r="G232">
        <v>0.52202114771514263</v>
      </c>
      <c r="H232">
        <v>0.55723008031996968</v>
      </c>
      <c r="I232">
        <v>0.55600237108838624</v>
      </c>
      <c r="J232">
        <v>0.55638423664696512</v>
      </c>
      <c r="K232">
        <v>0.66005100999909361</v>
      </c>
      <c r="L232">
        <v>0.6153349540855888</v>
      </c>
      <c r="M232">
        <v>0.61267387790061212</v>
      </c>
      <c r="N232">
        <v>0.58677631466988989</v>
      </c>
      <c r="O232">
        <v>0.58387968970951587</v>
      </c>
      <c r="P232">
        <v>0.57466250468898084</v>
      </c>
      <c r="Q232">
        <v>0.56367320601651216</v>
      </c>
      <c r="R232">
        <v>0.45178654495762161</v>
      </c>
      <c r="S232">
        <v>0.46376868499406698</v>
      </c>
    </row>
    <row r="233" spans="1:19" x14ac:dyDescent="0.25">
      <c r="A233" t="s">
        <v>400</v>
      </c>
      <c r="B233" t="s">
        <v>153</v>
      </c>
      <c r="C233" s="5">
        <v>0.18597760200820651</v>
      </c>
    </row>
    <row r="234" spans="1:19" x14ac:dyDescent="0.25">
      <c r="A234" t="s">
        <v>605</v>
      </c>
      <c r="B234" t="s">
        <v>492</v>
      </c>
      <c r="I234">
        <v>1.02840805053711</v>
      </c>
      <c r="J234">
        <v>1.1017311811447099</v>
      </c>
      <c r="K234">
        <v>1.0793150663375899</v>
      </c>
      <c r="L234">
        <v>1.0793718099594101</v>
      </c>
      <c r="M234">
        <v>1.08652007579803</v>
      </c>
      <c r="N234">
        <v>1.0716539621353101</v>
      </c>
      <c r="O234">
        <v>1.01790571212769</v>
      </c>
      <c r="P234">
        <v>1.0249528085388899</v>
      </c>
      <c r="Q234">
        <v>1.02838254594227</v>
      </c>
      <c r="R234">
        <v>1.0716186674082</v>
      </c>
      <c r="S234">
        <v>1.0280705046559</v>
      </c>
    </row>
    <row r="235" spans="1:19" x14ac:dyDescent="0.25">
      <c r="A235" t="s">
        <v>231</v>
      </c>
      <c r="B235" t="s">
        <v>154</v>
      </c>
      <c r="C235">
        <v>0.42584584901971212</v>
      </c>
      <c r="D235">
        <v>0.45854793770155211</v>
      </c>
      <c r="E235">
        <v>0.50342322443778609</v>
      </c>
      <c r="F235">
        <v>0.57593844279580708</v>
      </c>
      <c r="G235">
        <v>0.49083308514298946</v>
      </c>
      <c r="H235">
        <v>0.49045087227024442</v>
      </c>
      <c r="I235">
        <v>0.54776039045775837</v>
      </c>
      <c r="J235">
        <v>0.55890705026066667</v>
      </c>
      <c r="K235">
        <v>0.62445830742108921</v>
      </c>
      <c r="L235">
        <v>0.60836793379751153</v>
      </c>
      <c r="M235">
        <v>0.42637044448291539</v>
      </c>
      <c r="N235">
        <v>0.41660830520813841</v>
      </c>
      <c r="O235">
        <v>0.41961897887891936</v>
      </c>
      <c r="P235">
        <v>0.44991337441911328</v>
      </c>
      <c r="Q235">
        <v>0.43099241528898935</v>
      </c>
      <c r="R235">
        <v>0.40985206041037825</v>
      </c>
      <c r="S235">
        <v>0.43784946480384401</v>
      </c>
    </row>
    <row r="236" spans="1:19" x14ac:dyDescent="0.25">
      <c r="A236" t="s">
        <v>606</v>
      </c>
      <c r="B236" t="s">
        <v>493</v>
      </c>
    </row>
    <row r="237" spans="1:19" x14ac:dyDescent="0.25">
      <c r="A237" t="s">
        <v>607</v>
      </c>
      <c r="B237" t="s">
        <v>494</v>
      </c>
    </row>
    <row r="238" spans="1:19" x14ac:dyDescent="0.25">
      <c r="A238" t="s">
        <v>406</v>
      </c>
      <c r="B238" t="s">
        <v>155</v>
      </c>
      <c r="C238">
        <v>0.40327531832929353</v>
      </c>
      <c r="D238">
        <v>0.39281457943266945</v>
      </c>
      <c r="E238">
        <v>0.43821527268545868</v>
      </c>
      <c r="F238">
        <v>0.51576820457175787</v>
      </c>
      <c r="G238">
        <v>0.49371226778613092</v>
      </c>
      <c r="H238">
        <v>0.46663560612451072</v>
      </c>
      <c r="I238">
        <v>0.4851472651216831</v>
      </c>
      <c r="J238">
        <v>0.46596084744389599</v>
      </c>
      <c r="K238">
        <v>0.48724732795081627</v>
      </c>
      <c r="L238">
        <v>0.48249302095168012</v>
      </c>
      <c r="M238">
        <v>0.40857133669887796</v>
      </c>
      <c r="N238">
        <v>0.41098681032907558</v>
      </c>
      <c r="O238">
        <v>0.41284587857828386</v>
      </c>
      <c r="P238">
        <v>0.42714474517157097</v>
      </c>
      <c r="Q238">
        <v>0.40396613308859541</v>
      </c>
      <c r="R238">
        <v>0.41152512683079157</v>
      </c>
      <c r="S238">
        <v>0.41691573944479537</v>
      </c>
    </row>
    <row r="239" spans="1:19" x14ac:dyDescent="0.25">
      <c r="A239" t="s">
        <v>403</v>
      </c>
      <c r="B239" t="s">
        <v>156</v>
      </c>
      <c r="C239">
        <v>0.28203596340827097</v>
      </c>
      <c r="D239">
        <v>0.30530711911550079</v>
      </c>
      <c r="E239">
        <v>0.3343115989408022</v>
      </c>
      <c r="F239">
        <v>0.35733339321152219</v>
      </c>
      <c r="G239">
        <v>0.34565853556326231</v>
      </c>
      <c r="H239">
        <v>0.3846639414445886</v>
      </c>
      <c r="I239">
        <v>0.40624817555291437</v>
      </c>
      <c r="J239">
        <v>0.39409529317499215</v>
      </c>
      <c r="K239">
        <v>0.40033718248925992</v>
      </c>
      <c r="L239">
        <v>0.38448336183159076</v>
      </c>
      <c r="M239">
        <v>0.36910100700357101</v>
      </c>
      <c r="N239">
        <v>0.36069061023891391</v>
      </c>
      <c r="O239">
        <v>0.37845585631272138</v>
      </c>
      <c r="P239">
        <v>0.39381466695909029</v>
      </c>
      <c r="Q239">
        <v>0.40664246763142076</v>
      </c>
      <c r="R239">
        <v>0.39338330238603619</v>
      </c>
      <c r="S239">
        <v>0.37664744635201441</v>
      </c>
    </row>
    <row r="240" spans="1:19" x14ac:dyDescent="0.25">
      <c r="A240" t="s">
        <v>401</v>
      </c>
      <c r="B240" t="s">
        <v>157</v>
      </c>
      <c r="C240">
        <v>0.19965048426598922</v>
      </c>
      <c r="D240">
        <v>0.22154379974225988</v>
      </c>
      <c r="E240">
        <v>0.26298119215257343</v>
      </c>
      <c r="F240">
        <v>0.33184066573580318</v>
      </c>
      <c r="G240">
        <v>0.30616900717524564</v>
      </c>
      <c r="H240">
        <v>0.32187413811255999</v>
      </c>
      <c r="I240">
        <v>0.33941699607186893</v>
      </c>
      <c r="J240">
        <v>0.35242580744988494</v>
      </c>
      <c r="K240">
        <v>0.34619879499399897</v>
      </c>
      <c r="L240">
        <v>0.33428384279633022</v>
      </c>
      <c r="M240">
        <v>0.31056264616212131</v>
      </c>
      <c r="N240">
        <v>0.25911064147462382</v>
      </c>
      <c r="O240">
        <v>0.26089454342212243</v>
      </c>
      <c r="P240">
        <v>0.24399353313944511</v>
      </c>
      <c r="Q240">
        <v>0.23858803110811716</v>
      </c>
      <c r="R240">
        <v>0.22127370251704823</v>
      </c>
      <c r="S240">
        <v>0.2091913221163747</v>
      </c>
    </row>
    <row r="241" spans="1:19" x14ac:dyDescent="0.25">
      <c r="A241" t="s">
        <v>412</v>
      </c>
      <c r="B241" t="s">
        <v>158</v>
      </c>
      <c r="C241">
        <v>0.29223904496560704</v>
      </c>
      <c r="D241">
        <v>0.32395164565359164</v>
      </c>
      <c r="E241">
        <v>0.35000004602611345</v>
      </c>
      <c r="F241">
        <v>0.45561032178768601</v>
      </c>
      <c r="G241">
        <v>0.44755656703261404</v>
      </c>
      <c r="H241">
        <v>0.45244022724344563</v>
      </c>
      <c r="I241">
        <v>0.50021939548756134</v>
      </c>
      <c r="J241">
        <v>0.55362670338743858</v>
      </c>
      <c r="K241">
        <v>0.57337175661859296</v>
      </c>
      <c r="L241">
        <v>0.59018950960132632</v>
      </c>
      <c r="M241">
        <v>0.46986097713803715</v>
      </c>
      <c r="N241">
        <v>0.4607961041041943</v>
      </c>
      <c r="O241">
        <v>0.46371561495156283</v>
      </c>
      <c r="P241">
        <v>0.45837989025409431</v>
      </c>
      <c r="Q241">
        <v>0.47004663707924282</v>
      </c>
    </row>
    <row r="242" spans="1:19" x14ac:dyDescent="0.25">
      <c r="A242" t="s">
        <v>608</v>
      </c>
      <c r="B242" t="s">
        <v>495</v>
      </c>
    </row>
    <row r="243" spans="1:19" x14ac:dyDescent="0.25">
      <c r="A243" t="s">
        <v>404</v>
      </c>
      <c r="B243" t="s">
        <v>405</v>
      </c>
      <c r="C243">
        <v>0.33977291863145598</v>
      </c>
      <c r="D243">
        <v>0.33745901723781702</v>
      </c>
      <c r="E243">
        <v>0.35643407508515101</v>
      </c>
      <c r="F243">
        <v>0.37510185475907598</v>
      </c>
      <c r="G243">
        <v>0.37929002664860101</v>
      </c>
      <c r="H243">
        <v>0.41587785735259303</v>
      </c>
      <c r="I243">
        <v>0.45453202700875001</v>
      </c>
      <c r="J243">
        <v>0.43664579446148899</v>
      </c>
      <c r="K243">
        <v>0.48729369600391798</v>
      </c>
      <c r="L243">
        <v>0.452933233030273</v>
      </c>
      <c r="M243">
        <v>0.45757380041426898</v>
      </c>
      <c r="N243">
        <v>0.43242795316652799</v>
      </c>
      <c r="O243">
        <v>0.408969540137466</v>
      </c>
      <c r="P243">
        <v>0.394179047773213</v>
      </c>
      <c r="Q243">
        <v>0.40668568380804498</v>
      </c>
      <c r="R243">
        <v>0.32412145585427299</v>
      </c>
      <c r="S243">
        <v>0.49585855167395398</v>
      </c>
    </row>
    <row r="244" spans="1:19" x14ac:dyDescent="0.25">
      <c r="A244" t="s">
        <v>609</v>
      </c>
      <c r="B244" t="s">
        <v>496</v>
      </c>
    </row>
    <row r="245" spans="1:19" x14ac:dyDescent="0.25">
      <c r="A245" t="s">
        <v>407</v>
      </c>
      <c r="B245" t="s">
        <v>408</v>
      </c>
      <c r="C245">
        <v>0.60142355913419498</v>
      </c>
      <c r="D245">
        <v>0.65221498647829157</v>
      </c>
      <c r="E245">
        <v>0.64694979991820545</v>
      </c>
      <c r="F245">
        <v>0.69919742212354796</v>
      </c>
      <c r="G245">
        <v>0.66465000247159711</v>
      </c>
      <c r="H245">
        <v>0.76511437719500741</v>
      </c>
      <c r="I245">
        <v>0.79290691086586429</v>
      </c>
      <c r="J245">
        <v>0.87664034208927366</v>
      </c>
      <c r="K245">
        <v>0.82225171567122501</v>
      </c>
      <c r="L245">
        <v>0.77228748162058714</v>
      </c>
      <c r="M245">
        <v>0.75084449855231328</v>
      </c>
      <c r="N245">
        <v>0.67127402608145748</v>
      </c>
      <c r="O245">
        <v>0.69798867117491958</v>
      </c>
      <c r="P245">
        <v>0.72219744988382262</v>
      </c>
      <c r="Q245">
        <v>0.73789553712419564</v>
      </c>
      <c r="R245">
        <v>0.6869491691417775</v>
      </c>
      <c r="S245">
        <v>0.65584836473119101</v>
      </c>
    </row>
    <row r="246" spans="1:19" x14ac:dyDescent="0.25">
      <c r="A246" t="s">
        <v>610</v>
      </c>
      <c r="B246" t="s">
        <v>497</v>
      </c>
    </row>
    <row r="247" spans="1:19" x14ac:dyDescent="0.25">
      <c r="A247" t="s">
        <v>611</v>
      </c>
      <c r="B247" t="s">
        <v>498</v>
      </c>
    </row>
    <row r="248" spans="1:19" x14ac:dyDescent="0.25">
      <c r="A248" t="s">
        <v>409</v>
      </c>
      <c r="B248" t="s">
        <v>159</v>
      </c>
      <c r="C248">
        <v>0.5246330701203934</v>
      </c>
      <c r="D248">
        <v>0.51669664108573243</v>
      </c>
      <c r="E248">
        <v>0.56582058394676216</v>
      </c>
      <c r="F248">
        <v>0.69153511690445846</v>
      </c>
      <c r="G248">
        <v>0.49437156950029565</v>
      </c>
      <c r="H248">
        <v>0.54641890624715872</v>
      </c>
      <c r="I248">
        <v>0.61623061729779849</v>
      </c>
      <c r="J248">
        <v>0.63723657613128293</v>
      </c>
      <c r="K248">
        <v>0.67011457223393056</v>
      </c>
      <c r="L248">
        <v>0.68255646499904288</v>
      </c>
      <c r="M248">
        <v>0.66482422300219635</v>
      </c>
      <c r="N248">
        <v>0.61579647565074846</v>
      </c>
      <c r="O248">
        <v>0.61397395010411349</v>
      </c>
      <c r="P248">
        <v>0.61825363585819659</v>
      </c>
      <c r="Q248">
        <v>0.59492539905963748</v>
      </c>
      <c r="R248">
        <v>0.562240524843446</v>
      </c>
      <c r="S248">
        <v>0.6334831636828494</v>
      </c>
    </row>
    <row r="249" spans="1:19" x14ac:dyDescent="0.25">
      <c r="A249" t="s">
        <v>410</v>
      </c>
      <c r="B249" t="s">
        <v>160</v>
      </c>
      <c r="C249">
        <v>0.40884300755083008</v>
      </c>
      <c r="D249">
        <v>0.40141476229532086</v>
      </c>
      <c r="E249">
        <v>0.4146139371271913</v>
      </c>
      <c r="F249">
        <v>0.44991454347308413</v>
      </c>
      <c r="G249">
        <v>0.4202477100535903</v>
      </c>
      <c r="H249">
        <v>0.40667354474506845</v>
      </c>
      <c r="I249">
        <v>0.42359104785141494</v>
      </c>
      <c r="J249">
        <v>0.40644296222005122</v>
      </c>
      <c r="K249">
        <v>0.41270700683518613</v>
      </c>
      <c r="L249">
        <v>0.41216283592506803</v>
      </c>
      <c r="M249">
        <v>0.37827281369470639</v>
      </c>
      <c r="N249">
        <v>0.35696716725937239</v>
      </c>
      <c r="O249">
        <v>0.32825500322411139</v>
      </c>
      <c r="P249">
        <v>0.31626365332949941</v>
      </c>
      <c r="Q249">
        <v>0.30009157007093273</v>
      </c>
      <c r="R249">
        <v>0.33055106558994385</v>
      </c>
      <c r="S249">
        <v>0.3385452485795627</v>
      </c>
    </row>
    <row r="250" spans="1:19" x14ac:dyDescent="0.25">
      <c r="A250" t="s">
        <v>612</v>
      </c>
      <c r="B250" t="s">
        <v>161</v>
      </c>
      <c r="C250">
        <v>0.62115882703185477</v>
      </c>
      <c r="D250">
        <v>0.58929296464823244</v>
      </c>
      <c r="E250">
        <v>0.6533955023409318</v>
      </c>
      <c r="F250">
        <v>0.67611217825585856</v>
      </c>
      <c r="G250">
        <v>0.58363096774193546</v>
      </c>
      <c r="H250">
        <v>0.61239619377162635</v>
      </c>
      <c r="I250">
        <v>0.57682149253731341</v>
      </c>
      <c r="J250">
        <v>0.56784855233853015</v>
      </c>
      <c r="K250">
        <v>0.56218825506880976</v>
      </c>
      <c r="L250">
        <v>0.50468540095956138</v>
      </c>
      <c r="M250">
        <v>0.42737205882352941</v>
      </c>
      <c r="N250">
        <v>0.41093076388199068</v>
      </c>
      <c r="O250">
        <v>0.37937008305693376</v>
      </c>
      <c r="P250">
        <v>0.33812650153259877</v>
      </c>
      <c r="Q250">
        <v>0.3395003348725722</v>
      </c>
      <c r="R250">
        <v>0.31349385041235056</v>
      </c>
      <c r="S250">
        <v>0.31431923980837023</v>
      </c>
    </row>
    <row r="251" spans="1:19" x14ac:dyDescent="0.25">
      <c r="A251" t="s">
        <v>413</v>
      </c>
      <c r="B251" t="s">
        <v>414</v>
      </c>
      <c r="C251">
        <v>0.86052568502830851</v>
      </c>
      <c r="D251">
        <v>0.85711012262237196</v>
      </c>
      <c r="E251">
        <v>0.91963404483133637</v>
      </c>
      <c r="F251">
        <v>0.94775376486306007</v>
      </c>
      <c r="G251">
        <v>0.88483387929652169</v>
      </c>
      <c r="H251">
        <v>1.0224651576319299</v>
      </c>
      <c r="I251">
        <v>1.1448440143122021</v>
      </c>
      <c r="J251">
        <v>1.152651743170056</v>
      </c>
      <c r="K251">
        <v>1.0655256849464954</v>
      </c>
      <c r="L251">
        <v>1.0498186636211286</v>
      </c>
      <c r="M251">
        <v>0.89404845481710626</v>
      </c>
      <c r="N251">
        <v>0.94740066487309704</v>
      </c>
      <c r="O251">
        <v>0.99217609116450023</v>
      </c>
      <c r="P251">
        <v>1.0070899322202556</v>
      </c>
      <c r="Q251">
        <v>0.98592384171703873</v>
      </c>
      <c r="R251">
        <v>0.97435961063153953</v>
      </c>
      <c r="S251">
        <v>1.0411296460099384</v>
      </c>
    </row>
    <row r="252" spans="1:19" x14ac:dyDescent="0.25">
      <c r="A252" t="s">
        <v>402</v>
      </c>
      <c r="B252" t="s">
        <v>162</v>
      </c>
      <c r="C252">
        <v>0.30255037396032913</v>
      </c>
      <c r="D252">
        <v>0.27924973427236355</v>
      </c>
      <c r="E252">
        <v>0.29827844198489523</v>
      </c>
      <c r="F252">
        <v>0.35447872536480951</v>
      </c>
      <c r="G252">
        <v>0.34799681989033199</v>
      </c>
      <c r="H252">
        <v>0.35598052686194642</v>
      </c>
      <c r="I252">
        <v>0.35062376033515397</v>
      </c>
      <c r="J252">
        <v>0.41337765400311749</v>
      </c>
      <c r="K252">
        <v>0.4421186822624405</v>
      </c>
      <c r="L252">
        <v>0.45912010237204931</v>
      </c>
      <c r="M252">
        <v>0.40364328460164628</v>
      </c>
      <c r="N252">
        <v>0.3898235037813092</v>
      </c>
      <c r="O252">
        <v>0.39710174536666626</v>
      </c>
      <c r="P252">
        <v>0.39321503438112604</v>
      </c>
      <c r="Q252">
        <v>0.39160218042720352</v>
      </c>
      <c r="R252">
        <v>0.38726339963348805</v>
      </c>
      <c r="S252">
        <v>0.38758590615174832</v>
      </c>
    </row>
    <row r="253" spans="1:19" x14ac:dyDescent="0.25">
      <c r="A253" t="s">
        <v>415</v>
      </c>
      <c r="B253" t="s">
        <v>163</v>
      </c>
      <c r="C253">
        <v>0.35723999779273702</v>
      </c>
      <c r="D253">
        <v>0.33781190762960212</v>
      </c>
      <c r="E253">
        <v>0.36193213152738885</v>
      </c>
      <c r="F253">
        <v>0.3963244158849436</v>
      </c>
      <c r="G253">
        <v>0.39658065402148079</v>
      </c>
      <c r="H253">
        <v>0.39377600007649238</v>
      </c>
      <c r="I253">
        <v>0.36848423229219474</v>
      </c>
      <c r="J253">
        <v>0.3923427273308972</v>
      </c>
      <c r="K253">
        <v>0.40217468349265206</v>
      </c>
      <c r="L253">
        <v>0.42306341849984014</v>
      </c>
      <c r="M253">
        <v>0.39801274772250278</v>
      </c>
      <c r="N253">
        <v>0.35200403742617281</v>
      </c>
      <c r="O253">
        <v>0.35997873188470569</v>
      </c>
      <c r="P253">
        <v>0.35420903524297676</v>
      </c>
      <c r="Q253">
        <v>0.35102235284778505</v>
      </c>
      <c r="R253">
        <v>0.35831502040502405</v>
      </c>
      <c r="S253">
        <v>0.35815562619496749</v>
      </c>
    </row>
    <row r="254" spans="1:19" x14ac:dyDescent="0.25">
      <c r="A254" t="s">
        <v>416</v>
      </c>
      <c r="B254" t="s">
        <v>164</v>
      </c>
      <c r="C254">
        <v>0.26260624410225186</v>
      </c>
      <c r="D254">
        <v>0.29690986103482181</v>
      </c>
      <c r="E254">
        <v>0.35513345696173865</v>
      </c>
      <c r="F254">
        <v>0.43103245643882515</v>
      </c>
      <c r="G254">
        <v>0.32611028201551751</v>
      </c>
      <c r="H254">
        <v>0.35963261315000883</v>
      </c>
      <c r="I254">
        <v>0.40066156038301243</v>
      </c>
      <c r="J254">
        <v>0.41263847293789269</v>
      </c>
      <c r="K254">
        <v>0.37689861033685595</v>
      </c>
      <c r="L254">
        <v>0.28897642751324004</v>
      </c>
      <c r="M254">
        <v>0.20903127663538709</v>
      </c>
      <c r="N254">
        <v>0.19624075524354337</v>
      </c>
      <c r="O254">
        <v>0.22244530174037472</v>
      </c>
      <c r="P254">
        <v>0.24514294673953899</v>
      </c>
      <c r="Q254">
        <v>0.2743612681744258</v>
      </c>
      <c r="R254">
        <v>0.28667012495291144</v>
      </c>
      <c r="S254">
        <v>0.34005928808540947</v>
      </c>
    </row>
    <row r="255" spans="1:19" x14ac:dyDescent="0.25">
      <c r="A255" t="s">
        <v>613</v>
      </c>
      <c r="B255" t="s">
        <v>499</v>
      </c>
    </row>
    <row r="256" spans="1:19" x14ac:dyDescent="0.25">
      <c r="A256" t="s">
        <v>420</v>
      </c>
      <c r="B256" t="s">
        <v>165</v>
      </c>
      <c r="C256">
        <v>0.45114233556683392</v>
      </c>
      <c r="D256">
        <v>0.47407856245374153</v>
      </c>
      <c r="E256">
        <v>0.5180381103638958</v>
      </c>
      <c r="F256">
        <v>0.61516493421585916</v>
      </c>
      <c r="G256">
        <v>0.61136509330203381</v>
      </c>
      <c r="H256">
        <v>0.71300784671502493</v>
      </c>
      <c r="I256">
        <v>0.79080147524041378</v>
      </c>
      <c r="J256">
        <v>0.83395477217090086</v>
      </c>
      <c r="K256">
        <v>0.88727834606327138</v>
      </c>
      <c r="L256">
        <v>0.83767607773497821</v>
      </c>
      <c r="M256">
        <v>0.77228635062935003</v>
      </c>
      <c r="N256">
        <v>0.74442591760163246</v>
      </c>
      <c r="O256">
        <v>0.81229882677218201</v>
      </c>
      <c r="P256">
        <v>0.79302725496979043</v>
      </c>
      <c r="Q256">
        <v>0.73685260567975963</v>
      </c>
      <c r="R256">
        <v>0.67839973744852944</v>
      </c>
      <c r="S256">
        <v>0.69118045160458252</v>
      </c>
    </row>
    <row r="257" spans="1:19" x14ac:dyDescent="0.25">
      <c r="A257" t="s">
        <v>419</v>
      </c>
      <c r="B257" t="s">
        <v>166</v>
      </c>
      <c r="C257">
        <v>1</v>
      </c>
      <c r="D257">
        <v>1</v>
      </c>
      <c r="E257">
        <v>1</v>
      </c>
      <c r="F257">
        <v>1</v>
      </c>
      <c r="G257">
        <v>1</v>
      </c>
      <c r="H257">
        <v>1</v>
      </c>
      <c r="I257">
        <v>1</v>
      </c>
      <c r="J257">
        <v>1</v>
      </c>
      <c r="K257">
        <v>1</v>
      </c>
      <c r="L257">
        <v>1</v>
      </c>
      <c r="M257">
        <v>1</v>
      </c>
      <c r="N257">
        <v>1</v>
      </c>
      <c r="O257">
        <v>1</v>
      </c>
      <c r="P257">
        <v>1</v>
      </c>
      <c r="Q257">
        <v>1</v>
      </c>
      <c r="R257">
        <v>1</v>
      </c>
      <c r="S257">
        <v>1</v>
      </c>
    </row>
    <row r="258" spans="1:19" x14ac:dyDescent="0.25">
      <c r="A258" t="s">
        <v>421</v>
      </c>
      <c r="B258" t="s">
        <v>167</v>
      </c>
      <c r="C258">
        <v>0.15998071041886086</v>
      </c>
      <c r="D258">
        <v>0.17494959538739868</v>
      </c>
      <c r="E258">
        <v>0.20032355527540682</v>
      </c>
      <c r="F258">
        <v>0.23875983846039811</v>
      </c>
      <c r="G258">
        <v>0.25032243260108078</v>
      </c>
      <c r="H258">
        <v>0.31852932217888874</v>
      </c>
      <c r="I258">
        <v>0.3509319157773475</v>
      </c>
      <c r="J258">
        <v>0.37407506495703535</v>
      </c>
      <c r="K258">
        <v>0.38392101127199507</v>
      </c>
      <c r="L258">
        <v>0.40469848949735532</v>
      </c>
      <c r="M258">
        <v>0.41225971969314723</v>
      </c>
      <c r="N258">
        <v>0.39792776725879592</v>
      </c>
      <c r="O258">
        <v>0.28019966957976072</v>
      </c>
      <c r="P258">
        <v>0.22022036517674801</v>
      </c>
      <c r="Q258">
        <v>0.23295199238592867</v>
      </c>
      <c r="R258">
        <v>0.22586605655994041</v>
      </c>
      <c r="S258">
        <v>0.2333717901098504</v>
      </c>
    </row>
    <row r="259" spans="1:19" x14ac:dyDescent="0.25">
      <c r="A259" t="s">
        <v>614</v>
      </c>
      <c r="B259" t="s">
        <v>168</v>
      </c>
      <c r="C259">
        <v>0.54722455879562959</v>
      </c>
      <c r="D259">
        <v>0.55049822698002582</v>
      </c>
      <c r="E259">
        <v>0.57528282432446287</v>
      </c>
      <c r="F259">
        <v>0.6054685849755963</v>
      </c>
      <c r="G259">
        <v>0.59473063187752218</v>
      </c>
      <c r="H259">
        <v>0.62046347581167405</v>
      </c>
      <c r="I259">
        <v>0.60589600492406659</v>
      </c>
      <c r="J259">
        <v>0.61109436882866663</v>
      </c>
      <c r="K259">
        <v>0.60860978232489626</v>
      </c>
      <c r="L259">
        <v>0.59104597126995928</v>
      </c>
      <c r="M259">
        <v>0.59448317245200732</v>
      </c>
      <c r="N259">
        <v>0.56796113650004076</v>
      </c>
      <c r="O259">
        <v>0.58905279194867033</v>
      </c>
      <c r="P259">
        <v>0.58244531799874444</v>
      </c>
      <c r="Q259">
        <v>0.58654836647106656</v>
      </c>
      <c r="R259">
        <v>0.58651555719264437</v>
      </c>
      <c r="S259">
        <v>0.57601948903505917</v>
      </c>
    </row>
    <row r="260" spans="1:19" x14ac:dyDescent="0.25">
      <c r="A260" t="s">
        <v>615</v>
      </c>
      <c r="B260" t="s">
        <v>169</v>
      </c>
      <c r="C260">
        <v>0.40286824470026755</v>
      </c>
      <c r="D260">
        <v>0.44850520458512533</v>
      </c>
      <c r="E260">
        <v>0.50416717938443878</v>
      </c>
      <c r="F260">
        <v>0.64445904267378062</v>
      </c>
      <c r="G260">
        <v>0.69050509960772632</v>
      </c>
      <c r="H260">
        <v>0.82577883115971162</v>
      </c>
      <c r="I260">
        <v>0.62503965442419052</v>
      </c>
    </row>
    <row r="261" spans="1:19" x14ac:dyDescent="0.25">
      <c r="A261" t="s">
        <v>616</v>
      </c>
      <c r="B261" t="s">
        <v>500</v>
      </c>
    </row>
    <row r="262" spans="1:19" x14ac:dyDescent="0.25">
      <c r="A262" t="s">
        <v>617</v>
      </c>
      <c r="B262" t="s">
        <v>501</v>
      </c>
    </row>
    <row r="263" spans="1:19" x14ac:dyDescent="0.25">
      <c r="A263" t="s">
        <v>424</v>
      </c>
      <c r="B263" t="s">
        <v>170</v>
      </c>
      <c r="C263">
        <v>0.23180096942168063</v>
      </c>
      <c r="D263">
        <v>0.24206532584861748</v>
      </c>
      <c r="E263">
        <v>0.25661470795506086</v>
      </c>
      <c r="F263">
        <v>0.30513891244665431</v>
      </c>
      <c r="G263">
        <v>0.30764537017563287</v>
      </c>
      <c r="H263">
        <v>0.31236486610646197</v>
      </c>
      <c r="I263">
        <v>0.33717307374389011</v>
      </c>
      <c r="J263">
        <v>0.3441068100933839</v>
      </c>
      <c r="K263">
        <v>0.35206362329041102</v>
      </c>
      <c r="L263">
        <v>0.35338658187978766</v>
      </c>
      <c r="M263">
        <v>0.34167219742057492</v>
      </c>
      <c r="N263">
        <v>0.33351322207240353</v>
      </c>
      <c r="O263">
        <v>0.33059051035802423</v>
      </c>
      <c r="P263">
        <v>0.33115273221828601</v>
      </c>
      <c r="Q263">
        <v>0.32673783616043822</v>
      </c>
      <c r="R263">
        <v>0.32535256207800572</v>
      </c>
      <c r="S263">
        <v>0.32172440858468121</v>
      </c>
    </row>
    <row r="264" spans="1:19" x14ac:dyDescent="0.25">
      <c r="A264" t="s">
        <v>422</v>
      </c>
      <c r="B264" t="s">
        <v>171</v>
      </c>
      <c r="C264">
        <v>0.81950265705163483</v>
      </c>
      <c r="D264">
        <v>0.81534867385713328</v>
      </c>
      <c r="E264">
        <v>0.90700495536019032</v>
      </c>
      <c r="F264">
        <v>0.96408029970078224</v>
      </c>
      <c r="G264">
        <v>0.9326521147956921</v>
      </c>
      <c r="H264">
        <v>1.030047220400421</v>
      </c>
      <c r="I264">
        <v>1.1234150216706085</v>
      </c>
      <c r="J264">
        <v>1.0601275912279078</v>
      </c>
      <c r="K264">
        <v>1.0515911781783833</v>
      </c>
      <c r="L264">
        <v>1.0193854177256563</v>
      </c>
      <c r="M264">
        <v>0.95163727518791774</v>
      </c>
      <c r="N264">
        <v>0.96158920394489977</v>
      </c>
      <c r="O264">
        <v>1.0003323213925606</v>
      </c>
      <c r="P264">
        <v>0.98686449954134248</v>
      </c>
      <c r="Q264">
        <v>0.96145425167414644</v>
      </c>
      <c r="R264">
        <v>0.96168231979314445</v>
      </c>
      <c r="S264">
        <v>0.9801170564101962</v>
      </c>
    </row>
    <row r="265" spans="1:19" x14ac:dyDescent="0.25">
      <c r="A265" t="s">
        <v>618</v>
      </c>
      <c r="B265" t="s">
        <v>502</v>
      </c>
    </row>
    <row r="266" spans="1:19" x14ac:dyDescent="0.25">
      <c r="A266" t="s">
        <v>376</v>
      </c>
      <c r="B266" t="s">
        <v>172</v>
      </c>
      <c r="C266">
        <v>0.58245543685052203</v>
      </c>
      <c r="D266">
        <v>0.58005382000180616</v>
      </c>
      <c r="E266">
        <v>0.6448341388286325</v>
      </c>
      <c r="F266">
        <v>0.68319410652735046</v>
      </c>
      <c r="G266">
        <v>0.66834328096594409</v>
      </c>
      <c r="H266">
        <v>0.67406192303174794</v>
      </c>
      <c r="I266">
        <v>0.69555504693585068</v>
      </c>
      <c r="J266">
        <v>0.73694506604903953</v>
      </c>
      <c r="K266">
        <v>0.74647998813985295</v>
      </c>
      <c r="L266">
        <v>0.72703348120989408</v>
      </c>
      <c r="M266">
        <v>0.71703501329083774</v>
      </c>
      <c r="N266">
        <v>0.67320171814086538</v>
      </c>
      <c r="O266">
        <v>0.68308915279134719</v>
      </c>
      <c r="P266">
        <v>0.66637886179357853</v>
      </c>
      <c r="Q266">
        <v>0.65138855938103901</v>
      </c>
      <c r="R266">
        <v>0.63223547505674993</v>
      </c>
      <c r="S266">
        <v>0.63445197738309411</v>
      </c>
    </row>
    <row r="267" spans="1:19" x14ac:dyDescent="0.25">
      <c r="A267" t="s">
        <v>299</v>
      </c>
      <c r="B267" t="s">
        <v>503</v>
      </c>
      <c r="F267">
        <v>0.45305718902007908</v>
      </c>
      <c r="G267">
        <v>0.41487229044534035</v>
      </c>
      <c r="H267">
        <v>0.41620250079894605</v>
      </c>
      <c r="I267">
        <v>0.45509270601336305</v>
      </c>
      <c r="J267">
        <v>0.42427808682187079</v>
      </c>
      <c r="K267">
        <v>0.44191919852529021</v>
      </c>
      <c r="L267">
        <v>0.45120513312478272</v>
      </c>
      <c r="M267">
        <v>0.37626542720477751</v>
      </c>
      <c r="N267">
        <v>0.37566716532299538</v>
      </c>
      <c r="O267">
        <v>0.38418130695215996</v>
      </c>
      <c r="P267">
        <v>0.39811162672064238</v>
      </c>
      <c r="Q267">
        <v>0.37436851162353335</v>
      </c>
      <c r="R267">
        <v>0.38172882434313621</v>
      </c>
      <c r="S267">
        <v>0.40363234922809699</v>
      </c>
    </row>
    <row r="268" spans="1:19" x14ac:dyDescent="0.25">
      <c r="A268" t="s">
        <v>619</v>
      </c>
      <c r="B268" t="s">
        <v>173</v>
      </c>
      <c r="C268">
        <v>0.23604064309945058</v>
      </c>
      <c r="D268">
        <v>0.25262809876198239</v>
      </c>
      <c r="E268">
        <v>0.27035803155165788</v>
      </c>
      <c r="F268">
        <v>0.31811811920553584</v>
      </c>
      <c r="G268">
        <v>0.284190188513192</v>
      </c>
      <c r="H268">
        <v>0.32066530968970947</v>
      </c>
      <c r="I268">
        <v>0.38108868505265575</v>
      </c>
      <c r="J268">
        <v>0.4143371581888845</v>
      </c>
      <c r="K268">
        <v>0.43571742351282938</v>
      </c>
    </row>
    <row r="269" spans="1:19" x14ac:dyDescent="0.25">
      <c r="A269" t="s">
        <v>390</v>
      </c>
      <c r="B269" t="s">
        <v>174</v>
      </c>
      <c r="C269">
        <v>0.55912109560497225</v>
      </c>
      <c r="D269">
        <v>0.54026021597565832</v>
      </c>
      <c r="E269">
        <v>0.54728305408574673</v>
      </c>
      <c r="F269">
        <v>0.49390724626260829</v>
      </c>
      <c r="G269">
        <v>0.51990328321671053</v>
      </c>
      <c r="H269">
        <v>0.63104004769911215</v>
      </c>
      <c r="I269">
        <v>0.65783813668214175</v>
      </c>
      <c r="J269">
        <v>0.62215333879425949</v>
      </c>
      <c r="K269">
        <v>0.5487697892494291</v>
      </c>
      <c r="L269">
        <v>0.51380355831865387</v>
      </c>
      <c r="M269">
        <v>0.45685773101234362</v>
      </c>
      <c r="N269">
        <v>0.4187352727601415</v>
      </c>
      <c r="O269">
        <v>0.48274238286760734</v>
      </c>
      <c r="P269">
        <v>0.49205906309076158</v>
      </c>
      <c r="Q269">
        <v>0.46331404100397622</v>
      </c>
      <c r="R269">
        <v>0.42474747187595191</v>
      </c>
      <c r="S269">
        <v>0.48241551498569291</v>
      </c>
    </row>
    <row r="270" spans="1:19" x14ac:dyDescent="0.25">
      <c r="A270" t="s">
        <v>426</v>
      </c>
      <c r="B270" t="s">
        <v>175</v>
      </c>
      <c r="C270">
        <v>0.32132539438830965</v>
      </c>
      <c r="D270">
        <v>0.44229503236518275</v>
      </c>
      <c r="E270">
        <v>0.43796544634113921</v>
      </c>
      <c r="F270">
        <v>0.50804328844977975</v>
      </c>
      <c r="G270">
        <v>0.39554982514164799</v>
      </c>
      <c r="H270">
        <v>0.46849815687703611</v>
      </c>
      <c r="I270">
        <v>0.50329089319242293</v>
      </c>
      <c r="J270">
        <v>0.51512276408596935</v>
      </c>
      <c r="K270">
        <v>0.52484690784138022</v>
      </c>
      <c r="L270">
        <v>0.49794024321047115</v>
      </c>
      <c r="M270">
        <v>0.39012675346565839</v>
      </c>
      <c r="N270">
        <v>0.3761906562240156</v>
      </c>
      <c r="O270">
        <v>0.44051276312934062</v>
      </c>
      <c r="P270">
        <v>0.4205503576167236</v>
      </c>
      <c r="Q270">
        <v>0.36080611926210548</v>
      </c>
      <c r="R270">
        <v>0.28494039528181209</v>
      </c>
      <c r="S270">
        <v>0.31984509198275696</v>
      </c>
    </row>
    <row r="271" spans="1:19" x14ac:dyDescent="0.25">
      <c r="A271" t="s">
        <v>427</v>
      </c>
      <c r="B271" t="s">
        <v>176</v>
      </c>
      <c r="C271">
        <v>0.44587648739045999</v>
      </c>
      <c r="D271">
        <v>0.423803329252465</v>
      </c>
      <c r="E271">
        <v>0.41634408002218698</v>
      </c>
      <c r="F271">
        <v>0.41402084581306098</v>
      </c>
      <c r="G271">
        <v>0.51289423011171298</v>
      </c>
      <c r="H271">
        <v>0.51985641596530996</v>
      </c>
      <c r="I271">
        <v>0.52033537626266502</v>
      </c>
      <c r="J271">
        <v>0.54924583435058605</v>
      </c>
      <c r="K271">
        <v>0.558424472808838</v>
      </c>
      <c r="L271">
        <v>0.54925185441970803</v>
      </c>
      <c r="M271">
        <v>0.53930419683456399</v>
      </c>
      <c r="N271">
        <v>0.521861791610718</v>
      </c>
      <c r="O271">
        <v>0.51124316453933705</v>
      </c>
      <c r="P271">
        <v>0.92357522419951921</v>
      </c>
      <c r="Q271">
        <v>0.61917550154874978</v>
      </c>
      <c r="R271">
        <v>0.65387667156750506</v>
      </c>
      <c r="S271">
        <v>0.76340755631338031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62A78-F77B-45B2-8FBC-5E874B389609}">
  <dimension ref="C2:K29"/>
  <sheetViews>
    <sheetView workbookViewId="0">
      <selection activeCell="E27" sqref="E27"/>
    </sheetView>
  </sheetViews>
  <sheetFormatPr baseColWidth="10" defaultRowHeight="15" x14ac:dyDescent="0.25"/>
  <sheetData>
    <row r="2" spans="3:11" x14ac:dyDescent="0.25">
      <c r="J2" t="s">
        <v>679</v>
      </c>
      <c r="K2" t="s">
        <v>430</v>
      </c>
    </row>
    <row r="3" spans="3:11" x14ac:dyDescent="0.25">
      <c r="E3">
        <v>2020</v>
      </c>
      <c r="J3" t="s">
        <v>180</v>
      </c>
      <c r="K3">
        <v>65.314229839942556</v>
      </c>
    </row>
    <row r="4" spans="3:11" x14ac:dyDescent="0.25">
      <c r="C4" t="s">
        <v>185</v>
      </c>
      <c r="E4" s="9"/>
      <c r="F4" s="11">
        <v>48.502707000000001</v>
      </c>
      <c r="J4" t="s">
        <v>185</v>
      </c>
      <c r="K4">
        <v>49.45146332180127</v>
      </c>
    </row>
    <row r="5" spans="3:11" x14ac:dyDescent="0.25">
      <c r="C5" t="s">
        <v>179</v>
      </c>
      <c r="E5" s="10">
        <v>12.64</v>
      </c>
      <c r="F5" s="8">
        <f>E5*3.664</f>
        <v>46.312960000000004</v>
      </c>
      <c r="J5" t="s">
        <v>182</v>
      </c>
      <c r="K5">
        <v>40.48180346211754</v>
      </c>
    </row>
    <row r="6" spans="3:11" x14ac:dyDescent="0.25">
      <c r="C6" t="s">
        <v>180</v>
      </c>
      <c r="E6" s="9">
        <v>12.25</v>
      </c>
      <c r="F6" s="8">
        <f>E6*3.664</f>
        <v>44.884</v>
      </c>
      <c r="J6" t="s">
        <v>186</v>
      </c>
      <c r="K6">
        <v>30.071843512147577</v>
      </c>
    </row>
    <row r="7" spans="3:11" x14ac:dyDescent="0.25">
      <c r="C7" t="s">
        <v>187</v>
      </c>
      <c r="F7" s="11">
        <v>44.610389000000005</v>
      </c>
      <c r="J7" t="s">
        <v>181</v>
      </c>
      <c r="K7">
        <v>29.821561236088858</v>
      </c>
    </row>
    <row r="8" spans="3:11" x14ac:dyDescent="0.25">
      <c r="C8" t="s">
        <v>184</v>
      </c>
      <c r="F8">
        <v>42.262425</v>
      </c>
      <c r="J8" t="s">
        <v>184</v>
      </c>
      <c r="K8">
        <v>28.216518001093061</v>
      </c>
    </row>
    <row r="9" spans="3:11" x14ac:dyDescent="0.25">
      <c r="C9" t="s">
        <v>186</v>
      </c>
      <c r="F9">
        <v>41.636026999999999</v>
      </c>
      <c r="J9" t="s">
        <v>179</v>
      </c>
      <c r="K9">
        <v>23.115328377324072</v>
      </c>
    </row>
    <row r="10" spans="3:11" x14ac:dyDescent="0.25">
      <c r="C10" t="s">
        <v>183</v>
      </c>
      <c r="F10">
        <v>40.069004</v>
      </c>
      <c r="J10" t="s">
        <v>183</v>
      </c>
      <c r="K10">
        <v>20.873284193228624</v>
      </c>
    </row>
    <row r="11" spans="3:11" x14ac:dyDescent="0.25">
      <c r="C11" t="s">
        <v>181</v>
      </c>
      <c r="E11" s="10">
        <v>10.63</v>
      </c>
      <c r="F11" s="10">
        <f>E11*3.664</f>
        <v>38.948320000000002</v>
      </c>
      <c r="J11" t="s">
        <v>187</v>
      </c>
      <c r="K11">
        <v>17.216755767644106</v>
      </c>
    </row>
    <row r="12" spans="3:11" x14ac:dyDescent="0.25">
      <c r="C12" t="s">
        <v>182</v>
      </c>
      <c r="E12">
        <v>9.0500000000000007</v>
      </c>
      <c r="F12" s="10">
        <f>E12*3.664</f>
        <v>33.159200000000006</v>
      </c>
    </row>
    <row r="16" spans="3:11" x14ac:dyDescent="0.25">
      <c r="D16" t="s">
        <v>678</v>
      </c>
    </row>
    <row r="17" spans="3:9" x14ac:dyDescent="0.25">
      <c r="D17" t="s">
        <v>183</v>
      </c>
      <c r="E17" t="s">
        <v>184</v>
      </c>
      <c r="F17" t="s">
        <v>185</v>
      </c>
      <c r="G17" t="s">
        <v>186</v>
      </c>
      <c r="H17" t="s">
        <v>187</v>
      </c>
    </row>
    <row r="18" spans="3:9" x14ac:dyDescent="0.25">
      <c r="C18">
        <v>2005</v>
      </c>
      <c r="D18">
        <v>29394.244183094463</v>
      </c>
      <c r="E18">
        <v>30371.526384999997</v>
      </c>
      <c r="F18">
        <v>28643.673900000002</v>
      </c>
      <c r="G18">
        <v>29385.721487224666</v>
      </c>
      <c r="H18">
        <v>29548.7</v>
      </c>
    </row>
    <row r="19" spans="3:9" x14ac:dyDescent="0.25">
      <c r="C19">
        <v>2020</v>
      </c>
      <c r="D19">
        <v>36892.235528150472</v>
      </c>
      <c r="E19">
        <v>36432.375893699995</v>
      </c>
      <c r="F19">
        <v>39666.856599999999</v>
      </c>
      <c r="G19">
        <v>40417.488039576972</v>
      </c>
      <c r="H19">
        <v>39545.599999999999</v>
      </c>
    </row>
    <row r="21" spans="3:9" x14ac:dyDescent="0.25">
      <c r="D21" s="7">
        <v>33166.074000000001</v>
      </c>
      <c r="E21" s="7">
        <v>37768.993999999999</v>
      </c>
      <c r="F21">
        <v>34373.934999999998</v>
      </c>
      <c r="G21" s="7">
        <v>31887.169000000002</v>
      </c>
      <c r="H21" s="7">
        <v>35279.641000000003</v>
      </c>
      <c r="I21" s="7"/>
    </row>
    <row r="22" spans="3:9" x14ac:dyDescent="0.25">
      <c r="C22" t="s">
        <v>678</v>
      </c>
      <c r="D22">
        <v>40069.004000000001</v>
      </c>
      <c r="E22">
        <v>42262.425000000003</v>
      </c>
      <c r="F22">
        <v>48502.707000000002</v>
      </c>
      <c r="G22">
        <v>41636.027000000002</v>
      </c>
      <c r="H22">
        <v>44610.389000000003</v>
      </c>
    </row>
    <row r="23" spans="3:9" x14ac:dyDescent="0.25">
      <c r="C23" t="s">
        <v>0</v>
      </c>
      <c r="D23">
        <v>39860.114999999998</v>
      </c>
      <c r="E23">
        <v>42284.928999999996</v>
      </c>
      <c r="F23">
        <v>46637.735999999997</v>
      </c>
      <c r="G23">
        <v>40048.796000000002</v>
      </c>
      <c r="H23">
        <v>39542.47</v>
      </c>
    </row>
    <row r="24" spans="3:9" x14ac:dyDescent="0.25">
      <c r="C24" t="s">
        <v>2</v>
      </c>
      <c r="E24">
        <v>42392.228000000003</v>
      </c>
      <c r="F24">
        <v>46637.735999999997</v>
      </c>
      <c r="G24" s="7">
        <v>40048.796000000002</v>
      </c>
      <c r="H24">
        <v>39560.358999999997</v>
      </c>
    </row>
    <row r="25" spans="3:9" x14ac:dyDescent="0.25">
      <c r="F25" s="7"/>
    </row>
    <row r="27" spans="3:9" x14ac:dyDescent="0.25">
      <c r="C27" t="s">
        <v>678</v>
      </c>
      <c r="D27">
        <f>D22/10^3</f>
        <v>40.069004</v>
      </c>
      <c r="E27">
        <f>E22/10^3</f>
        <v>42.262425</v>
      </c>
      <c r="F27">
        <f>F22/10^3</f>
        <v>48.502707000000001</v>
      </c>
      <c r="G27">
        <f>G22/10^3</f>
        <v>41.636026999999999</v>
      </c>
      <c r="H27">
        <f>H22/10^3</f>
        <v>44.610389000000005</v>
      </c>
    </row>
    <row r="28" spans="3:9" x14ac:dyDescent="0.25">
      <c r="C28" t="s">
        <v>0</v>
      </c>
      <c r="D28">
        <f t="shared" ref="D28:H29" si="0">D23/10^3</f>
        <v>39.860115</v>
      </c>
      <c r="E28">
        <f t="shared" si="0"/>
        <v>42.284928999999998</v>
      </c>
      <c r="F28">
        <f t="shared" si="0"/>
        <v>46.637735999999997</v>
      </c>
      <c r="G28">
        <f t="shared" si="0"/>
        <v>40.048796000000003</v>
      </c>
      <c r="H28">
        <f t="shared" si="0"/>
        <v>39.542470000000002</v>
      </c>
    </row>
    <row r="29" spans="3:9" x14ac:dyDescent="0.25">
      <c r="C29" t="s">
        <v>2</v>
      </c>
      <c r="D29">
        <f t="shared" si="0"/>
        <v>0</v>
      </c>
      <c r="E29">
        <f t="shared" si="0"/>
        <v>42.392228000000003</v>
      </c>
      <c r="F29">
        <f t="shared" si="0"/>
        <v>46.637735999999997</v>
      </c>
      <c r="G29">
        <f t="shared" si="0"/>
        <v>40.048796000000003</v>
      </c>
      <c r="H29">
        <f t="shared" si="0"/>
        <v>39.560358999999998</v>
      </c>
    </row>
  </sheetData>
  <autoFilter ref="J2:K2" xr:uid="{63458868-19AB-486D-82A8-4269CE11771E}">
    <sortState ref="J3:K11">
      <sortCondition descending="1" ref="K2"/>
    </sortState>
  </autoFilter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DCD5C-E239-4116-8601-4EF99AD5CF0E}">
  <dimension ref="A2:T205"/>
  <sheetViews>
    <sheetView workbookViewId="0">
      <selection activeCell="A14" sqref="A14"/>
    </sheetView>
  </sheetViews>
  <sheetFormatPr baseColWidth="10" defaultRowHeight="15" x14ac:dyDescent="0.25"/>
  <sheetData>
    <row r="2" spans="1:20" x14ac:dyDescent="0.25">
      <c r="B2" t="s">
        <v>683</v>
      </c>
      <c r="D2" t="s">
        <v>716</v>
      </c>
      <c r="F2" t="s">
        <v>689</v>
      </c>
      <c r="H2" t="s">
        <v>691</v>
      </c>
      <c r="J2">
        <f>MIN(E5:E205)</f>
        <v>-164.36658827414325</v>
      </c>
      <c r="L2" t="s">
        <v>683</v>
      </c>
      <c r="O2" t="s">
        <v>686</v>
      </c>
    </row>
    <row r="3" spans="1:20" x14ac:dyDescent="0.25">
      <c r="B3" t="s">
        <v>684</v>
      </c>
      <c r="D3" t="s">
        <v>685</v>
      </c>
      <c r="E3" t="s">
        <v>688</v>
      </c>
      <c r="F3" t="s">
        <v>690</v>
      </c>
      <c r="H3" t="s">
        <v>690</v>
      </c>
      <c r="L3" t="s">
        <v>684</v>
      </c>
      <c r="O3" t="s">
        <v>685</v>
      </c>
      <c r="P3" t="s">
        <v>688</v>
      </c>
    </row>
    <row r="4" spans="1:20" x14ac:dyDescent="0.25">
      <c r="B4" t="s">
        <v>6</v>
      </c>
      <c r="C4" t="s">
        <v>7</v>
      </c>
      <c r="D4" t="s">
        <v>687</v>
      </c>
      <c r="F4" t="s">
        <v>6</v>
      </c>
      <c r="G4" t="s">
        <v>7</v>
      </c>
      <c r="H4" t="s">
        <v>6</v>
      </c>
      <c r="I4" t="s">
        <v>7</v>
      </c>
      <c r="L4" t="s">
        <v>6</v>
      </c>
      <c r="M4" t="s">
        <v>7</v>
      </c>
      <c r="N4" t="s">
        <v>682</v>
      </c>
      <c r="O4" t="s">
        <v>687</v>
      </c>
    </row>
    <row r="5" spans="1:20" x14ac:dyDescent="0.25">
      <c r="A5" t="s">
        <v>717</v>
      </c>
      <c r="B5">
        <v>-407.35530557892258</v>
      </c>
      <c r="C5">
        <v>0.64437808208148784</v>
      </c>
      <c r="D5">
        <f>VLOOKUP(A5,[2]CO2!$C$2:$G$221,5,FALSE)</f>
        <v>533.29989453058738</v>
      </c>
      <c r="E5">
        <f>D5+B5</f>
        <v>125.9445889516648</v>
      </c>
      <c r="F5">
        <f>VLOOKUP(A5,DJO!$Q$6:$V$175,5,FALSE)</f>
        <v>45.564373168266016</v>
      </c>
      <c r="G5">
        <f>VLOOKUP(A5,DJO!$Q$6:$V$175,6,FALSE)</f>
        <v>1.7137453393021675</v>
      </c>
      <c r="H5">
        <f>VLOOKUP(A5,Tol!$U$6:$AI$204,14,FALSE)</f>
        <v>0.36243929621684584</v>
      </c>
      <c r="I5">
        <f>VLOOKUP(A5,Tol!$U$6:$AI$204,15,FALSE)</f>
        <v>5.0951919598416433E-2</v>
      </c>
      <c r="K5" t="s">
        <v>717</v>
      </c>
      <c r="L5">
        <f>B5*3.664</f>
        <v>-1492.5498396411724</v>
      </c>
      <c r="M5">
        <f>C5*3.664</f>
        <v>2.3610012927465713</v>
      </c>
      <c r="N5">
        <f>M5^2</f>
        <v>5.5743271043509814</v>
      </c>
      <c r="O5">
        <f>D5*3.664</f>
        <v>1954.0108135600722</v>
      </c>
      <c r="P5">
        <f>O5+L5</f>
        <v>461.46097391889975</v>
      </c>
      <c r="Q5">
        <f>F5</f>
        <v>45.564373168266016</v>
      </c>
      <c r="R5">
        <f t="shared" ref="R5:T5" si="0">G5</f>
        <v>1.7137453393021675</v>
      </c>
      <c r="S5">
        <f t="shared" si="0"/>
        <v>0.36243929621684584</v>
      </c>
      <c r="T5">
        <f t="shared" si="0"/>
        <v>5.0951919598416433E-2</v>
      </c>
    </row>
    <row r="6" spans="1:20" x14ac:dyDescent="0.25">
      <c r="A6" t="s">
        <v>137</v>
      </c>
      <c r="B6">
        <v>-290.2370220406271</v>
      </c>
      <c r="C6">
        <v>0.45911363630281077</v>
      </c>
      <c r="D6">
        <f>IFERROR(VLOOKUP(A6,[2]CO2!$C$2:$G$221,5,FALSE),0)</f>
        <v>443.29187530584198</v>
      </c>
      <c r="E6">
        <f t="shared" ref="E6:E68" si="1">D6+B6</f>
        <v>153.05485326521489</v>
      </c>
      <c r="F6">
        <f>IFERROR(VLOOKUP(A6,DJO!$Q$6:$V$175,5,FALSE),0)</f>
        <v>4.1296007581078751</v>
      </c>
      <c r="G6">
        <f>IFERROR(VLOOKUP(A6,DJO!$Q$6:$V$175,6,FALSE),0)</f>
        <v>1.1433935412975205</v>
      </c>
      <c r="H6">
        <f>IFERROR(VLOOKUP(A6,Tol!$U$6:$AI$204,14,FALSE),0)</f>
        <v>0.22094551755538147</v>
      </c>
      <c r="I6">
        <f>IFERROR(VLOOKUP(A6,Tol!$U$6:$AI$204,15,FALSE),0)</f>
        <v>9.3479336563255327E-2</v>
      </c>
      <c r="K6" t="s">
        <v>137</v>
      </c>
      <c r="L6">
        <f t="shared" ref="L6:L69" si="2">B6*3.664</f>
        <v>-1063.4284487568577</v>
      </c>
      <c r="M6">
        <f t="shared" ref="M6:M69" si="3">C6*3.664</f>
        <v>1.6821923634134988</v>
      </c>
      <c r="N6">
        <f t="shared" ref="N6:N69" si="4">M6^2</f>
        <v>2.8297711475266927</v>
      </c>
      <c r="O6">
        <f t="shared" ref="O6:O69" si="5">D6*3.664</f>
        <v>1624.2214311206051</v>
      </c>
      <c r="P6">
        <f t="shared" ref="P6:P69" si="6">O6+L6</f>
        <v>560.79298236374734</v>
      </c>
      <c r="Q6">
        <f t="shared" ref="Q6:Q69" si="7">F6</f>
        <v>4.1296007581078751</v>
      </c>
      <c r="R6">
        <f t="shared" ref="R6:R69" si="8">G6</f>
        <v>1.1433935412975205</v>
      </c>
      <c r="S6">
        <f t="shared" ref="S6:S69" si="9">H6</f>
        <v>0.22094551755538147</v>
      </c>
      <c r="T6">
        <f t="shared" ref="T6:T69" si="10">I6</f>
        <v>9.3479336563255327E-2</v>
      </c>
    </row>
    <row r="7" spans="1:20" x14ac:dyDescent="0.25">
      <c r="A7" t="s">
        <v>50</v>
      </c>
      <c r="B7">
        <v>-172.08548261011535</v>
      </c>
      <c r="C7">
        <v>0.27221472684830289</v>
      </c>
      <c r="D7">
        <f>IFERROR(VLOOKUP(A7,[2]CO2!$C$2:$G$221,5,FALSE),0)</f>
        <v>7.7188943359720996</v>
      </c>
      <c r="E7">
        <f t="shared" si="1"/>
        <v>-164.36658827414325</v>
      </c>
      <c r="F7">
        <f>IFERROR(VLOOKUP(A7,DJO!$Q$6:$V$175,5,FALSE),0)</f>
        <v>1.0628800776169707</v>
      </c>
      <c r="G7">
        <f>IFERROR(VLOOKUP(A7,DJO!$Q$6:$V$175,6,FALSE),0)</f>
        <v>0.17868133176460099</v>
      </c>
      <c r="H7">
        <f>IFERROR(VLOOKUP(A7,Tol!$U$6:$AI$204,14,FALSE),0)</f>
        <v>3.2499490133210988E-3</v>
      </c>
      <c r="I7">
        <f>IFERROR(VLOOKUP(A7,Tol!$U$6:$AI$204,15,FALSE),0)</f>
        <v>1.6649181662406378E-3</v>
      </c>
      <c r="K7" t="s">
        <v>50</v>
      </c>
      <c r="L7">
        <f t="shared" si="2"/>
        <v>-630.52120828346267</v>
      </c>
      <c r="M7">
        <f t="shared" si="3"/>
        <v>0.99739475917218179</v>
      </c>
      <c r="N7">
        <f t="shared" si="4"/>
        <v>0.99479630562413446</v>
      </c>
      <c r="O7">
        <f t="shared" si="5"/>
        <v>28.282028847001776</v>
      </c>
      <c r="P7">
        <f t="shared" si="6"/>
        <v>-602.23917943646086</v>
      </c>
      <c r="Q7">
        <f t="shared" si="7"/>
        <v>1.0628800776169707</v>
      </c>
      <c r="R7">
        <f t="shared" si="8"/>
        <v>0.17868133176460099</v>
      </c>
      <c r="S7">
        <f t="shared" si="9"/>
        <v>3.2499490133210988E-3</v>
      </c>
      <c r="T7">
        <f t="shared" si="10"/>
        <v>1.6649181662406378E-3</v>
      </c>
    </row>
    <row r="8" spans="1:20" x14ac:dyDescent="0.25">
      <c r="A8" t="s">
        <v>14</v>
      </c>
      <c r="B8">
        <v>-152.0196150575353</v>
      </c>
      <c r="C8">
        <v>0.24047338195417683</v>
      </c>
      <c r="D8">
        <f>IFERROR(VLOOKUP(A8,[2]CO2!$C$2:$G$221,5,FALSE),0)</f>
        <v>109.14905249728</v>
      </c>
      <c r="E8">
        <f t="shared" si="1"/>
        <v>-42.870562560255308</v>
      </c>
      <c r="F8">
        <f>IFERROR(VLOOKUP(A8,DJO!$Q$6:$V$175,5,FALSE),0)</f>
        <v>4.6922703052568817</v>
      </c>
      <c r="G8">
        <f>IFERROR(VLOOKUP(A8,DJO!$Q$6:$V$175,6,FALSE),0)</f>
        <v>0.6469041208129902</v>
      </c>
      <c r="H8">
        <f>IFERROR(VLOOKUP(A8,Tol!$U$6:$AI$204,14,FALSE),0)</f>
        <v>1.4985435593052102E-2</v>
      </c>
      <c r="I8">
        <f>IFERROR(VLOOKUP(A8,Tol!$U$6:$AI$204,15,FALSE),0)</f>
        <v>7.3564833705989643E-3</v>
      </c>
      <c r="K8" t="s">
        <v>14</v>
      </c>
      <c r="L8">
        <f t="shared" si="2"/>
        <v>-556.99986957080932</v>
      </c>
      <c r="M8">
        <f t="shared" si="3"/>
        <v>0.881094471480104</v>
      </c>
      <c r="N8">
        <f t="shared" si="4"/>
        <v>0.77632746767280381</v>
      </c>
      <c r="O8">
        <f t="shared" si="5"/>
        <v>399.92212835003392</v>
      </c>
      <c r="P8">
        <f t="shared" si="6"/>
        <v>-157.07774122077541</v>
      </c>
      <c r="Q8">
        <f t="shared" si="7"/>
        <v>4.6922703052568817</v>
      </c>
      <c r="R8">
        <f t="shared" si="8"/>
        <v>0.6469041208129902</v>
      </c>
      <c r="S8">
        <f t="shared" si="9"/>
        <v>1.4985435593052102E-2</v>
      </c>
      <c r="T8">
        <f t="shared" si="10"/>
        <v>7.3564833705989643E-3</v>
      </c>
    </row>
    <row r="9" spans="1:20" x14ac:dyDescent="0.25">
      <c r="A9" t="s">
        <v>123</v>
      </c>
      <c r="B9">
        <v>-128.66246068654178</v>
      </c>
      <c r="C9">
        <v>0.20352569002446891</v>
      </c>
      <c r="D9">
        <f>IFERROR(VLOOKUP(A9,[2]CO2!$C$2:$G$221,5,FALSE),0)</f>
        <v>11.2434497816594</v>
      </c>
      <c r="E9">
        <f t="shared" si="1"/>
        <v>-117.41901090488238</v>
      </c>
      <c r="F9">
        <f>IFERROR(VLOOKUP(A9,DJO!$Q$6:$V$175,5,FALSE),0)</f>
        <v>2.3377440356700649</v>
      </c>
      <c r="G9">
        <f>IFERROR(VLOOKUP(A9,DJO!$Q$6:$V$175,6,FALSE),0)</f>
        <v>0.41287817082495404</v>
      </c>
      <c r="H9">
        <f>IFERROR(VLOOKUP(A9,Tol!$U$6:$AI$204,14,FALSE),0)</f>
        <v>2.5533035758261886E-3</v>
      </c>
      <c r="I9">
        <f>IFERROR(VLOOKUP(A9,Tol!$U$6:$AI$204,15,FALSE),0)</f>
        <v>1.3654555124952251E-3</v>
      </c>
      <c r="K9" t="s">
        <v>123</v>
      </c>
      <c r="L9">
        <f t="shared" si="2"/>
        <v>-471.41925595548906</v>
      </c>
      <c r="M9">
        <f t="shared" si="3"/>
        <v>0.74571812824965411</v>
      </c>
      <c r="N9">
        <f t="shared" si="4"/>
        <v>0.55609552680016761</v>
      </c>
      <c r="O9">
        <f t="shared" si="5"/>
        <v>41.196000000000048</v>
      </c>
      <c r="P9">
        <f t="shared" si="6"/>
        <v>-430.22325595548904</v>
      </c>
      <c r="Q9">
        <f t="shared" si="7"/>
        <v>2.3377440356700649</v>
      </c>
      <c r="R9">
        <f t="shared" si="8"/>
        <v>0.41287817082495404</v>
      </c>
      <c r="S9">
        <f t="shared" si="9"/>
        <v>2.5533035758261886E-3</v>
      </c>
      <c r="T9">
        <f t="shared" si="10"/>
        <v>1.3654555124952251E-3</v>
      </c>
    </row>
    <row r="10" spans="1:20" x14ac:dyDescent="0.25">
      <c r="A10" t="s">
        <v>33</v>
      </c>
      <c r="B10">
        <v>-128.64520283878116</v>
      </c>
      <c r="C10">
        <v>0.20349839056699648</v>
      </c>
      <c r="D10">
        <f>IFERROR(VLOOKUP(A10,[2]CO2!$C$2:$G$221,5,FALSE),0)</f>
        <v>145.97811797064199</v>
      </c>
      <c r="E10">
        <f t="shared" si="1"/>
        <v>17.33291513186083</v>
      </c>
      <c r="F10">
        <f>IFERROR(VLOOKUP(A10,DJO!$Q$6:$V$175,5,FALSE),0)</f>
        <v>8.9153157667813971</v>
      </c>
      <c r="G10">
        <f>IFERROR(VLOOKUP(A10,DJO!$Q$6:$V$175,6,FALSE),0)</f>
        <v>1.8023627279535583</v>
      </c>
      <c r="H10">
        <f>IFERROR(VLOOKUP(A10,Tol!$U$6:$AI$204,14,FALSE),0)</f>
        <v>2.2876165997858286E-2</v>
      </c>
      <c r="I10">
        <f>IFERROR(VLOOKUP(A10,Tol!$U$6:$AI$204,15,FALSE),0)</f>
        <v>1.1259158464206774E-2</v>
      </c>
      <c r="K10" t="s">
        <v>33</v>
      </c>
      <c r="L10">
        <f t="shared" si="2"/>
        <v>-471.35602320129419</v>
      </c>
      <c r="M10">
        <f t="shared" si="3"/>
        <v>0.74561810303747511</v>
      </c>
      <c r="N10">
        <f t="shared" si="4"/>
        <v>0.55594635557720284</v>
      </c>
      <c r="O10">
        <f t="shared" si="5"/>
        <v>534.86382424443229</v>
      </c>
      <c r="P10">
        <f t="shared" si="6"/>
        <v>63.507801043138102</v>
      </c>
      <c r="Q10">
        <f t="shared" si="7"/>
        <v>8.9153157667813971</v>
      </c>
      <c r="R10">
        <f t="shared" si="8"/>
        <v>1.8023627279535583</v>
      </c>
      <c r="S10">
        <f t="shared" si="9"/>
        <v>2.2876165997858286E-2</v>
      </c>
      <c r="T10">
        <f t="shared" si="10"/>
        <v>1.1259158464206774E-2</v>
      </c>
    </row>
    <row r="11" spans="1:20" x14ac:dyDescent="0.25">
      <c r="A11" t="s">
        <v>87</v>
      </c>
      <c r="B11">
        <v>-107.89129612142689</v>
      </c>
      <c r="C11">
        <v>0.17066866569764441</v>
      </c>
      <c r="D11">
        <f>IFERROR(VLOOKUP(A11,[2]CO2!$C$2:$G$221,5,FALSE),0)</f>
        <v>284.44978592059601</v>
      </c>
      <c r="E11">
        <f t="shared" si="1"/>
        <v>176.55848979916914</v>
      </c>
      <c r="F11">
        <f>IFERROR(VLOOKUP(A11,DJO!$Q$6:$V$175,5,FALSE),0)</f>
        <v>10.920151067469597</v>
      </c>
      <c r="G11">
        <f>IFERROR(VLOOKUP(A11,DJO!$Q$6:$V$175,6,FALSE),0)</f>
        <v>1.0248012951547107</v>
      </c>
      <c r="H11">
        <f>IFERROR(VLOOKUP(A11,Tol!$U$6:$AI$204,14,FALSE),0)</f>
        <v>8.2842286199300341E-2</v>
      </c>
      <c r="I11">
        <f>IFERROR(VLOOKUP(A11,Tol!$U$6:$AI$204,15,FALSE),0)</f>
        <v>4.0992816502653066E-2</v>
      </c>
      <c r="K11" t="s">
        <v>87</v>
      </c>
      <c r="L11">
        <f t="shared" si="2"/>
        <v>-395.31370898890816</v>
      </c>
      <c r="M11">
        <f t="shared" si="3"/>
        <v>0.62532999111616916</v>
      </c>
      <c r="N11">
        <f t="shared" si="4"/>
        <v>0.39103759778934821</v>
      </c>
      <c r="O11">
        <f t="shared" si="5"/>
        <v>1042.2240156130638</v>
      </c>
      <c r="P11">
        <f t="shared" si="6"/>
        <v>646.91030662415562</v>
      </c>
      <c r="Q11">
        <f t="shared" si="7"/>
        <v>10.920151067469597</v>
      </c>
      <c r="R11">
        <f t="shared" si="8"/>
        <v>1.0248012951547107</v>
      </c>
      <c r="S11">
        <f t="shared" si="9"/>
        <v>8.2842286199300341E-2</v>
      </c>
      <c r="T11">
        <f t="shared" si="10"/>
        <v>4.0992816502653066E-2</v>
      </c>
    </row>
    <row r="12" spans="1:20" x14ac:dyDescent="0.25">
      <c r="A12" t="s">
        <v>61</v>
      </c>
      <c r="B12">
        <v>-81.335471908753902</v>
      </c>
      <c r="C12">
        <v>0.12866113359999259</v>
      </c>
      <c r="D12">
        <f>IFERROR(VLOOKUP(A12,[2]CO2!$C$2:$G$221,5,FALSE),0)</f>
        <v>76.427817382287699</v>
      </c>
      <c r="E12">
        <f t="shared" si="1"/>
        <v>-4.907654526466203</v>
      </c>
      <c r="F12">
        <f>IFERROR(VLOOKUP(A12,DJO!$Q$6:$V$175,5,FALSE),0)</f>
        <v>8.9979788277254595</v>
      </c>
      <c r="G12">
        <f>IFERROR(VLOOKUP(A12,DJO!$Q$6:$V$175,6,FALSE),0)</f>
        <v>0.88125692217773932</v>
      </c>
      <c r="H12">
        <f>IFERROR(VLOOKUP(A12,Tol!$U$6:$AI$204,14,FALSE),0)</f>
        <v>4.3590409297046988E-2</v>
      </c>
      <c r="I12">
        <f>IFERROR(VLOOKUP(A12,Tol!$U$6:$AI$204,15,FALSE),0)</f>
        <v>2.1341269219309778E-2</v>
      </c>
      <c r="K12" t="s">
        <v>61</v>
      </c>
      <c r="L12">
        <f t="shared" si="2"/>
        <v>-298.01316907367431</v>
      </c>
      <c r="M12">
        <f t="shared" si="3"/>
        <v>0.4714143935103729</v>
      </c>
      <c r="N12">
        <f t="shared" si="4"/>
        <v>0.22223153040875271</v>
      </c>
      <c r="O12">
        <f t="shared" si="5"/>
        <v>280.03152288870211</v>
      </c>
      <c r="P12">
        <f t="shared" si="6"/>
        <v>-17.981646184972192</v>
      </c>
      <c r="Q12">
        <f t="shared" si="7"/>
        <v>8.9979788277254595</v>
      </c>
      <c r="R12">
        <f t="shared" si="8"/>
        <v>0.88125692217773932</v>
      </c>
      <c r="S12">
        <f t="shared" si="9"/>
        <v>4.3590409297046988E-2</v>
      </c>
      <c r="T12">
        <f t="shared" si="10"/>
        <v>2.1341269219309778E-2</v>
      </c>
    </row>
    <row r="13" spans="1:20" x14ac:dyDescent="0.25">
      <c r="A13" t="s">
        <v>125</v>
      </c>
      <c r="B13">
        <v>-76.345580507332997</v>
      </c>
      <c r="C13">
        <v>0.12076783601185172</v>
      </c>
      <c r="D13">
        <f>IFERROR(VLOOKUP(A13,[2]CO2!$C$2:$G$221,5,FALSE),0)</f>
        <v>9.4041356345380596</v>
      </c>
      <c r="E13">
        <f t="shared" si="1"/>
        <v>-66.941444872794932</v>
      </c>
      <c r="F13">
        <f>IFERROR(VLOOKUP(A13,DJO!$Q$6:$V$175,5,FALSE),0)</f>
        <v>0.38308197700914026</v>
      </c>
      <c r="G13">
        <f>IFERROR(VLOOKUP(A13,DJO!$Q$6:$V$175,6,FALSE),0)</f>
        <v>4.3720584917454619E-2</v>
      </c>
      <c r="H13">
        <f>IFERROR(VLOOKUP(A13,Tol!$U$6:$AI$204,14,FALSE),0)</f>
        <v>3.2612447121453747E-3</v>
      </c>
      <c r="I13">
        <f>IFERROR(VLOOKUP(A13,Tol!$U$6:$AI$204,15,FALSE),0)</f>
        <v>1.5445750149065691E-3</v>
      </c>
      <c r="K13" t="s">
        <v>125</v>
      </c>
      <c r="L13">
        <f t="shared" si="2"/>
        <v>-279.73020697886813</v>
      </c>
      <c r="M13">
        <f t="shared" si="3"/>
        <v>0.44249335114742472</v>
      </c>
      <c r="N13">
        <f t="shared" si="4"/>
        <v>0.19580036580967811</v>
      </c>
      <c r="O13">
        <f t="shared" si="5"/>
        <v>34.456752964947455</v>
      </c>
      <c r="P13">
        <f t="shared" si="6"/>
        <v>-245.27345401392068</v>
      </c>
      <c r="Q13">
        <f t="shared" si="7"/>
        <v>0.38308197700914026</v>
      </c>
      <c r="R13">
        <f t="shared" si="8"/>
        <v>4.3720584917454619E-2</v>
      </c>
      <c r="S13">
        <f t="shared" si="9"/>
        <v>3.2612447121453747E-3</v>
      </c>
      <c r="T13">
        <f t="shared" si="10"/>
        <v>1.5445750149065691E-3</v>
      </c>
    </row>
    <row r="14" spans="1:20" x14ac:dyDescent="0.25">
      <c r="A14" t="s">
        <v>114</v>
      </c>
      <c r="B14">
        <v>-73.064195592943719</v>
      </c>
      <c r="C14">
        <v>0.11557715237830901</v>
      </c>
      <c r="D14">
        <f>IFERROR(VLOOKUP(A14,[2]CO2!$C$2:$G$221,5,FALSE),0)</f>
        <v>1.14856796148016</v>
      </c>
      <c r="E14">
        <f t="shared" si="1"/>
        <v>-71.915627631463565</v>
      </c>
      <c r="F14">
        <f>IFERROR(VLOOKUP(A14,DJO!$Q$6:$V$175,5,FALSE),0)</f>
        <v>1.7440402802983476E-2</v>
      </c>
      <c r="G14">
        <f>IFERROR(VLOOKUP(A14,DJO!$Q$6:$V$175,6,FALSE),0)</f>
        <v>6.9612058141707202E-3</v>
      </c>
      <c r="H14">
        <f>IFERROR(VLOOKUP(A14,Tol!$U$6:$AI$204,14,FALSE),0)</f>
        <v>2.1473685810000339E-3</v>
      </c>
      <c r="I14">
        <f>IFERROR(VLOOKUP(A14,Tol!$U$6:$AI$204,15,FALSE),0)</f>
        <v>9.0526260788109604E-4</v>
      </c>
      <c r="K14" t="s">
        <v>114</v>
      </c>
      <c r="L14">
        <f t="shared" si="2"/>
        <v>-267.70721265254582</v>
      </c>
      <c r="M14">
        <f t="shared" si="3"/>
        <v>0.42347468631412422</v>
      </c>
      <c r="N14">
        <f t="shared" si="4"/>
        <v>0.1793308099488459</v>
      </c>
      <c r="O14">
        <f t="shared" si="5"/>
        <v>4.2083530108633065</v>
      </c>
      <c r="P14">
        <f t="shared" si="6"/>
        <v>-263.49885964168249</v>
      </c>
      <c r="Q14">
        <f t="shared" si="7"/>
        <v>1.7440402802983476E-2</v>
      </c>
      <c r="R14">
        <f t="shared" si="8"/>
        <v>6.9612058141707202E-3</v>
      </c>
      <c r="S14">
        <f t="shared" si="9"/>
        <v>2.1473685810000339E-3</v>
      </c>
      <c r="T14">
        <f t="shared" si="10"/>
        <v>9.0526260788109604E-4</v>
      </c>
    </row>
    <row r="15" spans="1:20" x14ac:dyDescent="0.25">
      <c r="A15" t="s">
        <v>63</v>
      </c>
      <c r="B15">
        <v>-52.211005163644472</v>
      </c>
      <c r="C15">
        <v>8.2590374815623049E-2</v>
      </c>
      <c r="D15">
        <f>IFERROR(VLOOKUP(A15,[2]CO2!$C$2:$G$221,5,FALSE),0)</f>
        <v>89.045632967835004</v>
      </c>
      <c r="E15">
        <f t="shared" si="1"/>
        <v>36.834627804190532</v>
      </c>
      <c r="F15">
        <f>IFERROR(VLOOKUP(A15,DJO!$Q$6:$V$175,5,FALSE),0)</f>
        <v>9.3181272871190792</v>
      </c>
      <c r="G15">
        <f>IFERROR(VLOOKUP(A15,DJO!$Q$6:$V$175,6,FALSE),0)</f>
        <v>1.1000320120212901</v>
      </c>
      <c r="H15">
        <f>IFERROR(VLOOKUP(A15,Tol!$U$6:$AI$204,14,FALSE),0)</f>
        <v>3.9352917750168012E-2</v>
      </c>
      <c r="I15">
        <f>IFERROR(VLOOKUP(A15,Tol!$U$6:$AI$204,15,FALSE),0)</f>
        <v>1.9618489550725E-2</v>
      </c>
      <c r="K15" t="s">
        <v>63</v>
      </c>
      <c r="L15">
        <f t="shared" si="2"/>
        <v>-191.30112291959335</v>
      </c>
      <c r="M15">
        <f t="shared" si="3"/>
        <v>0.30261113332444284</v>
      </c>
      <c r="N15">
        <f t="shared" si="4"/>
        <v>9.1573498011903717E-2</v>
      </c>
      <c r="O15">
        <f t="shared" si="5"/>
        <v>326.26319919414749</v>
      </c>
      <c r="P15">
        <f t="shared" si="6"/>
        <v>134.96207627455414</v>
      </c>
      <c r="Q15">
        <f t="shared" si="7"/>
        <v>9.3181272871190792</v>
      </c>
      <c r="R15">
        <f t="shared" si="8"/>
        <v>1.1000320120212901</v>
      </c>
      <c r="S15">
        <f t="shared" si="9"/>
        <v>3.9352917750168012E-2</v>
      </c>
      <c r="T15">
        <f t="shared" si="10"/>
        <v>1.9618489550725E-2</v>
      </c>
    </row>
    <row r="16" spans="1:20" x14ac:dyDescent="0.25">
      <c r="A16" t="s">
        <v>166</v>
      </c>
      <c r="B16">
        <v>-46.673493093913855</v>
      </c>
      <c r="C16">
        <v>7.383081931670793E-2</v>
      </c>
      <c r="D16">
        <f>IFERROR(VLOOKUP(A16,[2]CO2!$C$2:$G$221,5,FALSE),0)</f>
        <v>1287.0335996726301</v>
      </c>
      <c r="E16">
        <f t="shared" si="1"/>
        <v>1240.3601065787163</v>
      </c>
      <c r="F16">
        <f>IFERROR(VLOOKUP(A16,DJO!$Q$6:$V$175,5,FALSE),0)</f>
        <v>88.967206608471201</v>
      </c>
      <c r="G16">
        <f>IFERROR(VLOOKUP(A16,DJO!$Q$6:$V$175,6,FALSE),0)</f>
        <v>13.258593695783253</v>
      </c>
      <c r="H16">
        <f>IFERROR(VLOOKUP(A16,Tol!$U$6:$AI$204,14,FALSE),0)</f>
        <v>0.19069646883867569</v>
      </c>
      <c r="I16">
        <f>IFERROR(VLOOKUP(A16,Tol!$U$6:$AI$204,15,FALSE),0)</f>
        <v>9.6499650167134604E-2</v>
      </c>
      <c r="K16" t="s">
        <v>166</v>
      </c>
      <c r="L16">
        <f t="shared" si="2"/>
        <v>-171.01167869610038</v>
      </c>
      <c r="M16">
        <f t="shared" si="3"/>
        <v>0.27051612197641789</v>
      </c>
      <c r="N16">
        <f t="shared" si="4"/>
        <v>7.3178972249160201E-2</v>
      </c>
      <c r="O16">
        <f t="shared" si="5"/>
        <v>4715.6911092005166</v>
      </c>
      <c r="P16">
        <f t="shared" si="6"/>
        <v>4544.6794305044159</v>
      </c>
      <c r="Q16">
        <f t="shared" si="7"/>
        <v>88.967206608471201</v>
      </c>
      <c r="R16">
        <f t="shared" si="8"/>
        <v>13.258593695783253</v>
      </c>
      <c r="S16">
        <f t="shared" si="9"/>
        <v>0.19069646883867569</v>
      </c>
      <c r="T16">
        <f t="shared" si="10"/>
        <v>9.6499650167134604E-2</v>
      </c>
    </row>
    <row r="17" spans="1:20" x14ac:dyDescent="0.25">
      <c r="A17" t="s">
        <v>118</v>
      </c>
      <c r="B17">
        <v>-46.634002196283781</v>
      </c>
      <c r="C17">
        <v>7.3768350340543784E-2</v>
      </c>
      <c r="D17">
        <f>IFERROR(VLOOKUP(A17,[2]CO2!$C$2:$G$221,5,FALSE),0)</f>
        <v>1.47013963877792</v>
      </c>
      <c r="E17">
        <f t="shared" si="1"/>
        <v>-45.163862557505858</v>
      </c>
      <c r="F17">
        <f>IFERROR(VLOOKUP(A17,DJO!$Q$6:$V$175,5,FALSE),0)</f>
        <v>2.0783950887464434E-2</v>
      </c>
      <c r="G17">
        <f>IFERROR(VLOOKUP(A17,DJO!$Q$6:$V$175,6,FALSE),0)</f>
        <v>7.7536415024831405E-3</v>
      </c>
      <c r="H17">
        <f>IFERROR(VLOOKUP(A17,Tol!$U$6:$AI$204,14,FALSE),0)</f>
        <v>0</v>
      </c>
      <c r="I17">
        <f>IFERROR(VLOOKUP(A17,Tol!$U$6:$AI$204,15,FALSE),0)</f>
        <v>0</v>
      </c>
      <c r="K17" t="s">
        <v>118</v>
      </c>
      <c r="L17">
        <f t="shared" si="2"/>
        <v>-170.86698404718379</v>
      </c>
      <c r="M17">
        <f t="shared" si="3"/>
        <v>0.27028723564775242</v>
      </c>
      <c r="N17">
        <f t="shared" si="4"/>
        <v>7.3055189754103647E-2</v>
      </c>
      <c r="O17">
        <f t="shared" si="5"/>
        <v>5.386591636482299</v>
      </c>
      <c r="P17">
        <f t="shared" si="6"/>
        <v>-165.48039241070148</v>
      </c>
      <c r="Q17">
        <f t="shared" si="7"/>
        <v>2.0783950887464434E-2</v>
      </c>
      <c r="R17">
        <f t="shared" si="8"/>
        <v>7.7536415024831405E-3</v>
      </c>
      <c r="S17">
        <f t="shared" si="9"/>
        <v>0</v>
      </c>
      <c r="T17">
        <f t="shared" si="10"/>
        <v>0</v>
      </c>
    </row>
    <row r="18" spans="1:20" x14ac:dyDescent="0.25">
      <c r="A18" t="s">
        <v>35</v>
      </c>
      <c r="B18">
        <v>-42.638630875507864</v>
      </c>
      <c r="C18">
        <v>6.7448241890683019E-2</v>
      </c>
      <c r="D18">
        <f>IFERROR(VLOOKUP(A18,[2]CO2!$C$2:$G$221,5,FALSE),0)</f>
        <v>22.880404040571602</v>
      </c>
      <c r="E18">
        <f t="shared" si="1"/>
        <v>-19.758226834936263</v>
      </c>
      <c r="F18">
        <f>IFERROR(VLOOKUP(A18,DJO!$Q$6:$V$175,5,FALSE),0)</f>
        <v>0.45380193642834682</v>
      </c>
      <c r="G18">
        <f>IFERROR(VLOOKUP(A18,DJO!$Q$6:$V$175,6,FALSE),0)</f>
        <v>0.17164150119804916</v>
      </c>
      <c r="H18">
        <f>IFERROR(VLOOKUP(A18,Tol!$U$6:$AI$204,14,FALSE),0)</f>
        <v>2.337768993651456E-2</v>
      </c>
      <c r="I18">
        <f>IFERROR(VLOOKUP(A18,Tol!$U$6:$AI$204,15,FALSE),0)</f>
        <v>9.744355985209948E-3</v>
      </c>
      <c r="K18" t="s">
        <v>35</v>
      </c>
      <c r="L18">
        <f t="shared" si="2"/>
        <v>-156.22794352786082</v>
      </c>
      <c r="M18">
        <f t="shared" si="3"/>
        <v>0.2471303582874626</v>
      </c>
      <c r="N18">
        <f t="shared" si="4"/>
        <v>6.1073413987289639E-2</v>
      </c>
      <c r="O18">
        <f t="shared" si="5"/>
        <v>83.833800404654355</v>
      </c>
      <c r="P18">
        <f t="shared" si="6"/>
        <v>-72.394143123206462</v>
      </c>
      <c r="Q18">
        <f t="shared" si="7"/>
        <v>0.45380193642834682</v>
      </c>
      <c r="R18">
        <f t="shared" si="8"/>
        <v>0.17164150119804916</v>
      </c>
      <c r="S18">
        <f t="shared" si="9"/>
        <v>2.337768993651456E-2</v>
      </c>
      <c r="T18">
        <f t="shared" si="10"/>
        <v>9.744355985209948E-3</v>
      </c>
    </row>
    <row r="19" spans="1:20" x14ac:dyDescent="0.25">
      <c r="A19" t="s">
        <v>174</v>
      </c>
      <c r="B19">
        <v>-40.276642318550508</v>
      </c>
      <c r="C19">
        <v>6.3711912363643819E-2</v>
      </c>
      <c r="D19">
        <f>IFERROR(VLOOKUP(A19,[2]CO2!$C$2:$G$221,5,FALSE),0)</f>
        <v>118.949743631362</v>
      </c>
      <c r="E19">
        <f t="shared" si="1"/>
        <v>78.673101312811497</v>
      </c>
      <c r="F19">
        <f>IFERROR(VLOOKUP(A19,DJO!$Q$6:$V$175,5,FALSE),0)</f>
        <v>1.0692410797648784</v>
      </c>
      <c r="G19">
        <f>IFERROR(VLOOKUP(A19,DJO!$Q$6:$V$175,6,FALSE),0)</f>
        <v>0.33027603596918359</v>
      </c>
      <c r="H19">
        <f>IFERROR(VLOOKUP(A19,Tol!$U$6:$AI$204,14,FALSE),0)</f>
        <v>9.0108835014930416E-2</v>
      </c>
      <c r="I19">
        <f>IFERROR(VLOOKUP(A19,Tol!$U$6:$AI$204,15,FALSE),0)</f>
        <v>3.7899858120377883E-2</v>
      </c>
      <c r="K19" t="s">
        <v>174</v>
      </c>
      <c r="L19">
        <f t="shared" si="2"/>
        <v>-147.57361745516906</v>
      </c>
      <c r="M19">
        <f t="shared" si="3"/>
        <v>0.23344044690039095</v>
      </c>
      <c r="N19">
        <f t="shared" si="4"/>
        <v>5.4494442249054247E-2</v>
      </c>
      <c r="O19">
        <f t="shared" si="5"/>
        <v>435.83186066531039</v>
      </c>
      <c r="P19">
        <f t="shared" si="6"/>
        <v>288.25824321014136</v>
      </c>
      <c r="Q19">
        <f t="shared" si="7"/>
        <v>1.0692410797648784</v>
      </c>
      <c r="R19">
        <f t="shared" si="8"/>
        <v>0.33027603596918359</v>
      </c>
      <c r="S19">
        <f t="shared" si="9"/>
        <v>9.0108835014930416E-2</v>
      </c>
      <c r="T19">
        <f t="shared" si="10"/>
        <v>3.7899858120377883E-2</v>
      </c>
    </row>
    <row r="20" spans="1:20" x14ac:dyDescent="0.25">
      <c r="A20" t="s">
        <v>60</v>
      </c>
      <c r="B20">
        <v>-36.703435471279505</v>
      </c>
      <c r="C20">
        <v>5.8059607990554381E-2</v>
      </c>
      <c r="D20">
        <f>IFERROR(VLOOKUP(A20,[2]CO2!$C$2:$G$221,5,FALSE),0)</f>
        <v>0.39050415283314299</v>
      </c>
      <c r="E20">
        <f t="shared" si="1"/>
        <v>-36.31293131844636</v>
      </c>
      <c r="F20">
        <f>IFERROR(VLOOKUP(A20,DJO!$Q$6:$V$175,5,FALSE),0)</f>
        <v>2.7249803573987088E-3</v>
      </c>
      <c r="G20">
        <f>IFERROR(VLOOKUP(A20,DJO!$Q$6:$V$175,6,FALSE),0)</f>
        <v>1.3889571719091509E-3</v>
      </c>
      <c r="H20">
        <f>IFERROR(VLOOKUP(A20,Tol!$U$6:$AI$204,14,FALSE),0)</f>
        <v>2.1071996910700477E-3</v>
      </c>
      <c r="I20">
        <f>IFERROR(VLOOKUP(A20,Tol!$U$6:$AI$204,15,FALSE),0)</f>
        <v>8.9975725898249999E-4</v>
      </c>
      <c r="K20" t="s">
        <v>60</v>
      </c>
      <c r="L20">
        <f t="shared" si="2"/>
        <v>-134.48138756676812</v>
      </c>
      <c r="M20">
        <f t="shared" si="3"/>
        <v>0.21273040367739127</v>
      </c>
      <c r="N20">
        <f t="shared" si="4"/>
        <v>4.5254224648745844E-2</v>
      </c>
      <c r="O20">
        <f t="shared" si="5"/>
        <v>1.430807215980636</v>
      </c>
      <c r="P20">
        <f t="shared" si="6"/>
        <v>-133.05058035078747</v>
      </c>
      <c r="Q20">
        <f t="shared" si="7"/>
        <v>2.7249803573987088E-3</v>
      </c>
      <c r="R20">
        <f t="shared" si="8"/>
        <v>1.3889571719091509E-3</v>
      </c>
      <c r="S20">
        <f t="shared" si="9"/>
        <v>2.1071996910700477E-3</v>
      </c>
      <c r="T20">
        <f t="shared" si="10"/>
        <v>8.9975725898249999E-4</v>
      </c>
    </row>
    <row r="21" spans="1:20" x14ac:dyDescent="0.25">
      <c r="A21" t="s">
        <v>12</v>
      </c>
      <c r="B21">
        <v>-23.356118447988582</v>
      </c>
      <c r="C21">
        <v>3.6946053247039548E-2</v>
      </c>
      <c r="D21">
        <f>IFERROR(VLOOKUP(A21,[2]CO2!$C$2:$G$221,5,FALSE),0)</f>
        <v>46.196150810688899</v>
      </c>
      <c r="E21">
        <f t="shared" si="1"/>
        <v>22.840032362700317</v>
      </c>
      <c r="F21">
        <f>IFERROR(VLOOKUP(A21,DJO!$Q$6:$V$175,5,FALSE),0)</f>
        <v>0.7637863927643207</v>
      </c>
      <c r="G21">
        <f>IFERROR(VLOOKUP(A21,DJO!$Q$6:$V$175,6,FALSE),0)</f>
        <v>0.38807894243215446</v>
      </c>
      <c r="H21">
        <f>IFERROR(VLOOKUP(A21,Tol!$U$6:$AI$204,14,FALSE),0)</f>
        <v>6.0438781057543113E-2</v>
      </c>
      <c r="I21">
        <f>IFERROR(VLOOKUP(A21,Tol!$U$6:$AI$204,15,FALSE),0)</f>
        <v>2.5307632387677272E-2</v>
      </c>
      <c r="K21" t="s">
        <v>12</v>
      </c>
      <c r="L21">
        <f t="shared" si="2"/>
        <v>-85.576817993430168</v>
      </c>
      <c r="M21">
        <f t="shared" si="3"/>
        <v>0.1353703390971529</v>
      </c>
      <c r="N21">
        <f t="shared" si="4"/>
        <v>1.8325128707278163E-2</v>
      </c>
      <c r="O21">
        <f t="shared" si="5"/>
        <v>169.26269657036414</v>
      </c>
      <c r="P21">
        <f t="shared" si="6"/>
        <v>83.685878576933973</v>
      </c>
      <c r="Q21">
        <f t="shared" si="7"/>
        <v>0.7637863927643207</v>
      </c>
      <c r="R21">
        <f t="shared" si="8"/>
        <v>0.38807894243215446</v>
      </c>
      <c r="S21">
        <f t="shared" si="9"/>
        <v>6.0438781057543113E-2</v>
      </c>
      <c r="T21">
        <f t="shared" si="10"/>
        <v>2.5307632387677272E-2</v>
      </c>
    </row>
    <row r="22" spans="1:20" x14ac:dyDescent="0.25">
      <c r="A22" t="s">
        <v>171</v>
      </c>
      <c r="B22">
        <v>-22.551135663726036</v>
      </c>
      <c r="C22">
        <v>3.5672685119688081E-2</v>
      </c>
      <c r="D22">
        <f>IFERROR(VLOOKUP(A22,[2]CO2!$C$2:$G$221,5,FALSE),0)</f>
        <v>4.6438331688265701E-2</v>
      </c>
      <c r="E22">
        <f t="shared" si="1"/>
        <v>-22.504697332037772</v>
      </c>
      <c r="F22">
        <f>IFERROR(VLOOKUP(A22,DJO!$Q$6:$V$175,5,FALSE),0)</f>
        <v>2.4815829156543227E-3</v>
      </c>
      <c r="G22">
        <f>IFERROR(VLOOKUP(A22,DJO!$Q$6:$V$175,6,FALSE),0)</f>
        <v>1.3898384127671629E-3</v>
      </c>
      <c r="H22">
        <f>IFERROR(VLOOKUP(A22,Tol!$U$6:$AI$204,14,FALSE),0)</f>
        <v>8.564893641512146E-4</v>
      </c>
      <c r="I22">
        <f>IFERROR(VLOOKUP(A22,Tol!$U$6:$AI$204,15,FALSE),0)</f>
        <v>3.6491344807258134E-4</v>
      </c>
      <c r="K22" t="s">
        <v>171</v>
      </c>
      <c r="L22">
        <f t="shared" si="2"/>
        <v>-82.627361071892196</v>
      </c>
      <c r="M22">
        <f t="shared" si="3"/>
        <v>0.13070471827853714</v>
      </c>
      <c r="N22">
        <f t="shared" si="4"/>
        <v>1.7083723380271761E-2</v>
      </c>
      <c r="O22">
        <f t="shared" si="5"/>
        <v>0.17015004730580555</v>
      </c>
      <c r="P22">
        <f t="shared" si="6"/>
        <v>-82.457211024586385</v>
      </c>
      <c r="Q22">
        <f t="shared" si="7"/>
        <v>2.4815829156543227E-3</v>
      </c>
      <c r="R22">
        <f t="shared" si="8"/>
        <v>1.3898384127671629E-3</v>
      </c>
      <c r="S22">
        <f t="shared" si="9"/>
        <v>8.564893641512146E-4</v>
      </c>
      <c r="T22">
        <f t="shared" si="10"/>
        <v>3.6491344807258134E-4</v>
      </c>
    </row>
    <row r="23" spans="1:20" x14ac:dyDescent="0.25">
      <c r="A23" t="s">
        <v>408</v>
      </c>
      <c r="B23">
        <v>-21.651379786262705</v>
      </c>
      <c r="C23">
        <v>3.4249399455500165E-2</v>
      </c>
      <c r="D23">
        <f>IFERROR(VLOOKUP(A23,[2]CO2!$C$2:$G$221,5,FALSE),0)</f>
        <v>4.6438331688265701E-2</v>
      </c>
      <c r="E23">
        <f t="shared" si="1"/>
        <v>-21.60494145457444</v>
      </c>
      <c r="F23">
        <f>IFERROR(VLOOKUP(A23,DJO!$Q$6:$V$175,5,FALSE),0)</f>
        <v>0</v>
      </c>
      <c r="G23">
        <f>IFERROR(VLOOKUP(A23,DJO!$Q$6:$V$175,6,FALSE),0)</f>
        <v>0</v>
      </c>
      <c r="H23">
        <f>IFERROR(VLOOKUP(A23,Tol!$U$6:$AI$204,14,FALSE),0)</f>
        <v>3.0655945509589286E-4</v>
      </c>
      <c r="I23">
        <f>IFERROR(VLOOKUP(A23,Tol!$U$6:$AI$204,15,FALSE),0)</f>
        <v>1.3167892905109542E-4</v>
      </c>
      <c r="K23" t="s">
        <v>408</v>
      </c>
      <c r="L23">
        <f t="shared" si="2"/>
        <v>-79.330655536866558</v>
      </c>
      <c r="M23">
        <f t="shared" si="3"/>
        <v>0.1254897996049526</v>
      </c>
      <c r="N23">
        <f t="shared" si="4"/>
        <v>1.5747689804891163E-2</v>
      </c>
      <c r="O23">
        <f t="shared" si="5"/>
        <v>0.17015004730580555</v>
      </c>
      <c r="P23">
        <f t="shared" si="6"/>
        <v>-79.160505489560748</v>
      </c>
      <c r="Q23">
        <f t="shared" si="7"/>
        <v>0</v>
      </c>
      <c r="R23">
        <f t="shared" si="8"/>
        <v>0</v>
      </c>
      <c r="S23">
        <f t="shared" si="9"/>
        <v>3.0655945509589286E-4</v>
      </c>
      <c r="T23">
        <f t="shared" si="10"/>
        <v>1.3167892905109542E-4</v>
      </c>
    </row>
    <row r="24" spans="1:20" x14ac:dyDescent="0.25">
      <c r="A24" t="s">
        <v>105</v>
      </c>
      <c r="B24">
        <v>-19.183854301910593</v>
      </c>
      <c r="C24">
        <v>3.0346125538803993E-2</v>
      </c>
      <c r="D24">
        <f>IFERROR(VLOOKUP(A24,[2]CO2!$C$2:$G$221,5,FALSE),0)</f>
        <v>1.09186189805178</v>
      </c>
      <c r="E24">
        <f t="shared" si="1"/>
        <v>-18.091992403858814</v>
      </c>
      <c r="F24">
        <f>IFERROR(VLOOKUP(A24,DJO!$Q$6:$V$175,5,FALSE),0)</f>
        <v>6.0492809001657398E-2</v>
      </c>
      <c r="G24">
        <f>IFERROR(VLOOKUP(A24,DJO!$Q$6:$V$175,6,FALSE),0)</f>
        <v>4.5981026746347929E-2</v>
      </c>
      <c r="H24">
        <f>IFERROR(VLOOKUP(A24,Tol!$U$6:$AI$204,14,FALSE),0)</f>
        <v>0.31197594690161051</v>
      </c>
      <c r="I24">
        <f>IFERROR(VLOOKUP(A24,Tol!$U$6:$AI$204,15,FALSE),0)</f>
        <v>0.13292779378378036</v>
      </c>
      <c r="K24" t="s">
        <v>105</v>
      </c>
      <c r="L24">
        <f t="shared" si="2"/>
        <v>-70.289642162200408</v>
      </c>
      <c r="M24">
        <f t="shared" si="3"/>
        <v>0.11118820397417783</v>
      </c>
      <c r="N24">
        <f t="shared" si="4"/>
        <v>1.2362816703003376E-2</v>
      </c>
      <c r="O24">
        <f t="shared" si="5"/>
        <v>4.0005819944617222</v>
      </c>
      <c r="P24">
        <f t="shared" si="6"/>
        <v>-66.289060167738683</v>
      </c>
      <c r="Q24">
        <f t="shared" si="7"/>
        <v>6.0492809001657398E-2</v>
      </c>
      <c r="R24">
        <f t="shared" si="8"/>
        <v>4.5981026746347929E-2</v>
      </c>
      <c r="S24">
        <f t="shared" si="9"/>
        <v>0.31197594690161051</v>
      </c>
      <c r="T24">
        <f t="shared" si="10"/>
        <v>0.13292779378378036</v>
      </c>
    </row>
    <row r="25" spans="1:20" x14ac:dyDescent="0.25">
      <c r="A25" t="s">
        <v>117</v>
      </c>
      <c r="B25">
        <v>-18.073683101567344</v>
      </c>
      <c r="C25">
        <v>2.8589992799001769E-2</v>
      </c>
      <c r="D25">
        <f>IFERROR(VLOOKUP(A25,[2]CO2!$C$2:$G$221,5,FALSE),0)</f>
        <v>1.0767315194484699</v>
      </c>
      <c r="E25">
        <f t="shared" si="1"/>
        <v>-16.996951582118875</v>
      </c>
      <c r="F25">
        <f>IFERROR(VLOOKUP(A25,DJO!$Q$6:$V$175,5,FALSE),0)</f>
        <v>3.7381760811168889E-2</v>
      </c>
      <c r="G25">
        <f>IFERROR(VLOOKUP(A25,DJO!$Q$6:$V$175,6,FALSE),0)</f>
        <v>1.3014622237013725E-2</v>
      </c>
      <c r="H25">
        <f>IFERROR(VLOOKUP(A25,Tol!$U$6:$AI$204,14,FALSE),0)</f>
        <v>5.0604082745683496E-3</v>
      </c>
      <c r="I25">
        <f>IFERROR(VLOOKUP(A25,Tol!$U$6:$AI$204,15,FALSE),0)</f>
        <v>2.1431822872375285E-3</v>
      </c>
      <c r="K25" t="s">
        <v>117</v>
      </c>
      <c r="L25">
        <f t="shared" si="2"/>
        <v>-66.221974884142753</v>
      </c>
      <c r="M25">
        <f t="shared" si="3"/>
        <v>0.10475373361554248</v>
      </c>
      <c r="N25">
        <f t="shared" si="4"/>
        <v>1.0973344706396035E-2</v>
      </c>
      <c r="O25">
        <f t="shared" si="5"/>
        <v>3.9451442872591937</v>
      </c>
      <c r="P25">
        <f t="shared" si="6"/>
        <v>-62.276830596883556</v>
      </c>
      <c r="Q25">
        <f t="shared" si="7"/>
        <v>3.7381760811168889E-2</v>
      </c>
      <c r="R25">
        <f t="shared" si="8"/>
        <v>1.3014622237013725E-2</v>
      </c>
      <c r="S25">
        <f t="shared" si="9"/>
        <v>5.0604082745683496E-3</v>
      </c>
      <c r="T25">
        <f t="shared" si="10"/>
        <v>2.1431822872375285E-3</v>
      </c>
    </row>
    <row r="26" spans="1:20" x14ac:dyDescent="0.25">
      <c r="A26" t="s">
        <v>82</v>
      </c>
      <c r="B26">
        <v>-17.790472497126309</v>
      </c>
      <c r="C26">
        <v>2.8141993954711533E-2</v>
      </c>
      <c r="D26">
        <f>IFERROR(VLOOKUP(A26,[2]CO2!$C$2:$G$221,5,FALSE),0)</f>
        <v>0.908535943741138</v>
      </c>
      <c r="E26">
        <f t="shared" si="1"/>
        <v>-16.88193655338517</v>
      </c>
      <c r="F26">
        <f>IFERROR(VLOOKUP(A26,DJO!$Q$6:$V$175,5,FALSE),0)</f>
        <v>9.3210761764165567E-2</v>
      </c>
      <c r="G26">
        <f>IFERROR(VLOOKUP(A26,DJO!$Q$6:$V$175,6,FALSE),0)</f>
        <v>1.3201549277348701E-2</v>
      </c>
      <c r="H26">
        <f>IFERROR(VLOOKUP(A26,Tol!$U$6:$AI$204,14,FALSE),0)</f>
        <v>1.8539443669791255E-4</v>
      </c>
      <c r="I26">
        <f>IFERROR(VLOOKUP(A26,Tol!$U$6:$AI$204,15,FALSE),0)</f>
        <v>9.5782908687573373E-5</v>
      </c>
      <c r="K26" t="s">
        <v>82</v>
      </c>
      <c r="L26">
        <f t="shared" si="2"/>
        <v>-65.184291229470801</v>
      </c>
      <c r="M26">
        <f t="shared" si="3"/>
        <v>0.10311226585006306</v>
      </c>
      <c r="N26">
        <f t="shared" si="4"/>
        <v>1.063213936873408E-2</v>
      </c>
      <c r="O26">
        <f t="shared" si="5"/>
        <v>3.3288756978675296</v>
      </c>
      <c r="P26">
        <f t="shared" si="6"/>
        <v>-61.855415531603271</v>
      </c>
      <c r="Q26">
        <f t="shared" si="7"/>
        <v>9.3210761764165567E-2</v>
      </c>
      <c r="R26">
        <f t="shared" si="8"/>
        <v>1.3201549277348701E-2</v>
      </c>
      <c r="S26">
        <f t="shared" si="9"/>
        <v>1.8539443669791255E-4</v>
      </c>
      <c r="T26">
        <f t="shared" si="10"/>
        <v>9.5782908687573373E-5</v>
      </c>
    </row>
    <row r="27" spans="1:20" x14ac:dyDescent="0.25">
      <c r="A27" t="s">
        <v>36</v>
      </c>
      <c r="B27">
        <v>-15.329577510856561</v>
      </c>
      <c r="C27">
        <v>2.4249208541734457E-2</v>
      </c>
      <c r="D27">
        <f>IFERROR(VLOOKUP(A27,[2]CO2!$C$2:$G$221,5,FALSE),0)</f>
        <v>2990.2329064362998</v>
      </c>
      <c r="E27">
        <f t="shared" si="1"/>
        <v>2974.903328925443</v>
      </c>
      <c r="F27">
        <f>IFERROR(VLOOKUP(A27,DJO!$Q$6:$V$175,5,FALSE),0)</f>
        <v>12.123003350429499</v>
      </c>
      <c r="G27">
        <f>IFERROR(VLOOKUP(A27,DJO!$Q$6:$V$175,6,FALSE),0)</f>
        <v>4.0390990994126099</v>
      </c>
      <c r="H27">
        <f>IFERROR(VLOOKUP(A27,Tol!$U$6:$AI$204,14,FALSE),0)</f>
        <v>3.729835786607901</v>
      </c>
      <c r="I27">
        <f>IFERROR(VLOOKUP(A27,Tol!$U$6:$AI$204,15,FALSE),0)</f>
        <v>1.5977002511131493</v>
      </c>
      <c r="K27" t="s">
        <v>36</v>
      </c>
      <c r="L27">
        <f t="shared" si="2"/>
        <v>-56.167571999778446</v>
      </c>
      <c r="M27">
        <f t="shared" si="3"/>
        <v>8.884910009691506E-2</v>
      </c>
      <c r="N27">
        <f t="shared" si="4"/>
        <v>7.8941625880316318E-3</v>
      </c>
      <c r="O27">
        <f t="shared" si="5"/>
        <v>10956.213369182602</v>
      </c>
      <c r="P27">
        <f t="shared" si="6"/>
        <v>10900.045797182824</v>
      </c>
      <c r="Q27">
        <f t="shared" si="7"/>
        <v>12.123003350429499</v>
      </c>
      <c r="R27">
        <f t="shared" si="8"/>
        <v>4.0390990994126099</v>
      </c>
      <c r="S27">
        <f t="shared" si="9"/>
        <v>3.729835786607901</v>
      </c>
      <c r="T27">
        <f t="shared" si="10"/>
        <v>1.5977002511131493</v>
      </c>
    </row>
    <row r="28" spans="1:20" x14ac:dyDescent="0.25">
      <c r="A28" t="s">
        <v>721</v>
      </c>
      <c r="B28">
        <v>-15.039303659712434</v>
      </c>
      <c r="C28">
        <v>2.3790036647034732E-2</v>
      </c>
      <c r="D28">
        <f>IFERROR(VLOOKUP(A28,[2]CO2!$C$2:$G$221,5,FALSE),0)</f>
        <v>2.4274582473411601E-2</v>
      </c>
      <c r="E28">
        <f t="shared" si="1"/>
        <v>-15.015029077239022</v>
      </c>
      <c r="F28">
        <f>IFERROR(VLOOKUP(A28,DJO!$Q$6:$V$175,5,FALSE),0)</f>
        <v>0</v>
      </c>
      <c r="G28">
        <f>IFERROR(VLOOKUP(A28,DJO!$Q$6:$V$175,6,FALSE),0)</f>
        <v>0</v>
      </c>
      <c r="H28">
        <f>IFERROR(VLOOKUP(A28,Tol!$U$6:$AI$204,14,FALSE),0)</f>
        <v>0</v>
      </c>
      <c r="I28">
        <f>IFERROR(VLOOKUP(A28,Tol!$U$6:$AI$204,15,FALSE),0)</f>
        <v>0</v>
      </c>
      <c r="K28" t="s">
        <v>92</v>
      </c>
      <c r="L28">
        <f t="shared" si="2"/>
        <v>-55.104008609186359</v>
      </c>
      <c r="M28">
        <f t="shared" si="3"/>
        <v>8.7166694274735265E-2</v>
      </c>
      <c r="N28">
        <f t="shared" si="4"/>
        <v>7.5980325907851658E-3</v>
      </c>
      <c r="O28">
        <f t="shared" si="5"/>
        <v>8.8942070182580116E-2</v>
      </c>
      <c r="P28">
        <f t="shared" si="6"/>
        <v>-55.015066539003776</v>
      </c>
      <c r="Q28">
        <f t="shared" si="7"/>
        <v>0</v>
      </c>
      <c r="R28">
        <f t="shared" si="8"/>
        <v>0</v>
      </c>
      <c r="S28">
        <f t="shared" si="9"/>
        <v>0</v>
      </c>
      <c r="T28">
        <f t="shared" si="10"/>
        <v>0</v>
      </c>
    </row>
    <row r="29" spans="1:20" x14ac:dyDescent="0.25">
      <c r="A29" t="s">
        <v>722</v>
      </c>
      <c r="B29">
        <v>-12.147213751791574</v>
      </c>
      <c r="C29">
        <v>1.9215162274342387E-2</v>
      </c>
      <c r="D29">
        <f>IFERROR(VLOOKUP(A29,[2]CO2!$C$2:$G$221,5,FALSE),0)</f>
        <v>3.1662498878362901E-3</v>
      </c>
      <c r="E29">
        <f t="shared" si="1"/>
        <v>-12.144047501903737</v>
      </c>
      <c r="F29">
        <f>IFERROR(VLOOKUP(A29,DJO!$Q$6:$V$175,5,FALSE),0)</f>
        <v>0</v>
      </c>
      <c r="G29">
        <f>IFERROR(VLOOKUP(A29,DJO!$Q$6:$V$175,6,FALSE),0)</f>
        <v>0</v>
      </c>
      <c r="H29">
        <f>IFERROR(VLOOKUP(A29,Tol!$U$6:$AI$204,14,FALSE),0)</f>
        <v>0</v>
      </c>
      <c r="I29">
        <f>IFERROR(VLOOKUP(A29,Tol!$U$6:$AI$204,15,FALSE),0)</f>
        <v>0</v>
      </c>
      <c r="K29" t="s">
        <v>142</v>
      </c>
      <c r="L29">
        <f t="shared" si="2"/>
        <v>-44.507391186564327</v>
      </c>
      <c r="M29">
        <f t="shared" si="3"/>
        <v>7.0404354573190511E-2</v>
      </c>
      <c r="N29">
        <f t="shared" si="4"/>
        <v>4.9567731428675314E-3</v>
      </c>
      <c r="O29">
        <f t="shared" si="5"/>
        <v>1.1601139589032167E-2</v>
      </c>
      <c r="P29">
        <f t="shared" si="6"/>
        <v>-44.495790046975294</v>
      </c>
      <c r="Q29">
        <f t="shared" si="7"/>
        <v>0</v>
      </c>
      <c r="R29">
        <f t="shared" si="8"/>
        <v>0</v>
      </c>
      <c r="S29">
        <f t="shared" si="9"/>
        <v>0</v>
      </c>
      <c r="T29">
        <f t="shared" si="10"/>
        <v>0</v>
      </c>
    </row>
    <row r="30" spans="1:20" x14ac:dyDescent="0.25">
      <c r="A30" t="s">
        <v>92</v>
      </c>
      <c r="B30">
        <v>-11.296921899502836</v>
      </c>
      <c r="C30">
        <v>1.7870121653823998E-2</v>
      </c>
      <c r="D30">
        <f>IFERROR(VLOOKUP(A30,[2]CO2!$C$2:$G$221,5,FALSE),0)</f>
        <v>163.10978222217801</v>
      </c>
      <c r="E30">
        <f t="shared" si="1"/>
        <v>151.81286032267516</v>
      </c>
      <c r="F30">
        <f>IFERROR(VLOOKUP(A30,DJO!$Q$6:$V$175,5,FALSE),0)</f>
        <v>3.1729919194032399</v>
      </c>
      <c r="G30">
        <f>IFERROR(VLOOKUP(A30,DJO!$Q$6:$V$175,6,FALSE),0)</f>
        <v>0.33362015955343627</v>
      </c>
      <c r="H30">
        <f>IFERROR(VLOOKUP(A30,Tol!$U$6:$AI$204,14,FALSE),0)</f>
        <v>4.0460517223407065E-2</v>
      </c>
      <c r="I30">
        <f>IFERROR(VLOOKUP(A30,Tol!$U$6:$AI$204,15,FALSE),0)</f>
        <v>1.8583170627380897E-2</v>
      </c>
      <c r="K30" t="s">
        <v>133</v>
      </c>
      <c r="L30">
        <f t="shared" si="2"/>
        <v>-41.391921839778391</v>
      </c>
      <c r="M30">
        <f t="shared" si="3"/>
        <v>6.5476125739611132E-2</v>
      </c>
      <c r="N30">
        <f t="shared" si="4"/>
        <v>4.2871230418693677E-3</v>
      </c>
      <c r="O30">
        <f t="shared" si="5"/>
        <v>597.63424206206025</v>
      </c>
      <c r="P30">
        <f t="shared" si="6"/>
        <v>556.24232022228182</v>
      </c>
      <c r="Q30">
        <f t="shared" si="7"/>
        <v>3.1729919194032399</v>
      </c>
      <c r="R30">
        <f t="shared" si="8"/>
        <v>0.33362015955343627</v>
      </c>
      <c r="S30">
        <f t="shared" si="9"/>
        <v>4.0460517223407065E-2</v>
      </c>
      <c r="T30">
        <f t="shared" si="10"/>
        <v>1.8583170627380897E-2</v>
      </c>
    </row>
    <row r="31" spans="1:20" x14ac:dyDescent="0.25">
      <c r="A31" t="s">
        <v>476</v>
      </c>
      <c r="B31">
        <v>-9.6622382783755576</v>
      </c>
      <c r="C31">
        <v>1.5284284959994718E-2</v>
      </c>
      <c r="D31">
        <f>IFERROR(VLOOKUP(A31,[2]CO2!$C$2:$G$221,5,FALSE),0)</f>
        <v>0</v>
      </c>
      <c r="E31">
        <f t="shared" si="1"/>
        <v>-9.6622382783755576</v>
      </c>
      <c r="F31">
        <f>IFERROR(VLOOKUP(A31,DJO!$Q$6:$V$175,5,FALSE),0)</f>
        <v>0</v>
      </c>
      <c r="G31">
        <f>IFERROR(VLOOKUP(A31,DJO!$Q$6:$V$175,6,FALSE),0)</f>
        <v>0</v>
      </c>
      <c r="H31">
        <f>IFERROR(VLOOKUP(A31,Tol!$U$6:$AI$204,14,FALSE),0)</f>
        <v>0</v>
      </c>
      <c r="I31">
        <f>IFERROR(VLOOKUP(A31,Tol!$U$6:$AI$204,15,FALSE),0)</f>
        <v>0</v>
      </c>
      <c r="K31" t="s">
        <v>79</v>
      </c>
      <c r="L31">
        <f t="shared" si="2"/>
        <v>-35.402441051968047</v>
      </c>
      <c r="M31">
        <f t="shared" si="3"/>
        <v>5.6001620093420648E-2</v>
      </c>
      <c r="N31">
        <f t="shared" si="4"/>
        <v>3.1361814530878151E-3</v>
      </c>
      <c r="O31">
        <f t="shared" si="5"/>
        <v>0</v>
      </c>
      <c r="P31">
        <f t="shared" si="6"/>
        <v>-35.402441051968047</v>
      </c>
      <c r="Q31">
        <f t="shared" si="7"/>
        <v>0</v>
      </c>
      <c r="R31">
        <f t="shared" si="8"/>
        <v>0</v>
      </c>
      <c r="S31">
        <f t="shared" si="9"/>
        <v>0</v>
      </c>
      <c r="T31">
        <f t="shared" si="10"/>
        <v>0</v>
      </c>
    </row>
    <row r="32" spans="1:20" x14ac:dyDescent="0.25">
      <c r="A32" t="s">
        <v>142</v>
      </c>
      <c r="B32">
        <v>-9.1002217076151339</v>
      </c>
      <c r="C32">
        <v>1.4395254781659525E-2</v>
      </c>
      <c r="D32">
        <f>IFERROR(VLOOKUP(A32,[2]CO2!$C$2:$G$221,5,FALSE),0)</f>
        <v>8.4433330342301202E-2</v>
      </c>
      <c r="E32">
        <f t="shared" si="1"/>
        <v>-9.0157883772728322</v>
      </c>
      <c r="F32">
        <f>IFERROR(VLOOKUP(A32,DJO!$Q$6:$V$175,5,FALSE),0)</f>
        <v>3.3584612211285153E-3</v>
      </c>
      <c r="G32">
        <f>IFERROR(VLOOKUP(A32,DJO!$Q$6:$V$175,6,FALSE),0)</f>
        <v>1.9184318899913948E-3</v>
      </c>
      <c r="H32">
        <f>IFERROR(VLOOKUP(A32,Tol!$U$6:$AI$204,14,FALSE),0)</f>
        <v>3.2648374642663472E-3</v>
      </c>
      <c r="I32">
        <f>IFERROR(VLOOKUP(A32,Tol!$U$6:$AI$204,15,FALSE),0)</f>
        <v>1.3897340579848089E-3</v>
      </c>
      <c r="K32" t="s">
        <v>130</v>
      </c>
      <c r="L32">
        <f t="shared" si="2"/>
        <v>-33.343212336701853</v>
      </c>
      <c r="M32">
        <f t="shared" si="3"/>
        <v>5.2744213520000499E-2</v>
      </c>
      <c r="N32">
        <f t="shared" si="4"/>
        <v>2.7819520598434035E-3</v>
      </c>
      <c r="O32">
        <f t="shared" si="5"/>
        <v>0.30936372237419163</v>
      </c>
      <c r="P32">
        <f t="shared" si="6"/>
        <v>-33.03384861432766</v>
      </c>
      <c r="Q32">
        <f t="shared" si="7"/>
        <v>3.3584612211285153E-3</v>
      </c>
      <c r="R32">
        <f t="shared" si="8"/>
        <v>1.9184318899913948E-3</v>
      </c>
      <c r="S32">
        <f t="shared" si="9"/>
        <v>3.2648374642663472E-3</v>
      </c>
      <c r="T32">
        <f t="shared" si="10"/>
        <v>1.3897340579848089E-3</v>
      </c>
    </row>
    <row r="33" spans="1:20" x14ac:dyDescent="0.25">
      <c r="A33" t="s">
        <v>133</v>
      </c>
      <c r="B33">
        <v>-8.1666936959683945</v>
      </c>
      <c r="C33">
        <v>1.2918546410672749E-2</v>
      </c>
      <c r="D33">
        <f>IFERROR(VLOOKUP(A33,[2]CO2!$C$2:$G$221,5,FALSE),0)</f>
        <v>11.408268107113299</v>
      </c>
      <c r="E33">
        <f t="shared" si="1"/>
        <v>3.2415744111449047</v>
      </c>
      <c r="F33">
        <f>IFERROR(VLOOKUP(A33,DJO!$Q$6:$V$175,5,FALSE),0)</f>
        <v>0.44327767502195242</v>
      </c>
      <c r="G33">
        <f>IFERROR(VLOOKUP(A33,DJO!$Q$6:$V$175,6,FALSE),0)</f>
        <v>4.31127486408696E-2</v>
      </c>
      <c r="H33">
        <f>IFERROR(VLOOKUP(A33,Tol!$U$6:$AI$204,14,FALSE),0)</f>
        <v>9.0235013411132815E-3</v>
      </c>
      <c r="I33">
        <f>IFERROR(VLOOKUP(A33,Tol!$U$6:$AI$204,15,FALSE),0)</f>
        <v>4.0677807112034234E-3</v>
      </c>
      <c r="K33" t="s">
        <v>131</v>
      </c>
      <c r="L33">
        <f t="shared" si="2"/>
        <v>-29.922765702028197</v>
      </c>
      <c r="M33">
        <f t="shared" si="3"/>
        <v>4.7333554048704957E-2</v>
      </c>
      <c r="N33">
        <f t="shared" si="4"/>
        <v>2.2404653388816732E-3</v>
      </c>
      <c r="O33">
        <f t="shared" si="5"/>
        <v>41.799894344463127</v>
      </c>
      <c r="P33">
        <f t="shared" si="6"/>
        <v>11.877128642434929</v>
      </c>
      <c r="Q33">
        <f t="shared" si="7"/>
        <v>0.44327767502195242</v>
      </c>
      <c r="R33">
        <f t="shared" si="8"/>
        <v>4.31127486408696E-2</v>
      </c>
      <c r="S33">
        <f t="shared" si="9"/>
        <v>9.0235013411132815E-3</v>
      </c>
      <c r="T33">
        <f t="shared" si="10"/>
        <v>4.0677807112034234E-3</v>
      </c>
    </row>
    <row r="34" spans="1:20" x14ac:dyDescent="0.25">
      <c r="A34" t="s">
        <v>79</v>
      </c>
      <c r="B34">
        <v>-7.399978082803842</v>
      </c>
      <c r="C34">
        <v>1.170571149838219E-2</v>
      </c>
      <c r="D34">
        <f>IFERROR(VLOOKUP(A34,[2]CO2!$C$2:$G$221,5,FALSE),0)</f>
        <v>9.5942145519397695</v>
      </c>
      <c r="E34">
        <f t="shared" si="1"/>
        <v>2.1942364691359275</v>
      </c>
      <c r="F34">
        <f>IFERROR(VLOOKUP(A34,DJO!$Q$6:$V$175,5,FALSE),0)</f>
        <v>0.73904600811774124</v>
      </c>
      <c r="G34">
        <f>IFERROR(VLOOKUP(A34,DJO!$Q$6:$V$175,6,FALSE),0)</f>
        <v>0.10818713049121319</v>
      </c>
      <c r="H34">
        <f>IFERROR(VLOOKUP(A34,Tol!$U$6:$AI$204,14,FALSE),0)</f>
        <v>2.7055981842651817E-3</v>
      </c>
      <c r="I34">
        <f>IFERROR(VLOOKUP(A34,Tol!$U$6:$AI$204,15,FALSE),0)</f>
        <v>1.3766698893875402E-3</v>
      </c>
      <c r="K34" t="s">
        <v>109</v>
      </c>
      <c r="L34">
        <f t="shared" si="2"/>
        <v>-27.113519695393279</v>
      </c>
      <c r="M34">
        <f t="shared" si="3"/>
        <v>4.2889726930072349E-2</v>
      </c>
      <c r="N34">
        <f t="shared" si="4"/>
        <v>1.8395286761361733E-3</v>
      </c>
      <c r="O34">
        <f t="shared" si="5"/>
        <v>35.15320211830732</v>
      </c>
      <c r="P34">
        <f t="shared" si="6"/>
        <v>8.0396824229140407</v>
      </c>
      <c r="Q34">
        <f t="shared" si="7"/>
        <v>0.73904600811774124</v>
      </c>
      <c r="R34">
        <f t="shared" si="8"/>
        <v>0.10818713049121319</v>
      </c>
      <c r="S34">
        <f t="shared" si="9"/>
        <v>2.7055981842651817E-3</v>
      </c>
      <c r="T34">
        <f t="shared" si="10"/>
        <v>1.3766698893875402E-3</v>
      </c>
    </row>
    <row r="35" spans="1:20" x14ac:dyDescent="0.25">
      <c r="A35" t="s">
        <v>723</v>
      </c>
      <c r="B35">
        <v>-7.2721179821410384</v>
      </c>
      <c r="C35">
        <v>1.1503455027651431E-2</v>
      </c>
      <c r="D35">
        <f>IFERROR(VLOOKUP(A35,[2]CO2!$C$2:$G$221,5,FALSE),0)</f>
        <v>72.125323872128305</v>
      </c>
      <c r="E35">
        <f t="shared" si="1"/>
        <v>64.853205889987265</v>
      </c>
      <c r="F35">
        <f>IFERROR(VLOOKUP(A35,DJO!$Q$6:$V$175,5,FALSE),0)</f>
        <v>0</v>
      </c>
      <c r="G35">
        <f>IFERROR(VLOOKUP(A35,DJO!$Q$6:$V$175,6,FALSE),0)</f>
        <v>0</v>
      </c>
      <c r="H35">
        <f>IFERROR(VLOOKUP(A35,Tol!$U$6:$AI$204,14,FALSE),0)</f>
        <v>0</v>
      </c>
      <c r="I35">
        <f>IFERROR(VLOOKUP(A35,Tol!$U$6:$AI$204,15,FALSE),0)</f>
        <v>0</v>
      </c>
      <c r="K35" t="s">
        <v>170</v>
      </c>
      <c r="L35">
        <f t="shared" si="2"/>
        <v>-26.645040286564765</v>
      </c>
      <c r="M35">
        <f t="shared" si="3"/>
        <v>4.2148659221314846E-2</v>
      </c>
      <c r="N35">
        <f t="shared" si="4"/>
        <v>1.7765094741545291E-3</v>
      </c>
      <c r="O35">
        <f t="shared" si="5"/>
        <v>264.26718666747814</v>
      </c>
      <c r="P35">
        <f t="shared" si="6"/>
        <v>237.62214638091336</v>
      </c>
      <c r="Q35">
        <f t="shared" si="7"/>
        <v>0</v>
      </c>
      <c r="R35">
        <f t="shared" si="8"/>
        <v>0</v>
      </c>
      <c r="S35">
        <f t="shared" si="9"/>
        <v>0</v>
      </c>
      <c r="T35">
        <f t="shared" si="10"/>
        <v>0</v>
      </c>
    </row>
    <row r="36" spans="1:20" x14ac:dyDescent="0.25">
      <c r="A36" t="s">
        <v>130</v>
      </c>
      <c r="B36">
        <v>-4.347231996271641</v>
      </c>
      <c r="C36">
        <v>6.8767019301239239E-3</v>
      </c>
      <c r="D36">
        <f>IFERROR(VLOOKUP(A36,[2]CO2!$C$2:$G$221,5,FALSE),0)</f>
        <v>37.0255642867577</v>
      </c>
      <c r="E36">
        <f t="shared" si="1"/>
        <v>32.678332290486061</v>
      </c>
      <c r="F36">
        <f>IFERROR(VLOOKUP(A36,DJO!$Q$6:$V$175,5,FALSE),0)</f>
        <v>0.40195479319060706</v>
      </c>
      <c r="G36">
        <f>IFERROR(VLOOKUP(A36,DJO!$Q$6:$V$175,6,FALSE),0)</f>
        <v>0.23280160974705907</v>
      </c>
      <c r="H36">
        <f>IFERROR(VLOOKUP(A36,Tol!$U$6:$AI$204,14,FALSE),0)</f>
        <v>0.44875080270373535</v>
      </c>
      <c r="I36">
        <f>IFERROR(VLOOKUP(A36,Tol!$U$6:$AI$204,15,FALSE),0)</f>
        <v>0.19144995037778603</v>
      </c>
      <c r="K36" t="s">
        <v>172</v>
      </c>
      <c r="L36">
        <f t="shared" si="2"/>
        <v>-15.928258034339294</v>
      </c>
      <c r="M36">
        <f t="shared" si="3"/>
        <v>2.519623587197406E-2</v>
      </c>
      <c r="N36">
        <f t="shared" si="4"/>
        <v>6.3485030211615236E-4</v>
      </c>
      <c r="O36">
        <f t="shared" si="5"/>
        <v>135.66166754668021</v>
      </c>
      <c r="P36">
        <f t="shared" si="6"/>
        <v>119.73340951234091</v>
      </c>
      <c r="Q36">
        <f t="shared" si="7"/>
        <v>0.40195479319060706</v>
      </c>
      <c r="R36">
        <f t="shared" si="8"/>
        <v>0.23280160974705907</v>
      </c>
      <c r="S36">
        <f t="shared" si="9"/>
        <v>0.44875080270373535</v>
      </c>
      <c r="T36">
        <f t="shared" si="10"/>
        <v>0.19144995037778603</v>
      </c>
    </row>
    <row r="37" spans="1:20" x14ac:dyDescent="0.25">
      <c r="A37" t="s">
        <v>482</v>
      </c>
      <c r="B37">
        <v>-4.2476920138574137</v>
      </c>
      <c r="C37">
        <v>6.7192438534030416E-3</v>
      </c>
      <c r="D37">
        <f>IFERROR(VLOOKUP(A37,[2]CO2!$C$2:$G$221,5,FALSE),0)</f>
        <v>15.102751241509701</v>
      </c>
      <c r="E37">
        <f t="shared" si="1"/>
        <v>10.855059227652287</v>
      </c>
      <c r="F37">
        <f>IFERROR(VLOOKUP(A37,DJO!$Q$6:$V$175,5,FALSE),0)</f>
        <v>0</v>
      </c>
      <c r="G37">
        <f>IFERROR(VLOOKUP(A37,DJO!$Q$6:$V$175,6,FALSE),0)</f>
        <v>0</v>
      </c>
      <c r="H37">
        <f>IFERROR(VLOOKUP(A37,Tol!$U$6:$AI$204,14,FALSE),0)</f>
        <v>0</v>
      </c>
      <c r="I37">
        <f>IFERROR(VLOOKUP(A37,Tol!$U$6:$AI$204,15,FALSE),0)</f>
        <v>0</v>
      </c>
      <c r="K37" t="s">
        <v>164</v>
      </c>
      <c r="L37">
        <f t="shared" si="2"/>
        <v>-15.563543538773564</v>
      </c>
      <c r="M37">
        <f t="shared" si="3"/>
        <v>2.4619309478868746E-2</v>
      </c>
      <c r="N37">
        <f t="shared" si="4"/>
        <v>6.0611039921631645E-4</v>
      </c>
      <c r="O37">
        <f t="shared" si="5"/>
        <v>55.336480548891544</v>
      </c>
      <c r="P37">
        <f t="shared" si="6"/>
        <v>39.772937010117978</v>
      </c>
      <c r="Q37">
        <f t="shared" si="7"/>
        <v>0</v>
      </c>
      <c r="R37">
        <f t="shared" si="8"/>
        <v>0</v>
      </c>
      <c r="S37">
        <f t="shared" si="9"/>
        <v>0</v>
      </c>
      <c r="T37">
        <f t="shared" si="10"/>
        <v>0</v>
      </c>
    </row>
    <row r="38" spans="1:20" x14ac:dyDescent="0.25">
      <c r="A38" t="s">
        <v>131</v>
      </c>
      <c r="B38">
        <v>-3.097162183543483</v>
      </c>
      <c r="C38">
        <v>4.8992695084473367E-3</v>
      </c>
      <c r="D38">
        <f>IFERROR(VLOOKUP(A38,[2]CO2!$C$2:$G$221,5,FALSE),0)</f>
        <v>2.2721423167671699</v>
      </c>
      <c r="E38">
        <f t="shared" si="1"/>
        <v>-0.82501986677631312</v>
      </c>
      <c r="F38">
        <f>IFERROR(VLOOKUP(A38,DJO!$Q$6:$V$175,5,FALSE),0)</f>
        <v>3.2230023694678651E-2</v>
      </c>
      <c r="G38">
        <f>IFERROR(VLOOKUP(A38,DJO!$Q$6:$V$175,6,FALSE),0)</f>
        <v>1.7085895487378017E-2</v>
      </c>
      <c r="H38">
        <f>IFERROR(VLOOKUP(A38,Tol!$U$6:$AI$204,14,FALSE),0)</f>
        <v>4.2623318586524336E-2</v>
      </c>
      <c r="I38">
        <f>IFERROR(VLOOKUP(A38,Tol!$U$6:$AI$204,15,FALSE),0)</f>
        <v>1.8195349748870656E-2</v>
      </c>
      <c r="K38" t="s">
        <v>196</v>
      </c>
      <c r="L38">
        <f t="shared" si="2"/>
        <v>-11.348002240503323</v>
      </c>
      <c r="M38">
        <f t="shared" si="3"/>
        <v>1.7950923478951043E-2</v>
      </c>
      <c r="N38">
        <f t="shared" si="4"/>
        <v>3.2223565374715578E-4</v>
      </c>
      <c r="O38">
        <f t="shared" si="5"/>
        <v>8.325129448634911</v>
      </c>
      <c r="P38">
        <f t="shared" si="6"/>
        <v>-3.0228727918684122</v>
      </c>
      <c r="Q38">
        <f t="shared" si="7"/>
        <v>3.2230023694678651E-2</v>
      </c>
      <c r="R38">
        <f t="shared" si="8"/>
        <v>1.7085895487378017E-2</v>
      </c>
      <c r="S38">
        <f t="shared" si="9"/>
        <v>4.2623318586524336E-2</v>
      </c>
      <c r="T38">
        <f t="shared" si="10"/>
        <v>1.8195349748870656E-2</v>
      </c>
    </row>
    <row r="39" spans="1:20" x14ac:dyDescent="0.25">
      <c r="A39" t="s">
        <v>109</v>
      </c>
      <c r="B39">
        <v>-2.1942616392750769</v>
      </c>
      <c r="C39">
        <v>3.4710094292048307E-3</v>
      </c>
      <c r="D39">
        <f>IFERROR(VLOOKUP(A39,[2]CO2!$C$2:$G$221,5,FALSE),0)</f>
        <v>9.8495893809246606</v>
      </c>
      <c r="E39">
        <f t="shared" si="1"/>
        <v>7.6553277416495842</v>
      </c>
      <c r="F39">
        <f>IFERROR(VLOOKUP(A39,DJO!$Q$6:$V$175,5,FALSE),0)</f>
        <v>4.2731441533932511E-2</v>
      </c>
      <c r="G39">
        <f>IFERROR(VLOOKUP(A39,DJO!$Q$6:$V$175,6,FALSE),0)</f>
        <v>3.102317549762907E-2</v>
      </c>
      <c r="H39">
        <f>IFERROR(VLOOKUP(A39,Tol!$U$6:$AI$204,14,FALSE),0)</f>
        <v>0</v>
      </c>
      <c r="I39">
        <f>IFERROR(VLOOKUP(A39,Tol!$U$6:$AI$204,15,FALSE),0)</f>
        <v>0</v>
      </c>
      <c r="K39" t="s">
        <v>165</v>
      </c>
      <c r="L39">
        <f t="shared" si="2"/>
        <v>-8.0397746463038828</v>
      </c>
      <c r="M39">
        <f t="shared" si="3"/>
        <v>1.27177785486065E-2</v>
      </c>
      <c r="N39">
        <f t="shared" si="4"/>
        <v>1.6174189121139564E-4</v>
      </c>
      <c r="O39">
        <f t="shared" si="5"/>
        <v>36.088895491707959</v>
      </c>
      <c r="P39">
        <f t="shared" si="6"/>
        <v>28.049120845404076</v>
      </c>
      <c r="Q39">
        <f t="shared" si="7"/>
        <v>4.2731441533932511E-2</v>
      </c>
      <c r="R39">
        <f t="shared" si="8"/>
        <v>3.102317549762907E-2</v>
      </c>
      <c r="S39">
        <f t="shared" si="9"/>
        <v>0</v>
      </c>
      <c r="T39">
        <f t="shared" si="10"/>
        <v>0</v>
      </c>
    </row>
    <row r="40" spans="1:20" x14ac:dyDescent="0.25">
      <c r="A40" t="s">
        <v>170</v>
      </c>
      <c r="B40">
        <v>-2.1521566010347839</v>
      </c>
      <c r="C40">
        <v>3.4044052548742941E-3</v>
      </c>
      <c r="D40">
        <f>IFERROR(VLOOKUP(A40,[2]CO2!$C$2:$G$221,5,FALSE),0)</f>
        <v>89.765210591723402</v>
      </c>
      <c r="E40">
        <f t="shared" si="1"/>
        <v>87.613053990688613</v>
      </c>
      <c r="F40">
        <f>IFERROR(VLOOKUP(A40,DJO!$Q$6:$V$175,5,FALSE),0)</f>
        <v>0.1497207533972032</v>
      </c>
      <c r="G40">
        <f>IFERROR(VLOOKUP(A40,DJO!$Q$6:$V$175,6,FALSE),0)</f>
        <v>5.3216792822289471E-2</v>
      </c>
      <c r="H40">
        <f>IFERROR(VLOOKUP(A40,Tol!$U$6:$AI$204,14,FALSE),0)</f>
        <v>0.54440505552137031</v>
      </c>
      <c r="I40">
        <f>IFERROR(VLOOKUP(A40,Tol!$U$6:$AI$204,15,FALSE),0)</f>
        <v>0.23330106306723805</v>
      </c>
      <c r="K40" t="s">
        <v>22</v>
      </c>
      <c r="L40">
        <f t="shared" si="2"/>
        <v>-7.8855017861914485</v>
      </c>
      <c r="M40">
        <f t="shared" si="3"/>
        <v>1.2473740853859414E-2</v>
      </c>
      <c r="N40">
        <f t="shared" si="4"/>
        <v>1.555942108892414E-4</v>
      </c>
      <c r="O40">
        <f t="shared" si="5"/>
        <v>328.89973160807455</v>
      </c>
      <c r="P40">
        <f t="shared" si="6"/>
        <v>321.01422982188308</v>
      </c>
      <c r="Q40">
        <f t="shared" si="7"/>
        <v>0.1497207533972032</v>
      </c>
      <c r="R40">
        <f t="shared" si="8"/>
        <v>5.3216792822289471E-2</v>
      </c>
      <c r="S40">
        <f t="shared" si="9"/>
        <v>0.54440505552137031</v>
      </c>
      <c r="T40">
        <f t="shared" si="10"/>
        <v>0.23330106306723805</v>
      </c>
    </row>
    <row r="41" spans="1:20" x14ac:dyDescent="0.25">
      <c r="A41" t="s">
        <v>172</v>
      </c>
      <c r="B41">
        <v>-1.8224637641090415</v>
      </c>
      <c r="C41">
        <v>2.8828781383137508E-3</v>
      </c>
      <c r="D41">
        <f>IFERROR(VLOOKUP(A41,[2]CO2!$C$2:$G$221,5,FALSE),0)</f>
        <v>7.8100830566628601E-2</v>
      </c>
      <c r="E41">
        <f t="shared" si="1"/>
        <v>-1.7443629335424129</v>
      </c>
      <c r="F41">
        <f>IFERROR(VLOOKUP(A41,DJO!$Q$6:$V$175,5,FALSE),0)</f>
        <v>7.7602209973852052E-4</v>
      </c>
      <c r="G41">
        <f>IFERROR(VLOOKUP(A41,DJO!$Q$6:$V$175,6,FALSE),0)</f>
        <v>5.4017049599475349E-4</v>
      </c>
      <c r="H41">
        <f>IFERROR(VLOOKUP(A41,Tol!$U$6:$AI$204,14,FALSE),0)</f>
        <v>5.941830846970832E-4</v>
      </c>
      <c r="I41">
        <f>IFERROR(VLOOKUP(A41,Tol!$U$6:$AI$204,15,FALSE),0)</f>
        <v>2.5538883267402148E-4</v>
      </c>
      <c r="K41" t="s">
        <v>136</v>
      </c>
      <c r="L41">
        <f t="shared" si="2"/>
        <v>-6.6775072316955288</v>
      </c>
      <c r="M41">
        <f t="shared" si="3"/>
        <v>1.0562865498781583E-2</v>
      </c>
      <c r="N41">
        <f t="shared" si="4"/>
        <v>1.115741275453503E-4</v>
      </c>
      <c r="O41">
        <f t="shared" si="5"/>
        <v>0.28616144319612719</v>
      </c>
      <c r="P41">
        <f t="shared" si="6"/>
        <v>-6.391345788499402</v>
      </c>
      <c r="Q41">
        <f t="shared" si="7"/>
        <v>7.7602209973852052E-4</v>
      </c>
      <c r="R41">
        <f t="shared" si="8"/>
        <v>5.4017049599475349E-4</v>
      </c>
      <c r="S41">
        <f t="shared" si="9"/>
        <v>5.941830846970832E-4</v>
      </c>
      <c r="T41">
        <f t="shared" si="10"/>
        <v>2.5538883267402148E-4</v>
      </c>
    </row>
    <row r="42" spans="1:20" x14ac:dyDescent="0.25">
      <c r="A42" t="s">
        <v>164</v>
      </c>
      <c r="B42">
        <v>-1.5958703700562842</v>
      </c>
      <c r="C42">
        <v>2.5244396580181706E-3</v>
      </c>
      <c r="D42">
        <f>IFERROR(VLOOKUP(A42,[2]CO2!$C$2:$G$221,5,FALSE),0)</f>
        <v>56.479573953814302</v>
      </c>
      <c r="E42">
        <f t="shared" si="1"/>
        <v>54.88370358375802</v>
      </c>
      <c r="F42">
        <f>IFERROR(VLOOKUP(A42,DJO!$Q$6:$V$175,5,FALSE),0)</f>
        <v>0.1922619791769295</v>
      </c>
      <c r="G42">
        <f>IFERROR(VLOOKUP(A42,DJO!$Q$6:$V$175,6,FALSE),0)</f>
        <v>5.2987927264402546E-2</v>
      </c>
      <c r="H42">
        <f>IFERROR(VLOOKUP(A42,Tol!$U$6:$AI$204,14,FALSE),0)</f>
        <v>0.15490612688377534</v>
      </c>
      <c r="I42">
        <f>IFERROR(VLOOKUP(A42,Tol!$U$6:$AI$204,15,FALSE),0)</f>
        <v>6.6975376678606785E-2</v>
      </c>
      <c r="K42" t="s">
        <v>68</v>
      </c>
      <c r="L42">
        <f t="shared" si="2"/>
        <v>-5.8472690358862254</v>
      </c>
      <c r="M42">
        <f t="shared" si="3"/>
        <v>9.2495469069785782E-3</v>
      </c>
      <c r="N42">
        <f t="shared" si="4"/>
        <v>8.5554117984396979E-5</v>
      </c>
      <c r="O42">
        <f t="shared" si="5"/>
        <v>206.94115896677562</v>
      </c>
      <c r="P42">
        <f t="shared" si="6"/>
        <v>201.09388993088939</v>
      </c>
      <c r="Q42">
        <f t="shared" si="7"/>
        <v>0.1922619791769295</v>
      </c>
      <c r="R42">
        <f t="shared" si="8"/>
        <v>5.2987927264402546E-2</v>
      </c>
      <c r="S42">
        <f t="shared" si="9"/>
        <v>0.15490612688377534</v>
      </c>
      <c r="T42">
        <f t="shared" si="10"/>
        <v>6.6975376678606785E-2</v>
      </c>
    </row>
    <row r="43" spans="1:20" x14ac:dyDescent="0.25">
      <c r="A43" t="s">
        <v>196</v>
      </c>
      <c r="B43">
        <v>-1.1669326824806763</v>
      </c>
      <c r="C43">
        <v>1.8459213211583399E-3</v>
      </c>
      <c r="D43">
        <f>IFERROR(VLOOKUP(A43,[2]CO2!$C$2:$G$221,5,FALSE),0)</f>
        <v>0.11611708200866</v>
      </c>
      <c r="E43">
        <f t="shared" si="1"/>
        <v>-1.0508156004720162</v>
      </c>
      <c r="F43">
        <f>IFERROR(VLOOKUP(A43,DJO!$Q$6:$V$175,5,FALSE),0)</f>
        <v>0</v>
      </c>
      <c r="G43">
        <f>IFERROR(VLOOKUP(A43,DJO!$Q$6:$V$175,6,FALSE),0)</f>
        <v>0</v>
      </c>
      <c r="H43">
        <f>IFERROR(VLOOKUP(A43,Tol!$U$6:$AI$204,14,FALSE),0)</f>
        <v>9.6674643761687204E-5</v>
      </c>
      <c r="I43">
        <f>IFERROR(VLOOKUP(A43,Tol!$U$6:$AI$204,15,FALSE),0)</f>
        <v>4.1014630710566413E-5</v>
      </c>
      <c r="K43" t="s">
        <v>116</v>
      </c>
      <c r="L43">
        <f t="shared" si="2"/>
        <v>-4.2756413486091978</v>
      </c>
      <c r="M43">
        <f t="shared" si="3"/>
        <v>6.7634557207241573E-3</v>
      </c>
      <c r="N43">
        <f t="shared" si="4"/>
        <v>4.5744333286196331E-5</v>
      </c>
      <c r="O43">
        <f t="shared" si="5"/>
        <v>0.42545298847973023</v>
      </c>
      <c r="P43">
        <f t="shared" si="6"/>
        <v>-3.8501883601294677</v>
      </c>
      <c r="Q43">
        <f t="shared" si="7"/>
        <v>0</v>
      </c>
      <c r="R43">
        <f t="shared" si="8"/>
        <v>0</v>
      </c>
      <c r="S43">
        <f t="shared" si="9"/>
        <v>9.6674643761687204E-5</v>
      </c>
      <c r="T43">
        <f t="shared" si="10"/>
        <v>4.1014630710566413E-5</v>
      </c>
    </row>
    <row r="44" spans="1:20" x14ac:dyDescent="0.25">
      <c r="A44" t="s">
        <v>165</v>
      </c>
      <c r="B44">
        <v>-0.83164895285497942</v>
      </c>
      <c r="C44">
        <v>1.3155502085437862E-3</v>
      </c>
      <c r="D44">
        <f>IFERROR(VLOOKUP(A44,[2]CO2!$C$2:$G$221,5,FALSE),0)</f>
        <v>1.7185178871119999</v>
      </c>
      <c r="E44">
        <f t="shared" si="1"/>
        <v>0.88686893425702051</v>
      </c>
      <c r="F44">
        <f>IFERROR(VLOOKUP(A44,DJO!$Q$6:$V$175,5,FALSE),0)</f>
        <v>4.1727373050520634E-2</v>
      </c>
      <c r="G44">
        <f>IFERROR(VLOOKUP(A44,DJO!$Q$6:$V$175,6,FALSE),0)</f>
        <v>2.0467073973522588E-2</v>
      </c>
      <c r="H44">
        <f>IFERROR(VLOOKUP(A44,Tol!$U$6:$AI$204,14,FALSE),0)</f>
        <v>5.0822786109175535E-3</v>
      </c>
      <c r="I44">
        <f>IFERROR(VLOOKUP(A44,Tol!$U$6:$AI$204,15,FALSE),0)</f>
        <v>2.1423591417029167E-3</v>
      </c>
      <c r="K44" t="s">
        <v>161</v>
      </c>
      <c r="L44">
        <f t="shared" si="2"/>
        <v>-3.0471617632606449</v>
      </c>
      <c r="M44">
        <f t="shared" si="3"/>
        <v>4.8201759641044329E-3</v>
      </c>
      <c r="N44">
        <f t="shared" si="4"/>
        <v>2.32340963249301E-5</v>
      </c>
      <c r="O44">
        <f t="shared" si="5"/>
        <v>6.296649538378368</v>
      </c>
      <c r="P44">
        <f t="shared" si="6"/>
        <v>3.2494877751177231</v>
      </c>
      <c r="Q44">
        <f t="shared" si="7"/>
        <v>4.1727373050520634E-2</v>
      </c>
      <c r="R44">
        <f t="shared" si="8"/>
        <v>2.0467073973522588E-2</v>
      </c>
      <c r="S44">
        <f t="shared" si="9"/>
        <v>5.0822786109175535E-3</v>
      </c>
      <c r="T44">
        <f t="shared" si="10"/>
        <v>2.1423591417029167E-3</v>
      </c>
    </row>
    <row r="45" spans="1:20" x14ac:dyDescent="0.25">
      <c r="A45" t="s">
        <v>22</v>
      </c>
      <c r="B45">
        <v>-0.82126448661552709</v>
      </c>
      <c r="C45">
        <v>1.2991234618016309E-3</v>
      </c>
      <c r="D45">
        <f>IFERROR(VLOOKUP(A45,[2]CO2!$C$2:$G$221,5,FALSE),0)</f>
        <v>10.0892775588201</v>
      </c>
      <c r="E45">
        <f t="shared" si="1"/>
        <v>9.2680130722045728</v>
      </c>
      <c r="F45">
        <f>IFERROR(VLOOKUP(A45,DJO!$Q$6:$V$175,5,FALSE),0)</f>
        <v>9.2393497695690469E-2</v>
      </c>
      <c r="G45">
        <f>IFERROR(VLOOKUP(A45,DJO!$Q$6:$V$175,6,FALSE),0)</f>
        <v>2.6013414196984504E-2</v>
      </c>
      <c r="H45">
        <f>IFERROR(VLOOKUP(A45,Tol!$U$6:$AI$204,14,FALSE),0)</f>
        <v>1.4688151968658813E-2</v>
      </c>
      <c r="I45">
        <f>IFERROR(VLOOKUP(A45,Tol!$U$6:$AI$204,15,FALSE),0)</f>
        <v>6.3069235252737419E-3</v>
      </c>
      <c r="K45" t="s">
        <v>160</v>
      </c>
      <c r="L45">
        <f t="shared" si="2"/>
        <v>-3.0091130789592913</v>
      </c>
      <c r="M45">
        <f t="shared" si="3"/>
        <v>4.7599883640411763E-3</v>
      </c>
      <c r="N45">
        <f t="shared" si="4"/>
        <v>2.2657489225807394E-5</v>
      </c>
      <c r="O45">
        <f t="shared" si="5"/>
        <v>36.967112975516848</v>
      </c>
      <c r="P45">
        <f t="shared" si="6"/>
        <v>33.95799989655756</v>
      </c>
      <c r="Q45">
        <f t="shared" si="7"/>
        <v>9.2393497695690469E-2</v>
      </c>
      <c r="R45">
        <f t="shared" si="8"/>
        <v>2.6013414196984504E-2</v>
      </c>
      <c r="S45">
        <f t="shared" si="9"/>
        <v>1.4688151968658813E-2</v>
      </c>
      <c r="T45">
        <f t="shared" si="10"/>
        <v>6.3069235252737419E-3</v>
      </c>
    </row>
    <row r="46" spans="1:20" x14ac:dyDescent="0.25">
      <c r="A46" t="s">
        <v>136</v>
      </c>
      <c r="B46">
        <v>-0.76577118602342265</v>
      </c>
      <c r="C46">
        <v>1.2113409630488713E-3</v>
      </c>
      <c r="D46">
        <f>IFERROR(VLOOKUP(A46,[2]CO2!$C$2:$G$221,5,FALSE),0)</f>
        <v>20.234172658382299</v>
      </c>
      <c r="E46">
        <f t="shared" si="1"/>
        <v>19.468401472358877</v>
      </c>
      <c r="F46">
        <f>IFERROR(VLOOKUP(A46,DJO!$Q$6:$V$175,5,FALSE),0)</f>
        <v>0.27198881309769601</v>
      </c>
      <c r="G46">
        <f>IFERROR(VLOOKUP(A46,DJO!$Q$6:$V$175,6,FALSE),0)</f>
        <v>9.9192183831575076E-2</v>
      </c>
      <c r="H46">
        <f>IFERROR(VLOOKUP(A46,Tol!$U$6:$AI$204,14,FALSE),0)</f>
        <v>3.7445326251146084E-2</v>
      </c>
      <c r="I46">
        <f>IFERROR(VLOOKUP(A46,Tol!$U$6:$AI$204,15,FALSE),0)</f>
        <v>1.5957089913631508E-2</v>
      </c>
      <c r="K46" t="s">
        <v>66</v>
      </c>
      <c r="L46">
        <f t="shared" si="2"/>
        <v>-2.8057856255898206</v>
      </c>
      <c r="M46">
        <f t="shared" si="3"/>
        <v>4.4383532886110647E-3</v>
      </c>
      <c r="N46">
        <f t="shared" si="4"/>
        <v>1.9698979914524653E-5</v>
      </c>
      <c r="O46">
        <f t="shared" si="5"/>
        <v>74.138008620312746</v>
      </c>
      <c r="P46">
        <f t="shared" si="6"/>
        <v>71.332222994722926</v>
      </c>
      <c r="Q46">
        <f t="shared" si="7"/>
        <v>0.27198881309769601</v>
      </c>
      <c r="R46">
        <f t="shared" si="8"/>
        <v>9.9192183831575076E-2</v>
      </c>
      <c r="S46">
        <f t="shared" si="9"/>
        <v>3.7445326251146084E-2</v>
      </c>
      <c r="T46">
        <f t="shared" si="10"/>
        <v>1.5957089913631508E-2</v>
      </c>
    </row>
    <row r="47" spans="1:20" x14ac:dyDescent="0.25">
      <c r="A47" t="s">
        <v>68</v>
      </c>
      <c r="B47">
        <v>-0.74872465364970986</v>
      </c>
      <c r="C47">
        <v>1.1843757764251146E-3</v>
      </c>
      <c r="D47">
        <f>IFERROR(VLOOKUP(A47,[2]CO2!$C$2:$G$221,5,FALSE),0)</f>
        <v>8.9897180157569395E-2</v>
      </c>
      <c r="E47">
        <f t="shared" si="1"/>
        <v>-0.65882747349214044</v>
      </c>
      <c r="F47">
        <f>IFERROR(VLOOKUP(A47,DJO!$Q$6:$V$175,5,FALSE),0)</f>
        <v>5.0377461727640132E-3</v>
      </c>
      <c r="G47">
        <f>IFERROR(VLOOKUP(A47,DJO!$Q$6:$V$175,6,FALSE),0)</f>
        <v>3.224551600475121E-3</v>
      </c>
      <c r="H47">
        <f>IFERROR(VLOOKUP(A47,Tol!$U$6:$AI$204,14,FALSE),0)</f>
        <v>1.6997371639634752E-2</v>
      </c>
      <c r="I47">
        <f>IFERROR(VLOOKUP(A47,Tol!$U$6:$AI$204,15,FALSE),0)</f>
        <v>7.2789171863253859E-3</v>
      </c>
      <c r="K47" t="s">
        <v>48</v>
      </c>
      <c r="L47">
        <f t="shared" si="2"/>
        <v>-2.7433271309725371</v>
      </c>
      <c r="M47">
        <f t="shared" si="3"/>
        <v>4.3395528448216198E-3</v>
      </c>
      <c r="N47">
        <f t="shared" si="4"/>
        <v>1.8831718892999413E-5</v>
      </c>
      <c r="O47">
        <f t="shared" si="5"/>
        <v>0.32938326809733426</v>
      </c>
      <c r="P47">
        <f t="shared" si="6"/>
        <v>-2.413943862875203</v>
      </c>
      <c r="Q47">
        <f t="shared" si="7"/>
        <v>5.0377461727640132E-3</v>
      </c>
      <c r="R47">
        <f t="shared" si="8"/>
        <v>3.224551600475121E-3</v>
      </c>
      <c r="S47">
        <f t="shared" si="9"/>
        <v>1.6997371639634752E-2</v>
      </c>
      <c r="T47">
        <f t="shared" si="10"/>
        <v>7.2789171863253859E-3</v>
      </c>
    </row>
    <row r="48" spans="1:20" x14ac:dyDescent="0.25">
      <c r="A48" t="s">
        <v>116</v>
      </c>
      <c r="B48">
        <v>-0.71023288086562686</v>
      </c>
      <c r="C48">
        <v>1.1234872734822744E-3</v>
      </c>
      <c r="D48">
        <f>IFERROR(VLOOKUP(A48,[2]CO2!$C$2:$G$221,5,FALSE),0)</f>
        <v>70.819148087430506</v>
      </c>
      <c r="E48">
        <f t="shared" si="1"/>
        <v>70.108915206564873</v>
      </c>
      <c r="F48">
        <f>IFERROR(VLOOKUP(A48,DJO!$Q$6:$V$175,5,FALSE),0)</f>
        <v>0.52781582075685762</v>
      </c>
      <c r="G48">
        <f>IFERROR(VLOOKUP(A48,DJO!$Q$6:$V$175,6,FALSE),0)</f>
        <v>0.20966004552078879</v>
      </c>
      <c r="H48">
        <f>IFERROR(VLOOKUP(A48,Tol!$U$6:$AI$204,14,FALSE),0)</f>
        <v>4.9010180418193001E-2</v>
      </c>
      <c r="I48">
        <f>IFERROR(VLOOKUP(A48,Tol!$U$6:$AI$204,15,FALSE),0)</f>
        <v>2.0502044812213915E-2</v>
      </c>
      <c r="K48" t="s">
        <v>351</v>
      </c>
      <c r="L48">
        <f t="shared" si="2"/>
        <v>-2.602293275491657</v>
      </c>
      <c r="M48">
        <f t="shared" si="3"/>
        <v>4.1164573700390537E-3</v>
      </c>
      <c r="N48">
        <f t="shared" si="4"/>
        <v>1.6945221279348843E-5</v>
      </c>
      <c r="O48">
        <f t="shared" si="5"/>
        <v>259.48135859234537</v>
      </c>
      <c r="P48">
        <f t="shared" si="6"/>
        <v>256.87906531685371</v>
      </c>
      <c r="Q48">
        <f t="shared" si="7"/>
        <v>0.52781582075685762</v>
      </c>
      <c r="R48">
        <f t="shared" si="8"/>
        <v>0.20966004552078879</v>
      </c>
      <c r="S48">
        <f t="shared" si="9"/>
        <v>4.9010180418193001E-2</v>
      </c>
      <c r="T48">
        <f t="shared" si="10"/>
        <v>2.0502044812213915E-2</v>
      </c>
    </row>
    <row r="49" spans="1:20" x14ac:dyDescent="0.25">
      <c r="A49" t="s">
        <v>161</v>
      </c>
      <c r="B49">
        <v>-0.62063697834732667</v>
      </c>
      <c r="C49">
        <v>9.8175931502337416E-4</v>
      </c>
      <c r="D49">
        <f>IFERROR(VLOOKUP(A49,[2]CO2!$C$2:$G$221,5,FALSE),0)</f>
        <v>112.836540779225</v>
      </c>
      <c r="E49">
        <f t="shared" si="1"/>
        <v>112.21590380087768</v>
      </c>
      <c r="F49">
        <f>IFERROR(VLOOKUP(A49,DJO!$Q$6:$V$175,5,FALSE),0)</f>
        <v>3.06768525396539</v>
      </c>
      <c r="G49">
        <f>IFERROR(VLOOKUP(A49,DJO!$Q$6:$V$175,6,FALSE),0)</f>
        <v>1.5906932430648051</v>
      </c>
      <c r="H49">
        <f>IFERROR(VLOOKUP(A49,Tol!$U$6:$AI$204,14,FALSE),0)</f>
        <v>0.10583669519580188</v>
      </c>
      <c r="I49">
        <f>IFERROR(VLOOKUP(A49,Tol!$U$6:$AI$204,15,FALSE),0)</f>
        <v>4.4100327398118803E-2</v>
      </c>
      <c r="K49" t="s">
        <v>64</v>
      </c>
      <c r="L49">
        <f t="shared" si="2"/>
        <v>-2.2740138886646051</v>
      </c>
      <c r="M49">
        <f t="shared" si="3"/>
        <v>3.597166130245643E-3</v>
      </c>
      <c r="N49">
        <f t="shared" si="4"/>
        <v>1.2939604168586414E-5</v>
      </c>
      <c r="O49">
        <f t="shared" si="5"/>
        <v>413.43308541508043</v>
      </c>
      <c r="P49">
        <f t="shared" si="6"/>
        <v>411.1590715264158</v>
      </c>
      <c r="Q49">
        <f t="shared" si="7"/>
        <v>3.06768525396539</v>
      </c>
      <c r="R49">
        <f t="shared" si="8"/>
        <v>1.5906932430648051</v>
      </c>
      <c r="S49">
        <f t="shared" si="9"/>
        <v>0.10583669519580188</v>
      </c>
      <c r="T49">
        <f t="shared" si="10"/>
        <v>4.4100327398118803E-2</v>
      </c>
    </row>
    <row r="50" spans="1:20" x14ac:dyDescent="0.25">
      <c r="A50" t="s">
        <v>160</v>
      </c>
      <c r="B50">
        <v>-0.56382792307043006</v>
      </c>
      <c r="C50">
        <v>8.9189547973549522E-4</v>
      </c>
      <c r="D50">
        <f>IFERROR(VLOOKUP(A50,[2]CO2!$C$2:$G$221,5,FALSE),0)</f>
        <v>7.5268228564482396</v>
      </c>
      <c r="E50">
        <f t="shared" si="1"/>
        <v>6.9629949333778098</v>
      </c>
      <c r="F50">
        <f>IFERROR(VLOOKUP(A50,DJO!$Q$6:$V$175,5,FALSE),0)</f>
        <v>0.11345608004665461</v>
      </c>
      <c r="G50">
        <f>IFERROR(VLOOKUP(A50,DJO!$Q$6:$V$175,6,FALSE),0)</f>
        <v>3.5466289488072622E-2</v>
      </c>
      <c r="H50">
        <f>IFERROR(VLOOKUP(A50,Tol!$U$6:$AI$204,14,FALSE),0)</f>
        <v>2.4605265031397754E-2</v>
      </c>
      <c r="I50">
        <f>IFERROR(VLOOKUP(A50,Tol!$U$6:$AI$204,15,FALSE),0)</f>
        <v>1.0475850197998631E-2</v>
      </c>
      <c r="K50" t="s">
        <v>38</v>
      </c>
      <c r="L50">
        <f t="shared" si="2"/>
        <v>-2.065865510130056</v>
      </c>
      <c r="M50">
        <f t="shared" si="3"/>
        <v>3.2679050377508547E-3</v>
      </c>
      <c r="N50">
        <f t="shared" si="4"/>
        <v>1.0679203335757415E-5</v>
      </c>
      <c r="O50">
        <f t="shared" si="5"/>
        <v>27.578278946026352</v>
      </c>
      <c r="P50">
        <f t="shared" si="6"/>
        <v>25.512413435896296</v>
      </c>
      <c r="Q50">
        <f t="shared" si="7"/>
        <v>0.11345608004665461</v>
      </c>
      <c r="R50">
        <f t="shared" si="8"/>
        <v>3.5466289488072622E-2</v>
      </c>
      <c r="S50">
        <f t="shared" si="9"/>
        <v>2.4605265031397754E-2</v>
      </c>
      <c r="T50">
        <f t="shared" si="10"/>
        <v>1.0475850197998631E-2</v>
      </c>
    </row>
    <row r="51" spans="1:20" x14ac:dyDescent="0.25">
      <c r="A51" t="s">
        <v>66</v>
      </c>
      <c r="B51">
        <v>-0.45775267222607063</v>
      </c>
      <c r="C51">
        <v>7.2409953904371946E-4</v>
      </c>
      <c r="D51">
        <f>IFERROR(VLOOKUP(A51,[2]CO2!$C$2:$G$221,5,FALSE),0)</f>
        <v>1.2371077860320101</v>
      </c>
      <c r="E51">
        <f t="shared" si="1"/>
        <v>0.77935511380593947</v>
      </c>
      <c r="F51">
        <f>IFERROR(VLOOKUP(A51,DJO!$Q$6:$V$175,5,FALSE),0)</f>
        <v>2.0813596991340597E-2</v>
      </c>
      <c r="G51">
        <f>IFERROR(VLOOKUP(A51,DJO!$Q$6:$V$175,6,FALSE),0)</f>
        <v>1.354469183537787E-2</v>
      </c>
      <c r="H51">
        <f>IFERROR(VLOOKUP(A51,Tol!$U$6:$AI$204,14,FALSE),0)</f>
        <v>0.14659395041767223</v>
      </c>
      <c r="I51">
        <f>IFERROR(VLOOKUP(A51,Tol!$U$6:$AI$204,15,FALSE),0)</f>
        <v>6.2676117975137155E-2</v>
      </c>
      <c r="K51" t="s">
        <v>11</v>
      </c>
      <c r="L51">
        <f t="shared" si="2"/>
        <v>-1.6772057910363229</v>
      </c>
      <c r="M51">
        <f t="shared" si="3"/>
        <v>2.6531007110561881E-3</v>
      </c>
      <c r="N51">
        <f t="shared" si="4"/>
        <v>7.0389433830068508E-6</v>
      </c>
      <c r="O51">
        <f t="shared" si="5"/>
        <v>4.5327629280212856</v>
      </c>
      <c r="P51">
        <f t="shared" si="6"/>
        <v>2.8555571369849626</v>
      </c>
      <c r="Q51">
        <f t="shared" si="7"/>
        <v>2.0813596991340597E-2</v>
      </c>
      <c r="R51">
        <f t="shared" si="8"/>
        <v>1.354469183537787E-2</v>
      </c>
      <c r="S51">
        <f t="shared" si="9"/>
        <v>0.14659395041767223</v>
      </c>
      <c r="T51">
        <f t="shared" si="10"/>
        <v>6.2676117975137155E-2</v>
      </c>
    </row>
    <row r="52" spans="1:20" x14ac:dyDescent="0.25">
      <c r="A52" t="s">
        <v>48</v>
      </c>
      <c r="B52">
        <v>-0.44019239128276877</v>
      </c>
      <c r="C52">
        <v>6.9632167534564959E-4</v>
      </c>
      <c r="D52">
        <f>IFERROR(VLOOKUP(A52,[2]CO2!$C$2:$G$221,5,FALSE),0)</f>
        <v>174.50355165783299</v>
      </c>
      <c r="E52">
        <f t="shared" si="1"/>
        <v>174.06335926655021</v>
      </c>
      <c r="F52">
        <f>IFERROR(VLOOKUP(A52,DJO!$Q$6:$V$175,5,FALSE),0)</f>
        <v>9.4266895987773296</v>
      </c>
      <c r="G52">
        <f>IFERROR(VLOOKUP(A52,DJO!$Q$6:$V$175,6,FALSE),0)</f>
        <v>1.1034749413290259</v>
      </c>
      <c r="H52">
        <f>IFERROR(VLOOKUP(A52,Tol!$U$6:$AI$204,14,FALSE),0)</f>
        <v>5.2421894212835815E-2</v>
      </c>
      <c r="I52">
        <f>IFERROR(VLOOKUP(A52,Tol!$U$6:$AI$204,15,FALSE),0)</f>
        <v>2.5977467223444371E-2</v>
      </c>
      <c r="K52" t="s">
        <v>21</v>
      </c>
      <c r="L52">
        <f t="shared" si="2"/>
        <v>-1.6128649216600648</v>
      </c>
      <c r="M52">
        <f t="shared" si="3"/>
        <v>2.5513226184664603E-3</v>
      </c>
      <c r="N52">
        <f t="shared" si="4"/>
        <v>6.5092471034985557E-6</v>
      </c>
      <c r="O52">
        <f t="shared" si="5"/>
        <v>639.38101327430013</v>
      </c>
      <c r="P52">
        <f t="shared" si="6"/>
        <v>637.76814835264008</v>
      </c>
      <c r="Q52">
        <f t="shared" si="7"/>
        <v>9.4266895987773296</v>
      </c>
      <c r="R52">
        <f t="shared" si="8"/>
        <v>1.1034749413290259</v>
      </c>
      <c r="S52">
        <f t="shared" si="9"/>
        <v>5.2421894212835815E-2</v>
      </c>
      <c r="T52">
        <f t="shared" si="10"/>
        <v>2.5977467223444371E-2</v>
      </c>
    </row>
    <row r="53" spans="1:20" x14ac:dyDescent="0.25">
      <c r="A53" t="s">
        <v>351</v>
      </c>
      <c r="B53">
        <v>-0.43182929894887551</v>
      </c>
      <c r="C53">
        <v>6.8309245425884956E-4</v>
      </c>
      <c r="D53">
        <f>IFERROR(VLOOKUP(A53,[2]CO2!$C$2:$G$221,5,FALSE),0)</f>
        <v>6.3324997756725898E-2</v>
      </c>
      <c r="E53">
        <f t="shared" si="1"/>
        <v>-0.36850430119214961</v>
      </c>
      <c r="F53">
        <f>IFERROR(VLOOKUP(A53,DJO!$Q$6:$V$175,5,FALSE),0)</f>
        <v>0</v>
      </c>
      <c r="G53">
        <f>IFERROR(VLOOKUP(A53,DJO!$Q$6:$V$175,6,FALSE),0)</f>
        <v>0</v>
      </c>
      <c r="H53">
        <f>IFERROR(VLOOKUP(A53,Tol!$U$6:$AI$204,14,FALSE),0)</f>
        <v>2.741959548810479E-5</v>
      </c>
      <c r="I53">
        <f>IFERROR(VLOOKUP(A53,Tol!$U$6:$AI$204,15,FALSE),0)</f>
        <v>1.1436709551743213E-5</v>
      </c>
      <c r="K53" t="s">
        <v>323</v>
      </c>
      <c r="L53">
        <f t="shared" si="2"/>
        <v>-1.5822225513486798</v>
      </c>
      <c r="M53">
        <f t="shared" si="3"/>
        <v>2.5028507524044248E-3</v>
      </c>
      <c r="N53">
        <f t="shared" si="4"/>
        <v>6.2642618888113959E-6</v>
      </c>
      <c r="O53">
        <f t="shared" si="5"/>
        <v>0.23202279178064369</v>
      </c>
      <c r="P53">
        <f t="shared" si="6"/>
        <v>-1.3501997595680362</v>
      </c>
      <c r="Q53">
        <f t="shared" si="7"/>
        <v>0</v>
      </c>
      <c r="R53">
        <f t="shared" si="8"/>
        <v>0</v>
      </c>
      <c r="S53">
        <f t="shared" si="9"/>
        <v>2.741959548810479E-5</v>
      </c>
      <c r="T53">
        <f t="shared" si="10"/>
        <v>1.1436709551743213E-5</v>
      </c>
    </row>
    <row r="54" spans="1:20" x14ac:dyDescent="0.25">
      <c r="A54" t="s">
        <v>64</v>
      </c>
      <c r="B54">
        <v>-0.38735174459414901</v>
      </c>
      <c r="C54">
        <v>6.1273529730457234E-4</v>
      </c>
      <c r="D54">
        <f>IFERROR(VLOOKUP(A54,[2]CO2!$C$2:$G$221,5,FALSE),0)</f>
        <v>2.9177367598916999</v>
      </c>
      <c r="E54">
        <f t="shared" si="1"/>
        <v>2.5303850152975507</v>
      </c>
      <c r="F54">
        <f>IFERROR(VLOOKUP(A54,DJO!$Q$6:$V$175,5,FALSE),0)</f>
        <v>1.4796933865343748E-2</v>
      </c>
      <c r="G54">
        <f>IFERROR(VLOOKUP(A54,DJO!$Q$6:$V$175,6,FALSE),0)</f>
        <v>6.4726131620024161E-3</v>
      </c>
      <c r="H54">
        <f>IFERROR(VLOOKUP(A54,Tol!$U$6:$AI$204,14,FALSE),0)</f>
        <v>1.5918487328588395E-2</v>
      </c>
      <c r="I54">
        <f>IFERROR(VLOOKUP(A54,Tol!$U$6:$AI$204,15,FALSE),0)</f>
        <v>6.8734362001724334E-3</v>
      </c>
      <c r="K54" t="s">
        <v>56</v>
      </c>
      <c r="L54">
        <f t="shared" si="2"/>
        <v>-1.419256792192962</v>
      </c>
      <c r="M54">
        <f t="shared" si="3"/>
        <v>2.2450621293239529E-3</v>
      </c>
      <c r="N54">
        <f t="shared" si="4"/>
        <v>5.0403039645246016E-6</v>
      </c>
      <c r="O54">
        <f t="shared" si="5"/>
        <v>10.690587488243189</v>
      </c>
      <c r="P54">
        <f t="shared" si="6"/>
        <v>9.2713306960502262</v>
      </c>
      <c r="Q54">
        <f t="shared" si="7"/>
        <v>1.4796933865343748E-2</v>
      </c>
      <c r="R54">
        <f t="shared" si="8"/>
        <v>6.4726131620024161E-3</v>
      </c>
      <c r="S54">
        <f t="shared" si="9"/>
        <v>1.5918487328588395E-2</v>
      </c>
      <c r="T54">
        <f t="shared" si="10"/>
        <v>6.8734362001724334E-3</v>
      </c>
    </row>
    <row r="55" spans="1:20" x14ac:dyDescent="0.25">
      <c r="A55" t="s">
        <v>38</v>
      </c>
      <c r="B55">
        <v>-0.20398559958087153</v>
      </c>
      <c r="C55">
        <v>3.2267616901014663E-4</v>
      </c>
      <c r="D55">
        <f>IFERROR(VLOOKUP(A55,[2]CO2!$C$2:$G$221,5,FALSE),0)</f>
        <v>2.45832068483486</v>
      </c>
      <c r="E55">
        <f t="shared" si="1"/>
        <v>2.2543350852539885</v>
      </c>
      <c r="F55">
        <f>IFERROR(VLOOKUP(A55,DJO!$Q$6:$V$175,5,FALSE),0)</f>
        <v>7.668068196520382E-2</v>
      </c>
      <c r="G55">
        <f>IFERROR(VLOOKUP(A55,DJO!$Q$6:$V$175,6,FALSE),0)</f>
        <v>4.0549420504085797E-2</v>
      </c>
      <c r="H55">
        <f>IFERROR(VLOOKUP(A55,Tol!$U$6:$AI$204,14,FALSE),0)</f>
        <v>0.13154551674348966</v>
      </c>
      <c r="I55">
        <f>IFERROR(VLOOKUP(A55,Tol!$U$6:$AI$204,15,FALSE),0)</f>
        <v>5.6097409316322011E-2</v>
      </c>
      <c r="K55" t="s">
        <v>93</v>
      </c>
      <c r="L55">
        <f t="shared" si="2"/>
        <v>-0.74740323686431331</v>
      </c>
      <c r="M55">
        <f t="shared" si="3"/>
        <v>1.1822854832531772E-3</v>
      </c>
      <c r="N55">
        <f t="shared" si="4"/>
        <v>1.3977989639111988E-6</v>
      </c>
      <c r="O55">
        <f t="shared" si="5"/>
        <v>9.0072869892349274</v>
      </c>
      <c r="P55">
        <f t="shared" si="6"/>
        <v>8.2598837523706141</v>
      </c>
      <c r="Q55">
        <f t="shared" si="7"/>
        <v>7.668068196520382E-2</v>
      </c>
      <c r="R55">
        <f t="shared" si="8"/>
        <v>4.0549420504085797E-2</v>
      </c>
      <c r="S55">
        <f t="shared" si="9"/>
        <v>0.13154551674348966</v>
      </c>
      <c r="T55">
        <f t="shared" si="10"/>
        <v>5.6097409316322011E-2</v>
      </c>
    </row>
    <row r="56" spans="1:20" x14ac:dyDescent="0.25">
      <c r="A56" t="s">
        <v>11</v>
      </c>
      <c r="B56">
        <v>-0.17776270835753621</v>
      </c>
      <c r="C56">
        <v>2.8119528948874188E-4</v>
      </c>
      <c r="D56">
        <f>IFERROR(VLOOKUP(A56,[2]CO2!$C$2:$G$221,5,FALSE),0)</f>
        <v>54.3352733998207</v>
      </c>
      <c r="E56">
        <f t="shared" si="1"/>
        <v>54.157510691463166</v>
      </c>
      <c r="F56">
        <f>IFERROR(VLOOKUP(A56,DJO!$Q$6:$V$175,5,FALSE),0)</f>
        <v>1.2064240004410556</v>
      </c>
      <c r="G56">
        <f>IFERROR(VLOOKUP(A56,DJO!$Q$6:$V$175,6,FALSE),0)</f>
        <v>0.2799065622646662</v>
      </c>
      <c r="H56">
        <f>IFERROR(VLOOKUP(A56,Tol!$U$6:$AI$204,14,FALSE),0)</f>
        <v>9.4255748466102983E-3</v>
      </c>
      <c r="I56">
        <f>IFERROR(VLOOKUP(A56,Tol!$U$6:$AI$204,15,FALSE),0)</f>
        <v>4.1482001917792204E-3</v>
      </c>
      <c r="K56" t="s">
        <v>74</v>
      </c>
      <c r="L56">
        <f t="shared" si="2"/>
        <v>-0.65132256342201267</v>
      </c>
      <c r="M56">
        <f t="shared" si="3"/>
        <v>1.0302995406867503E-3</v>
      </c>
      <c r="N56">
        <f t="shared" si="4"/>
        <v>1.0615171435393287E-6</v>
      </c>
      <c r="O56">
        <f t="shared" si="5"/>
        <v>199.08444173694306</v>
      </c>
      <c r="P56">
        <f t="shared" si="6"/>
        <v>198.43311917352105</v>
      </c>
      <c r="Q56">
        <f t="shared" si="7"/>
        <v>1.2064240004410556</v>
      </c>
      <c r="R56">
        <f t="shared" si="8"/>
        <v>0.2799065622646662</v>
      </c>
      <c r="S56">
        <f t="shared" si="9"/>
        <v>9.4255748466102983E-3</v>
      </c>
      <c r="T56">
        <f t="shared" si="10"/>
        <v>4.1482001917792204E-3</v>
      </c>
    </row>
    <row r="57" spans="1:20" x14ac:dyDescent="0.25">
      <c r="A57" t="s">
        <v>21</v>
      </c>
      <c r="B57">
        <v>-0.1477242716414616</v>
      </c>
      <c r="C57">
        <v>2.336787603684892E-4</v>
      </c>
      <c r="D57">
        <f>IFERROR(VLOOKUP(A57,[2]CO2!$C$2:$G$221,5,FALSE),0)</f>
        <v>24.7885644384098</v>
      </c>
      <c r="E57">
        <f t="shared" si="1"/>
        <v>24.640840166768339</v>
      </c>
      <c r="F57">
        <f>IFERROR(VLOOKUP(A57,DJO!$Q$6:$V$175,5,FALSE),0)</f>
        <v>0.22538630116179312</v>
      </c>
      <c r="G57">
        <f>IFERROR(VLOOKUP(A57,DJO!$Q$6:$V$175,6,FALSE),0)</f>
        <v>0.10538825083236288</v>
      </c>
      <c r="H57">
        <f>IFERROR(VLOOKUP(A57,Tol!$U$6:$AI$204,14,FALSE),0)</f>
        <v>1.3663173282595225</v>
      </c>
      <c r="I57">
        <f>IFERROR(VLOOKUP(A57,Tol!$U$6:$AI$204,15,FALSE),0)</f>
        <v>0.58428920489111513</v>
      </c>
      <c r="K57" t="s">
        <v>84</v>
      </c>
      <c r="L57">
        <f t="shared" si="2"/>
        <v>-0.54126173129431532</v>
      </c>
      <c r="M57">
        <f t="shared" si="3"/>
        <v>8.5619897799014445E-4</v>
      </c>
      <c r="N57">
        <f t="shared" si="4"/>
        <v>7.3307668991136791E-7</v>
      </c>
      <c r="O57">
        <f t="shared" si="5"/>
        <v>90.825300102333514</v>
      </c>
      <c r="P57">
        <f t="shared" si="6"/>
        <v>90.284038371039202</v>
      </c>
      <c r="Q57">
        <f t="shared" si="7"/>
        <v>0.22538630116179312</v>
      </c>
      <c r="R57">
        <f t="shared" si="8"/>
        <v>0.10538825083236288</v>
      </c>
      <c r="S57">
        <f t="shared" si="9"/>
        <v>1.3663173282595225</v>
      </c>
      <c r="T57">
        <f t="shared" si="10"/>
        <v>0.58428920489111513</v>
      </c>
    </row>
    <row r="58" spans="1:20" x14ac:dyDescent="0.25">
      <c r="A58" t="s">
        <v>323</v>
      </c>
      <c r="B58">
        <v>-0.10923335176771808</v>
      </c>
      <c r="C58">
        <v>1.7279160660834333E-4</v>
      </c>
      <c r="D58">
        <f>IFERROR(VLOOKUP(A58,[2]CO2!$C$2:$G$221,5,FALSE),0)</f>
        <v>0.43656562715876202</v>
      </c>
      <c r="E58">
        <f t="shared" si="1"/>
        <v>0.32733227539104393</v>
      </c>
      <c r="F58">
        <f>IFERROR(VLOOKUP(A58,DJO!$Q$6:$V$175,5,FALSE),0)</f>
        <v>0</v>
      </c>
      <c r="G58">
        <f>IFERROR(VLOOKUP(A58,DJO!$Q$6:$V$175,6,FALSE),0)</f>
        <v>0</v>
      </c>
      <c r="H58">
        <f>IFERROR(VLOOKUP(A58,Tol!$U$6:$AI$204,14,FALSE),0)</f>
        <v>3.807637119007565E-4</v>
      </c>
      <c r="I58">
        <f>IFERROR(VLOOKUP(A58,Tol!$U$6:$AI$204,15,FALSE),0)</f>
        <v>1.680566020079065E-4</v>
      </c>
      <c r="K58" t="s">
        <v>18</v>
      </c>
      <c r="L58">
        <f t="shared" si="2"/>
        <v>-0.40023100087691904</v>
      </c>
      <c r="M58">
        <f t="shared" si="3"/>
        <v>6.3310844661296998E-4</v>
      </c>
      <c r="N58">
        <f t="shared" si="4"/>
        <v>4.0082630517268785E-7</v>
      </c>
      <c r="O58">
        <f t="shared" si="5"/>
        <v>1.599576457909704</v>
      </c>
      <c r="P58">
        <f t="shared" si="6"/>
        <v>1.1993454570327851</v>
      </c>
      <c r="Q58">
        <f t="shared" si="7"/>
        <v>0</v>
      </c>
      <c r="R58">
        <f t="shared" si="8"/>
        <v>0</v>
      </c>
      <c r="S58">
        <f t="shared" si="9"/>
        <v>3.807637119007565E-4</v>
      </c>
      <c r="T58">
        <f t="shared" si="10"/>
        <v>1.680566020079065E-4</v>
      </c>
    </row>
    <row r="59" spans="1:20" x14ac:dyDescent="0.25">
      <c r="A59" t="s">
        <v>56</v>
      </c>
      <c r="B59">
        <v>-8.3658081620519603E-2</v>
      </c>
      <c r="C59">
        <v>1.323351714018679E-4</v>
      </c>
      <c r="D59">
        <f>IFERROR(VLOOKUP(A59,[2]CO2!$C$2:$G$221,5,FALSE),0)</f>
        <v>58.225906304778697</v>
      </c>
      <c r="E59">
        <f t="shared" si="1"/>
        <v>58.142248223158177</v>
      </c>
      <c r="F59">
        <f>IFERROR(VLOOKUP(A59,DJO!$Q$6:$V$175,5,FALSE),0)</f>
        <v>4.0555010321383334</v>
      </c>
      <c r="G59">
        <f>IFERROR(VLOOKUP(A59,DJO!$Q$6:$V$175,6,FALSE),0)</f>
        <v>0.35103906574858013</v>
      </c>
      <c r="H59">
        <f>IFERROR(VLOOKUP(A59,Tol!$U$6:$AI$204,14,FALSE),0)</f>
        <v>3.4754614249128776E-2</v>
      </c>
      <c r="I59">
        <f>IFERROR(VLOOKUP(A59,Tol!$U$6:$AI$204,15,FALSE),0)</f>
        <v>1.6345777045238069E-2</v>
      </c>
      <c r="K59" t="s">
        <v>67</v>
      </c>
      <c r="L59">
        <f t="shared" si="2"/>
        <v>-0.30652321105758384</v>
      </c>
      <c r="M59">
        <f t="shared" si="3"/>
        <v>4.8487606801644401E-4</v>
      </c>
      <c r="N59">
        <f t="shared" si="4"/>
        <v>2.3510480133508725E-7</v>
      </c>
      <c r="O59">
        <f t="shared" si="5"/>
        <v>213.33972070070917</v>
      </c>
      <c r="P59">
        <f t="shared" si="6"/>
        <v>213.03319748965157</v>
      </c>
      <c r="Q59">
        <f t="shared" si="7"/>
        <v>4.0555010321383334</v>
      </c>
      <c r="R59">
        <f t="shared" si="8"/>
        <v>0.35103906574858013</v>
      </c>
      <c r="S59">
        <f t="shared" si="9"/>
        <v>3.4754614249128776E-2</v>
      </c>
      <c r="T59">
        <f t="shared" si="10"/>
        <v>1.6345777045238069E-2</v>
      </c>
    </row>
    <row r="60" spans="1:20" x14ac:dyDescent="0.25">
      <c r="A60" t="s">
        <v>93</v>
      </c>
      <c r="B60">
        <v>-7.5362310857823953E-2</v>
      </c>
      <c r="C60">
        <v>1.1921244345345817E-4</v>
      </c>
      <c r="D60">
        <f>IFERROR(VLOOKUP(A60,[2]CO2!$C$2:$G$221,5,FALSE),0)</f>
        <v>27.232195498837601</v>
      </c>
      <c r="E60">
        <f t="shared" si="1"/>
        <v>27.156833187979778</v>
      </c>
      <c r="F60">
        <f>IFERROR(VLOOKUP(A60,DJO!$Q$6:$V$175,5,FALSE),0)</f>
        <v>0.60671443666964886</v>
      </c>
      <c r="G60">
        <f>IFERROR(VLOOKUP(A60,DJO!$Q$6:$V$175,6,FALSE),0)</f>
        <v>0.19582866693277259</v>
      </c>
      <c r="H60">
        <f>IFERROR(VLOOKUP(A60,Tol!$U$6:$AI$204,14,FALSE),0)</f>
        <v>2.5866825494523481E-3</v>
      </c>
      <c r="I60">
        <f>IFERROR(VLOOKUP(A60,Tol!$U$6:$AI$204,15,FALSE),0)</f>
        <v>1.2001520758821325E-3</v>
      </c>
      <c r="K60" t="s">
        <v>386</v>
      </c>
      <c r="L60">
        <f t="shared" si="2"/>
        <v>-0.27612750698306698</v>
      </c>
      <c r="M60">
        <f t="shared" si="3"/>
        <v>4.3679439281347072E-4</v>
      </c>
      <c r="N60">
        <f t="shared" si="4"/>
        <v>1.9078934159328855E-7</v>
      </c>
      <c r="O60">
        <f t="shared" si="5"/>
        <v>99.778764307740971</v>
      </c>
      <c r="P60">
        <f t="shared" si="6"/>
        <v>99.502636800757898</v>
      </c>
      <c r="Q60">
        <f t="shared" si="7"/>
        <v>0.60671443666964886</v>
      </c>
      <c r="R60">
        <f t="shared" si="8"/>
        <v>0.19582866693277259</v>
      </c>
      <c r="S60">
        <f t="shared" si="9"/>
        <v>2.5866825494523481E-3</v>
      </c>
      <c r="T60">
        <f t="shared" si="10"/>
        <v>1.2001520758821325E-3</v>
      </c>
    </row>
    <row r="61" spans="1:20" x14ac:dyDescent="0.25">
      <c r="A61" t="s">
        <v>74</v>
      </c>
      <c r="B61">
        <v>-6.3004781394873588E-2</v>
      </c>
      <c r="C61">
        <v>9.9664591675058638E-5</v>
      </c>
      <c r="D61">
        <f>IFERROR(VLOOKUP(A61,[2]CO2!$C$2:$G$221,5,FALSE),0)</f>
        <v>4.6044018581834099</v>
      </c>
      <c r="E61">
        <f t="shared" si="1"/>
        <v>4.5413970767885363</v>
      </c>
      <c r="F61">
        <f>IFERROR(VLOOKUP(A61,DJO!$Q$6:$V$175,5,FALSE),0)</f>
        <v>0.15213337404114249</v>
      </c>
      <c r="G61">
        <f>IFERROR(VLOOKUP(A61,DJO!$Q$6:$V$175,6,FALSE),0)</f>
        <v>4.3052822884937933E-2</v>
      </c>
      <c r="H61">
        <f>IFERROR(VLOOKUP(A61,Tol!$U$6:$AI$204,14,FALSE),0)</f>
        <v>5.0152275320428288E-3</v>
      </c>
      <c r="I61">
        <f>IFERROR(VLOOKUP(A61,Tol!$U$6:$AI$204,15,FALSE),0)</f>
        <v>2.1209024966033921E-3</v>
      </c>
      <c r="K61" t="s">
        <v>52</v>
      </c>
      <c r="L61">
        <f t="shared" si="2"/>
        <v>-0.23084951903081682</v>
      </c>
      <c r="M61">
        <f t="shared" si="3"/>
        <v>3.6517106389741488E-4</v>
      </c>
      <c r="N61">
        <f t="shared" si="4"/>
        <v>1.3334990590796986E-7</v>
      </c>
      <c r="O61">
        <f t="shared" si="5"/>
        <v>16.870528408384015</v>
      </c>
      <c r="P61">
        <f t="shared" si="6"/>
        <v>16.639678889353199</v>
      </c>
      <c r="Q61">
        <f t="shared" si="7"/>
        <v>0.15213337404114249</v>
      </c>
      <c r="R61">
        <f t="shared" si="8"/>
        <v>4.3052822884937933E-2</v>
      </c>
      <c r="S61">
        <f t="shared" si="9"/>
        <v>5.0152275320428288E-3</v>
      </c>
      <c r="T61">
        <f t="shared" si="10"/>
        <v>2.1209024966033921E-3</v>
      </c>
    </row>
    <row r="62" spans="1:20" x14ac:dyDescent="0.25">
      <c r="A62" t="s">
        <v>84</v>
      </c>
      <c r="B62">
        <v>-4.1768357015961141E-2</v>
      </c>
      <c r="C62">
        <v>6.6071592580314026E-5</v>
      </c>
      <c r="D62">
        <f>IFERROR(VLOOKUP(A62,[2]CO2!$C$2:$G$221,5,FALSE),0)</f>
        <v>82.499617976117307</v>
      </c>
      <c r="E62">
        <f t="shared" si="1"/>
        <v>82.457849619101339</v>
      </c>
      <c r="F62">
        <f>IFERROR(VLOOKUP(A62,DJO!$Q$6:$V$175,5,FALSE),0)</f>
        <v>5.1219092629061853</v>
      </c>
      <c r="G62">
        <f>IFERROR(VLOOKUP(A62,DJO!$Q$6:$V$175,6,FALSE),0)</f>
        <v>0.40330050816897678</v>
      </c>
      <c r="H62">
        <f>IFERROR(VLOOKUP(A62,Tol!$U$6:$AI$204,14,FALSE),0)</f>
        <v>4.2462497525068241E-2</v>
      </c>
      <c r="I62">
        <f>IFERROR(VLOOKUP(A62,Tol!$U$6:$AI$204,15,FALSE),0)</f>
        <v>2.0400973525532211E-2</v>
      </c>
      <c r="K62" t="s">
        <v>206</v>
      </c>
      <c r="L62">
        <f t="shared" si="2"/>
        <v>-0.15303926010648164</v>
      </c>
      <c r="M62">
        <f t="shared" si="3"/>
        <v>2.4208631521427059E-4</v>
      </c>
      <c r="N62">
        <f t="shared" si="4"/>
        <v>5.8605784014023179E-8</v>
      </c>
      <c r="O62">
        <f t="shared" si="5"/>
        <v>302.27860026449383</v>
      </c>
      <c r="P62">
        <f t="shared" si="6"/>
        <v>302.12556100438735</v>
      </c>
      <c r="Q62">
        <f t="shared" si="7"/>
        <v>5.1219092629061853</v>
      </c>
      <c r="R62">
        <f t="shared" si="8"/>
        <v>0.40330050816897678</v>
      </c>
      <c r="S62">
        <f t="shared" si="9"/>
        <v>4.2462497525068241E-2</v>
      </c>
      <c r="T62">
        <f t="shared" si="10"/>
        <v>2.0400973525532211E-2</v>
      </c>
    </row>
    <row r="63" spans="1:20" x14ac:dyDescent="0.25">
      <c r="A63" t="s">
        <v>18</v>
      </c>
      <c r="B63">
        <v>-1.4866704461401573E-2</v>
      </c>
      <c r="C63">
        <v>2.3517009295105943E-5</v>
      </c>
      <c r="D63">
        <f>IFERROR(VLOOKUP(A63,[2]CO2!$C$2:$G$221,5,FALSE),0)</f>
        <v>24.6637577215634</v>
      </c>
      <c r="E63">
        <f t="shared" si="1"/>
        <v>24.648891017101999</v>
      </c>
      <c r="F63">
        <f>IFERROR(VLOOKUP(A63,DJO!$Q$6:$V$175,5,FALSE),0)</f>
        <v>1.4418676068168934</v>
      </c>
      <c r="G63">
        <f>IFERROR(VLOOKUP(A63,DJO!$Q$6:$V$175,6,FALSE),0)</f>
        <v>0.2155304523257344</v>
      </c>
      <c r="H63">
        <f>IFERROR(VLOOKUP(A63,Tol!$U$6:$AI$204,14,FALSE),0)</f>
        <v>6.9745465713459591E-3</v>
      </c>
      <c r="I63">
        <f>IFERROR(VLOOKUP(A63,Tol!$U$6:$AI$204,15,FALSE),0)</f>
        <v>3.4615087062496324E-3</v>
      </c>
      <c r="K63" t="s">
        <v>8</v>
      </c>
      <c r="L63">
        <f t="shared" si="2"/>
        <v>-5.4471605146575362E-2</v>
      </c>
      <c r="M63">
        <f t="shared" si="3"/>
        <v>8.6166322057268184E-5</v>
      </c>
      <c r="N63">
        <f t="shared" si="4"/>
        <v>7.4246350568768618E-9</v>
      </c>
      <c r="O63">
        <f t="shared" si="5"/>
        <v>90.368008291808295</v>
      </c>
      <c r="P63">
        <f t="shared" si="6"/>
        <v>90.31353668666172</v>
      </c>
      <c r="Q63">
        <f t="shared" si="7"/>
        <v>1.4418676068168934</v>
      </c>
      <c r="R63">
        <f t="shared" si="8"/>
        <v>0.2155304523257344</v>
      </c>
      <c r="S63">
        <f t="shared" si="9"/>
        <v>6.9745465713459591E-3</v>
      </c>
      <c r="T63">
        <f t="shared" si="10"/>
        <v>3.4615087062496324E-3</v>
      </c>
    </row>
    <row r="64" spans="1:20" x14ac:dyDescent="0.25">
      <c r="A64" t="s">
        <v>67</v>
      </c>
      <c r="B64">
        <v>-1.4579568151754433E-2</v>
      </c>
      <c r="C64">
        <v>2.3062800544238125E-5</v>
      </c>
      <c r="D64">
        <f>IFERROR(VLOOKUP(A64,[2]CO2!$C$2:$G$221,5,FALSE),0)</f>
        <v>0.16753565393001599</v>
      </c>
      <c r="E64">
        <f t="shared" si="1"/>
        <v>0.15295608577826156</v>
      </c>
      <c r="F64">
        <f>IFERROR(VLOOKUP(A64,DJO!$Q$6:$V$175,5,FALSE),0)</f>
        <v>4.9566408288130642E-3</v>
      </c>
      <c r="G64">
        <f>IFERROR(VLOOKUP(A64,DJO!$Q$6:$V$175,6,FALSE),0)</f>
        <v>3.1271125091021559E-3</v>
      </c>
      <c r="H64">
        <f>IFERROR(VLOOKUP(A64,Tol!$U$6:$AI$204,14,FALSE),0)</f>
        <v>1.7433213763888615E-2</v>
      </c>
      <c r="I64">
        <f>IFERROR(VLOOKUP(A64,Tol!$U$6:$AI$204,15,FALSE),0)</f>
        <v>7.4204354124622557E-3</v>
      </c>
      <c r="K64" t="s">
        <v>9</v>
      </c>
      <c r="L64">
        <f t="shared" si="2"/>
        <v>-5.3419537708028243E-2</v>
      </c>
      <c r="M64">
        <f t="shared" si="3"/>
        <v>8.4502101194088494E-5</v>
      </c>
      <c r="N64">
        <f t="shared" si="4"/>
        <v>7.1406051062159719E-9</v>
      </c>
      <c r="O64">
        <f t="shared" si="5"/>
        <v>0.61385063599957856</v>
      </c>
      <c r="P64">
        <f t="shared" si="6"/>
        <v>0.56043109829155036</v>
      </c>
      <c r="Q64">
        <f t="shared" si="7"/>
        <v>4.9566408288130642E-3</v>
      </c>
      <c r="R64">
        <f t="shared" si="8"/>
        <v>3.1271125091021559E-3</v>
      </c>
      <c r="S64">
        <f t="shared" si="9"/>
        <v>1.7433213763888615E-2</v>
      </c>
      <c r="T64">
        <f t="shared" si="10"/>
        <v>7.4204354124622557E-3</v>
      </c>
    </row>
    <row r="65" spans="1:20" x14ac:dyDescent="0.25">
      <c r="A65" t="s">
        <v>386</v>
      </c>
      <c r="B65">
        <v>-9.7832867807180167E-3</v>
      </c>
      <c r="C65">
        <v>1.5475766452220325E-5</v>
      </c>
      <c r="D65">
        <f>IFERROR(VLOOKUP(A65,[2]CO2!$C$2:$G$221,5,FALSE),0)</f>
        <v>8.1630716621814603</v>
      </c>
      <c r="E65">
        <f t="shared" si="1"/>
        <v>8.1532883754007415</v>
      </c>
      <c r="F65">
        <f>IFERROR(VLOOKUP(A65,DJO!$Q$6:$V$175,5,FALSE),0)</f>
        <v>0</v>
      </c>
      <c r="G65">
        <f>IFERROR(VLOOKUP(A65,DJO!$Q$6:$V$175,6,FALSE),0)</f>
        <v>0</v>
      </c>
      <c r="H65">
        <f>IFERROR(VLOOKUP(A65,Tol!$U$6:$AI$204,14,FALSE),0)</f>
        <v>3.6195605470178529E-3</v>
      </c>
      <c r="I65">
        <f>IFERROR(VLOOKUP(A65,Tol!$U$6:$AI$204,15,FALSE),0)</f>
        <v>1.7574464374046095E-3</v>
      </c>
      <c r="K65" t="s">
        <v>10</v>
      </c>
      <c r="L65">
        <f t="shared" si="2"/>
        <v>-3.5845962764550814E-2</v>
      </c>
      <c r="M65">
        <f t="shared" si="3"/>
        <v>5.6703208280935273E-5</v>
      </c>
      <c r="N65">
        <f t="shared" si="4"/>
        <v>3.2152538293511264E-9</v>
      </c>
      <c r="O65">
        <f t="shared" si="5"/>
        <v>29.909494570232873</v>
      </c>
      <c r="P65">
        <f t="shared" si="6"/>
        <v>29.873648607468322</v>
      </c>
      <c r="Q65">
        <f t="shared" si="7"/>
        <v>0</v>
      </c>
      <c r="R65">
        <f t="shared" si="8"/>
        <v>0</v>
      </c>
      <c r="S65">
        <f t="shared" si="9"/>
        <v>3.6195605470178529E-3</v>
      </c>
      <c r="T65">
        <f t="shared" si="10"/>
        <v>1.7574464374046095E-3</v>
      </c>
    </row>
    <row r="66" spans="1:20" x14ac:dyDescent="0.25">
      <c r="A66" t="s">
        <v>52</v>
      </c>
      <c r="B66">
        <v>-6.2932110902610052E-3</v>
      </c>
      <c r="C66">
        <v>9.9549637305280284E-6</v>
      </c>
      <c r="D66">
        <f>IFERROR(VLOOKUP(A66,[2]CO2!$C$2:$G$221,5,FALSE),0)</f>
        <v>47.080916107150998</v>
      </c>
      <c r="E66">
        <f t="shared" si="1"/>
        <v>47.074622896060738</v>
      </c>
      <c r="F66">
        <f>IFERROR(VLOOKUP(A66,DJO!$Q$6:$V$175,5,FALSE),0)</f>
        <v>0.3301478018291184</v>
      </c>
      <c r="G66">
        <f>IFERROR(VLOOKUP(A66,DJO!$Q$6:$V$175,6,FALSE),0)</f>
        <v>0.16791432187080854</v>
      </c>
      <c r="H66">
        <f>IFERROR(VLOOKUP(A66,Tol!$U$6:$AI$204,14,FALSE),0)</f>
        <v>0.10215524181120514</v>
      </c>
      <c r="I66">
        <f>IFERROR(VLOOKUP(A66,Tol!$U$6:$AI$204,15,FALSE),0)</f>
        <v>4.3450624824165639E-2</v>
      </c>
      <c r="K66" t="s">
        <v>13</v>
      </c>
      <c r="L66">
        <f t="shared" si="2"/>
        <v>-2.3058325434716323E-2</v>
      </c>
      <c r="M66">
        <f t="shared" si="3"/>
        <v>3.64749871086547E-5</v>
      </c>
      <c r="N66">
        <f t="shared" si="4"/>
        <v>1.3304246845765265E-9</v>
      </c>
      <c r="O66">
        <f t="shared" si="5"/>
        <v>172.50447661660127</v>
      </c>
      <c r="P66">
        <f t="shared" si="6"/>
        <v>172.48141829116656</v>
      </c>
      <c r="Q66">
        <f t="shared" si="7"/>
        <v>0.3301478018291184</v>
      </c>
      <c r="R66">
        <f t="shared" si="8"/>
        <v>0.16791432187080854</v>
      </c>
      <c r="S66">
        <f t="shared" si="9"/>
        <v>0.10215524181120514</v>
      </c>
      <c r="T66">
        <f t="shared" si="10"/>
        <v>4.3450624824165639E-2</v>
      </c>
    </row>
    <row r="67" spans="1:20" x14ac:dyDescent="0.25">
      <c r="A67" t="s">
        <v>206</v>
      </c>
      <c r="B67">
        <v>-6.0100818473853793E-3</v>
      </c>
      <c r="C67">
        <v>9.5070935886475931E-6</v>
      </c>
      <c r="D67">
        <f>IFERROR(VLOOKUP(A67,[2]CO2!$C$2:$G$221,5,FALSE),0)</f>
        <v>10.2627591589728</v>
      </c>
      <c r="E67">
        <f t="shared" si="1"/>
        <v>10.256749077125415</v>
      </c>
      <c r="F67">
        <f>IFERROR(VLOOKUP(A67,DJO!$Q$6:$V$175,5,FALSE),0)</f>
        <v>0</v>
      </c>
      <c r="G67">
        <f>IFERROR(VLOOKUP(A67,DJO!$Q$6:$V$175,6,FALSE),0)</f>
        <v>0</v>
      </c>
      <c r="H67">
        <f>IFERROR(VLOOKUP(A67,Tol!$U$6:$AI$204,14,FALSE),0)</f>
        <v>1.3262954678722925E-3</v>
      </c>
      <c r="I67">
        <f>IFERROR(VLOOKUP(A67,Tol!$U$6:$AI$204,15,FALSE),0)</f>
        <v>5.7412263057545908E-4</v>
      </c>
      <c r="K67" t="s">
        <v>15</v>
      </c>
      <c r="L67">
        <f t="shared" si="2"/>
        <v>-2.2020939888820031E-2</v>
      </c>
      <c r="M67">
        <f t="shared" si="3"/>
        <v>3.4833990908804781E-5</v>
      </c>
      <c r="N67">
        <f t="shared" si="4"/>
        <v>1.2134069226346941E-9</v>
      </c>
      <c r="O67">
        <f t="shared" si="5"/>
        <v>37.60274955847634</v>
      </c>
      <c r="P67">
        <f t="shared" si="6"/>
        <v>37.580728618587521</v>
      </c>
      <c r="Q67">
        <f t="shared" si="7"/>
        <v>0</v>
      </c>
      <c r="R67">
        <f t="shared" si="8"/>
        <v>0</v>
      </c>
      <c r="S67">
        <f t="shared" si="9"/>
        <v>1.3262954678722925E-3</v>
      </c>
      <c r="T67">
        <f t="shared" si="10"/>
        <v>5.7412263057545908E-4</v>
      </c>
    </row>
    <row r="68" spans="1:20" x14ac:dyDescent="0.25">
      <c r="A68" t="s">
        <v>10</v>
      </c>
      <c r="B68">
        <v>0</v>
      </c>
      <c r="C68">
        <v>0</v>
      </c>
      <c r="D68">
        <f>IFERROR(VLOOKUP(A68,[2]CO2!$C$2:$G$221,5,FALSE),0)</f>
        <v>1.2905455992718899</v>
      </c>
      <c r="E68">
        <f t="shared" si="1"/>
        <v>1.2905455992718899</v>
      </c>
      <c r="F68">
        <f>IFERROR(VLOOKUP(A68,DJO!$Q$6:$V$175,5,FALSE),0)</f>
        <v>3.0069525532044172E-2</v>
      </c>
      <c r="G68">
        <f>IFERROR(VLOOKUP(A68,DJO!$Q$6:$V$175,6,FALSE),0)</f>
        <v>1.1613423808211997E-2</v>
      </c>
      <c r="H68">
        <f>IFERROR(VLOOKUP(A68,Tol!$U$6:$AI$204,14,FALSE),0)</f>
        <v>7.8073090188012688E-3</v>
      </c>
      <c r="I68">
        <f>IFERROR(VLOOKUP(A68,Tol!$U$6:$AI$204,15,FALSE),0)</f>
        <v>3.3394393694161847E-3</v>
      </c>
      <c r="K68" t="s">
        <v>16</v>
      </c>
      <c r="L68">
        <f t="shared" si="2"/>
        <v>0</v>
      </c>
      <c r="M68">
        <f t="shared" si="3"/>
        <v>0</v>
      </c>
      <c r="N68">
        <f t="shared" si="4"/>
        <v>0</v>
      </c>
      <c r="O68">
        <f t="shared" si="5"/>
        <v>4.7285590757322051</v>
      </c>
      <c r="P68">
        <f t="shared" si="6"/>
        <v>4.7285590757322051</v>
      </c>
      <c r="Q68">
        <f t="shared" si="7"/>
        <v>3.0069525532044172E-2</v>
      </c>
      <c r="R68">
        <f t="shared" si="8"/>
        <v>1.1613423808211997E-2</v>
      </c>
      <c r="S68">
        <f t="shared" si="9"/>
        <v>7.8073090188012688E-3</v>
      </c>
      <c r="T68">
        <f t="shared" si="10"/>
        <v>3.3394393694161847E-3</v>
      </c>
    </row>
    <row r="69" spans="1:20" x14ac:dyDescent="0.25">
      <c r="A69" t="s">
        <v>9</v>
      </c>
      <c r="B69">
        <v>0</v>
      </c>
      <c r="C69">
        <v>0</v>
      </c>
      <c r="D69">
        <f>IFERROR(VLOOKUP(A69,[2]CO2!$C$2:$G$221,5,FALSE),0)</f>
        <v>5.5337696202614302</v>
      </c>
      <c r="E69">
        <f t="shared" ref="E69:E132" si="11">D69+B69</f>
        <v>5.5337696202614302</v>
      </c>
      <c r="F69">
        <f>IFERROR(VLOOKUP(A69,DJO!$Q$6:$V$175,5,FALSE),0)</f>
        <v>0.44390725414129756</v>
      </c>
      <c r="G69">
        <f>IFERROR(VLOOKUP(A69,DJO!$Q$6:$V$175,6,FALSE),0)</f>
        <v>0.26185102881433631</v>
      </c>
      <c r="H69">
        <f>IFERROR(VLOOKUP(A69,Tol!$U$6:$AI$204,14,FALSE),0)</f>
        <v>6.2661764955208074E-2</v>
      </c>
      <c r="I69">
        <f>IFERROR(VLOOKUP(A69,Tol!$U$6:$AI$204,15,FALSE),0)</f>
        <v>2.6653930817409622E-2</v>
      </c>
      <c r="K69" t="s">
        <v>17</v>
      </c>
      <c r="L69">
        <f t="shared" si="2"/>
        <v>0</v>
      </c>
      <c r="M69">
        <f t="shared" si="3"/>
        <v>0</v>
      </c>
      <c r="N69">
        <f t="shared" si="4"/>
        <v>0</v>
      </c>
      <c r="O69">
        <f t="shared" si="5"/>
        <v>20.275731888637882</v>
      </c>
      <c r="P69">
        <f t="shared" si="6"/>
        <v>20.275731888637882</v>
      </c>
      <c r="Q69">
        <f t="shared" si="7"/>
        <v>0.44390725414129756</v>
      </c>
      <c r="R69">
        <f t="shared" si="8"/>
        <v>0.26185102881433631</v>
      </c>
      <c r="S69">
        <f t="shared" si="9"/>
        <v>6.2661764955208074E-2</v>
      </c>
      <c r="T69">
        <f t="shared" si="10"/>
        <v>2.6653930817409622E-2</v>
      </c>
    </row>
    <row r="70" spans="1:20" x14ac:dyDescent="0.25">
      <c r="A70" t="s">
        <v>122</v>
      </c>
      <c r="B70">
        <v>0</v>
      </c>
      <c r="C70">
        <v>0</v>
      </c>
      <c r="D70">
        <f>IFERROR(VLOOKUP(A70,[2]CO2!$C$2:$G$221,5,FALSE),0)</f>
        <v>37.622684929658803</v>
      </c>
      <c r="E70">
        <f t="shared" si="11"/>
        <v>37.622684929658803</v>
      </c>
      <c r="F70">
        <f>IFERROR(VLOOKUP(A70,DJO!$Q$6:$V$175,5,FALSE),0)</f>
        <v>2.3835992366760252</v>
      </c>
      <c r="G70">
        <f>IFERROR(VLOOKUP(A70,DJO!$Q$6:$V$175,6,FALSE),0)</f>
        <v>0.25657442824429066</v>
      </c>
      <c r="H70">
        <f>IFERROR(VLOOKUP(A70,Tol!$U$6:$AI$204,14,FALSE),0)</f>
        <v>0</v>
      </c>
      <c r="I70">
        <f>IFERROR(VLOOKUP(A70,Tol!$U$6:$AI$204,15,FALSE),0)</f>
        <v>0</v>
      </c>
      <c r="K70" t="s">
        <v>19</v>
      </c>
      <c r="L70">
        <f t="shared" ref="L70:L133" si="12">B70*3.664</f>
        <v>0</v>
      </c>
      <c r="M70">
        <f t="shared" ref="M70:M133" si="13">C70*3.664</f>
        <v>0</v>
      </c>
      <c r="N70">
        <f t="shared" ref="N70:N133" si="14">M70^2</f>
        <v>0</v>
      </c>
      <c r="O70">
        <f t="shared" ref="O70:O133" si="15">D70*3.664</f>
        <v>137.84951758226987</v>
      </c>
      <c r="P70">
        <f t="shared" ref="P70:P133" si="16">O70+L70</f>
        <v>137.84951758226987</v>
      </c>
      <c r="Q70">
        <f t="shared" ref="Q70:Q133" si="17">F70</f>
        <v>2.3835992366760252</v>
      </c>
      <c r="R70">
        <f t="shared" ref="R70:R133" si="18">G70</f>
        <v>0.25657442824429066</v>
      </c>
      <c r="S70">
        <f t="shared" ref="S70:S133" si="19">H70</f>
        <v>0</v>
      </c>
      <c r="T70">
        <f t="shared" ref="T70:T133" si="20">I70</f>
        <v>0</v>
      </c>
    </row>
    <row r="71" spans="1:20" x14ac:dyDescent="0.25">
      <c r="A71" t="s">
        <v>26</v>
      </c>
      <c r="B71">
        <v>0</v>
      </c>
      <c r="C71">
        <v>0</v>
      </c>
      <c r="D71">
        <f>IFERROR(VLOOKUP(A71,[2]CO2!$C$2:$G$221,5,FALSE),0)</f>
        <v>0.16776027745177199</v>
      </c>
      <c r="E71">
        <f t="shared" si="11"/>
        <v>0.16776027745177199</v>
      </c>
      <c r="F71">
        <f>IFERROR(VLOOKUP(A71,DJO!$Q$6:$V$175,5,FALSE),0)</f>
        <v>4.6532653614857799E-3</v>
      </c>
      <c r="G71">
        <f>IFERROR(VLOOKUP(A71,DJO!$Q$6:$V$175,6,FALSE),0)</f>
        <v>2.8544381960636965E-3</v>
      </c>
      <c r="H71">
        <f>IFERROR(VLOOKUP(A71,Tol!$U$6:$AI$204,14,FALSE),0)</f>
        <v>7.078086541308416E-4</v>
      </c>
      <c r="I71">
        <f>IFERROR(VLOOKUP(A71,Tol!$U$6:$AI$204,15,FALSE),0)</f>
        <v>2.9993996221269672E-4</v>
      </c>
      <c r="K71" t="s">
        <v>20</v>
      </c>
      <c r="L71">
        <f t="shared" si="12"/>
        <v>0</v>
      </c>
      <c r="M71">
        <f t="shared" si="13"/>
        <v>0</v>
      </c>
      <c r="N71">
        <f t="shared" si="14"/>
        <v>0</v>
      </c>
      <c r="O71">
        <f t="shared" si="15"/>
        <v>0.61467365658329265</v>
      </c>
      <c r="P71">
        <f t="shared" si="16"/>
        <v>0.61467365658329265</v>
      </c>
      <c r="Q71">
        <f t="shared" si="17"/>
        <v>4.6532653614857799E-3</v>
      </c>
      <c r="R71">
        <f t="shared" si="18"/>
        <v>2.8544381960636965E-3</v>
      </c>
      <c r="S71">
        <f t="shared" si="19"/>
        <v>7.078086541308416E-4</v>
      </c>
      <c r="T71">
        <f t="shared" si="20"/>
        <v>2.9993996221269672E-4</v>
      </c>
    </row>
    <row r="72" spans="1:20" x14ac:dyDescent="0.25">
      <c r="A72" t="s">
        <v>19</v>
      </c>
      <c r="B72">
        <v>0</v>
      </c>
      <c r="C72">
        <v>0</v>
      </c>
      <c r="D72">
        <f>IFERROR(VLOOKUP(A72,[2]CO2!$C$2:$G$221,5,FALSE),0)</f>
        <v>1.98247917637667</v>
      </c>
      <c r="E72">
        <f t="shared" si="11"/>
        <v>1.98247917637667</v>
      </c>
      <c r="F72">
        <f>IFERROR(VLOOKUP(A72,DJO!$Q$6:$V$175,5,FALSE),0)</f>
        <v>7.0241119014934988E-2</v>
      </c>
      <c r="G72">
        <f>IFERROR(VLOOKUP(A72,DJO!$Q$6:$V$175,6,FALSE),0)</f>
        <v>5.3600494704952616E-2</v>
      </c>
      <c r="H72">
        <f>IFERROR(VLOOKUP(A72,Tol!$U$6:$AI$204,14,FALSE),0)</f>
        <v>8.7034542650277241E-2</v>
      </c>
      <c r="I72">
        <f>IFERROR(VLOOKUP(A72,Tol!$U$6:$AI$204,15,FALSE),0)</f>
        <v>3.7105172472484439E-2</v>
      </c>
      <c r="K72" t="s">
        <v>23</v>
      </c>
      <c r="L72">
        <f t="shared" si="12"/>
        <v>0</v>
      </c>
      <c r="M72">
        <f t="shared" si="13"/>
        <v>0</v>
      </c>
      <c r="N72">
        <f t="shared" si="14"/>
        <v>0</v>
      </c>
      <c r="O72">
        <f t="shared" si="15"/>
        <v>7.2638037022441191</v>
      </c>
      <c r="P72">
        <f t="shared" si="16"/>
        <v>7.2638037022441191</v>
      </c>
      <c r="Q72">
        <f t="shared" si="17"/>
        <v>7.0241119014934988E-2</v>
      </c>
      <c r="R72">
        <f t="shared" si="18"/>
        <v>5.3600494704952616E-2</v>
      </c>
      <c r="S72">
        <f t="shared" si="19"/>
        <v>8.7034542650277241E-2</v>
      </c>
      <c r="T72">
        <f t="shared" si="20"/>
        <v>3.7105172472484439E-2</v>
      </c>
    </row>
    <row r="73" spans="1:20" x14ac:dyDescent="0.25">
      <c r="A73" t="s">
        <v>28</v>
      </c>
      <c r="B73">
        <v>0</v>
      </c>
      <c r="C73">
        <v>0</v>
      </c>
      <c r="D73">
        <f>IFERROR(VLOOKUP(A73,[2]CO2!$C$2:$G$221,5,FALSE),0)</f>
        <v>120.716703817211</v>
      </c>
      <c r="E73">
        <f t="shared" si="11"/>
        <v>120.716703817211</v>
      </c>
      <c r="F73">
        <f>IFERROR(VLOOKUP(A73,DJO!$Q$6:$V$175,5,FALSE),0)</f>
        <v>3.2426108835144327</v>
      </c>
      <c r="G73">
        <f>IFERROR(VLOOKUP(A73,DJO!$Q$6:$V$175,6,FALSE),0)</f>
        <v>2.0098058284708045</v>
      </c>
      <c r="H73">
        <f>IFERROR(VLOOKUP(A73,Tol!$U$6:$AI$204,14,FALSE),0)</f>
        <v>0.35627594127886747</v>
      </c>
      <c r="I73">
        <f>IFERROR(VLOOKUP(A73,Tol!$U$6:$AI$204,15,FALSE),0)</f>
        <v>0.15012268835527118</v>
      </c>
      <c r="K73" t="s">
        <v>24</v>
      </c>
      <c r="L73">
        <f t="shared" si="12"/>
        <v>0</v>
      </c>
      <c r="M73">
        <f t="shared" si="13"/>
        <v>0</v>
      </c>
      <c r="N73">
        <f t="shared" si="14"/>
        <v>0</v>
      </c>
      <c r="O73">
        <f t="shared" si="15"/>
        <v>442.3060027862611</v>
      </c>
      <c r="P73">
        <f t="shared" si="16"/>
        <v>442.3060027862611</v>
      </c>
      <c r="Q73">
        <f t="shared" si="17"/>
        <v>3.2426108835144327</v>
      </c>
      <c r="R73">
        <f t="shared" si="18"/>
        <v>2.0098058284708045</v>
      </c>
      <c r="S73">
        <f t="shared" si="19"/>
        <v>0.35627594127886747</v>
      </c>
      <c r="T73">
        <f t="shared" si="20"/>
        <v>0.15012268835527118</v>
      </c>
    </row>
    <row r="74" spans="1:20" x14ac:dyDescent="0.25">
      <c r="A74" t="s">
        <v>29</v>
      </c>
      <c r="B74">
        <v>0</v>
      </c>
      <c r="C74">
        <v>0</v>
      </c>
      <c r="D74">
        <f>IFERROR(VLOOKUP(A74,[2]CO2!$C$2:$G$221,5,FALSE),0)</f>
        <v>2.8802310064768002</v>
      </c>
      <c r="E74">
        <f t="shared" si="11"/>
        <v>2.8802310064768002</v>
      </c>
      <c r="F74">
        <f>IFERROR(VLOOKUP(A74,DJO!$Q$6:$V$175,5,FALSE),0)</f>
        <v>3.071387964999004E-2</v>
      </c>
      <c r="G74">
        <f>IFERROR(VLOOKUP(A74,DJO!$Q$6:$V$175,6,FALSE),0)</f>
        <v>1.0857298007452984E-2</v>
      </c>
      <c r="H74">
        <f>IFERROR(VLOOKUP(A74,Tol!$U$6:$AI$204,14,FALSE),0)</f>
        <v>3.4252258892815602E-4</v>
      </c>
      <c r="I74">
        <f>IFERROR(VLOOKUP(A74,Tol!$U$6:$AI$204,15,FALSE),0)</f>
        <v>1.5740549286334511E-4</v>
      </c>
      <c r="K74" t="s">
        <v>25</v>
      </c>
      <c r="L74">
        <f t="shared" si="12"/>
        <v>0</v>
      </c>
      <c r="M74">
        <f t="shared" si="13"/>
        <v>0</v>
      </c>
      <c r="N74">
        <f t="shared" si="14"/>
        <v>0</v>
      </c>
      <c r="O74">
        <f t="shared" si="15"/>
        <v>10.553166407730997</v>
      </c>
      <c r="P74">
        <f t="shared" si="16"/>
        <v>10.553166407730997</v>
      </c>
      <c r="Q74">
        <f t="shared" si="17"/>
        <v>3.071387964999004E-2</v>
      </c>
      <c r="R74">
        <f t="shared" si="18"/>
        <v>1.0857298007452984E-2</v>
      </c>
      <c r="S74">
        <f t="shared" si="19"/>
        <v>3.4252258892815602E-4</v>
      </c>
      <c r="T74">
        <f t="shared" si="20"/>
        <v>1.5740549286334511E-4</v>
      </c>
    </row>
    <row r="75" spans="1:20" x14ac:dyDescent="0.25">
      <c r="A75" t="s">
        <v>91</v>
      </c>
      <c r="B75">
        <v>0</v>
      </c>
      <c r="C75">
        <v>0</v>
      </c>
      <c r="D75">
        <f>IFERROR(VLOOKUP(A75,[2]CO2!$C$2:$G$221,5,FALSE),0)</f>
        <v>5.1046079890792901</v>
      </c>
      <c r="E75">
        <f t="shared" si="11"/>
        <v>5.1046079890792901</v>
      </c>
      <c r="F75">
        <f>IFERROR(VLOOKUP(A75,DJO!$Q$6:$V$175,5,FALSE),0)</f>
        <v>2.4700644371297039E-2</v>
      </c>
      <c r="G75">
        <f>IFERROR(VLOOKUP(A75,DJO!$Q$6:$V$175,6,FALSE),0)</f>
        <v>1.3119406496823156E-2</v>
      </c>
      <c r="H75">
        <f>IFERROR(VLOOKUP(A75,Tol!$U$6:$AI$204,14,FALSE),0)</f>
        <v>0.11851137230369287</v>
      </c>
      <c r="I75">
        <f>IFERROR(VLOOKUP(A75,Tol!$U$6:$AI$204,15,FALSE),0)</f>
        <v>5.0757410152629016E-2</v>
      </c>
      <c r="K75" t="s">
        <v>26</v>
      </c>
      <c r="L75">
        <f t="shared" si="12"/>
        <v>0</v>
      </c>
      <c r="M75">
        <f t="shared" si="13"/>
        <v>0</v>
      </c>
      <c r="N75">
        <f t="shared" si="14"/>
        <v>0</v>
      </c>
      <c r="O75">
        <f t="shared" si="15"/>
        <v>18.703283671986519</v>
      </c>
      <c r="P75">
        <f t="shared" si="16"/>
        <v>18.703283671986519</v>
      </c>
      <c r="Q75">
        <f t="shared" si="17"/>
        <v>2.4700644371297039E-2</v>
      </c>
      <c r="R75">
        <f t="shared" si="18"/>
        <v>1.3119406496823156E-2</v>
      </c>
      <c r="S75">
        <f t="shared" si="19"/>
        <v>0.11851137230369287</v>
      </c>
      <c r="T75">
        <f t="shared" si="20"/>
        <v>5.0757410152629016E-2</v>
      </c>
    </row>
    <row r="76" spans="1:20" x14ac:dyDescent="0.25">
      <c r="A76" t="s">
        <v>43</v>
      </c>
      <c r="B76">
        <v>0</v>
      </c>
      <c r="C76">
        <v>0</v>
      </c>
      <c r="D76">
        <f>IFERROR(VLOOKUP(A76,[2]CO2!$C$2:$G$221,5,FALSE),0)</f>
        <v>0.170600330526297</v>
      </c>
      <c r="E76">
        <f t="shared" si="11"/>
        <v>0.170600330526297</v>
      </c>
      <c r="F76">
        <f>IFERROR(VLOOKUP(A76,DJO!$Q$6:$V$175,5,FALSE),0)</f>
        <v>2.0757737214787803E-3</v>
      </c>
      <c r="G76">
        <f>IFERROR(VLOOKUP(A76,DJO!$Q$6:$V$175,6,FALSE),0)</f>
        <v>1.3553858927598222E-3</v>
      </c>
      <c r="H76">
        <f>IFERROR(VLOOKUP(A76,Tol!$U$6:$AI$204,14,FALSE),0)</f>
        <v>1.455942883991013E-3</v>
      </c>
      <c r="I76">
        <f>IFERROR(VLOOKUP(A76,Tol!$U$6:$AI$204,15,FALSE),0)</f>
        <v>6.2301467744702813E-4</v>
      </c>
      <c r="K76" t="s">
        <v>27</v>
      </c>
      <c r="L76">
        <f t="shared" si="12"/>
        <v>0</v>
      </c>
      <c r="M76">
        <f t="shared" si="13"/>
        <v>0</v>
      </c>
      <c r="N76">
        <f t="shared" si="14"/>
        <v>0</v>
      </c>
      <c r="O76">
        <f t="shared" si="15"/>
        <v>0.62507961104835219</v>
      </c>
      <c r="P76">
        <f t="shared" si="16"/>
        <v>0.62507961104835219</v>
      </c>
      <c r="Q76">
        <f t="shared" si="17"/>
        <v>2.0757737214787803E-3</v>
      </c>
      <c r="R76">
        <f t="shared" si="18"/>
        <v>1.3553858927598222E-3</v>
      </c>
      <c r="S76">
        <f t="shared" si="19"/>
        <v>1.455942883991013E-3</v>
      </c>
      <c r="T76">
        <f t="shared" si="20"/>
        <v>6.2301467744702813E-4</v>
      </c>
    </row>
    <row r="77" spans="1:20" x14ac:dyDescent="0.25">
      <c r="A77" t="s">
        <v>41</v>
      </c>
      <c r="B77">
        <v>0</v>
      </c>
      <c r="C77">
        <v>0</v>
      </c>
      <c r="D77">
        <f>IFERROR(VLOOKUP(A77,[2]CO2!$C$2:$G$221,5,FALSE),0)</f>
        <v>23.342149225126199</v>
      </c>
      <c r="E77">
        <f t="shared" si="11"/>
        <v>23.342149225126199</v>
      </c>
      <c r="F77">
        <f>IFERROR(VLOOKUP(A77,DJO!$Q$6:$V$175,5,FALSE),0)</f>
        <v>0.66605313359357232</v>
      </c>
      <c r="G77">
        <f>IFERROR(VLOOKUP(A77,DJO!$Q$6:$V$175,6,FALSE),0)</f>
        <v>0.34186344196884344</v>
      </c>
      <c r="H77">
        <f>IFERROR(VLOOKUP(A77,Tol!$U$6:$AI$204,14,FALSE),0)</f>
        <v>0.10844864342456513</v>
      </c>
      <c r="I77">
        <f>IFERROR(VLOOKUP(A77,Tol!$U$6:$AI$204,15,FALSE),0)</f>
        <v>4.6078536382890008E-2</v>
      </c>
      <c r="K77" t="s">
        <v>28</v>
      </c>
      <c r="L77">
        <f t="shared" si="12"/>
        <v>0</v>
      </c>
      <c r="M77">
        <f t="shared" si="13"/>
        <v>0</v>
      </c>
      <c r="N77">
        <f t="shared" si="14"/>
        <v>0</v>
      </c>
      <c r="O77">
        <f t="shared" si="15"/>
        <v>85.525634760862403</v>
      </c>
      <c r="P77">
        <f t="shared" si="16"/>
        <v>85.525634760862403</v>
      </c>
      <c r="Q77">
        <f t="shared" si="17"/>
        <v>0.66605313359357232</v>
      </c>
      <c r="R77">
        <f t="shared" si="18"/>
        <v>0.34186344196884344</v>
      </c>
      <c r="S77">
        <f t="shared" si="19"/>
        <v>0.10844864342456513</v>
      </c>
      <c r="T77">
        <f t="shared" si="20"/>
        <v>4.6078536382890008E-2</v>
      </c>
    </row>
    <row r="78" spans="1:20" x14ac:dyDescent="0.25">
      <c r="A78" t="s">
        <v>42</v>
      </c>
      <c r="B78">
        <v>0</v>
      </c>
      <c r="C78">
        <v>0</v>
      </c>
      <c r="D78">
        <f>IFERROR(VLOOKUP(A78,[2]CO2!$C$2:$G$221,5,FALSE),0)</f>
        <v>7.7097564803344107E-2</v>
      </c>
      <c r="E78">
        <f t="shared" si="11"/>
        <v>7.7097564803344107E-2</v>
      </c>
      <c r="F78">
        <f>IFERROR(VLOOKUP(A78,DJO!$Q$6:$V$175,5,FALSE),0)</f>
        <v>4.0796392950804292E-3</v>
      </c>
      <c r="G78">
        <f>IFERROR(VLOOKUP(A78,DJO!$Q$6:$V$175,6,FALSE),0)</f>
        <v>3.4378284884016286E-3</v>
      </c>
      <c r="H78">
        <f>IFERROR(VLOOKUP(A78,Tol!$U$6:$AI$204,14,FALSE),0)</f>
        <v>5.8013000877749597E-3</v>
      </c>
      <c r="I78">
        <f>IFERROR(VLOOKUP(A78,Tol!$U$6:$AI$204,15,FALSE),0)</f>
        <v>2.4762544605321469E-3</v>
      </c>
      <c r="K78" t="s">
        <v>29</v>
      </c>
      <c r="L78">
        <f t="shared" si="12"/>
        <v>0</v>
      </c>
      <c r="M78">
        <f t="shared" si="13"/>
        <v>0</v>
      </c>
      <c r="N78">
        <f t="shared" si="14"/>
        <v>0</v>
      </c>
      <c r="O78">
        <f t="shared" si="15"/>
        <v>0.28248547743945279</v>
      </c>
      <c r="P78">
        <f t="shared" si="16"/>
        <v>0.28248547743945279</v>
      </c>
      <c r="Q78">
        <f t="shared" si="17"/>
        <v>4.0796392950804292E-3</v>
      </c>
      <c r="R78">
        <f t="shared" si="18"/>
        <v>3.4378284884016286E-3</v>
      </c>
      <c r="S78">
        <f t="shared" si="19"/>
        <v>5.8013000877749597E-3</v>
      </c>
      <c r="T78">
        <f t="shared" si="20"/>
        <v>2.4762544605321469E-3</v>
      </c>
    </row>
    <row r="79" spans="1:20" x14ac:dyDescent="0.25">
      <c r="A79" t="s">
        <v>40</v>
      </c>
      <c r="B79">
        <v>0</v>
      </c>
      <c r="C79">
        <v>0</v>
      </c>
      <c r="D79">
        <f>IFERROR(VLOOKUP(A79,[2]CO2!$C$2:$G$221,5,FALSE),0)</f>
        <v>2.05509334802661</v>
      </c>
      <c r="E79">
        <f t="shared" si="11"/>
        <v>2.05509334802661</v>
      </c>
      <c r="F79">
        <f>IFERROR(VLOOKUP(A79,DJO!$Q$6:$V$175,5,FALSE),0)</f>
        <v>4.7956703514599151E-2</v>
      </c>
      <c r="G79">
        <f>IFERROR(VLOOKUP(A79,DJO!$Q$6:$V$175,6,FALSE),0)</f>
        <v>2.3421992391562441E-2</v>
      </c>
      <c r="H79">
        <f>IFERROR(VLOOKUP(A79,Tol!$U$6:$AI$204,14,FALSE),0)</f>
        <v>1.6195616395720994E-2</v>
      </c>
      <c r="I79">
        <f>IFERROR(VLOOKUP(A79,Tol!$U$6:$AI$204,15,FALSE),0)</f>
        <v>6.8956792292865924E-3</v>
      </c>
      <c r="K79" t="s">
        <v>30</v>
      </c>
      <c r="L79">
        <f t="shared" si="12"/>
        <v>0</v>
      </c>
      <c r="M79">
        <f t="shared" si="13"/>
        <v>0</v>
      </c>
      <c r="N79">
        <f t="shared" si="14"/>
        <v>0</v>
      </c>
      <c r="O79">
        <f t="shared" si="15"/>
        <v>7.5298620271694992</v>
      </c>
      <c r="P79">
        <f t="shared" si="16"/>
        <v>7.5298620271694992</v>
      </c>
      <c r="Q79">
        <f t="shared" si="17"/>
        <v>4.7956703514599151E-2</v>
      </c>
      <c r="R79">
        <f t="shared" si="18"/>
        <v>2.3421992391562441E-2</v>
      </c>
      <c r="S79">
        <f t="shared" si="19"/>
        <v>1.6195616395720994E-2</v>
      </c>
      <c r="T79">
        <f t="shared" si="20"/>
        <v>6.8956792292865924E-3</v>
      </c>
    </row>
    <row r="80" spans="1:20" x14ac:dyDescent="0.25">
      <c r="A80" t="s">
        <v>44</v>
      </c>
      <c r="B80">
        <v>0</v>
      </c>
      <c r="C80">
        <v>0</v>
      </c>
      <c r="D80">
        <f>IFERROR(VLOOKUP(A80,[2]CO2!$C$2:$G$221,5,FALSE),0)</f>
        <v>1.9327894540952399</v>
      </c>
      <c r="E80">
        <f t="shared" si="11"/>
        <v>1.9327894540952399</v>
      </c>
      <c r="F80">
        <f>IFERROR(VLOOKUP(A80,DJO!$Q$6:$V$175,5,FALSE),0)</f>
        <v>9.3034885551136523E-2</v>
      </c>
      <c r="G80">
        <f>IFERROR(VLOOKUP(A80,DJO!$Q$6:$V$175,6,FALSE),0)</f>
        <v>3.9954746621569455E-2</v>
      </c>
      <c r="H80">
        <f>IFERROR(VLOOKUP(A80,Tol!$U$6:$AI$204,14,FALSE),0)</f>
        <v>9.044328678806746E-3</v>
      </c>
      <c r="I80">
        <f>IFERROR(VLOOKUP(A80,Tol!$U$6:$AI$204,15,FALSE),0)</f>
        <v>3.8063090938505982E-3</v>
      </c>
      <c r="K80" t="s">
        <v>31</v>
      </c>
      <c r="L80">
        <f t="shared" si="12"/>
        <v>0</v>
      </c>
      <c r="M80">
        <f t="shared" si="13"/>
        <v>0</v>
      </c>
      <c r="N80">
        <f t="shared" si="14"/>
        <v>0</v>
      </c>
      <c r="O80">
        <f t="shared" si="15"/>
        <v>7.0817405598049596</v>
      </c>
      <c r="P80">
        <f t="shared" si="16"/>
        <v>7.0817405598049596</v>
      </c>
      <c r="Q80">
        <f t="shared" si="17"/>
        <v>9.3034885551136523E-2</v>
      </c>
      <c r="R80">
        <f t="shared" si="18"/>
        <v>3.9954746621569455E-2</v>
      </c>
      <c r="S80">
        <f t="shared" si="19"/>
        <v>9.044328678806746E-3</v>
      </c>
      <c r="T80">
        <f t="shared" si="20"/>
        <v>3.8063090938505982E-3</v>
      </c>
    </row>
    <row r="81" spans="1:20" x14ac:dyDescent="0.25">
      <c r="A81" t="s">
        <v>45</v>
      </c>
      <c r="B81">
        <v>0</v>
      </c>
      <c r="C81">
        <v>0</v>
      </c>
      <c r="D81">
        <f>IFERROR(VLOOKUP(A81,[2]CO2!$C$2:$G$221,5,FALSE),0)</f>
        <v>5.3854208930925997</v>
      </c>
      <c r="E81">
        <f t="shared" si="11"/>
        <v>5.3854208930925997</v>
      </c>
      <c r="F81">
        <f>IFERROR(VLOOKUP(A81,DJO!$Q$6:$V$175,5,FALSE),0)</f>
        <v>9.1008324207895855E-2</v>
      </c>
      <c r="G81">
        <f>IFERROR(VLOOKUP(A81,DJO!$Q$6:$V$175,6,FALSE),0)</f>
        <v>3.2574259999706257E-2</v>
      </c>
      <c r="H81">
        <f>IFERROR(VLOOKUP(A81,Tol!$U$6:$AI$204,14,FALSE),0)</f>
        <v>2.1405850108776835E-2</v>
      </c>
      <c r="I81">
        <f>IFERROR(VLOOKUP(A81,Tol!$U$6:$AI$204,15,FALSE),0)</f>
        <v>9.1128427394889938E-3</v>
      </c>
      <c r="K81" t="s">
        <v>32</v>
      </c>
      <c r="L81">
        <f t="shared" si="12"/>
        <v>0</v>
      </c>
      <c r="M81">
        <f t="shared" si="13"/>
        <v>0</v>
      </c>
      <c r="N81">
        <f t="shared" si="14"/>
        <v>0</v>
      </c>
      <c r="O81">
        <f t="shared" si="15"/>
        <v>19.732182152291287</v>
      </c>
      <c r="P81">
        <f t="shared" si="16"/>
        <v>19.732182152291287</v>
      </c>
      <c r="Q81">
        <f t="shared" si="17"/>
        <v>9.1008324207895855E-2</v>
      </c>
      <c r="R81">
        <f t="shared" si="18"/>
        <v>3.2574259999706257E-2</v>
      </c>
      <c r="S81">
        <f t="shared" si="19"/>
        <v>2.1405850108776835E-2</v>
      </c>
      <c r="T81">
        <f t="shared" si="20"/>
        <v>9.1128427394889938E-3</v>
      </c>
    </row>
    <row r="82" spans="1:20" x14ac:dyDescent="0.25">
      <c r="A82" t="s">
        <v>46</v>
      </c>
      <c r="B82">
        <v>0</v>
      </c>
      <c r="C82">
        <v>0</v>
      </c>
      <c r="D82">
        <f>IFERROR(VLOOKUP(A82,[2]CO2!$C$2:$G$221,5,FALSE),0)</f>
        <v>1.98405504923103</v>
      </c>
      <c r="E82">
        <f t="shared" si="11"/>
        <v>1.98405504923103</v>
      </c>
      <c r="F82">
        <f>IFERROR(VLOOKUP(A82,DJO!$Q$6:$V$175,5,FALSE),0)</f>
        <v>6.4960947195720847E-2</v>
      </c>
      <c r="G82">
        <f>IFERROR(VLOOKUP(A82,DJO!$Q$6:$V$175,6,FALSE),0)</f>
        <v>1.7675493829360883E-2</v>
      </c>
      <c r="H82">
        <f>IFERROR(VLOOKUP(A82,Tol!$U$6:$AI$204,14,FALSE),0)</f>
        <v>1.0085195890067622E-3</v>
      </c>
      <c r="I82">
        <f>IFERROR(VLOOKUP(A82,Tol!$U$6:$AI$204,15,FALSE),0)</f>
        <v>4.4759766315322107E-4</v>
      </c>
      <c r="K82" t="s">
        <v>34</v>
      </c>
      <c r="L82">
        <f t="shared" si="12"/>
        <v>0</v>
      </c>
      <c r="M82">
        <f t="shared" si="13"/>
        <v>0</v>
      </c>
      <c r="N82">
        <f t="shared" si="14"/>
        <v>0</v>
      </c>
      <c r="O82">
        <f t="shared" si="15"/>
        <v>7.2695777003824942</v>
      </c>
      <c r="P82">
        <f t="shared" si="16"/>
        <v>7.2695777003824942</v>
      </c>
      <c r="Q82">
        <f t="shared" si="17"/>
        <v>6.4960947195720847E-2</v>
      </c>
      <c r="R82">
        <f t="shared" si="18"/>
        <v>1.7675493829360883E-2</v>
      </c>
      <c r="S82">
        <f t="shared" si="19"/>
        <v>1.0085195890067622E-3</v>
      </c>
      <c r="T82">
        <f t="shared" si="20"/>
        <v>4.4759766315322107E-4</v>
      </c>
    </row>
    <row r="83" spans="1:20" x14ac:dyDescent="0.25">
      <c r="A83" t="s">
        <v>39</v>
      </c>
      <c r="B83">
        <v>0</v>
      </c>
      <c r="C83">
        <v>0</v>
      </c>
      <c r="D83">
        <f>IFERROR(VLOOKUP(A83,[2]CO2!$C$2:$G$221,5,FALSE),0)</f>
        <v>0.677642166856119</v>
      </c>
      <c r="E83">
        <f t="shared" si="11"/>
        <v>0.677642166856119</v>
      </c>
      <c r="F83">
        <f>IFERROR(VLOOKUP(A83,DJO!$Q$6:$V$175,5,FALSE),0)</f>
        <v>0.18430023515709895</v>
      </c>
      <c r="G83">
        <f>IFERROR(VLOOKUP(A83,DJO!$Q$6:$V$175,6,FALSE),0)</f>
        <v>0.13431517355750683</v>
      </c>
      <c r="H83">
        <f>IFERROR(VLOOKUP(A83,Tol!$U$6:$AI$204,14,FALSE),0)</f>
        <v>0.97081713480046994</v>
      </c>
      <c r="I83">
        <f>IFERROR(VLOOKUP(A83,Tol!$U$6:$AI$204,15,FALSE),0)</f>
        <v>0.41374683361418607</v>
      </c>
      <c r="K83" t="s">
        <v>37</v>
      </c>
      <c r="L83">
        <f t="shared" si="12"/>
        <v>0</v>
      </c>
      <c r="M83">
        <f t="shared" si="13"/>
        <v>0</v>
      </c>
      <c r="N83">
        <f t="shared" si="14"/>
        <v>0</v>
      </c>
      <c r="O83">
        <f t="shared" si="15"/>
        <v>2.4828808993608202</v>
      </c>
      <c r="P83">
        <f t="shared" si="16"/>
        <v>2.4828808993608202</v>
      </c>
      <c r="Q83">
        <f t="shared" si="17"/>
        <v>0.18430023515709895</v>
      </c>
      <c r="R83">
        <f t="shared" si="18"/>
        <v>0.13431517355750683</v>
      </c>
      <c r="S83">
        <f t="shared" si="19"/>
        <v>0.97081713480046994</v>
      </c>
      <c r="T83">
        <f t="shared" si="20"/>
        <v>0.41374683361418607</v>
      </c>
    </row>
    <row r="84" spans="1:20" x14ac:dyDescent="0.25">
      <c r="A84" t="s">
        <v>49</v>
      </c>
      <c r="B84">
        <v>0</v>
      </c>
      <c r="C84">
        <v>0</v>
      </c>
      <c r="D84">
        <f>IFERROR(VLOOKUP(A84,[2]CO2!$C$2:$G$221,5,FALSE),0)</f>
        <v>9.9155961397223394E-2</v>
      </c>
      <c r="E84">
        <f t="shared" si="11"/>
        <v>9.9155961397223394E-2</v>
      </c>
      <c r="F84">
        <f>IFERROR(VLOOKUP(A84,DJO!$Q$6:$V$175,5,FALSE),0)</f>
        <v>3.496890593984869E-3</v>
      </c>
      <c r="G84">
        <f>IFERROR(VLOOKUP(A84,DJO!$Q$6:$V$175,6,FALSE),0)</f>
        <v>1.2091378474727097E-3</v>
      </c>
      <c r="H84">
        <f>IFERROR(VLOOKUP(A84,Tol!$U$6:$AI$204,14,FALSE),0)</f>
        <v>5.2531304909251859E-3</v>
      </c>
      <c r="I84">
        <f>IFERROR(VLOOKUP(A84,Tol!$U$6:$AI$204,15,FALSE),0)</f>
        <v>2.2157372206953376E-3</v>
      </c>
      <c r="K84" t="s">
        <v>39</v>
      </c>
      <c r="L84">
        <f t="shared" si="12"/>
        <v>0</v>
      </c>
      <c r="M84">
        <f t="shared" si="13"/>
        <v>0</v>
      </c>
      <c r="N84">
        <f t="shared" si="14"/>
        <v>0</v>
      </c>
      <c r="O84">
        <f t="shared" si="15"/>
        <v>0.36330744255942654</v>
      </c>
      <c r="P84">
        <f t="shared" si="16"/>
        <v>0.36330744255942654</v>
      </c>
      <c r="Q84">
        <f t="shared" si="17"/>
        <v>3.496890593984869E-3</v>
      </c>
      <c r="R84">
        <f t="shared" si="18"/>
        <v>1.2091378474727097E-3</v>
      </c>
      <c r="S84">
        <f t="shared" si="19"/>
        <v>5.2531304909251859E-3</v>
      </c>
      <c r="T84">
        <f t="shared" si="20"/>
        <v>2.2157372206953376E-3</v>
      </c>
    </row>
    <row r="85" spans="1:20" x14ac:dyDescent="0.25">
      <c r="A85" t="s">
        <v>51</v>
      </c>
      <c r="B85">
        <v>0</v>
      </c>
      <c r="C85">
        <v>0</v>
      </c>
      <c r="D85">
        <f>IFERROR(VLOOKUP(A85,[2]CO2!$C$2:$G$221,5,FALSE),0)</f>
        <v>7.1997366988918303</v>
      </c>
      <c r="E85">
        <f t="shared" si="11"/>
        <v>7.1997366988918303</v>
      </c>
      <c r="F85">
        <f>IFERROR(VLOOKUP(A85,DJO!$Q$6:$V$175,5,FALSE),0)</f>
        <v>0.13894104879445648</v>
      </c>
      <c r="G85">
        <f>IFERROR(VLOOKUP(A85,DJO!$Q$6:$V$175,6,FALSE),0)</f>
        <v>7.6281688140062739E-2</v>
      </c>
      <c r="H85">
        <f>IFERROR(VLOOKUP(A85,Tol!$U$6:$AI$204,14,FALSE),0)</f>
        <v>2.0644227223338436E-2</v>
      </c>
      <c r="I85">
        <f>IFERROR(VLOOKUP(A85,Tol!$U$6:$AI$204,15,FALSE),0)</f>
        <v>8.7313285461532546E-3</v>
      </c>
      <c r="K85" t="s">
        <v>40</v>
      </c>
      <c r="L85">
        <f t="shared" si="12"/>
        <v>0</v>
      </c>
      <c r="M85">
        <f t="shared" si="13"/>
        <v>0</v>
      </c>
      <c r="N85">
        <f t="shared" si="14"/>
        <v>0</v>
      </c>
      <c r="O85">
        <f t="shared" si="15"/>
        <v>26.379835264739668</v>
      </c>
      <c r="P85">
        <f t="shared" si="16"/>
        <v>26.379835264739668</v>
      </c>
      <c r="Q85">
        <f t="shared" si="17"/>
        <v>0.13894104879445648</v>
      </c>
      <c r="R85">
        <f t="shared" si="18"/>
        <v>7.6281688140062739E-2</v>
      </c>
      <c r="S85">
        <f t="shared" si="19"/>
        <v>2.0644227223338436E-2</v>
      </c>
      <c r="T85">
        <f t="shared" si="20"/>
        <v>8.7313285461532546E-3</v>
      </c>
    </row>
    <row r="86" spans="1:20" x14ac:dyDescent="0.25">
      <c r="A86" t="s">
        <v>53</v>
      </c>
      <c r="B86">
        <v>0</v>
      </c>
      <c r="C86">
        <v>0</v>
      </c>
      <c r="D86">
        <f>IFERROR(VLOOKUP(A86,[2]CO2!$C$2:$G$221,5,FALSE),0)</f>
        <v>9.4043281747331005</v>
      </c>
      <c r="E86">
        <f t="shared" si="11"/>
        <v>9.4043281747331005</v>
      </c>
      <c r="F86">
        <f>IFERROR(VLOOKUP(A86,DJO!$Q$6:$V$175,5,FALSE),0)</f>
        <v>0.13799577994287018</v>
      </c>
      <c r="G86">
        <f>IFERROR(VLOOKUP(A86,DJO!$Q$6:$V$175,6,FALSE),0)</f>
        <v>7.8458517029192126E-2</v>
      </c>
      <c r="H86">
        <f>IFERROR(VLOOKUP(A86,Tol!$U$6:$AI$204,14,FALSE),0)</f>
        <v>4.0474663673412251E-2</v>
      </c>
      <c r="I86">
        <f>IFERROR(VLOOKUP(A86,Tol!$U$6:$AI$204,15,FALSE),0)</f>
        <v>1.7213170933405582E-2</v>
      </c>
      <c r="K86" t="s">
        <v>41</v>
      </c>
      <c r="L86">
        <f t="shared" si="12"/>
        <v>0</v>
      </c>
      <c r="M86">
        <f t="shared" si="13"/>
        <v>0</v>
      </c>
      <c r="N86">
        <f t="shared" si="14"/>
        <v>0</v>
      </c>
      <c r="O86">
        <f t="shared" si="15"/>
        <v>34.457458432222083</v>
      </c>
      <c r="P86">
        <f t="shared" si="16"/>
        <v>34.457458432222083</v>
      </c>
      <c r="Q86">
        <f t="shared" si="17"/>
        <v>0.13799577994287018</v>
      </c>
      <c r="R86">
        <f t="shared" si="18"/>
        <v>7.8458517029192126E-2</v>
      </c>
      <c r="S86">
        <f t="shared" si="19"/>
        <v>4.0474663673412251E-2</v>
      </c>
      <c r="T86">
        <f t="shared" si="20"/>
        <v>1.7213170933405582E-2</v>
      </c>
    </row>
    <row r="87" spans="1:20" x14ac:dyDescent="0.25">
      <c r="A87" t="s">
        <v>54</v>
      </c>
      <c r="B87">
        <v>0</v>
      </c>
      <c r="C87">
        <v>0</v>
      </c>
      <c r="D87">
        <f>IFERROR(VLOOKUP(A87,[2]CO2!$C$2:$G$221,5,FALSE),0)</f>
        <v>64.361293620843895</v>
      </c>
      <c r="E87">
        <f t="shared" si="11"/>
        <v>64.361293620843895</v>
      </c>
      <c r="F87">
        <f>IFERROR(VLOOKUP(A87,DJO!$Q$6:$V$175,5,FALSE),0)</f>
        <v>0.29909045502575454</v>
      </c>
      <c r="G87">
        <f>IFERROR(VLOOKUP(A87,DJO!$Q$6:$V$175,6,FALSE),0)</f>
        <v>0.13684750649125343</v>
      </c>
      <c r="H87">
        <f>IFERROR(VLOOKUP(A87,Tol!$U$6:$AI$204,14,FALSE),0)</f>
        <v>0.34177518787103794</v>
      </c>
      <c r="I87">
        <f>IFERROR(VLOOKUP(A87,Tol!$U$6:$AI$204,15,FALSE),0)</f>
        <v>0.14621398887015932</v>
      </c>
      <c r="K87" t="s">
        <v>42</v>
      </c>
      <c r="L87">
        <f t="shared" si="12"/>
        <v>0</v>
      </c>
      <c r="M87">
        <f t="shared" si="13"/>
        <v>0</v>
      </c>
      <c r="N87">
        <f t="shared" si="14"/>
        <v>0</v>
      </c>
      <c r="O87">
        <f t="shared" si="15"/>
        <v>235.81977982677205</v>
      </c>
      <c r="P87">
        <f t="shared" si="16"/>
        <v>235.81977982677205</v>
      </c>
      <c r="Q87">
        <f t="shared" si="17"/>
        <v>0.29909045502575454</v>
      </c>
      <c r="R87">
        <f t="shared" si="18"/>
        <v>0.13684750649125343</v>
      </c>
      <c r="S87">
        <f t="shared" si="19"/>
        <v>0.34177518787103794</v>
      </c>
      <c r="T87">
        <f t="shared" si="20"/>
        <v>0.14621398887015932</v>
      </c>
    </row>
    <row r="88" spans="1:20" x14ac:dyDescent="0.25">
      <c r="A88" t="s">
        <v>144</v>
      </c>
      <c r="B88">
        <v>0</v>
      </c>
      <c r="C88">
        <v>0</v>
      </c>
      <c r="D88">
        <f>IFERROR(VLOOKUP(A88,[2]CO2!$C$2:$G$221,5,FALSE),0)</f>
        <v>1.7742836329409799</v>
      </c>
      <c r="E88">
        <f t="shared" si="11"/>
        <v>1.7742836329409799</v>
      </c>
      <c r="F88">
        <f>IFERROR(VLOOKUP(A88,DJO!$Q$6:$V$175,5,FALSE),0)</f>
        <v>4.2749907394564857E-2</v>
      </c>
      <c r="G88">
        <f>IFERROR(VLOOKUP(A88,DJO!$Q$6:$V$175,6,FALSE),0)</f>
        <v>2.7026346303598257E-2</v>
      </c>
      <c r="H88">
        <f>IFERROR(VLOOKUP(A88,Tol!$U$6:$AI$204,14,FALSE),0)</f>
        <v>1.7210466805130036E-2</v>
      </c>
      <c r="I88">
        <f>IFERROR(VLOOKUP(A88,Tol!$U$6:$AI$204,15,FALSE),0)</f>
        <v>7.3610223031447264E-3</v>
      </c>
      <c r="K88" t="s">
        <v>43</v>
      </c>
      <c r="L88">
        <f t="shared" si="12"/>
        <v>0</v>
      </c>
      <c r="M88">
        <f t="shared" si="13"/>
        <v>0</v>
      </c>
      <c r="N88">
        <f t="shared" si="14"/>
        <v>0</v>
      </c>
      <c r="O88">
        <f t="shared" si="15"/>
        <v>6.5009752310957509</v>
      </c>
      <c r="P88">
        <f t="shared" si="16"/>
        <v>6.5009752310957509</v>
      </c>
      <c r="Q88">
        <f t="shared" si="17"/>
        <v>4.2749907394564857E-2</v>
      </c>
      <c r="R88">
        <f t="shared" si="18"/>
        <v>2.7026346303598257E-2</v>
      </c>
      <c r="S88">
        <f t="shared" si="19"/>
        <v>1.7210466805130036E-2</v>
      </c>
      <c r="T88">
        <f t="shared" si="20"/>
        <v>7.3610223031447264E-3</v>
      </c>
    </row>
    <row r="89" spans="1:20" x14ac:dyDescent="0.25">
      <c r="A89" t="s">
        <v>69</v>
      </c>
      <c r="B89">
        <v>0</v>
      </c>
      <c r="C89">
        <v>0</v>
      </c>
      <c r="D89">
        <f>IFERROR(VLOOKUP(A89,[2]CO2!$C$2:$G$221,5,FALSE),0)</f>
        <v>1.36165838222595</v>
      </c>
      <c r="E89">
        <f t="shared" si="11"/>
        <v>1.36165838222595</v>
      </c>
      <c r="F89">
        <f>IFERROR(VLOOKUP(A89,DJO!$Q$6:$V$175,5,FALSE),0)</f>
        <v>6.0556276746338088E-2</v>
      </c>
      <c r="G89">
        <f>IFERROR(VLOOKUP(A89,DJO!$Q$6:$V$175,6,FALSE),0)</f>
        <v>2.2873469487135967E-2</v>
      </c>
      <c r="H89">
        <f>IFERROR(VLOOKUP(A89,Tol!$U$6:$AI$204,14,FALSE),0)</f>
        <v>8.1348714122186623E-4</v>
      </c>
      <c r="I89">
        <f>IFERROR(VLOOKUP(A89,Tol!$U$6:$AI$204,15,FALSE),0)</f>
        <v>3.4271102564548063E-4</v>
      </c>
      <c r="K89" t="s">
        <v>44</v>
      </c>
      <c r="L89">
        <f t="shared" si="12"/>
        <v>0</v>
      </c>
      <c r="M89">
        <f t="shared" si="13"/>
        <v>0</v>
      </c>
      <c r="N89">
        <f t="shared" si="14"/>
        <v>0</v>
      </c>
      <c r="O89">
        <f t="shared" si="15"/>
        <v>4.9891163124758808</v>
      </c>
      <c r="P89">
        <f t="shared" si="16"/>
        <v>4.9891163124758808</v>
      </c>
      <c r="Q89">
        <f t="shared" si="17"/>
        <v>6.0556276746338088E-2</v>
      </c>
      <c r="R89">
        <f t="shared" si="18"/>
        <v>2.2873469487135967E-2</v>
      </c>
      <c r="S89">
        <f t="shared" si="19"/>
        <v>8.1348714122186623E-4</v>
      </c>
      <c r="T89">
        <f t="shared" si="20"/>
        <v>3.4271102564548063E-4</v>
      </c>
    </row>
    <row r="90" spans="1:20" x14ac:dyDescent="0.25">
      <c r="A90" t="s">
        <v>55</v>
      </c>
      <c r="B90">
        <v>0</v>
      </c>
      <c r="C90">
        <v>0</v>
      </c>
      <c r="D90">
        <f>IFERROR(VLOOKUP(A90,[2]CO2!$C$2:$G$221,5,FALSE),0)</f>
        <v>0.21373903834148</v>
      </c>
      <c r="E90">
        <f t="shared" si="11"/>
        <v>0.21373903834148</v>
      </c>
      <c r="F90">
        <f>IFERROR(VLOOKUP(A90,DJO!$Q$6:$V$175,5,FALSE),0)</f>
        <v>1.935027814555916E-2</v>
      </c>
      <c r="G90">
        <f>IFERROR(VLOOKUP(A90,DJO!$Q$6:$V$175,6,FALSE),0)</f>
        <v>1.6475332371189109E-2</v>
      </c>
      <c r="H90">
        <f>IFERROR(VLOOKUP(A90,Tol!$U$6:$AI$204,14,FALSE),0)</f>
        <v>0.11090023596796421</v>
      </c>
      <c r="I90">
        <f>IFERROR(VLOOKUP(A90,Tol!$U$6:$AI$204,15,FALSE),0)</f>
        <v>4.7265824645120733E-2</v>
      </c>
      <c r="K90" t="s">
        <v>45</v>
      </c>
      <c r="L90">
        <f t="shared" si="12"/>
        <v>0</v>
      </c>
      <c r="M90">
        <f t="shared" si="13"/>
        <v>0</v>
      </c>
      <c r="N90">
        <f t="shared" si="14"/>
        <v>0</v>
      </c>
      <c r="O90">
        <f t="shared" si="15"/>
        <v>0.78313983648318275</v>
      </c>
      <c r="P90">
        <f t="shared" si="16"/>
        <v>0.78313983648318275</v>
      </c>
      <c r="Q90">
        <f t="shared" si="17"/>
        <v>1.935027814555916E-2</v>
      </c>
      <c r="R90">
        <f t="shared" si="18"/>
        <v>1.6475332371189109E-2</v>
      </c>
      <c r="S90">
        <f t="shared" si="19"/>
        <v>0.11090023596796421</v>
      </c>
      <c r="T90">
        <f t="shared" si="20"/>
        <v>4.7265824645120733E-2</v>
      </c>
    </row>
    <row r="91" spans="1:20" x14ac:dyDescent="0.25">
      <c r="A91" t="s">
        <v>57</v>
      </c>
      <c r="B91">
        <v>0</v>
      </c>
      <c r="C91">
        <v>0</v>
      </c>
      <c r="D91">
        <f>IFERROR(VLOOKUP(A91,[2]CO2!$C$2:$G$221,5,FALSE),0)</f>
        <v>2.5499481532596802</v>
      </c>
      <c r="E91">
        <f t="shared" si="11"/>
        <v>2.5499481532596802</v>
      </c>
      <c r="F91">
        <f>IFERROR(VLOOKUP(A91,DJO!$Q$6:$V$175,5,FALSE),0)</f>
        <v>5.8214256836180207E-2</v>
      </c>
      <c r="G91">
        <f>IFERROR(VLOOKUP(A91,DJO!$Q$6:$V$175,6,FALSE),0)</f>
        <v>7.7847198944056206E-3</v>
      </c>
      <c r="H91">
        <f>IFERROR(VLOOKUP(A91,Tol!$U$6:$AI$204,14,FALSE),0)</f>
        <v>1.5273533810859919E-3</v>
      </c>
      <c r="I91">
        <f>IFERROR(VLOOKUP(A91,Tol!$U$6:$AI$204,15,FALSE),0)</f>
        <v>6.4559997847351235E-4</v>
      </c>
      <c r="K91" t="s">
        <v>46</v>
      </c>
      <c r="L91">
        <f t="shared" si="12"/>
        <v>0</v>
      </c>
      <c r="M91">
        <f t="shared" si="13"/>
        <v>0</v>
      </c>
      <c r="N91">
        <f t="shared" si="14"/>
        <v>0</v>
      </c>
      <c r="O91">
        <f t="shared" si="15"/>
        <v>9.343010033543468</v>
      </c>
      <c r="P91">
        <f t="shared" si="16"/>
        <v>9.343010033543468</v>
      </c>
      <c r="Q91">
        <f t="shared" si="17"/>
        <v>5.8214256836180207E-2</v>
      </c>
      <c r="R91">
        <f t="shared" si="18"/>
        <v>7.7847198944056206E-3</v>
      </c>
      <c r="S91">
        <f t="shared" si="19"/>
        <v>1.5273533810859919E-3</v>
      </c>
      <c r="T91">
        <f t="shared" si="20"/>
        <v>6.4559997847351235E-4</v>
      </c>
    </row>
    <row r="92" spans="1:20" x14ac:dyDescent="0.25">
      <c r="A92" t="s">
        <v>59</v>
      </c>
      <c r="B92">
        <v>0</v>
      </c>
      <c r="C92">
        <v>0</v>
      </c>
      <c r="D92">
        <f>IFERROR(VLOOKUP(A92,[2]CO2!$C$2:$G$221,5,FALSE),0)</f>
        <v>10.2608972141054</v>
      </c>
      <c r="E92">
        <f t="shared" si="11"/>
        <v>10.2608972141054</v>
      </c>
      <c r="F92">
        <f>IFERROR(VLOOKUP(A92,DJO!$Q$6:$V$175,5,FALSE),0)</f>
        <v>1.2890092723203757</v>
      </c>
      <c r="G92">
        <f>IFERROR(VLOOKUP(A92,DJO!$Q$6:$V$175,6,FALSE),0)</f>
        <v>0.20605309427810628</v>
      </c>
      <c r="H92">
        <f>IFERROR(VLOOKUP(A92,Tol!$U$6:$AI$204,14,FALSE),0)</f>
        <v>3.3901953822257024E-3</v>
      </c>
      <c r="I92">
        <f>IFERROR(VLOOKUP(A92,Tol!$U$6:$AI$204,15,FALSE),0)</f>
        <v>1.6904903345005544E-3</v>
      </c>
      <c r="K92" t="s">
        <v>47</v>
      </c>
      <c r="L92">
        <f t="shared" si="12"/>
        <v>0</v>
      </c>
      <c r="M92">
        <f t="shared" si="13"/>
        <v>0</v>
      </c>
      <c r="N92">
        <f t="shared" si="14"/>
        <v>0</v>
      </c>
      <c r="O92">
        <f t="shared" si="15"/>
        <v>37.595927392482189</v>
      </c>
      <c r="P92">
        <f t="shared" si="16"/>
        <v>37.595927392482189</v>
      </c>
      <c r="Q92">
        <f t="shared" si="17"/>
        <v>1.2890092723203757</v>
      </c>
      <c r="R92">
        <f t="shared" si="18"/>
        <v>0.20605309427810628</v>
      </c>
      <c r="S92">
        <f t="shared" si="19"/>
        <v>3.3901953822257024E-3</v>
      </c>
      <c r="T92">
        <f t="shared" si="20"/>
        <v>1.6904903345005544E-3</v>
      </c>
    </row>
    <row r="93" spans="1:20" x14ac:dyDescent="0.25">
      <c r="A93" t="s">
        <v>62</v>
      </c>
      <c r="B93">
        <v>0</v>
      </c>
      <c r="C93">
        <v>0</v>
      </c>
      <c r="D93">
        <f>IFERROR(VLOOKUP(A93,[2]CO2!$C$2:$G$221,5,FALSE),0)</f>
        <v>1.55371615995808</v>
      </c>
      <c r="E93">
        <f t="shared" si="11"/>
        <v>1.55371615995808</v>
      </c>
      <c r="F93">
        <f>IFERROR(VLOOKUP(A93,DJO!$Q$6:$V$175,5,FALSE),0)</f>
        <v>4.4802893106891464E-2</v>
      </c>
      <c r="G93">
        <f>IFERROR(VLOOKUP(A93,DJO!$Q$6:$V$175,6,FALSE),0)</f>
        <v>1.8627955968300535E-2</v>
      </c>
      <c r="H93">
        <f>IFERROR(VLOOKUP(A93,Tol!$U$6:$AI$204,14,FALSE),0)</f>
        <v>2.7070166431704657E-3</v>
      </c>
      <c r="I93">
        <f>IFERROR(VLOOKUP(A93,Tol!$U$6:$AI$204,15,FALSE),0)</f>
        <v>1.1341414813207649E-3</v>
      </c>
      <c r="K93" t="s">
        <v>49</v>
      </c>
      <c r="L93">
        <f t="shared" si="12"/>
        <v>0</v>
      </c>
      <c r="M93">
        <f t="shared" si="13"/>
        <v>0</v>
      </c>
      <c r="N93">
        <f t="shared" si="14"/>
        <v>0</v>
      </c>
      <c r="O93">
        <f t="shared" si="15"/>
        <v>5.6928160100864051</v>
      </c>
      <c r="P93">
        <f t="shared" si="16"/>
        <v>5.6928160100864051</v>
      </c>
      <c r="Q93">
        <f t="shared" si="17"/>
        <v>4.4802893106891464E-2</v>
      </c>
      <c r="R93">
        <f t="shared" si="18"/>
        <v>1.8627955968300535E-2</v>
      </c>
      <c r="S93">
        <f t="shared" si="19"/>
        <v>2.7070166431704657E-3</v>
      </c>
      <c r="T93">
        <f t="shared" si="20"/>
        <v>1.1341414813207649E-3</v>
      </c>
    </row>
    <row r="94" spans="1:20" x14ac:dyDescent="0.25">
      <c r="A94" t="s">
        <v>65</v>
      </c>
      <c r="B94">
        <v>0</v>
      </c>
      <c r="C94">
        <v>0</v>
      </c>
      <c r="D94">
        <f>IFERROR(VLOOKUP(A94,[2]CO2!$C$2:$G$221,5,FALSE),0)</f>
        <v>5.36417880620521</v>
      </c>
      <c r="E94">
        <f t="shared" si="11"/>
        <v>5.36417880620521</v>
      </c>
      <c r="F94">
        <f>IFERROR(VLOOKUP(A94,DJO!$Q$6:$V$175,5,FALSE),0)</f>
        <v>9.0901981249938688E-2</v>
      </c>
      <c r="G94">
        <f>IFERROR(VLOOKUP(A94,DJO!$Q$6:$V$175,6,FALSE),0)</f>
        <v>5.9355529192894135E-2</v>
      </c>
      <c r="H94">
        <f>IFERROR(VLOOKUP(A94,Tol!$U$6:$AI$204,14,FALSE),0)</f>
        <v>0.20515540264930571</v>
      </c>
      <c r="I94">
        <f>IFERROR(VLOOKUP(A94,Tol!$U$6:$AI$204,15,FALSE),0)</f>
        <v>8.7552280450762354E-2</v>
      </c>
      <c r="K94" t="s">
        <v>51</v>
      </c>
      <c r="L94">
        <f t="shared" si="12"/>
        <v>0</v>
      </c>
      <c r="M94">
        <f t="shared" si="13"/>
        <v>0</v>
      </c>
      <c r="N94">
        <f t="shared" si="14"/>
        <v>0</v>
      </c>
      <c r="O94">
        <f t="shared" si="15"/>
        <v>19.654351145935891</v>
      </c>
      <c r="P94">
        <f t="shared" si="16"/>
        <v>19.654351145935891</v>
      </c>
      <c r="Q94">
        <f t="shared" si="17"/>
        <v>9.0901981249938688E-2</v>
      </c>
      <c r="R94">
        <f t="shared" si="18"/>
        <v>5.9355529192894135E-2</v>
      </c>
      <c r="S94">
        <f t="shared" si="19"/>
        <v>0.20515540264930571</v>
      </c>
      <c r="T94">
        <f t="shared" si="20"/>
        <v>8.7552280450762354E-2</v>
      </c>
    </row>
    <row r="95" spans="1:20" x14ac:dyDescent="0.25">
      <c r="A95" t="s">
        <v>70</v>
      </c>
      <c r="B95">
        <v>0</v>
      </c>
      <c r="C95">
        <v>0</v>
      </c>
      <c r="D95">
        <f>IFERROR(VLOOKUP(A95,[2]CO2!$C$2:$G$221,5,FALSE),0)</f>
        <v>15.1774774434032</v>
      </c>
      <c r="E95">
        <f t="shared" si="11"/>
        <v>15.1774774434032</v>
      </c>
      <c r="F95">
        <f>IFERROR(VLOOKUP(A95,DJO!$Q$6:$V$175,5,FALSE),0)</f>
        <v>0.58679440143113037</v>
      </c>
      <c r="G95">
        <f>IFERROR(VLOOKUP(A95,DJO!$Q$6:$V$175,6,FALSE),0)</f>
        <v>4.6195451545227029E-2</v>
      </c>
      <c r="H95">
        <f>IFERROR(VLOOKUP(A95,Tol!$U$6:$AI$204,14,FALSE),0)</f>
        <v>9.1169175569875017E-3</v>
      </c>
      <c r="I95">
        <f>IFERROR(VLOOKUP(A95,Tol!$U$6:$AI$204,15,FALSE),0)</f>
        <v>4.1842864657098437E-3</v>
      </c>
      <c r="K95" t="s">
        <v>53</v>
      </c>
      <c r="L95">
        <f t="shared" si="12"/>
        <v>0</v>
      </c>
      <c r="M95">
        <f t="shared" si="13"/>
        <v>0</v>
      </c>
      <c r="N95">
        <f t="shared" si="14"/>
        <v>0</v>
      </c>
      <c r="O95">
        <f t="shared" si="15"/>
        <v>55.610277352629325</v>
      </c>
      <c r="P95">
        <f t="shared" si="16"/>
        <v>55.610277352629325</v>
      </c>
      <c r="Q95">
        <f t="shared" si="17"/>
        <v>0.58679440143113037</v>
      </c>
      <c r="R95">
        <f t="shared" si="18"/>
        <v>4.6195451545227029E-2</v>
      </c>
      <c r="S95">
        <f t="shared" si="19"/>
        <v>9.1169175569875017E-3</v>
      </c>
      <c r="T95">
        <f t="shared" si="20"/>
        <v>4.1842864657098437E-3</v>
      </c>
    </row>
    <row r="96" spans="1:20" x14ac:dyDescent="0.25">
      <c r="A96" t="s">
        <v>71</v>
      </c>
      <c r="B96">
        <v>0</v>
      </c>
      <c r="C96">
        <v>0</v>
      </c>
      <c r="D96">
        <f>IFERROR(VLOOKUP(A96,[2]CO2!$C$2:$G$221,5,FALSE),0)</f>
        <v>4.8022867311649202</v>
      </c>
      <c r="E96">
        <f t="shared" si="11"/>
        <v>4.8022867311649202</v>
      </c>
      <c r="F96">
        <f>IFERROR(VLOOKUP(A96,DJO!$Q$6:$V$175,5,FALSE),0)</f>
        <v>0.13156025698224691</v>
      </c>
      <c r="G96">
        <f>IFERROR(VLOOKUP(A96,DJO!$Q$6:$V$175,6,FALSE),0)</f>
        <v>9.3507196229472664E-2</v>
      </c>
      <c r="H96">
        <f>IFERROR(VLOOKUP(A96,Tol!$U$6:$AI$204,14,FALSE),0)</f>
        <v>4.9446675686546024E-2</v>
      </c>
      <c r="I96">
        <f>IFERROR(VLOOKUP(A96,Tol!$U$6:$AI$204,15,FALSE),0)</f>
        <v>2.1079283939755649E-2</v>
      </c>
      <c r="K96" t="s">
        <v>54</v>
      </c>
      <c r="L96">
        <f t="shared" si="12"/>
        <v>0</v>
      </c>
      <c r="M96">
        <f t="shared" si="13"/>
        <v>0</v>
      </c>
      <c r="N96">
        <f t="shared" si="14"/>
        <v>0</v>
      </c>
      <c r="O96">
        <f t="shared" si="15"/>
        <v>17.595578582988267</v>
      </c>
      <c r="P96">
        <f t="shared" si="16"/>
        <v>17.595578582988267</v>
      </c>
      <c r="Q96">
        <f t="shared" si="17"/>
        <v>0.13156025698224691</v>
      </c>
      <c r="R96">
        <f t="shared" si="18"/>
        <v>9.3507196229472664E-2</v>
      </c>
      <c r="S96">
        <f t="shared" si="19"/>
        <v>4.9446675686546024E-2</v>
      </c>
      <c r="T96">
        <f t="shared" si="20"/>
        <v>2.1079283939755649E-2</v>
      </c>
    </row>
    <row r="97" spans="1:20" x14ac:dyDescent="0.25">
      <c r="A97" t="s">
        <v>72</v>
      </c>
      <c r="B97">
        <v>0</v>
      </c>
      <c r="C97">
        <v>0</v>
      </c>
      <c r="D97">
        <f>IFERROR(VLOOKUP(A97,[2]CO2!$C$2:$G$221,5,FALSE),0)</f>
        <v>0.87089649603303598</v>
      </c>
      <c r="E97">
        <f t="shared" si="11"/>
        <v>0.87089649603303598</v>
      </c>
      <c r="F97">
        <f>IFERROR(VLOOKUP(A97,DJO!$Q$6:$V$175,5,FALSE),0)</f>
        <v>2.1957349070179204E-3</v>
      </c>
      <c r="G97">
        <f>IFERROR(VLOOKUP(A97,DJO!$Q$6:$V$175,6,FALSE),0)</f>
        <v>1.3776318225785058E-3</v>
      </c>
      <c r="H97">
        <f>IFERROR(VLOOKUP(A97,Tol!$U$6:$AI$204,14,FALSE),0)</f>
        <v>3.8939065089282758E-3</v>
      </c>
      <c r="I97">
        <f>IFERROR(VLOOKUP(A97,Tol!$U$6:$AI$204,15,FALSE),0)</f>
        <v>1.6797942141590354E-3</v>
      </c>
      <c r="K97" t="s">
        <v>55</v>
      </c>
      <c r="L97">
        <f t="shared" si="12"/>
        <v>0</v>
      </c>
      <c r="M97">
        <f t="shared" si="13"/>
        <v>0</v>
      </c>
      <c r="N97">
        <f t="shared" si="14"/>
        <v>0</v>
      </c>
      <c r="O97">
        <f t="shared" si="15"/>
        <v>3.190964761465044</v>
      </c>
      <c r="P97">
        <f t="shared" si="16"/>
        <v>3.190964761465044</v>
      </c>
      <c r="Q97">
        <f t="shared" si="17"/>
        <v>2.1957349070179204E-3</v>
      </c>
      <c r="R97">
        <f t="shared" si="18"/>
        <v>1.3776318225785058E-3</v>
      </c>
      <c r="S97">
        <f t="shared" si="19"/>
        <v>3.8939065089282758E-3</v>
      </c>
      <c r="T97">
        <f t="shared" si="20"/>
        <v>1.6797942141590354E-3</v>
      </c>
    </row>
    <row r="98" spans="1:20" x14ac:dyDescent="0.25">
      <c r="A98" t="s">
        <v>75</v>
      </c>
      <c r="B98">
        <v>0</v>
      </c>
      <c r="C98">
        <v>0</v>
      </c>
      <c r="D98">
        <f>IFERROR(VLOOKUP(A98,[2]CO2!$C$2:$G$221,5,FALSE),0)</f>
        <v>0.71444903995048303</v>
      </c>
      <c r="E98">
        <f t="shared" si="11"/>
        <v>0.71444903995048303</v>
      </c>
      <c r="F98">
        <f>IFERROR(VLOOKUP(A98,DJO!$Q$6:$V$175,5,FALSE),0)</f>
        <v>1.7556076894214744E-2</v>
      </c>
      <c r="G98">
        <f>IFERROR(VLOOKUP(A98,DJO!$Q$6:$V$175,6,FALSE),0)</f>
        <v>1.0339649508656516E-2</v>
      </c>
      <c r="H98">
        <f>IFERROR(VLOOKUP(A98,Tol!$U$6:$AI$204,14,FALSE),0)</f>
        <v>0.10174630516137248</v>
      </c>
      <c r="I98">
        <f>IFERROR(VLOOKUP(A98,Tol!$U$6:$AI$204,15,FALSE),0)</f>
        <v>4.3593962456620498E-2</v>
      </c>
      <c r="K98" t="s">
        <v>57</v>
      </c>
      <c r="L98">
        <f t="shared" si="12"/>
        <v>0</v>
      </c>
      <c r="M98">
        <f t="shared" si="13"/>
        <v>0</v>
      </c>
      <c r="N98">
        <f t="shared" si="14"/>
        <v>0</v>
      </c>
      <c r="O98">
        <f t="shared" si="15"/>
        <v>2.61774128237857</v>
      </c>
      <c r="P98">
        <f t="shared" si="16"/>
        <v>2.61774128237857</v>
      </c>
      <c r="Q98">
        <f t="shared" si="17"/>
        <v>1.7556076894214744E-2</v>
      </c>
      <c r="R98">
        <f t="shared" si="18"/>
        <v>1.0339649508656516E-2</v>
      </c>
      <c r="S98">
        <f t="shared" si="19"/>
        <v>0.10174630516137248</v>
      </c>
      <c r="T98">
        <f t="shared" si="20"/>
        <v>4.3593962456620498E-2</v>
      </c>
    </row>
    <row r="99" spans="1:20" x14ac:dyDescent="0.25">
      <c r="A99" t="s">
        <v>73</v>
      </c>
      <c r="B99">
        <v>0</v>
      </c>
      <c r="C99">
        <v>0</v>
      </c>
      <c r="D99">
        <f>IFERROR(VLOOKUP(A99,[2]CO2!$C$2:$G$221,5,FALSE),0)</f>
        <v>2.6867294346056498</v>
      </c>
      <c r="E99">
        <f t="shared" si="11"/>
        <v>2.6867294346056498</v>
      </c>
      <c r="F99">
        <f>IFERROR(VLOOKUP(A99,DJO!$Q$6:$V$175,5,FALSE),0)</f>
        <v>4.7828766592113735E-2</v>
      </c>
      <c r="G99">
        <f>IFERROR(VLOOKUP(A99,DJO!$Q$6:$V$175,6,FALSE),0)</f>
        <v>3.0438976521366189E-2</v>
      </c>
      <c r="H99">
        <f>IFERROR(VLOOKUP(A99,Tol!$U$6:$AI$204,14,FALSE),0)</f>
        <v>3.4921092614532571E-2</v>
      </c>
      <c r="I99">
        <f>IFERROR(VLOOKUP(A99,Tol!$U$6:$AI$204,15,FALSE),0)</f>
        <v>1.4886595895349004E-2</v>
      </c>
      <c r="K99" t="s">
        <v>58</v>
      </c>
      <c r="L99">
        <f t="shared" si="12"/>
        <v>0</v>
      </c>
      <c r="M99">
        <f t="shared" si="13"/>
        <v>0</v>
      </c>
      <c r="N99">
        <f t="shared" si="14"/>
        <v>0</v>
      </c>
      <c r="O99">
        <f t="shared" si="15"/>
        <v>9.8441766483951021</v>
      </c>
      <c r="P99">
        <f t="shared" si="16"/>
        <v>9.8441766483951021</v>
      </c>
      <c r="Q99">
        <f t="shared" si="17"/>
        <v>4.7828766592113735E-2</v>
      </c>
      <c r="R99">
        <f t="shared" si="18"/>
        <v>3.0438976521366189E-2</v>
      </c>
      <c r="S99">
        <f t="shared" si="19"/>
        <v>3.4921092614532571E-2</v>
      </c>
      <c r="T99">
        <f t="shared" si="20"/>
        <v>1.4886595895349004E-2</v>
      </c>
    </row>
    <row r="100" spans="1:20" x14ac:dyDescent="0.25">
      <c r="A100" t="s">
        <v>78</v>
      </c>
      <c r="B100">
        <v>0</v>
      </c>
      <c r="C100">
        <v>0</v>
      </c>
      <c r="D100">
        <f>IFERROR(VLOOKUP(A100,[2]CO2!$C$2:$G$221,5,FALSE),0)</f>
        <v>667.30675284223901</v>
      </c>
      <c r="E100">
        <f t="shared" si="11"/>
        <v>667.30675284223901</v>
      </c>
      <c r="F100">
        <f>IFERROR(VLOOKUP(A100,DJO!$Q$6:$V$175,5,FALSE),0)</f>
        <v>3.9835789472359271</v>
      </c>
      <c r="G100">
        <f>IFERROR(VLOOKUP(A100,DJO!$Q$6:$V$175,6,FALSE),0)</f>
        <v>2.4185269842374986</v>
      </c>
      <c r="H100">
        <f>IFERROR(VLOOKUP(A100,Tol!$U$6:$AI$204,14,FALSE),0)</f>
        <v>6.9675380736729497</v>
      </c>
      <c r="I100">
        <f>IFERROR(VLOOKUP(A100,Tol!$U$6:$AI$204,15,FALSE),0)</f>
        <v>2.9821996521753849</v>
      </c>
      <c r="K100" t="s">
        <v>59</v>
      </c>
      <c r="L100">
        <f t="shared" si="12"/>
        <v>0</v>
      </c>
      <c r="M100">
        <f t="shared" si="13"/>
        <v>0</v>
      </c>
      <c r="N100">
        <f t="shared" si="14"/>
        <v>0</v>
      </c>
      <c r="O100">
        <f t="shared" si="15"/>
        <v>2445.0119424139639</v>
      </c>
      <c r="P100">
        <f t="shared" si="16"/>
        <v>2445.0119424139639</v>
      </c>
      <c r="Q100">
        <f t="shared" si="17"/>
        <v>3.9835789472359271</v>
      </c>
      <c r="R100">
        <f t="shared" si="18"/>
        <v>2.4185269842374986</v>
      </c>
      <c r="S100">
        <f t="shared" si="19"/>
        <v>6.9675380736729497</v>
      </c>
      <c r="T100">
        <f t="shared" si="20"/>
        <v>2.9821996521753849</v>
      </c>
    </row>
    <row r="101" spans="1:20" x14ac:dyDescent="0.25">
      <c r="A101" t="s">
        <v>77</v>
      </c>
      <c r="B101">
        <v>0</v>
      </c>
      <c r="C101">
        <v>0</v>
      </c>
      <c r="D101">
        <f>IFERROR(VLOOKUP(A101,[2]CO2!$C$2:$G$221,5,FALSE),0)</f>
        <v>166.426344744359</v>
      </c>
      <c r="E101">
        <f t="shared" si="11"/>
        <v>166.426344744359</v>
      </c>
      <c r="F101">
        <f>IFERROR(VLOOKUP(A101,DJO!$Q$6:$V$175,5,FALSE),0)</f>
        <v>0.46167177790026404</v>
      </c>
      <c r="G101">
        <f>IFERROR(VLOOKUP(A101,DJO!$Q$6:$V$175,6,FALSE),0)</f>
        <v>0.20003508189739899</v>
      </c>
      <c r="H101">
        <f>IFERROR(VLOOKUP(A101,Tol!$U$6:$AI$204,14,FALSE),0)</f>
        <v>1.0372429006934616</v>
      </c>
      <c r="I101">
        <f>IFERROR(VLOOKUP(A101,Tol!$U$6:$AI$204,15,FALSE),0)</f>
        <v>0.44407441547458659</v>
      </c>
      <c r="K101" t="s">
        <v>62</v>
      </c>
      <c r="L101">
        <f t="shared" si="12"/>
        <v>0</v>
      </c>
      <c r="M101">
        <f t="shared" si="13"/>
        <v>0</v>
      </c>
      <c r="N101">
        <f t="shared" si="14"/>
        <v>0</v>
      </c>
      <c r="O101">
        <f t="shared" si="15"/>
        <v>609.78612714333144</v>
      </c>
      <c r="P101">
        <f t="shared" si="16"/>
        <v>609.78612714333144</v>
      </c>
      <c r="Q101">
        <f t="shared" si="17"/>
        <v>0.46167177790026404</v>
      </c>
      <c r="R101">
        <f t="shared" si="18"/>
        <v>0.20003508189739899</v>
      </c>
      <c r="S101">
        <f t="shared" si="19"/>
        <v>1.0372429006934616</v>
      </c>
      <c r="T101">
        <f t="shared" si="20"/>
        <v>0.44407441547458659</v>
      </c>
    </row>
    <row r="102" spans="1:20" x14ac:dyDescent="0.25">
      <c r="A102" t="s">
        <v>80</v>
      </c>
      <c r="B102">
        <v>0</v>
      </c>
      <c r="C102">
        <v>0</v>
      </c>
      <c r="D102">
        <f>IFERROR(VLOOKUP(A102,[2]CO2!$C$2:$G$221,5,FALSE),0)</f>
        <v>199.229778060429</v>
      </c>
      <c r="E102">
        <f t="shared" si="11"/>
        <v>199.229778060429</v>
      </c>
      <c r="F102">
        <f>IFERROR(VLOOKUP(A102,DJO!$Q$6:$V$175,5,FALSE),0)</f>
        <v>0.69353661395120092</v>
      </c>
      <c r="G102">
        <f>IFERROR(VLOOKUP(A102,DJO!$Q$6:$V$175,6,FALSE),0)</f>
        <v>0.26253433961089895</v>
      </c>
      <c r="H102">
        <f>IFERROR(VLOOKUP(A102,Tol!$U$6:$AI$204,14,FALSE),0)</f>
        <v>0.20041387911947481</v>
      </c>
      <c r="I102">
        <f>IFERROR(VLOOKUP(A102,Tol!$U$6:$AI$204,15,FALSE),0)</f>
        <v>8.5227312207884126E-2</v>
      </c>
      <c r="K102" t="s">
        <v>65</v>
      </c>
      <c r="L102">
        <f t="shared" si="12"/>
        <v>0</v>
      </c>
      <c r="M102">
        <f t="shared" si="13"/>
        <v>0</v>
      </c>
      <c r="N102">
        <f t="shared" si="14"/>
        <v>0</v>
      </c>
      <c r="O102">
        <f t="shared" si="15"/>
        <v>729.97790681341189</v>
      </c>
      <c r="P102">
        <f t="shared" si="16"/>
        <v>729.97790681341189</v>
      </c>
      <c r="Q102">
        <f t="shared" si="17"/>
        <v>0.69353661395120092</v>
      </c>
      <c r="R102">
        <f t="shared" si="18"/>
        <v>0.26253433961089895</v>
      </c>
      <c r="S102">
        <f t="shared" si="19"/>
        <v>0.20041387911947481</v>
      </c>
      <c r="T102">
        <f t="shared" si="20"/>
        <v>8.5227312207884126E-2</v>
      </c>
    </row>
    <row r="103" spans="1:20" x14ac:dyDescent="0.25">
      <c r="A103" t="s">
        <v>81</v>
      </c>
      <c r="B103">
        <v>0</v>
      </c>
      <c r="C103">
        <v>0</v>
      </c>
      <c r="D103">
        <f>IFERROR(VLOOKUP(A103,[2]CO2!$C$2:$G$221,5,FALSE),0)</f>
        <v>47.354540393879098</v>
      </c>
      <c r="E103">
        <f t="shared" si="11"/>
        <v>47.354540393879098</v>
      </c>
      <c r="F103">
        <f>IFERROR(VLOOKUP(A103,DJO!$Q$6:$V$175,5,FALSE),0)</f>
        <v>0.36268673733667833</v>
      </c>
      <c r="G103">
        <f>IFERROR(VLOOKUP(A103,DJO!$Q$6:$V$175,6,FALSE),0)</f>
        <v>0.23611622810704114</v>
      </c>
      <c r="H103">
        <f>IFERROR(VLOOKUP(A103,Tol!$U$6:$AI$204,14,FALSE),0)</f>
        <v>0.11210337427148298</v>
      </c>
      <c r="I103">
        <f>IFERROR(VLOOKUP(A103,Tol!$U$6:$AI$204,15,FALSE),0)</f>
        <v>4.7690935605820897E-2</v>
      </c>
      <c r="K103" t="s">
        <v>69</v>
      </c>
      <c r="L103">
        <f t="shared" si="12"/>
        <v>0</v>
      </c>
      <c r="M103">
        <f t="shared" si="13"/>
        <v>0</v>
      </c>
      <c r="N103">
        <f t="shared" si="14"/>
        <v>0</v>
      </c>
      <c r="O103">
        <f t="shared" si="15"/>
        <v>173.50703600317303</v>
      </c>
      <c r="P103">
        <f t="shared" si="16"/>
        <v>173.50703600317303</v>
      </c>
      <c r="Q103">
        <f t="shared" si="17"/>
        <v>0.36268673733667833</v>
      </c>
      <c r="R103">
        <f t="shared" si="18"/>
        <v>0.23611622810704114</v>
      </c>
      <c r="S103">
        <f t="shared" si="19"/>
        <v>0.11210337427148298</v>
      </c>
      <c r="T103">
        <f t="shared" si="20"/>
        <v>4.7690935605820897E-2</v>
      </c>
    </row>
    <row r="104" spans="1:20" x14ac:dyDescent="0.25">
      <c r="A104" t="s">
        <v>83</v>
      </c>
      <c r="B104">
        <v>0</v>
      </c>
      <c r="C104">
        <v>0</v>
      </c>
      <c r="D104">
        <f>IFERROR(VLOOKUP(A104,[2]CO2!$C$2:$G$221,5,FALSE),0)</f>
        <v>15.0131275761004</v>
      </c>
      <c r="E104">
        <f t="shared" si="11"/>
        <v>15.0131275761004</v>
      </c>
      <c r="F104">
        <f>IFERROR(VLOOKUP(A104,DJO!$Q$6:$V$175,5,FALSE),0)</f>
        <v>1.3895736296752681</v>
      </c>
      <c r="G104">
        <f>IFERROR(VLOOKUP(A104,DJO!$Q$6:$V$175,6,FALSE),0)</f>
        <v>0.17434596125651861</v>
      </c>
      <c r="H104">
        <f>IFERROR(VLOOKUP(A104,Tol!$U$6:$AI$204,14,FALSE),0)</f>
        <v>6.6089167981145964E-3</v>
      </c>
      <c r="I104">
        <f>IFERROR(VLOOKUP(A104,Tol!$U$6:$AI$204,15,FALSE),0)</f>
        <v>3.0071036380699104E-3</v>
      </c>
      <c r="K104" t="s">
        <v>70</v>
      </c>
      <c r="L104">
        <f t="shared" si="12"/>
        <v>0</v>
      </c>
      <c r="M104">
        <f t="shared" si="13"/>
        <v>0</v>
      </c>
      <c r="N104">
        <f t="shared" si="14"/>
        <v>0</v>
      </c>
      <c r="O104">
        <f t="shared" si="15"/>
        <v>55.00809943883187</v>
      </c>
      <c r="P104">
        <f t="shared" si="16"/>
        <v>55.00809943883187</v>
      </c>
      <c r="Q104">
        <f t="shared" si="17"/>
        <v>1.3895736296752681</v>
      </c>
      <c r="R104">
        <f t="shared" si="18"/>
        <v>0.17434596125651861</v>
      </c>
      <c r="S104">
        <f t="shared" si="19"/>
        <v>6.6089167981145964E-3</v>
      </c>
      <c r="T104">
        <f t="shared" si="20"/>
        <v>3.0071036380699104E-3</v>
      </c>
    </row>
    <row r="105" spans="1:20" x14ac:dyDescent="0.25">
      <c r="A105" t="s">
        <v>37</v>
      </c>
      <c r="B105">
        <v>0</v>
      </c>
      <c r="C105">
        <v>0</v>
      </c>
      <c r="D105">
        <f>IFERROR(VLOOKUP(A105,[2]CO2!$C$2:$G$221,5,FALSE),0)</f>
        <v>2.99231671634029</v>
      </c>
      <c r="E105">
        <f t="shared" si="11"/>
        <v>2.99231671634029</v>
      </c>
      <c r="F105">
        <f>IFERROR(VLOOKUP(A105,DJO!$Q$6:$V$175,5,FALSE),0)</f>
        <v>5.3777426789039844E-2</v>
      </c>
      <c r="G105">
        <f>IFERROR(VLOOKUP(A105,DJO!$Q$6:$V$175,6,FALSE),0)</f>
        <v>3.3190220587684366E-2</v>
      </c>
      <c r="H105">
        <f>IFERROR(VLOOKUP(A105,Tol!$U$6:$AI$204,14,FALSE),0)</f>
        <v>0.12245045381637316</v>
      </c>
      <c r="I105">
        <f>IFERROR(VLOOKUP(A105,Tol!$U$6:$AI$204,15,FALSE),0)</f>
        <v>5.2029452941289307E-2</v>
      </c>
      <c r="K105" t="s">
        <v>71</v>
      </c>
      <c r="L105">
        <f t="shared" si="12"/>
        <v>0</v>
      </c>
      <c r="M105">
        <f t="shared" si="13"/>
        <v>0</v>
      </c>
      <c r="N105">
        <f t="shared" si="14"/>
        <v>0</v>
      </c>
      <c r="O105">
        <f t="shared" si="15"/>
        <v>10.963848448670824</v>
      </c>
      <c r="P105">
        <f t="shared" si="16"/>
        <v>10.963848448670824</v>
      </c>
      <c r="Q105">
        <f t="shared" si="17"/>
        <v>5.3777426789039844E-2</v>
      </c>
      <c r="R105">
        <f t="shared" si="18"/>
        <v>3.3190220587684366E-2</v>
      </c>
      <c r="S105">
        <f t="shared" si="19"/>
        <v>0.12245045381637316</v>
      </c>
      <c r="T105">
        <f t="shared" si="20"/>
        <v>5.2029452941289307E-2</v>
      </c>
    </row>
    <row r="106" spans="1:20" x14ac:dyDescent="0.25">
      <c r="A106" t="s">
        <v>85</v>
      </c>
      <c r="B106">
        <v>0</v>
      </c>
      <c r="C106">
        <v>0</v>
      </c>
      <c r="D106">
        <f>IFERROR(VLOOKUP(A106,[2]CO2!$C$2:$G$221,5,FALSE),0)</f>
        <v>1.89506307719064</v>
      </c>
      <c r="E106">
        <f t="shared" si="11"/>
        <v>1.89506307719064</v>
      </c>
      <c r="F106">
        <f>IFERROR(VLOOKUP(A106,DJO!$Q$6:$V$175,5,FALSE),0)</f>
        <v>1.7420032299171793E-2</v>
      </c>
      <c r="G106">
        <f>IFERROR(VLOOKUP(A106,DJO!$Q$6:$V$175,6,FALSE),0)</f>
        <v>1.1015428991735568E-2</v>
      </c>
      <c r="H106">
        <f>IFERROR(VLOOKUP(A106,Tol!$U$6:$AI$204,14,FALSE),0)</f>
        <v>5.5305668697315609E-3</v>
      </c>
      <c r="I106">
        <f>IFERROR(VLOOKUP(A106,Tol!$U$6:$AI$204,15,FALSE),0)</f>
        <v>2.3550668771215619E-3</v>
      </c>
      <c r="K106" t="s">
        <v>72</v>
      </c>
      <c r="L106">
        <f t="shared" si="12"/>
        <v>0</v>
      </c>
      <c r="M106">
        <f t="shared" si="13"/>
        <v>0</v>
      </c>
      <c r="N106">
        <f t="shared" si="14"/>
        <v>0</v>
      </c>
      <c r="O106">
        <f t="shared" si="15"/>
        <v>6.9435111148265056</v>
      </c>
      <c r="P106">
        <f t="shared" si="16"/>
        <v>6.9435111148265056</v>
      </c>
      <c r="Q106">
        <f t="shared" si="17"/>
        <v>1.7420032299171793E-2</v>
      </c>
      <c r="R106">
        <f t="shared" si="18"/>
        <v>1.1015428991735568E-2</v>
      </c>
      <c r="S106">
        <f t="shared" si="19"/>
        <v>5.5305668697315609E-3</v>
      </c>
      <c r="T106">
        <f t="shared" si="20"/>
        <v>2.3550668771215619E-3</v>
      </c>
    </row>
    <row r="107" spans="1:20" x14ac:dyDescent="0.25">
      <c r="A107" t="s">
        <v>147</v>
      </c>
      <c r="B107">
        <v>0</v>
      </c>
      <c r="C107">
        <v>0</v>
      </c>
      <c r="D107">
        <f>IFERROR(VLOOKUP(A107,[2]CO2!$C$2:$G$221,5,FALSE),0)</f>
        <v>3.3951502915918502E-2</v>
      </c>
      <c r="E107">
        <f t="shared" si="11"/>
        <v>3.3951502915918502E-2</v>
      </c>
      <c r="F107">
        <f>IFERROR(VLOOKUP(A107,DJO!$Q$6:$V$175,5,FALSE),0)</f>
        <v>6.3198111806000773E-4</v>
      </c>
      <c r="G107">
        <f>IFERROR(VLOOKUP(A107,DJO!$Q$6:$V$175,6,FALSE),0)</f>
        <v>3.7342493650142851E-4</v>
      </c>
      <c r="H107">
        <f>IFERROR(VLOOKUP(A107,Tol!$U$6:$AI$204,14,FALSE),0)</f>
        <v>1.0933187319110708E-3</v>
      </c>
      <c r="I107">
        <f>IFERROR(VLOOKUP(A107,Tol!$U$6:$AI$204,15,FALSE),0)</f>
        <v>4.6796709859918021E-4</v>
      </c>
      <c r="K107" t="s">
        <v>73</v>
      </c>
      <c r="L107">
        <f t="shared" si="12"/>
        <v>0</v>
      </c>
      <c r="M107">
        <f t="shared" si="13"/>
        <v>0</v>
      </c>
      <c r="N107">
        <f t="shared" si="14"/>
        <v>0</v>
      </c>
      <c r="O107">
        <f t="shared" si="15"/>
        <v>0.1243983066839254</v>
      </c>
      <c r="P107">
        <f t="shared" si="16"/>
        <v>0.1243983066839254</v>
      </c>
      <c r="Q107">
        <f t="shared" si="17"/>
        <v>6.3198111806000773E-4</v>
      </c>
      <c r="R107">
        <f t="shared" si="18"/>
        <v>3.7342493650142851E-4</v>
      </c>
      <c r="S107">
        <f t="shared" si="19"/>
        <v>1.0933187319110708E-3</v>
      </c>
      <c r="T107">
        <f t="shared" si="20"/>
        <v>4.6796709859918021E-4</v>
      </c>
    </row>
    <row r="108" spans="1:20" x14ac:dyDescent="0.25">
      <c r="A108" t="s">
        <v>129</v>
      </c>
      <c r="B108">
        <v>0</v>
      </c>
      <c r="C108">
        <v>0</v>
      </c>
      <c r="D108">
        <f>IFERROR(VLOOKUP(A108,[2]CO2!$C$2:$G$221,5,FALSE),0)</f>
        <v>12.961009578628101</v>
      </c>
      <c r="E108">
        <f t="shared" si="11"/>
        <v>12.961009578628101</v>
      </c>
      <c r="F108">
        <f>IFERROR(VLOOKUP(A108,DJO!$Q$6:$V$175,5,FALSE),0)</f>
        <v>0.38673518139795937</v>
      </c>
      <c r="G108">
        <f>IFERROR(VLOOKUP(A108,DJO!$Q$6:$V$175,6,FALSE),0)</f>
        <v>0.21243736493323143</v>
      </c>
      <c r="H108">
        <f>IFERROR(VLOOKUP(A108,Tol!$U$6:$AI$204,14,FALSE),0)</f>
        <v>7.3832580552268046E-2</v>
      </c>
      <c r="I108">
        <f>IFERROR(VLOOKUP(A108,Tol!$U$6:$AI$204,15,FALSE),0)</f>
        <v>3.1418742400186009E-2</v>
      </c>
      <c r="K108" t="s">
        <v>75</v>
      </c>
      <c r="L108">
        <f t="shared" si="12"/>
        <v>0</v>
      </c>
      <c r="M108">
        <f t="shared" si="13"/>
        <v>0</v>
      </c>
      <c r="N108">
        <f t="shared" si="14"/>
        <v>0</v>
      </c>
      <c r="O108">
        <f t="shared" si="15"/>
        <v>47.489139096093361</v>
      </c>
      <c r="P108">
        <f t="shared" si="16"/>
        <v>47.489139096093361</v>
      </c>
      <c r="Q108">
        <f t="shared" si="17"/>
        <v>0.38673518139795937</v>
      </c>
      <c r="R108">
        <f t="shared" si="18"/>
        <v>0.21243736493323143</v>
      </c>
      <c r="S108">
        <f t="shared" si="19"/>
        <v>7.3832580552268046E-2</v>
      </c>
      <c r="T108">
        <f t="shared" si="20"/>
        <v>3.1418742400186009E-2</v>
      </c>
    </row>
    <row r="109" spans="1:20" x14ac:dyDescent="0.25">
      <c r="A109" t="s">
        <v>141</v>
      </c>
      <c r="B109">
        <v>0</v>
      </c>
      <c r="C109">
        <v>0</v>
      </c>
      <c r="D109">
        <f>IFERROR(VLOOKUP(A109,[2]CO2!$C$2:$G$221,5,FALSE),0)</f>
        <v>3.4781321088488801</v>
      </c>
      <c r="E109">
        <f t="shared" si="11"/>
        <v>3.4781321088488801</v>
      </c>
      <c r="F109">
        <f>IFERROR(VLOOKUP(A109,DJO!$Q$6:$V$175,5,FALSE),0)</f>
        <v>7.4818998581569249E-2</v>
      </c>
      <c r="G109">
        <f>IFERROR(VLOOKUP(A109,DJO!$Q$6:$V$175,6,FALSE),0)</f>
        <v>5.9191801062227073E-2</v>
      </c>
      <c r="H109">
        <f>IFERROR(VLOOKUP(A109,Tol!$U$6:$AI$204,14,FALSE),0)</f>
        <v>9.2539601323981258E-2</v>
      </c>
      <c r="I109">
        <f>IFERROR(VLOOKUP(A109,Tol!$U$6:$AI$204,15,FALSE),0)</f>
        <v>3.9415231170742221E-2</v>
      </c>
      <c r="K109" t="s">
        <v>76</v>
      </c>
      <c r="L109">
        <f t="shared" si="12"/>
        <v>0</v>
      </c>
      <c r="M109">
        <f t="shared" si="13"/>
        <v>0</v>
      </c>
      <c r="N109">
        <f t="shared" si="14"/>
        <v>0</v>
      </c>
      <c r="O109">
        <f t="shared" si="15"/>
        <v>12.743876046822297</v>
      </c>
      <c r="P109">
        <f t="shared" si="16"/>
        <v>12.743876046822297</v>
      </c>
      <c r="Q109">
        <f t="shared" si="17"/>
        <v>7.4818998581569249E-2</v>
      </c>
      <c r="R109">
        <f t="shared" si="18"/>
        <v>5.9191801062227073E-2</v>
      </c>
      <c r="S109">
        <f t="shared" si="19"/>
        <v>9.2539601323981258E-2</v>
      </c>
      <c r="T109">
        <f t="shared" si="20"/>
        <v>3.9415231170742221E-2</v>
      </c>
    </row>
    <row r="110" spans="1:20" x14ac:dyDescent="0.25">
      <c r="A110" t="s">
        <v>89</v>
      </c>
      <c r="B110">
        <v>0</v>
      </c>
      <c r="C110">
        <v>0</v>
      </c>
      <c r="D110">
        <f>IFERROR(VLOOKUP(A110,[2]CO2!$C$2:$G$221,5,FALSE),0)</f>
        <v>4.9879464126366502</v>
      </c>
      <c r="E110">
        <f t="shared" si="11"/>
        <v>4.9879464126366502</v>
      </c>
      <c r="F110">
        <f>IFERROR(VLOOKUP(A110,DJO!$Q$6:$V$175,5,FALSE),0)</f>
        <v>0.18473517272862033</v>
      </c>
      <c r="G110">
        <f>IFERROR(VLOOKUP(A110,DJO!$Q$6:$V$175,6,FALSE),0)</f>
        <v>0.12096211381410854</v>
      </c>
      <c r="H110">
        <f>IFERROR(VLOOKUP(A110,Tol!$U$6:$AI$204,14,FALSE),0)</f>
        <v>0.37220907574188766</v>
      </c>
      <c r="I110">
        <f>IFERROR(VLOOKUP(A110,Tol!$U$6:$AI$204,15,FALSE),0)</f>
        <v>0.15822388630816239</v>
      </c>
      <c r="K110" t="s">
        <v>77</v>
      </c>
      <c r="L110">
        <f t="shared" si="12"/>
        <v>0</v>
      </c>
      <c r="M110">
        <f t="shared" si="13"/>
        <v>0</v>
      </c>
      <c r="N110">
        <f t="shared" si="14"/>
        <v>0</v>
      </c>
      <c r="O110">
        <f t="shared" si="15"/>
        <v>18.275835655900686</v>
      </c>
      <c r="P110">
        <f t="shared" si="16"/>
        <v>18.275835655900686</v>
      </c>
      <c r="Q110">
        <f t="shared" si="17"/>
        <v>0.18473517272862033</v>
      </c>
      <c r="R110">
        <f t="shared" si="18"/>
        <v>0.12096211381410854</v>
      </c>
      <c r="S110">
        <f t="shared" si="19"/>
        <v>0.37220907574188766</v>
      </c>
      <c r="T110">
        <f t="shared" si="20"/>
        <v>0.15822388630816239</v>
      </c>
    </row>
    <row r="111" spans="1:20" x14ac:dyDescent="0.25">
      <c r="A111" t="s">
        <v>298</v>
      </c>
      <c r="B111">
        <v>0</v>
      </c>
      <c r="C111">
        <v>0</v>
      </c>
      <c r="D111">
        <f>IFERROR(VLOOKUP(A111,[2]CO2!$C$2:$G$221,5,FALSE),0)</f>
        <v>1.8997499327017799E-2</v>
      </c>
      <c r="E111">
        <f t="shared" si="11"/>
        <v>1.8997499327017799E-2</v>
      </c>
      <c r="F111">
        <f>IFERROR(VLOOKUP(A111,DJO!$Q$6:$V$175,5,FALSE),0)</f>
        <v>0</v>
      </c>
      <c r="G111">
        <f>IFERROR(VLOOKUP(A111,DJO!$Q$6:$V$175,6,FALSE),0)</f>
        <v>0</v>
      </c>
      <c r="H111">
        <f>IFERROR(VLOOKUP(A111,Tol!$U$6:$AI$204,14,FALSE),0)</f>
        <v>5.2169598414193491E-4</v>
      </c>
      <c r="I111">
        <f>IFERROR(VLOOKUP(A111,Tol!$U$6:$AI$204,15,FALSE),0)</f>
        <v>2.2365507094924139E-4</v>
      </c>
      <c r="K111" t="s">
        <v>78</v>
      </c>
      <c r="L111">
        <f t="shared" si="12"/>
        <v>0</v>
      </c>
      <c r="M111">
        <f t="shared" si="13"/>
        <v>0</v>
      </c>
      <c r="N111">
        <f t="shared" si="14"/>
        <v>0</v>
      </c>
      <c r="O111">
        <f t="shared" si="15"/>
        <v>6.9606837534193222E-2</v>
      </c>
      <c r="P111">
        <f t="shared" si="16"/>
        <v>6.9606837534193222E-2</v>
      </c>
      <c r="Q111">
        <f t="shared" si="17"/>
        <v>0</v>
      </c>
      <c r="R111">
        <f t="shared" si="18"/>
        <v>0</v>
      </c>
      <c r="S111">
        <f t="shared" si="19"/>
        <v>5.2169598414193491E-4</v>
      </c>
      <c r="T111">
        <f t="shared" si="20"/>
        <v>2.2365507094924139E-4</v>
      </c>
    </row>
    <row r="112" spans="1:20" x14ac:dyDescent="0.25">
      <c r="A112" t="s">
        <v>102</v>
      </c>
      <c r="B112">
        <v>0</v>
      </c>
      <c r="C112">
        <v>0</v>
      </c>
      <c r="D112">
        <f>IFERROR(VLOOKUP(A112,[2]CO2!$C$2:$G$221,5,FALSE),0)</f>
        <v>1.90887360891283</v>
      </c>
      <c r="E112">
        <f t="shared" si="11"/>
        <v>1.90887360891283</v>
      </c>
      <c r="F112">
        <f>IFERROR(VLOOKUP(A112,DJO!$Q$6:$V$175,5,FALSE),0)</f>
        <v>5.310788403521649E-2</v>
      </c>
      <c r="G112">
        <f>IFERROR(VLOOKUP(A112,DJO!$Q$6:$V$175,6,FALSE),0)</f>
        <v>1.4613264903619989E-2</v>
      </c>
      <c r="H112">
        <f>IFERROR(VLOOKUP(A112,Tol!$U$6:$AI$204,14,FALSE),0)</f>
        <v>3.2564493502997248E-3</v>
      </c>
      <c r="I112">
        <f>IFERROR(VLOOKUP(A112,Tol!$U$6:$AI$204,15,FALSE),0)</f>
        <v>1.3751421668320824E-3</v>
      </c>
      <c r="K112" t="s">
        <v>80</v>
      </c>
      <c r="L112">
        <f t="shared" si="12"/>
        <v>0</v>
      </c>
      <c r="M112">
        <f t="shared" si="13"/>
        <v>0</v>
      </c>
      <c r="N112">
        <f t="shared" si="14"/>
        <v>0</v>
      </c>
      <c r="O112">
        <f t="shared" si="15"/>
        <v>6.9941129030566094</v>
      </c>
      <c r="P112">
        <f t="shared" si="16"/>
        <v>6.9941129030566094</v>
      </c>
      <c r="Q112">
        <f t="shared" si="17"/>
        <v>5.310788403521649E-2</v>
      </c>
      <c r="R112">
        <f t="shared" si="18"/>
        <v>1.4613264903619989E-2</v>
      </c>
      <c r="S112">
        <f t="shared" si="19"/>
        <v>3.2564493502997248E-3</v>
      </c>
      <c r="T112">
        <f t="shared" si="20"/>
        <v>1.3751421668320824E-3</v>
      </c>
    </row>
    <row r="113" spans="1:20" x14ac:dyDescent="0.25">
      <c r="A113" t="s">
        <v>95</v>
      </c>
      <c r="B113">
        <v>0</v>
      </c>
      <c r="C113">
        <v>0</v>
      </c>
      <c r="D113">
        <f>IFERROR(VLOOKUP(A113,[2]CO2!$C$2:$G$221,5,FALSE),0)</f>
        <v>6.6798982805330001</v>
      </c>
      <c r="E113">
        <f t="shared" si="11"/>
        <v>6.6798982805330001</v>
      </c>
      <c r="F113">
        <f>IFERROR(VLOOKUP(A113,DJO!$Q$6:$V$175,5,FALSE),0)</f>
        <v>8.1485446500320996E-2</v>
      </c>
      <c r="G113">
        <f>IFERROR(VLOOKUP(A113,DJO!$Q$6:$V$175,6,FALSE),0)</f>
        <v>2.9689779975231232E-2</v>
      </c>
      <c r="H113">
        <f>IFERROR(VLOOKUP(A113,Tol!$U$6:$AI$204,14,FALSE),0)</f>
        <v>6.7129456911208963E-3</v>
      </c>
      <c r="I113">
        <f>IFERROR(VLOOKUP(A113,Tol!$U$6:$AI$204,15,FALSE),0)</f>
        <v>2.808974130621989E-3</v>
      </c>
      <c r="K113" t="s">
        <v>81</v>
      </c>
      <c r="L113">
        <f t="shared" si="12"/>
        <v>0</v>
      </c>
      <c r="M113">
        <f t="shared" si="13"/>
        <v>0</v>
      </c>
      <c r="N113">
        <f t="shared" si="14"/>
        <v>0</v>
      </c>
      <c r="O113">
        <f t="shared" si="15"/>
        <v>24.475147299872912</v>
      </c>
      <c r="P113">
        <f t="shared" si="16"/>
        <v>24.475147299872912</v>
      </c>
      <c r="Q113">
        <f t="shared" si="17"/>
        <v>8.1485446500320996E-2</v>
      </c>
      <c r="R113">
        <f t="shared" si="18"/>
        <v>2.9689779975231232E-2</v>
      </c>
      <c r="S113">
        <f t="shared" si="19"/>
        <v>6.7129456911208963E-3</v>
      </c>
      <c r="T113">
        <f t="shared" si="20"/>
        <v>2.808974130621989E-3</v>
      </c>
    </row>
    <row r="114" spans="1:20" x14ac:dyDescent="0.25">
      <c r="A114" t="s">
        <v>96</v>
      </c>
      <c r="B114">
        <v>0</v>
      </c>
      <c r="C114">
        <v>0</v>
      </c>
      <c r="D114">
        <f>IFERROR(VLOOKUP(A114,[2]CO2!$C$2:$G$221,5,FALSE),0)</f>
        <v>0.30769198111709001</v>
      </c>
      <c r="E114">
        <f t="shared" si="11"/>
        <v>0.30769198111709001</v>
      </c>
      <c r="F114">
        <f>IFERROR(VLOOKUP(A114,DJO!$Q$6:$V$175,5,FALSE),0)</f>
        <v>1.7322498992349861E-2</v>
      </c>
      <c r="G114">
        <f>IFERROR(VLOOKUP(A114,DJO!$Q$6:$V$175,6,FALSE),0)</f>
        <v>1.3420644678766058E-2</v>
      </c>
      <c r="H114">
        <f>IFERROR(VLOOKUP(A114,Tol!$U$6:$AI$204,14,FALSE),0)</f>
        <v>6.2571643704412011E-2</v>
      </c>
      <c r="I114">
        <f>IFERROR(VLOOKUP(A114,Tol!$U$6:$AI$204,15,FALSE),0)</f>
        <v>2.6707786476762481E-2</v>
      </c>
      <c r="K114" t="s">
        <v>83</v>
      </c>
      <c r="L114">
        <f t="shared" si="12"/>
        <v>0</v>
      </c>
      <c r="M114">
        <f t="shared" si="13"/>
        <v>0</v>
      </c>
      <c r="N114">
        <f t="shared" si="14"/>
        <v>0</v>
      </c>
      <c r="O114">
        <f t="shared" si="15"/>
        <v>1.1273834188130178</v>
      </c>
      <c r="P114">
        <f t="shared" si="16"/>
        <v>1.1273834188130178</v>
      </c>
      <c r="Q114">
        <f t="shared" si="17"/>
        <v>1.7322498992349861E-2</v>
      </c>
      <c r="R114">
        <f t="shared" si="18"/>
        <v>1.3420644678766058E-2</v>
      </c>
      <c r="S114">
        <f t="shared" si="19"/>
        <v>6.2571643704412011E-2</v>
      </c>
      <c r="T114">
        <f t="shared" si="20"/>
        <v>2.6707786476762481E-2</v>
      </c>
    </row>
    <row r="115" spans="1:20" x14ac:dyDescent="0.25">
      <c r="A115" t="s">
        <v>97</v>
      </c>
      <c r="B115">
        <v>0</v>
      </c>
      <c r="C115">
        <v>0</v>
      </c>
      <c r="D115">
        <f>IFERROR(VLOOKUP(A115,[2]CO2!$C$2:$G$221,5,FALSE),0)</f>
        <v>15.983937461386599</v>
      </c>
      <c r="E115">
        <f t="shared" si="11"/>
        <v>15.983937461386599</v>
      </c>
      <c r="F115">
        <f>IFERROR(VLOOKUP(A115,DJO!$Q$6:$V$175,5,FALSE),0)</f>
        <v>0.1767207096764451</v>
      </c>
      <c r="G115">
        <f>IFERROR(VLOOKUP(A115,DJO!$Q$6:$V$175,6,FALSE),0)</f>
        <v>8.3243734626783555E-2</v>
      </c>
      <c r="H115">
        <f>IFERROR(VLOOKUP(A115,Tol!$U$6:$AI$204,14,FALSE),0)</f>
        <v>8.5218737091820266E-3</v>
      </c>
      <c r="I115">
        <f>IFERROR(VLOOKUP(A115,Tol!$U$6:$AI$204,15,FALSE),0)</f>
        <v>3.5263162134490569E-3</v>
      </c>
      <c r="K115" t="s">
        <v>85</v>
      </c>
      <c r="L115">
        <f t="shared" si="12"/>
        <v>0</v>
      </c>
      <c r="M115">
        <f t="shared" si="13"/>
        <v>0</v>
      </c>
      <c r="N115">
        <f t="shared" si="14"/>
        <v>0</v>
      </c>
      <c r="O115">
        <f t="shared" si="15"/>
        <v>58.5651468585205</v>
      </c>
      <c r="P115">
        <f t="shared" si="16"/>
        <v>58.5651468585205</v>
      </c>
      <c r="Q115">
        <f t="shared" si="17"/>
        <v>0.1767207096764451</v>
      </c>
      <c r="R115">
        <f t="shared" si="18"/>
        <v>8.3243734626783555E-2</v>
      </c>
      <c r="S115">
        <f t="shared" si="19"/>
        <v>8.5218737091820266E-3</v>
      </c>
      <c r="T115">
        <f t="shared" si="20"/>
        <v>3.5263162134490569E-3</v>
      </c>
    </row>
    <row r="116" spans="1:20" x14ac:dyDescent="0.25">
      <c r="A116" t="s">
        <v>100</v>
      </c>
      <c r="B116">
        <v>0</v>
      </c>
      <c r="C116">
        <v>0</v>
      </c>
      <c r="D116">
        <f>IFERROR(VLOOKUP(A116,[2]CO2!$C$2:$G$221,5,FALSE),0)</f>
        <v>3.7262977419322101</v>
      </c>
      <c r="E116">
        <f t="shared" si="11"/>
        <v>3.7262977419322101</v>
      </c>
      <c r="F116">
        <f>IFERROR(VLOOKUP(A116,DJO!$Q$6:$V$175,5,FALSE),0)</f>
        <v>9.9288703275286258E-2</v>
      </c>
      <c r="G116">
        <f>IFERROR(VLOOKUP(A116,DJO!$Q$6:$V$175,6,FALSE),0)</f>
        <v>3.3678662529676037E-2</v>
      </c>
      <c r="H116">
        <f>IFERROR(VLOOKUP(A116,Tol!$U$6:$AI$204,14,FALSE),0)</f>
        <v>4.304604994912216E-3</v>
      </c>
      <c r="I116">
        <f>IFERROR(VLOOKUP(A116,Tol!$U$6:$AI$204,15,FALSE),0)</f>
        <v>1.807040881351834E-3</v>
      </c>
      <c r="K116" t="s">
        <v>86</v>
      </c>
      <c r="L116">
        <f t="shared" si="12"/>
        <v>0</v>
      </c>
      <c r="M116">
        <f t="shared" si="13"/>
        <v>0</v>
      </c>
      <c r="N116">
        <f t="shared" si="14"/>
        <v>0</v>
      </c>
      <c r="O116">
        <f t="shared" si="15"/>
        <v>13.653154926439619</v>
      </c>
      <c r="P116">
        <f t="shared" si="16"/>
        <v>13.653154926439619</v>
      </c>
      <c r="Q116">
        <f t="shared" si="17"/>
        <v>9.9288703275286258E-2</v>
      </c>
      <c r="R116">
        <f t="shared" si="18"/>
        <v>3.3678662529676037E-2</v>
      </c>
      <c r="S116">
        <f t="shared" si="19"/>
        <v>4.304604994912216E-3</v>
      </c>
      <c r="T116">
        <f t="shared" si="20"/>
        <v>1.807040881351834E-3</v>
      </c>
    </row>
    <row r="117" spans="1:20" x14ac:dyDescent="0.25">
      <c r="A117" t="s">
        <v>320</v>
      </c>
      <c r="B117">
        <v>0</v>
      </c>
      <c r="C117">
        <v>0</v>
      </c>
      <c r="D117">
        <f>IFERROR(VLOOKUP(A117,[2]CO2!$C$2:$G$221,5,FALSE),0)</f>
        <v>0.56253706340558196</v>
      </c>
      <c r="E117">
        <f t="shared" si="11"/>
        <v>0.56253706340558196</v>
      </c>
      <c r="F117">
        <f>IFERROR(VLOOKUP(A117,DJO!$Q$6:$V$175,5,FALSE),0)</f>
        <v>0</v>
      </c>
      <c r="G117">
        <f>IFERROR(VLOOKUP(A117,DJO!$Q$6:$V$175,6,FALSE),0)</f>
        <v>0</v>
      </c>
      <c r="H117">
        <f>IFERROR(VLOOKUP(A117,Tol!$U$6:$AI$204,14,FALSE),0)</f>
        <v>6.9406165978396319E-4</v>
      </c>
      <c r="I117">
        <f>IFERROR(VLOOKUP(A117,Tol!$U$6:$AI$204,15,FALSE),0)</f>
        <v>2.9313993856660946E-4</v>
      </c>
      <c r="K117" t="s">
        <v>88</v>
      </c>
      <c r="L117">
        <f t="shared" si="12"/>
        <v>0</v>
      </c>
      <c r="M117">
        <f t="shared" si="13"/>
        <v>0</v>
      </c>
      <c r="N117">
        <f t="shared" si="14"/>
        <v>0</v>
      </c>
      <c r="O117">
        <f t="shared" si="15"/>
        <v>2.0611358003180524</v>
      </c>
      <c r="P117">
        <f t="shared" si="16"/>
        <v>2.0611358003180524</v>
      </c>
      <c r="Q117">
        <f t="shared" si="17"/>
        <v>0</v>
      </c>
      <c r="R117">
        <f t="shared" si="18"/>
        <v>0</v>
      </c>
      <c r="S117">
        <f t="shared" si="19"/>
        <v>6.9406165978396319E-4</v>
      </c>
      <c r="T117">
        <f t="shared" si="20"/>
        <v>2.9313993856660946E-4</v>
      </c>
    </row>
    <row r="118" spans="1:20" x14ac:dyDescent="0.25">
      <c r="A118" t="s">
        <v>326</v>
      </c>
      <c r="B118">
        <v>0</v>
      </c>
      <c r="C118">
        <v>0</v>
      </c>
      <c r="D118">
        <f>IFERROR(VLOOKUP(A118,[2]CO2!$C$2:$G$221,5,FALSE),0)</f>
        <v>4.2216665171150601E-2</v>
      </c>
      <c r="E118">
        <f t="shared" si="11"/>
        <v>4.2216665171150601E-2</v>
      </c>
      <c r="F118">
        <f>IFERROR(VLOOKUP(A118,DJO!$Q$6:$V$175,5,FALSE),0)</f>
        <v>0</v>
      </c>
      <c r="G118">
        <f>IFERROR(VLOOKUP(A118,DJO!$Q$6:$V$175,6,FALSE),0)</f>
        <v>0</v>
      </c>
      <c r="H118">
        <f>IFERROR(VLOOKUP(A118,Tol!$U$6:$AI$204,14,FALSE),0)</f>
        <v>1.5697661690445105E-4</v>
      </c>
      <c r="I118">
        <f>IFERROR(VLOOKUP(A118,Tol!$U$6:$AI$204,15,FALSE),0)</f>
        <v>6.6806092003227448E-5</v>
      </c>
      <c r="K118" t="s">
        <v>89</v>
      </c>
      <c r="L118">
        <f t="shared" si="12"/>
        <v>0</v>
      </c>
      <c r="M118">
        <f t="shared" si="13"/>
        <v>0</v>
      </c>
      <c r="N118">
        <f t="shared" si="14"/>
        <v>0</v>
      </c>
      <c r="O118">
        <f t="shared" si="15"/>
        <v>0.15468186118709581</v>
      </c>
      <c r="P118">
        <f t="shared" si="16"/>
        <v>0.15468186118709581</v>
      </c>
      <c r="Q118">
        <f t="shared" si="17"/>
        <v>0</v>
      </c>
      <c r="R118">
        <f t="shared" si="18"/>
        <v>0</v>
      </c>
      <c r="S118">
        <f t="shared" si="19"/>
        <v>1.5697661690445105E-4</v>
      </c>
      <c r="T118">
        <f t="shared" si="20"/>
        <v>6.6806092003227448E-5</v>
      </c>
    </row>
    <row r="119" spans="1:20" x14ac:dyDescent="0.25">
      <c r="A119" t="s">
        <v>113</v>
      </c>
      <c r="B119">
        <v>0</v>
      </c>
      <c r="C119">
        <v>0</v>
      </c>
      <c r="D119">
        <f>IFERROR(VLOOKUP(A119,[2]CO2!$C$2:$G$221,5,FALSE),0)</f>
        <v>1.0522056313897299</v>
      </c>
      <c r="E119">
        <f t="shared" si="11"/>
        <v>1.0522056313897299</v>
      </c>
      <c r="F119">
        <f>IFERROR(VLOOKUP(A119,DJO!$Q$6:$V$175,5,FALSE),0)</f>
        <v>1.1667960888491142E-2</v>
      </c>
      <c r="G119">
        <f>IFERROR(VLOOKUP(A119,DJO!$Q$6:$V$175,6,FALSE),0)</f>
        <v>5.6580146421249707E-3</v>
      </c>
      <c r="H119">
        <f>IFERROR(VLOOKUP(A119,Tol!$U$6:$AI$204,14,FALSE),0)</f>
        <v>2.6243089877373189E-2</v>
      </c>
      <c r="I119">
        <f>IFERROR(VLOOKUP(A119,Tol!$U$6:$AI$204,15,FALSE),0)</f>
        <v>1.117843630903549E-2</v>
      </c>
      <c r="K119" t="s">
        <v>90</v>
      </c>
      <c r="L119">
        <f t="shared" si="12"/>
        <v>0</v>
      </c>
      <c r="M119">
        <f t="shared" si="13"/>
        <v>0</v>
      </c>
      <c r="N119">
        <f t="shared" si="14"/>
        <v>0</v>
      </c>
      <c r="O119">
        <f t="shared" si="15"/>
        <v>3.8552814334119705</v>
      </c>
      <c r="P119">
        <f t="shared" si="16"/>
        <v>3.8552814334119705</v>
      </c>
      <c r="Q119">
        <f t="shared" si="17"/>
        <v>1.1667960888491142E-2</v>
      </c>
      <c r="R119">
        <f t="shared" si="18"/>
        <v>5.6580146421249707E-3</v>
      </c>
      <c r="S119">
        <f t="shared" si="19"/>
        <v>2.6243089877373189E-2</v>
      </c>
      <c r="T119">
        <f t="shared" si="20"/>
        <v>1.117843630903549E-2</v>
      </c>
    </row>
    <row r="120" spans="1:20" x14ac:dyDescent="0.25">
      <c r="A120" t="s">
        <v>106</v>
      </c>
      <c r="B120">
        <v>0</v>
      </c>
      <c r="C120">
        <v>0</v>
      </c>
      <c r="D120">
        <f>IFERROR(VLOOKUP(A120,[2]CO2!$C$2:$G$221,5,FALSE),0)</f>
        <v>106.90671613308299</v>
      </c>
      <c r="E120">
        <f t="shared" si="11"/>
        <v>106.90671613308299</v>
      </c>
      <c r="F120">
        <f>IFERROR(VLOOKUP(A120,DJO!$Q$6:$V$175,5,FALSE),0)</f>
        <v>3.9231494949489361</v>
      </c>
      <c r="G120">
        <f>IFERROR(VLOOKUP(A120,DJO!$Q$6:$V$175,6,FALSE),0)</f>
        <v>2.419959129994167</v>
      </c>
      <c r="H120">
        <f>IFERROR(VLOOKUP(A120,Tol!$U$6:$AI$204,14,FALSE),0)</f>
        <v>0.17254352106520851</v>
      </c>
      <c r="I120">
        <f>IFERROR(VLOOKUP(A120,Tol!$U$6:$AI$204,15,FALSE),0)</f>
        <v>7.171204141067189E-2</v>
      </c>
      <c r="K120" t="s">
        <v>91</v>
      </c>
      <c r="L120">
        <f t="shared" si="12"/>
        <v>0</v>
      </c>
      <c r="M120">
        <f t="shared" si="13"/>
        <v>0</v>
      </c>
      <c r="N120">
        <f t="shared" si="14"/>
        <v>0</v>
      </c>
      <c r="O120">
        <f t="shared" si="15"/>
        <v>391.7062079116161</v>
      </c>
      <c r="P120">
        <f t="shared" si="16"/>
        <v>391.7062079116161</v>
      </c>
      <c r="Q120">
        <f t="shared" si="17"/>
        <v>3.9231494949489361</v>
      </c>
      <c r="R120">
        <f t="shared" si="18"/>
        <v>2.419959129994167</v>
      </c>
      <c r="S120">
        <f t="shared" si="19"/>
        <v>0.17254352106520851</v>
      </c>
      <c r="T120">
        <f t="shared" si="20"/>
        <v>7.171204141067189E-2</v>
      </c>
    </row>
    <row r="121" spans="1:20" x14ac:dyDescent="0.25">
      <c r="A121" t="s">
        <v>334</v>
      </c>
      <c r="B121">
        <v>0</v>
      </c>
      <c r="C121">
        <v>0</v>
      </c>
      <c r="D121">
        <f>IFERROR(VLOOKUP(A121,[2]CO2!$C$2:$G$221,5,FALSE),0)</f>
        <v>0</v>
      </c>
      <c r="E121">
        <f t="shared" si="11"/>
        <v>0</v>
      </c>
      <c r="F121">
        <f>IFERROR(VLOOKUP(A121,DJO!$Q$6:$V$175,5,FALSE),0)</f>
        <v>0</v>
      </c>
      <c r="G121">
        <f>IFERROR(VLOOKUP(A121,DJO!$Q$6:$V$175,6,FALSE),0)</f>
        <v>0</v>
      </c>
      <c r="H121">
        <f>IFERROR(VLOOKUP(A121,Tol!$U$6:$AI$204,14,FALSE),0)</f>
        <v>1.4026000114737683E-5</v>
      </c>
      <c r="I121">
        <f>IFERROR(VLOOKUP(A121,Tol!$U$6:$AI$204,15,FALSE),0)</f>
        <v>8.3963802026812116E-6</v>
      </c>
      <c r="K121" t="s">
        <v>94</v>
      </c>
      <c r="L121">
        <f t="shared" si="12"/>
        <v>0</v>
      </c>
      <c r="M121">
        <f t="shared" si="13"/>
        <v>0</v>
      </c>
      <c r="N121">
        <f t="shared" si="14"/>
        <v>0</v>
      </c>
      <c r="O121">
        <f t="shared" si="15"/>
        <v>0</v>
      </c>
      <c r="P121">
        <f t="shared" si="16"/>
        <v>0</v>
      </c>
      <c r="Q121">
        <f t="shared" si="17"/>
        <v>0</v>
      </c>
      <c r="R121">
        <f t="shared" si="18"/>
        <v>0</v>
      </c>
      <c r="S121">
        <f t="shared" si="19"/>
        <v>1.4026000114737683E-5</v>
      </c>
      <c r="T121">
        <f t="shared" si="20"/>
        <v>8.3963802026812116E-6</v>
      </c>
    </row>
    <row r="122" spans="1:20" x14ac:dyDescent="0.25">
      <c r="A122" t="s">
        <v>110</v>
      </c>
      <c r="B122">
        <v>0</v>
      </c>
      <c r="C122">
        <v>0</v>
      </c>
      <c r="D122">
        <f>IFERROR(VLOOKUP(A122,[2]CO2!$C$2:$G$221,5,FALSE),0)</f>
        <v>0.66901242595715205</v>
      </c>
      <c r="E122">
        <f t="shared" si="11"/>
        <v>0.66901242595715205</v>
      </c>
      <c r="F122">
        <f>IFERROR(VLOOKUP(A122,DJO!$Q$6:$V$175,5,FALSE),0)</f>
        <v>9.6099707805024949E-3</v>
      </c>
      <c r="G122">
        <f>IFERROR(VLOOKUP(A122,DJO!$Q$6:$V$175,6,FALSE),0)</f>
        <v>2.8376555296747716E-3</v>
      </c>
      <c r="H122">
        <f>IFERROR(VLOOKUP(A122,Tol!$U$6:$AI$204,14,FALSE),0)</f>
        <v>1.2223564341255347E-3</v>
      </c>
      <c r="I122">
        <f>IFERROR(VLOOKUP(A122,Tol!$U$6:$AI$204,15,FALSE),0)</f>
        <v>5.2252965770727144E-4</v>
      </c>
      <c r="K122" t="s">
        <v>95</v>
      </c>
      <c r="L122">
        <f t="shared" si="12"/>
        <v>0</v>
      </c>
      <c r="M122">
        <f t="shared" si="13"/>
        <v>0</v>
      </c>
      <c r="N122">
        <f t="shared" si="14"/>
        <v>0</v>
      </c>
      <c r="O122">
        <f t="shared" si="15"/>
        <v>2.451261528707005</v>
      </c>
      <c r="P122">
        <f t="shared" si="16"/>
        <v>2.451261528707005</v>
      </c>
      <c r="Q122">
        <f t="shared" si="17"/>
        <v>9.6099707805024949E-3</v>
      </c>
      <c r="R122">
        <f t="shared" si="18"/>
        <v>2.8376555296747716E-3</v>
      </c>
      <c r="S122">
        <f t="shared" si="19"/>
        <v>1.2223564341255347E-3</v>
      </c>
      <c r="T122">
        <f t="shared" si="20"/>
        <v>5.2252965770727144E-4</v>
      </c>
    </row>
    <row r="123" spans="1:20" x14ac:dyDescent="0.25">
      <c r="A123" t="s">
        <v>103</v>
      </c>
      <c r="B123">
        <v>0</v>
      </c>
      <c r="C123">
        <v>0</v>
      </c>
      <c r="D123">
        <f>IFERROR(VLOOKUP(A123,[2]CO2!$C$2:$G$221,5,FALSE),0)</f>
        <v>17.663843396627101</v>
      </c>
      <c r="E123">
        <f t="shared" si="11"/>
        <v>17.663843396627101</v>
      </c>
      <c r="F123">
        <f>IFERROR(VLOOKUP(A123,DJO!$Q$6:$V$175,5,FALSE),0)</f>
        <v>0.17939750678043975</v>
      </c>
      <c r="G123">
        <f>IFERROR(VLOOKUP(A123,DJO!$Q$6:$V$175,6,FALSE),0)</f>
        <v>9.9121412751907778E-2</v>
      </c>
      <c r="H123">
        <f>IFERROR(VLOOKUP(A123,Tol!$U$6:$AI$204,14,FALSE),0)</f>
        <v>0.10303201719601426</v>
      </c>
      <c r="I123">
        <f>IFERROR(VLOOKUP(A123,Tol!$U$6:$AI$204,15,FALSE),0)</f>
        <v>4.4032538208128628E-2</v>
      </c>
      <c r="K123" t="s">
        <v>96</v>
      </c>
      <c r="L123">
        <f t="shared" si="12"/>
        <v>0</v>
      </c>
      <c r="M123">
        <f t="shared" si="13"/>
        <v>0</v>
      </c>
      <c r="N123">
        <f t="shared" si="14"/>
        <v>0</v>
      </c>
      <c r="O123">
        <f t="shared" si="15"/>
        <v>64.7203222052417</v>
      </c>
      <c r="P123">
        <f t="shared" si="16"/>
        <v>64.7203222052417</v>
      </c>
      <c r="Q123">
        <f t="shared" si="17"/>
        <v>0.17939750678043975</v>
      </c>
      <c r="R123">
        <f t="shared" si="18"/>
        <v>9.9121412751907778E-2</v>
      </c>
      <c r="S123">
        <f t="shared" si="19"/>
        <v>0.10303201719601426</v>
      </c>
      <c r="T123">
        <f t="shared" si="20"/>
        <v>4.4032538208128628E-2</v>
      </c>
    </row>
    <row r="124" spans="1:20" x14ac:dyDescent="0.25">
      <c r="A124" t="s">
        <v>112</v>
      </c>
      <c r="B124">
        <v>0</v>
      </c>
      <c r="C124">
        <v>0</v>
      </c>
      <c r="D124">
        <f>IFERROR(VLOOKUP(A124,[2]CO2!$C$2:$G$221,5,FALSE),0)</f>
        <v>1.82025279913775</v>
      </c>
      <c r="E124">
        <f t="shared" si="11"/>
        <v>1.82025279913775</v>
      </c>
      <c r="F124">
        <f>IFERROR(VLOOKUP(A124,DJO!$Q$6:$V$175,5,FALSE),0)</f>
        <v>0.18833005731577696</v>
      </c>
      <c r="G124">
        <f>IFERROR(VLOOKUP(A124,DJO!$Q$6:$V$175,6,FALSE),0)</f>
        <v>0.14343938333306833</v>
      </c>
      <c r="H124">
        <f>IFERROR(VLOOKUP(A124,Tol!$U$6:$AI$204,14,FALSE),0)</f>
        <v>0.27547882987857375</v>
      </c>
      <c r="I124">
        <f>IFERROR(VLOOKUP(A124,Tol!$U$6:$AI$204,15,FALSE),0)</f>
        <v>0.11775323399833698</v>
      </c>
      <c r="K124" t="s">
        <v>97</v>
      </c>
      <c r="L124">
        <f t="shared" si="12"/>
        <v>0</v>
      </c>
      <c r="M124">
        <f t="shared" si="13"/>
        <v>0</v>
      </c>
      <c r="N124">
        <f t="shared" si="14"/>
        <v>0</v>
      </c>
      <c r="O124">
        <f t="shared" si="15"/>
        <v>6.6694062560407161</v>
      </c>
      <c r="P124">
        <f t="shared" si="16"/>
        <v>6.6694062560407161</v>
      </c>
      <c r="Q124">
        <f t="shared" si="17"/>
        <v>0.18833005731577696</v>
      </c>
      <c r="R124">
        <f t="shared" si="18"/>
        <v>0.14343938333306833</v>
      </c>
      <c r="S124">
        <f t="shared" si="19"/>
        <v>0.27547882987857375</v>
      </c>
      <c r="T124">
        <f t="shared" si="20"/>
        <v>0.11775323399833698</v>
      </c>
    </row>
    <row r="125" spans="1:20" x14ac:dyDescent="0.25">
      <c r="A125" t="s">
        <v>478</v>
      </c>
      <c r="B125">
        <v>0</v>
      </c>
      <c r="C125">
        <v>0</v>
      </c>
      <c r="D125">
        <f>IFERROR(VLOOKUP(A125,[2]CO2!$C$2:$G$221,5,FALSE),0)</f>
        <v>1.5831249439181499E-2</v>
      </c>
      <c r="E125">
        <f t="shared" si="11"/>
        <v>1.5831249439181499E-2</v>
      </c>
      <c r="F125">
        <f>IFERROR(VLOOKUP(A125,DJO!$Q$6:$V$175,5,FALSE),0)</f>
        <v>0</v>
      </c>
      <c r="G125">
        <f>IFERROR(VLOOKUP(A125,DJO!$Q$6:$V$175,6,FALSE),0)</f>
        <v>0</v>
      </c>
      <c r="H125">
        <f>IFERROR(VLOOKUP(A125,Tol!$U$6:$AI$204,14,FALSE),0)</f>
        <v>0</v>
      </c>
      <c r="I125">
        <f>IFERROR(VLOOKUP(A125,Tol!$U$6:$AI$204,15,FALSE),0)</f>
        <v>0</v>
      </c>
      <c r="K125" t="s">
        <v>98</v>
      </c>
      <c r="L125">
        <f t="shared" si="12"/>
        <v>0</v>
      </c>
      <c r="M125">
        <f t="shared" si="13"/>
        <v>0</v>
      </c>
      <c r="N125">
        <f t="shared" si="14"/>
        <v>0</v>
      </c>
      <c r="O125">
        <f t="shared" si="15"/>
        <v>5.8005697945161014E-2</v>
      </c>
      <c r="P125">
        <f t="shared" si="16"/>
        <v>5.8005697945161014E-2</v>
      </c>
      <c r="Q125">
        <f t="shared" si="17"/>
        <v>0</v>
      </c>
      <c r="R125">
        <f t="shared" si="18"/>
        <v>0</v>
      </c>
      <c r="S125">
        <f t="shared" si="19"/>
        <v>0</v>
      </c>
      <c r="T125">
        <f t="shared" si="20"/>
        <v>0</v>
      </c>
    </row>
    <row r="126" spans="1:20" x14ac:dyDescent="0.25">
      <c r="A126" t="s">
        <v>121</v>
      </c>
      <c r="B126">
        <v>0</v>
      </c>
      <c r="C126">
        <v>0</v>
      </c>
      <c r="D126">
        <f>IFERROR(VLOOKUP(A126,[2]CO2!$C$2:$G$221,5,FALSE),0)</f>
        <v>1.24371337089595</v>
      </c>
      <c r="E126">
        <f t="shared" si="11"/>
        <v>1.24371337089595</v>
      </c>
      <c r="F126">
        <f>IFERROR(VLOOKUP(A126,DJO!$Q$6:$V$175,5,FALSE),0)</f>
        <v>1.1597131293180653E-2</v>
      </c>
      <c r="G126">
        <f>IFERROR(VLOOKUP(A126,DJO!$Q$6:$V$175,6,FALSE),0)</f>
        <v>6.8024561108304829E-3</v>
      </c>
      <c r="H126">
        <f>IFERROR(VLOOKUP(A126,Tol!$U$6:$AI$204,14,FALSE),0)</f>
        <v>3.0287399404114446E-2</v>
      </c>
      <c r="I126">
        <f>IFERROR(VLOOKUP(A126,Tol!$U$6:$AI$204,15,FALSE),0)</f>
        <v>1.2936584246164961E-2</v>
      </c>
      <c r="K126" t="s">
        <v>99</v>
      </c>
      <c r="L126">
        <f t="shared" si="12"/>
        <v>0</v>
      </c>
      <c r="M126">
        <f t="shared" si="13"/>
        <v>0</v>
      </c>
      <c r="N126">
        <f t="shared" si="14"/>
        <v>0</v>
      </c>
      <c r="O126">
        <f t="shared" si="15"/>
        <v>4.556965790962761</v>
      </c>
      <c r="P126">
        <f t="shared" si="16"/>
        <v>4.556965790962761</v>
      </c>
      <c r="Q126">
        <f t="shared" si="17"/>
        <v>1.1597131293180653E-2</v>
      </c>
      <c r="R126">
        <f t="shared" si="18"/>
        <v>6.8024561108304829E-3</v>
      </c>
      <c r="S126">
        <f t="shared" si="19"/>
        <v>3.0287399404114446E-2</v>
      </c>
      <c r="T126">
        <f t="shared" si="20"/>
        <v>1.2936584246164961E-2</v>
      </c>
    </row>
    <row r="127" spans="1:20" x14ac:dyDescent="0.25">
      <c r="A127" t="s">
        <v>120</v>
      </c>
      <c r="B127">
        <v>0</v>
      </c>
      <c r="C127">
        <v>0</v>
      </c>
      <c r="D127">
        <f>IFERROR(VLOOKUP(A127,[2]CO2!$C$2:$G$221,5,FALSE),0)</f>
        <v>35.528593273079103</v>
      </c>
      <c r="E127">
        <f t="shared" si="11"/>
        <v>35.528593273079103</v>
      </c>
      <c r="F127">
        <f>IFERROR(VLOOKUP(A127,DJO!$Q$6:$V$175,5,FALSE),0)</f>
        <v>0.98932139224659454</v>
      </c>
      <c r="G127">
        <f>IFERROR(VLOOKUP(A127,DJO!$Q$6:$V$175,6,FALSE),0)</f>
        <v>0.60662918637427798</v>
      </c>
      <c r="H127">
        <f>IFERROR(VLOOKUP(A127,Tol!$U$6:$AI$204,14,FALSE),0)</f>
        <v>0.96481907134386247</v>
      </c>
      <c r="I127">
        <f>IFERROR(VLOOKUP(A127,Tol!$U$6:$AI$204,15,FALSE),0)</f>
        <v>0.41187621992764317</v>
      </c>
      <c r="K127" t="s">
        <v>100</v>
      </c>
      <c r="L127">
        <f t="shared" si="12"/>
        <v>0</v>
      </c>
      <c r="M127">
        <f t="shared" si="13"/>
        <v>0</v>
      </c>
      <c r="N127">
        <f t="shared" si="14"/>
        <v>0</v>
      </c>
      <c r="O127">
        <f t="shared" si="15"/>
        <v>130.17676575256183</v>
      </c>
      <c r="P127">
        <f t="shared" si="16"/>
        <v>130.17676575256183</v>
      </c>
      <c r="Q127">
        <f t="shared" si="17"/>
        <v>0.98932139224659454</v>
      </c>
      <c r="R127">
        <f t="shared" si="18"/>
        <v>0.60662918637427798</v>
      </c>
      <c r="S127">
        <f t="shared" si="19"/>
        <v>0.96481907134386247</v>
      </c>
      <c r="T127">
        <f t="shared" si="20"/>
        <v>0.41187621992764317</v>
      </c>
    </row>
    <row r="128" spans="1:20" x14ac:dyDescent="0.25">
      <c r="A128" t="s">
        <v>126</v>
      </c>
      <c r="B128">
        <v>0</v>
      </c>
      <c r="C128">
        <v>0</v>
      </c>
      <c r="D128">
        <f>IFERROR(VLOOKUP(A128,[2]CO2!$C$2:$G$221,5,FALSE),0)</f>
        <v>19.7888063363222</v>
      </c>
      <c r="E128">
        <f t="shared" si="11"/>
        <v>19.7888063363222</v>
      </c>
      <c r="F128">
        <f>IFERROR(VLOOKUP(A128,DJO!$Q$6:$V$175,5,FALSE),0)</f>
        <v>0.16280488992543116</v>
      </c>
      <c r="G128">
        <f>IFERROR(VLOOKUP(A128,DJO!$Q$6:$V$175,6,FALSE),0)</f>
        <v>8.1020975937944092E-2</v>
      </c>
      <c r="H128">
        <f>IFERROR(VLOOKUP(A128,Tol!$U$6:$AI$204,14,FALSE),0)</f>
        <v>3.0201027239029669E-3</v>
      </c>
      <c r="I128">
        <f>IFERROR(VLOOKUP(A128,Tol!$U$6:$AI$204,15,FALSE),0)</f>
        <v>1.2967157608647405E-3</v>
      </c>
      <c r="K128" t="s">
        <v>101</v>
      </c>
      <c r="L128">
        <f t="shared" si="12"/>
        <v>0</v>
      </c>
      <c r="M128">
        <f t="shared" si="13"/>
        <v>0</v>
      </c>
      <c r="N128">
        <f t="shared" si="14"/>
        <v>0</v>
      </c>
      <c r="O128">
        <f t="shared" si="15"/>
        <v>72.506186416284535</v>
      </c>
      <c r="P128">
        <f t="shared" si="16"/>
        <v>72.506186416284535</v>
      </c>
      <c r="Q128">
        <f t="shared" si="17"/>
        <v>0.16280488992543116</v>
      </c>
      <c r="R128">
        <f t="shared" si="18"/>
        <v>8.1020975937944092E-2</v>
      </c>
      <c r="S128">
        <f t="shared" si="19"/>
        <v>3.0201027239029669E-3</v>
      </c>
      <c r="T128">
        <f t="shared" si="20"/>
        <v>1.2967157608647405E-3</v>
      </c>
    </row>
    <row r="129" spans="1:20" x14ac:dyDescent="0.25">
      <c r="A129" t="s">
        <v>135</v>
      </c>
      <c r="B129">
        <v>0</v>
      </c>
      <c r="C129">
        <v>0</v>
      </c>
      <c r="D129">
        <f>IFERROR(VLOOKUP(A129,[2]CO2!$C$2:$G$221,5,FALSE),0)</f>
        <v>25.3440852924608</v>
      </c>
      <c r="E129">
        <f t="shared" si="11"/>
        <v>25.3440852924608</v>
      </c>
      <c r="F129">
        <f>IFERROR(VLOOKUP(A129,DJO!$Q$6:$V$175,5,FALSE),0)</f>
        <v>0.84617401579031604</v>
      </c>
      <c r="G129">
        <f>IFERROR(VLOOKUP(A129,DJO!$Q$6:$V$175,6,FALSE),0)</f>
        <v>0.15564777174250413</v>
      </c>
      <c r="H129">
        <f>IFERROR(VLOOKUP(A129,Tol!$U$6:$AI$204,14,FALSE),0)</f>
        <v>1.2643457880161175E-3</v>
      </c>
      <c r="I129">
        <f>IFERROR(VLOOKUP(A129,Tol!$U$6:$AI$204,15,FALSE),0)</f>
        <v>6.3574116119982475E-4</v>
      </c>
      <c r="K129" t="s">
        <v>102</v>
      </c>
      <c r="L129">
        <f t="shared" si="12"/>
        <v>0</v>
      </c>
      <c r="M129">
        <f t="shared" si="13"/>
        <v>0</v>
      </c>
      <c r="N129">
        <f t="shared" si="14"/>
        <v>0</v>
      </c>
      <c r="O129">
        <f t="shared" si="15"/>
        <v>92.860728511576369</v>
      </c>
      <c r="P129">
        <f t="shared" si="16"/>
        <v>92.860728511576369</v>
      </c>
      <c r="Q129">
        <f t="shared" si="17"/>
        <v>0.84617401579031604</v>
      </c>
      <c r="R129">
        <f t="shared" si="18"/>
        <v>0.15564777174250413</v>
      </c>
      <c r="S129">
        <f t="shared" si="19"/>
        <v>1.2643457880161175E-3</v>
      </c>
      <c r="T129">
        <f t="shared" si="20"/>
        <v>6.3574116119982475E-4</v>
      </c>
    </row>
    <row r="130" spans="1:20" x14ac:dyDescent="0.25">
      <c r="A130" t="s">
        <v>724</v>
      </c>
      <c r="B130">
        <v>0</v>
      </c>
      <c r="C130">
        <v>0</v>
      </c>
      <c r="D130">
        <f>IFERROR(VLOOKUP(A130,[2]CO2!$C$2:$G$221,5,FALSE),0)</f>
        <v>0</v>
      </c>
      <c r="E130">
        <f t="shared" si="11"/>
        <v>0</v>
      </c>
      <c r="F130">
        <f>IFERROR(VLOOKUP(A130,DJO!$Q$6:$V$175,5,FALSE),0)</f>
        <v>0</v>
      </c>
      <c r="G130">
        <f>IFERROR(VLOOKUP(A130,DJO!$Q$6:$V$175,6,FALSE),0)</f>
        <v>0</v>
      </c>
      <c r="H130">
        <f>IFERROR(VLOOKUP(A130,Tol!$U$6:$AI$204,14,FALSE),0)</f>
        <v>0</v>
      </c>
      <c r="I130">
        <f>IFERROR(VLOOKUP(A130,Tol!$U$6:$AI$204,15,FALSE),0)</f>
        <v>0</v>
      </c>
      <c r="K130" t="s">
        <v>103</v>
      </c>
      <c r="L130">
        <f t="shared" si="12"/>
        <v>0</v>
      </c>
      <c r="M130">
        <f t="shared" si="13"/>
        <v>0</v>
      </c>
      <c r="N130">
        <f t="shared" si="14"/>
        <v>0</v>
      </c>
      <c r="O130">
        <f t="shared" si="15"/>
        <v>0</v>
      </c>
      <c r="P130">
        <f t="shared" si="16"/>
        <v>0</v>
      </c>
      <c r="Q130">
        <f t="shared" si="17"/>
        <v>0</v>
      </c>
      <c r="R130">
        <f t="shared" si="18"/>
        <v>0</v>
      </c>
      <c r="S130">
        <f t="shared" si="19"/>
        <v>0</v>
      </c>
      <c r="T130">
        <f t="shared" si="20"/>
        <v>0</v>
      </c>
    </row>
    <row r="131" spans="1:20" x14ac:dyDescent="0.25">
      <c r="A131" t="s">
        <v>140</v>
      </c>
      <c r="B131">
        <v>0</v>
      </c>
      <c r="C131">
        <v>0</v>
      </c>
      <c r="D131">
        <f>IFERROR(VLOOKUP(A131,[2]CO2!$C$2:$G$221,5,FALSE),0)</f>
        <v>0.40907060854480198</v>
      </c>
      <c r="E131">
        <f t="shared" si="11"/>
        <v>0.40907060854480198</v>
      </c>
      <c r="F131">
        <f>IFERROR(VLOOKUP(A131,DJO!$Q$6:$V$175,5,FALSE),0)</f>
        <v>0.21663665644530142</v>
      </c>
      <c r="G131">
        <f>IFERROR(VLOOKUP(A131,DJO!$Q$6:$V$175,6,FALSE),0)</f>
        <v>0.18167915811831586</v>
      </c>
      <c r="H131">
        <f>IFERROR(VLOOKUP(A131,Tol!$U$6:$AI$204,14,FALSE),0)</f>
        <v>0.21153153002057529</v>
      </c>
      <c r="I131">
        <f>IFERROR(VLOOKUP(A131,Tol!$U$6:$AI$204,15,FALSE),0)</f>
        <v>9.0427419304222226E-2</v>
      </c>
      <c r="K131" t="s">
        <v>104</v>
      </c>
      <c r="L131">
        <f t="shared" si="12"/>
        <v>0</v>
      </c>
      <c r="M131">
        <f t="shared" si="13"/>
        <v>0</v>
      </c>
      <c r="N131">
        <f t="shared" si="14"/>
        <v>0</v>
      </c>
      <c r="O131">
        <f t="shared" si="15"/>
        <v>1.4988347097081545</v>
      </c>
      <c r="P131">
        <f t="shared" si="16"/>
        <v>1.4988347097081545</v>
      </c>
      <c r="Q131">
        <f t="shared" si="17"/>
        <v>0.21663665644530142</v>
      </c>
      <c r="R131">
        <f t="shared" si="18"/>
        <v>0.18167915811831586</v>
      </c>
      <c r="S131">
        <f t="shared" si="19"/>
        <v>0.21153153002057529</v>
      </c>
      <c r="T131">
        <f t="shared" si="20"/>
        <v>9.0427419304222226E-2</v>
      </c>
    </row>
    <row r="132" spans="1:20" x14ac:dyDescent="0.25">
      <c r="A132" t="s">
        <v>169</v>
      </c>
      <c r="B132">
        <v>0</v>
      </c>
      <c r="C132">
        <v>0</v>
      </c>
      <c r="D132">
        <f>IFERROR(VLOOKUP(A132,[2]CO2!$C$2:$G$221,5,FALSE),0)</f>
        <v>20.869941625776299</v>
      </c>
      <c r="E132">
        <f t="shared" si="11"/>
        <v>20.869941625776299</v>
      </c>
      <c r="F132">
        <f>IFERROR(VLOOKUP(A132,DJO!$Q$6:$V$175,5,FALSE),0)</f>
        <v>0.48984777110332561</v>
      </c>
      <c r="G132">
        <f>IFERROR(VLOOKUP(A132,DJO!$Q$6:$V$175,6,FALSE),0)</f>
        <v>0.16792918789072708</v>
      </c>
      <c r="H132">
        <f>IFERROR(VLOOKUP(A132,Tol!$U$6:$AI$204,14,FALSE),0)</f>
        <v>5.2610170019569899E-2</v>
      </c>
      <c r="I132">
        <f>IFERROR(VLOOKUP(A132,Tol!$U$6:$AI$204,15,FALSE),0)</f>
        <v>2.2027920365985526E-2</v>
      </c>
      <c r="K132" t="s">
        <v>106</v>
      </c>
      <c r="L132">
        <f t="shared" si="12"/>
        <v>0</v>
      </c>
      <c r="M132">
        <f t="shared" si="13"/>
        <v>0</v>
      </c>
      <c r="N132">
        <f t="shared" si="14"/>
        <v>0</v>
      </c>
      <c r="O132">
        <f t="shared" si="15"/>
        <v>76.467466116844363</v>
      </c>
      <c r="P132">
        <f t="shared" si="16"/>
        <v>76.467466116844363</v>
      </c>
      <c r="Q132">
        <f t="shared" si="17"/>
        <v>0.48984777110332561</v>
      </c>
      <c r="R132">
        <f t="shared" si="18"/>
        <v>0.16792918789072708</v>
      </c>
      <c r="S132">
        <f t="shared" si="19"/>
        <v>5.2610170019569899E-2</v>
      </c>
      <c r="T132">
        <f t="shared" si="20"/>
        <v>2.2027920365985526E-2</v>
      </c>
    </row>
    <row r="133" spans="1:20" x14ac:dyDescent="0.25">
      <c r="A133" t="s">
        <v>127</v>
      </c>
      <c r="B133">
        <v>0</v>
      </c>
      <c r="C133">
        <v>0</v>
      </c>
      <c r="D133">
        <f>IFERROR(VLOOKUP(A133,[2]CO2!$C$2:$G$221,5,FALSE),0)</f>
        <v>57.419194311182302</v>
      </c>
      <c r="E133">
        <f t="shared" ref="E133:E195" si="21">D133+B133</f>
        <v>57.419194311182302</v>
      </c>
      <c r="F133">
        <f>IFERROR(VLOOKUP(A133,DJO!$Q$6:$V$175,5,FALSE),0)</f>
        <v>0.60014737526285467</v>
      </c>
      <c r="G133">
        <f>IFERROR(VLOOKUP(A133,DJO!$Q$6:$V$175,6,FALSE),0)</f>
        <v>0.38318396772001584</v>
      </c>
      <c r="H133">
        <f>IFERROR(VLOOKUP(A133,Tol!$U$6:$AI$204,14,FALSE),0)</f>
        <v>1.277324604545</v>
      </c>
      <c r="I133">
        <f>IFERROR(VLOOKUP(A133,Tol!$U$6:$AI$204,15,FALSE),0)</f>
        <v>0.54480715882392117</v>
      </c>
      <c r="K133" t="s">
        <v>107</v>
      </c>
      <c r="L133">
        <f t="shared" si="12"/>
        <v>0</v>
      </c>
      <c r="M133">
        <f t="shared" si="13"/>
        <v>0</v>
      </c>
      <c r="N133">
        <f t="shared" si="14"/>
        <v>0</v>
      </c>
      <c r="O133">
        <f t="shared" si="15"/>
        <v>210.38392795617196</v>
      </c>
      <c r="P133">
        <f t="shared" si="16"/>
        <v>210.38392795617196</v>
      </c>
      <c r="Q133">
        <f t="shared" si="17"/>
        <v>0.60014737526285467</v>
      </c>
      <c r="R133">
        <f t="shared" si="18"/>
        <v>0.38318396772001584</v>
      </c>
      <c r="S133">
        <f t="shared" si="19"/>
        <v>1.277324604545</v>
      </c>
      <c r="T133">
        <f t="shared" si="20"/>
        <v>0.54480715882392117</v>
      </c>
    </row>
    <row r="134" spans="1:20" x14ac:dyDescent="0.25">
      <c r="A134" t="s">
        <v>354</v>
      </c>
      <c r="B134">
        <v>0</v>
      </c>
      <c r="C134">
        <v>0</v>
      </c>
      <c r="D134">
        <f>IFERROR(VLOOKUP(A134,[2]CO2!$C$2:$G$221,5,FALSE),0)</f>
        <v>0.82347250610905498</v>
      </c>
      <c r="E134">
        <f t="shared" si="21"/>
        <v>0.82347250610905498</v>
      </c>
      <c r="F134">
        <f>IFERROR(VLOOKUP(A134,DJO!$Q$6:$V$175,5,FALSE),0)</f>
        <v>0</v>
      </c>
      <c r="G134">
        <f>IFERROR(VLOOKUP(A134,DJO!$Q$6:$V$175,6,FALSE),0)</f>
        <v>0</v>
      </c>
      <c r="H134">
        <f>IFERROR(VLOOKUP(A134,Tol!$U$6:$AI$204,14,FALSE),0)</f>
        <v>1.990691056891869E-2</v>
      </c>
      <c r="I134">
        <f>IFERROR(VLOOKUP(A134,Tol!$U$6:$AI$204,15,FALSE),0)</f>
        <v>8.4772861516279538E-3</v>
      </c>
      <c r="K134" t="s">
        <v>108</v>
      </c>
      <c r="L134">
        <f t="shared" ref="L134:L197" si="22">B134*3.664</f>
        <v>0</v>
      </c>
      <c r="M134">
        <f t="shared" ref="M134:M197" si="23">C134*3.664</f>
        <v>0</v>
      </c>
      <c r="N134">
        <f t="shared" ref="N134:N197" si="24">M134^2</f>
        <v>0</v>
      </c>
      <c r="O134">
        <f t="shared" ref="O134:O197" si="25">D134*3.664</f>
        <v>3.0172032623835774</v>
      </c>
      <c r="P134">
        <f t="shared" ref="P134:P197" si="26">O134+L134</f>
        <v>3.0172032623835774</v>
      </c>
      <c r="Q134">
        <f t="shared" ref="Q134:Q197" si="27">F134</f>
        <v>0</v>
      </c>
      <c r="R134">
        <f t="shared" ref="R134:R197" si="28">G134</f>
        <v>0</v>
      </c>
      <c r="S134">
        <f t="shared" ref="S134:S197" si="29">H134</f>
        <v>1.990691056891869E-2</v>
      </c>
      <c r="T134">
        <f t="shared" ref="T134:T197" si="30">I134</f>
        <v>8.4772861516279538E-3</v>
      </c>
    </row>
    <row r="135" spans="1:20" x14ac:dyDescent="0.25">
      <c r="A135" t="s">
        <v>128</v>
      </c>
      <c r="B135">
        <v>0</v>
      </c>
      <c r="C135">
        <v>0</v>
      </c>
      <c r="D135">
        <f>IFERROR(VLOOKUP(A135,[2]CO2!$C$2:$G$221,5,FALSE),0)</f>
        <v>3.1813212575562799</v>
      </c>
      <c r="E135">
        <f t="shared" si="21"/>
        <v>3.1813212575562799</v>
      </c>
      <c r="F135">
        <f>IFERROR(VLOOKUP(A135,DJO!$Q$6:$V$175,5,FALSE),0)</f>
        <v>9.33542096121769E-2</v>
      </c>
      <c r="G135">
        <f>IFERROR(VLOOKUP(A135,DJO!$Q$6:$V$175,6,FALSE),0)</f>
        <v>3.9569293035951282E-2</v>
      </c>
      <c r="H135">
        <f>IFERROR(VLOOKUP(A135,Tol!$U$6:$AI$204,14,FALSE),0)</f>
        <v>6.4619203002553721E-3</v>
      </c>
      <c r="I135">
        <f>IFERROR(VLOOKUP(A135,Tol!$U$6:$AI$204,15,FALSE),0)</f>
        <v>2.7081400335178195E-3</v>
      </c>
      <c r="K135" t="s">
        <v>110</v>
      </c>
      <c r="L135">
        <f t="shared" si="22"/>
        <v>0</v>
      </c>
      <c r="M135">
        <f t="shared" si="23"/>
        <v>0</v>
      </c>
      <c r="N135">
        <f t="shared" si="24"/>
        <v>0</v>
      </c>
      <c r="O135">
        <f t="shared" si="25"/>
        <v>11.656361087686211</v>
      </c>
      <c r="P135">
        <f t="shared" si="26"/>
        <v>11.656361087686211</v>
      </c>
      <c r="Q135">
        <f t="shared" si="27"/>
        <v>9.33542096121769E-2</v>
      </c>
      <c r="R135">
        <f t="shared" si="28"/>
        <v>3.9569293035951282E-2</v>
      </c>
      <c r="S135">
        <f t="shared" si="29"/>
        <v>6.4619203002553721E-3</v>
      </c>
      <c r="T135">
        <f t="shared" si="30"/>
        <v>2.7081400335178195E-3</v>
      </c>
    </row>
    <row r="136" spans="1:20" x14ac:dyDescent="0.25">
      <c r="A136" t="s">
        <v>132</v>
      </c>
      <c r="B136">
        <v>0</v>
      </c>
      <c r="C136">
        <v>0</v>
      </c>
      <c r="D136">
        <f>IFERROR(VLOOKUP(A136,[2]CO2!$C$2:$G$221,5,FALSE),0)</f>
        <v>82.839269073879706</v>
      </c>
      <c r="E136">
        <f t="shared" si="21"/>
        <v>82.839269073879706</v>
      </c>
      <c r="F136">
        <f>IFERROR(VLOOKUP(A136,DJO!$Q$6:$V$175,5,FALSE),0)</f>
        <v>1.2122180374522025</v>
      </c>
      <c r="G136">
        <f>IFERROR(VLOOKUP(A136,DJO!$Q$6:$V$175,6,FALSE),0)</f>
        <v>0.12010266961468581</v>
      </c>
      <c r="H136">
        <f>IFERROR(VLOOKUP(A136,Tol!$U$6:$AI$204,14,FALSE),0)</f>
        <v>4.5058856278216555E-2</v>
      </c>
      <c r="I136">
        <f>IFERROR(VLOOKUP(A136,Tol!$U$6:$AI$204,15,FALSE),0)</f>
        <v>1.8973517593736233E-2</v>
      </c>
      <c r="K136" t="s">
        <v>111</v>
      </c>
      <c r="L136">
        <f t="shared" si="22"/>
        <v>0</v>
      </c>
      <c r="M136">
        <f t="shared" si="23"/>
        <v>0</v>
      </c>
      <c r="N136">
        <f t="shared" si="24"/>
        <v>0</v>
      </c>
      <c r="O136">
        <f t="shared" si="25"/>
        <v>303.52308188669525</v>
      </c>
      <c r="P136">
        <f t="shared" si="26"/>
        <v>303.52308188669525</v>
      </c>
      <c r="Q136">
        <f t="shared" si="27"/>
        <v>1.2122180374522025</v>
      </c>
      <c r="R136">
        <f t="shared" si="28"/>
        <v>0.12010266961468581</v>
      </c>
      <c r="S136">
        <f t="shared" si="29"/>
        <v>4.5058856278216555E-2</v>
      </c>
      <c r="T136">
        <f t="shared" si="30"/>
        <v>1.8973517593736233E-2</v>
      </c>
    </row>
    <row r="137" spans="1:20" x14ac:dyDescent="0.25">
      <c r="A137" t="s">
        <v>372</v>
      </c>
      <c r="B137">
        <v>0</v>
      </c>
      <c r="C137">
        <v>0</v>
      </c>
      <c r="D137">
        <f>IFERROR(VLOOKUP(A137,[2]CO2!$C$2:$G$221,5,FALSE),0)</f>
        <v>0</v>
      </c>
      <c r="E137">
        <f t="shared" si="21"/>
        <v>0</v>
      </c>
      <c r="F137">
        <f>IFERROR(VLOOKUP(A137,DJO!$Q$6:$V$175,5,FALSE),0)</f>
        <v>0</v>
      </c>
      <c r="G137">
        <f>IFERROR(VLOOKUP(A137,DJO!$Q$6:$V$175,6,FALSE),0)</f>
        <v>0</v>
      </c>
      <c r="H137">
        <f>IFERROR(VLOOKUP(A137,Tol!$U$6:$AI$204,14,FALSE),0)</f>
        <v>5.8526728947282319E-5</v>
      </c>
      <c r="I137">
        <f>IFERROR(VLOOKUP(A137,Tol!$U$6:$AI$204,15,FALSE),0)</f>
        <v>2.4794029907530882E-5</v>
      </c>
      <c r="K137" t="s">
        <v>112</v>
      </c>
      <c r="L137">
        <f t="shared" si="22"/>
        <v>0</v>
      </c>
      <c r="M137">
        <f t="shared" si="23"/>
        <v>0</v>
      </c>
      <c r="N137">
        <f t="shared" si="24"/>
        <v>0</v>
      </c>
      <c r="O137">
        <f t="shared" si="25"/>
        <v>0</v>
      </c>
      <c r="P137">
        <f t="shared" si="26"/>
        <v>0</v>
      </c>
      <c r="Q137">
        <f t="shared" si="27"/>
        <v>0</v>
      </c>
      <c r="R137">
        <f t="shared" si="28"/>
        <v>0</v>
      </c>
      <c r="S137">
        <f t="shared" si="29"/>
        <v>5.8526728947282319E-5</v>
      </c>
      <c r="T137">
        <f t="shared" si="30"/>
        <v>2.4794029907530882E-5</v>
      </c>
    </row>
    <row r="138" spans="1:20" x14ac:dyDescent="0.25">
      <c r="A138" t="s">
        <v>374</v>
      </c>
      <c r="B138">
        <v>0</v>
      </c>
      <c r="C138">
        <v>0</v>
      </c>
      <c r="D138">
        <f>IFERROR(VLOOKUP(A138,[2]CO2!$C$2:$G$221,5,FALSE),0)</f>
        <v>0.12038609237662599</v>
      </c>
      <c r="E138">
        <f t="shared" si="21"/>
        <v>0.12038609237662599</v>
      </c>
      <c r="F138">
        <f>IFERROR(VLOOKUP(A138,DJO!$Q$6:$V$175,5,FALSE),0)</f>
        <v>0</v>
      </c>
      <c r="G138">
        <f>IFERROR(VLOOKUP(A138,DJO!$Q$6:$V$175,6,FALSE),0)</f>
        <v>0</v>
      </c>
      <c r="H138">
        <f>IFERROR(VLOOKUP(A138,Tol!$U$6:$AI$204,14,FALSE),0)</f>
        <v>2.9900917681459219E-4</v>
      </c>
      <c r="I138">
        <f>IFERROR(VLOOKUP(A138,Tol!$U$6:$AI$204,15,FALSE),0)</f>
        <v>1.2597738583314304E-4</v>
      </c>
      <c r="K138" t="s">
        <v>113</v>
      </c>
      <c r="L138">
        <f t="shared" si="22"/>
        <v>0</v>
      </c>
      <c r="M138">
        <f t="shared" si="23"/>
        <v>0</v>
      </c>
      <c r="N138">
        <f t="shared" si="24"/>
        <v>0</v>
      </c>
      <c r="O138">
        <f t="shared" si="25"/>
        <v>0.44109464246795765</v>
      </c>
      <c r="P138">
        <f t="shared" si="26"/>
        <v>0.44109464246795765</v>
      </c>
      <c r="Q138">
        <f t="shared" si="27"/>
        <v>0</v>
      </c>
      <c r="R138">
        <f t="shared" si="28"/>
        <v>0</v>
      </c>
      <c r="S138">
        <f t="shared" si="29"/>
        <v>2.9900917681459219E-4</v>
      </c>
      <c r="T138">
        <f t="shared" si="30"/>
        <v>1.2597738583314304E-4</v>
      </c>
    </row>
    <row r="139" spans="1:20" x14ac:dyDescent="0.25">
      <c r="A139" t="s">
        <v>168</v>
      </c>
      <c r="B139">
        <v>0</v>
      </c>
      <c r="C139">
        <v>0</v>
      </c>
      <c r="D139">
        <f>IFERROR(VLOOKUP(A139,[2]CO2!$C$2:$G$221,5,FALSE),0)</f>
        <v>5.2935728562771497E-2</v>
      </c>
      <c r="E139">
        <f t="shared" si="21"/>
        <v>5.2935728562771497E-2</v>
      </c>
      <c r="F139">
        <f>IFERROR(VLOOKUP(A139,DJO!$Q$6:$V$175,5,FALSE),0)</f>
        <v>9.9647125069003434E-4</v>
      </c>
      <c r="G139">
        <f>IFERROR(VLOOKUP(A139,DJO!$Q$6:$V$175,6,FALSE),0)</f>
        <v>5.8158485149065067E-4</v>
      </c>
      <c r="H139">
        <f>IFERROR(VLOOKUP(A139,Tol!$U$6:$AI$204,14,FALSE),0)</f>
        <v>1.9189716429241166E-4</v>
      </c>
      <c r="I139">
        <f>IFERROR(VLOOKUP(A139,Tol!$U$6:$AI$204,15,FALSE),0)</f>
        <v>8.16015001511874E-5</v>
      </c>
      <c r="K139" t="s">
        <v>115</v>
      </c>
      <c r="L139">
        <f t="shared" si="22"/>
        <v>0</v>
      </c>
      <c r="M139">
        <f t="shared" si="23"/>
        <v>0</v>
      </c>
      <c r="N139">
        <f t="shared" si="24"/>
        <v>0</v>
      </c>
      <c r="O139">
        <f t="shared" si="25"/>
        <v>0.19395650945399479</v>
      </c>
      <c r="P139">
        <f t="shared" si="26"/>
        <v>0.19395650945399479</v>
      </c>
      <c r="Q139">
        <f t="shared" si="27"/>
        <v>9.9647125069003434E-4</v>
      </c>
      <c r="R139">
        <f t="shared" si="28"/>
        <v>5.8158485149065067E-4</v>
      </c>
      <c r="S139">
        <f t="shared" si="29"/>
        <v>1.9189716429241166E-4</v>
      </c>
      <c r="T139">
        <f t="shared" si="30"/>
        <v>8.16015001511874E-5</v>
      </c>
    </row>
    <row r="140" spans="1:20" x14ac:dyDescent="0.25">
      <c r="A140" t="s">
        <v>139</v>
      </c>
      <c r="B140">
        <v>0</v>
      </c>
      <c r="C140">
        <v>0</v>
      </c>
      <c r="D140">
        <f>IFERROR(VLOOKUP(A140,[2]CO2!$C$2:$G$221,5,FALSE),0)</f>
        <v>180.456593592161</v>
      </c>
      <c r="E140">
        <f t="shared" si="21"/>
        <v>180.456593592161</v>
      </c>
      <c r="F140">
        <f>IFERROR(VLOOKUP(A140,DJO!$Q$6:$V$175,5,FALSE),0)</f>
        <v>2.042108482385717</v>
      </c>
      <c r="G140">
        <f>IFERROR(VLOOKUP(A140,DJO!$Q$6:$V$175,6,FALSE),0)</f>
        <v>0.77530604096550459</v>
      </c>
      <c r="H140">
        <f>IFERROR(VLOOKUP(A140,Tol!$U$6:$AI$204,14,FALSE),0)</f>
        <v>2.9169343627621379E-2</v>
      </c>
      <c r="I140">
        <f>IFERROR(VLOOKUP(A140,Tol!$U$6:$AI$204,15,FALSE),0)</f>
        <v>1.2578252789269989E-2</v>
      </c>
      <c r="K140" t="s">
        <v>119</v>
      </c>
      <c r="L140">
        <f t="shared" si="22"/>
        <v>0</v>
      </c>
      <c r="M140">
        <f t="shared" si="23"/>
        <v>0</v>
      </c>
      <c r="N140">
        <f t="shared" si="24"/>
        <v>0</v>
      </c>
      <c r="O140">
        <f t="shared" si="25"/>
        <v>661.19295892167793</v>
      </c>
      <c r="P140">
        <f t="shared" si="26"/>
        <v>661.19295892167793</v>
      </c>
      <c r="Q140">
        <f t="shared" si="27"/>
        <v>2.042108482385717</v>
      </c>
      <c r="R140">
        <f t="shared" si="28"/>
        <v>0.77530604096550459</v>
      </c>
      <c r="S140">
        <f t="shared" si="29"/>
        <v>2.9169343627621379E-2</v>
      </c>
      <c r="T140">
        <f t="shared" si="30"/>
        <v>1.2578252789269989E-2</v>
      </c>
    </row>
    <row r="141" spans="1:20" x14ac:dyDescent="0.25">
      <c r="A141" t="s">
        <v>383</v>
      </c>
      <c r="B141">
        <v>0</v>
      </c>
      <c r="C141">
        <v>0</v>
      </c>
      <c r="D141">
        <f>IFERROR(VLOOKUP(A141,[2]CO2!$C$2:$G$221,5,FALSE),0)</f>
        <v>0.14693888821343201</v>
      </c>
      <c r="E141">
        <f t="shared" si="21"/>
        <v>0.14693888821343201</v>
      </c>
      <c r="F141">
        <f>IFERROR(VLOOKUP(A141,DJO!$Q$6:$V$175,5,FALSE),0)</f>
        <v>0</v>
      </c>
      <c r="G141">
        <f>IFERROR(VLOOKUP(A141,DJO!$Q$6:$V$175,6,FALSE),0)</f>
        <v>0</v>
      </c>
      <c r="H141">
        <f>IFERROR(VLOOKUP(A141,Tol!$U$6:$AI$204,14,FALSE),0)</f>
        <v>9.7642010576840617E-5</v>
      </c>
      <c r="I141">
        <f>IFERROR(VLOOKUP(A141,Tol!$U$6:$AI$204,15,FALSE),0)</f>
        <v>4.1603172762154634E-5</v>
      </c>
      <c r="K141" t="s">
        <v>120</v>
      </c>
      <c r="L141">
        <f t="shared" si="22"/>
        <v>0</v>
      </c>
      <c r="M141">
        <f t="shared" si="23"/>
        <v>0</v>
      </c>
      <c r="N141">
        <f t="shared" si="24"/>
        <v>0</v>
      </c>
      <c r="O141">
        <f t="shared" si="25"/>
        <v>0.53838408641401492</v>
      </c>
      <c r="P141">
        <f t="shared" si="26"/>
        <v>0.53838408641401492</v>
      </c>
      <c r="Q141">
        <f t="shared" si="27"/>
        <v>0</v>
      </c>
      <c r="R141">
        <f t="shared" si="28"/>
        <v>0</v>
      </c>
      <c r="S141">
        <f t="shared" si="29"/>
        <v>9.7642010576840617E-5</v>
      </c>
      <c r="T141">
        <f t="shared" si="30"/>
        <v>4.1603172762154634E-5</v>
      </c>
    </row>
    <row r="142" spans="1:20" x14ac:dyDescent="0.25">
      <c r="A142" t="s">
        <v>143</v>
      </c>
      <c r="B142">
        <v>0</v>
      </c>
      <c r="C142">
        <v>0</v>
      </c>
      <c r="D142">
        <f>IFERROR(VLOOKUP(A142,[2]CO2!$C$2:$G$221,5,FALSE),0)</f>
        <v>0.33200663126375102</v>
      </c>
      <c r="E142">
        <f t="shared" si="21"/>
        <v>0.33200663126375102</v>
      </c>
      <c r="F142">
        <f>IFERROR(VLOOKUP(A142,DJO!$Q$6:$V$175,5,FALSE),0)</f>
        <v>2.416228016936264E-2</v>
      </c>
      <c r="G142">
        <f>IFERROR(VLOOKUP(A142,DJO!$Q$6:$V$175,6,FALSE),0)</f>
        <v>1.7525072744930474E-2</v>
      </c>
      <c r="H142">
        <f>IFERROR(VLOOKUP(A142,Tol!$U$6:$AI$204,14,FALSE),0)</f>
        <v>6.6220714241176676E-2</v>
      </c>
      <c r="I142">
        <f>IFERROR(VLOOKUP(A142,Tol!$U$6:$AI$204,15,FALSE),0)</f>
        <v>2.8363747202441583E-2</v>
      </c>
      <c r="K142" t="s">
        <v>121</v>
      </c>
      <c r="L142">
        <f t="shared" si="22"/>
        <v>0</v>
      </c>
      <c r="M142">
        <f t="shared" si="23"/>
        <v>0</v>
      </c>
      <c r="N142">
        <f t="shared" si="24"/>
        <v>0</v>
      </c>
      <c r="O142">
        <f t="shared" si="25"/>
        <v>1.2164722969503838</v>
      </c>
      <c r="P142">
        <f t="shared" si="26"/>
        <v>1.2164722969503838</v>
      </c>
      <c r="Q142">
        <f t="shared" si="27"/>
        <v>2.416228016936264E-2</v>
      </c>
      <c r="R142">
        <f t="shared" si="28"/>
        <v>1.7525072744930474E-2</v>
      </c>
      <c r="S142">
        <f t="shared" si="29"/>
        <v>6.6220714241176676E-2</v>
      </c>
      <c r="T142">
        <f t="shared" si="30"/>
        <v>2.8363747202441583E-2</v>
      </c>
    </row>
    <row r="143" spans="1:20" x14ac:dyDescent="0.25">
      <c r="A143" t="s">
        <v>145</v>
      </c>
      <c r="B143">
        <v>0</v>
      </c>
      <c r="C143">
        <v>0</v>
      </c>
      <c r="D143">
        <f>IFERROR(VLOOKUP(A143,[2]CO2!$C$2:$G$221,5,FALSE),0)</f>
        <v>0.15782325030331601</v>
      </c>
      <c r="E143">
        <f t="shared" si="21"/>
        <v>0.15782325030331601</v>
      </c>
      <c r="F143">
        <f>IFERROR(VLOOKUP(A143,DJO!$Q$6:$V$175,5,FALSE),0)</f>
        <v>2.4989808909170567E-3</v>
      </c>
      <c r="G143">
        <f>IFERROR(VLOOKUP(A143,DJO!$Q$6:$V$175,6,FALSE),0)</f>
        <v>2.2443826483413702E-3</v>
      </c>
      <c r="H143">
        <f>IFERROR(VLOOKUP(A143,Tol!$U$6:$AI$204,14,FALSE),0)</f>
        <v>0</v>
      </c>
      <c r="I143">
        <f>IFERROR(VLOOKUP(A143,Tol!$U$6:$AI$204,15,FALSE),0)</f>
        <v>0</v>
      </c>
      <c r="K143" t="s">
        <v>122</v>
      </c>
      <c r="L143">
        <f t="shared" si="22"/>
        <v>0</v>
      </c>
      <c r="M143">
        <f t="shared" si="23"/>
        <v>0</v>
      </c>
      <c r="N143">
        <f t="shared" si="24"/>
        <v>0</v>
      </c>
      <c r="O143">
        <f t="shared" si="25"/>
        <v>0.57826438911134992</v>
      </c>
      <c r="P143">
        <f t="shared" si="26"/>
        <v>0.57826438911134992</v>
      </c>
      <c r="Q143">
        <f t="shared" si="27"/>
        <v>2.4989808909170567E-3</v>
      </c>
      <c r="R143">
        <f t="shared" si="28"/>
        <v>2.2443826483413702E-3</v>
      </c>
      <c r="S143">
        <f t="shared" si="29"/>
        <v>0</v>
      </c>
      <c r="T143">
        <f t="shared" si="30"/>
        <v>0</v>
      </c>
    </row>
    <row r="144" spans="1:20" x14ac:dyDescent="0.25">
      <c r="A144" t="s">
        <v>98</v>
      </c>
      <c r="B144">
        <v>0</v>
      </c>
      <c r="C144">
        <v>0</v>
      </c>
      <c r="D144">
        <f>IFERROR(VLOOKUP(A144,[2]CO2!$C$2:$G$221,5,FALSE),0)</f>
        <v>5.92349352553095</v>
      </c>
      <c r="E144">
        <f t="shared" si="21"/>
        <v>5.92349352553095</v>
      </c>
      <c r="F144">
        <f>IFERROR(VLOOKUP(A144,DJO!$Q$6:$V$175,5,FALSE),0)</f>
        <v>6.9651442310678213E-2</v>
      </c>
      <c r="G144">
        <f>IFERROR(VLOOKUP(A144,DJO!$Q$6:$V$175,6,FALSE),0)</f>
        <v>3.746873027228477E-2</v>
      </c>
      <c r="H144">
        <f>IFERROR(VLOOKUP(A144,Tol!$U$6:$AI$204,14,FALSE),0)</f>
        <v>8.5482831233368209E-2</v>
      </c>
      <c r="I144">
        <f>IFERROR(VLOOKUP(A144,Tol!$U$6:$AI$204,15,FALSE),0)</f>
        <v>3.6697942143317196E-2</v>
      </c>
      <c r="K144" t="s">
        <v>124</v>
      </c>
      <c r="L144">
        <f t="shared" si="22"/>
        <v>0</v>
      </c>
      <c r="M144">
        <f t="shared" si="23"/>
        <v>0</v>
      </c>
      <c r="N144">
        <f t="shared" si="24"/>
        <v>0</v>
      </c>
      <c r="O144">
        <f t="shared" si="25"/>
        <v>21.703680277545402</v>
      </c>
      <c r="P144">
        <f t="shared" si="26"/>
        <v>21.703680277545402</v>
      </c>
      <c r="Q144">
        <f t="shared" si="27"/>
        <v>6.9651442310678213E-2</v>
      </c>
      <c r="R144">
        <f t="shared" si="28"/>
        <v>3.746873027228477E-2</v>
      </c>
      <c r="S144">
        <f t="shared" si="29"/>
        <v>8.5482831233368209E-2</v>
      </c>
      <c r="T144">
        <f t="shared" si="30"/>
        <v>3.6697942143317196E-2</v>
      </c>
    </row>
    <row r="145" spans="1:20" x14ac:dyDescent="0.25">
      <c r="A145" t="s">
        <v>148</v>
      </c>
      <c r="B145">
        <v>0</v>
      </c>
      <c r="C145">
        <v>0</v>
      </c>
      <c r="D145">
        <f>IFERROR(VLOOKUP(A145,[2]CO2!$C$2:$G$221,5,FALSE),0)</f>
        <v>0.71169120820782605</v>
      </c>
      <c r="E145">
        <f t="shared" si="21"/>
        <v>0.71169120820782605</v>
      </c>
      <c r="F145">
        <f>IFERROR(VLOOKUP(A145,DJO!$Q$6:$V$175,5,FALSE),0)</f>
        <v>4.8754966542833211E-3</v>
      </c>
      <c r="G145">
        <f>IFERROR(VLOOKUP(A145,DJO!$Q$6:$V$175,6,FALSE),0)</f>
        <v>2.195475286592188E-3</v>
      </c>
      <c r="H145">
        <f>IFERROR(VLOOKUP(A145,Tol!$U$6:$AI$204,14,FALSE),0)</f>
        <v>1.1265504406201307E-3</v>
      </c>
      <c r="I145">
        <f>IFERROR(VLOOKUP(A145,Tol!$U$6:$AI$204,15,FALSE),0)</f>
        <v>4.8073504336169838E-4</v>
      </c>
      <c r="K145" t="s">
        <v>126</v>
      </c>
      <c r="L145">
        <f t="shared" si="22"/>
        <v>0</v>
      </c>
      <c r="M145">
        <f t="shared" si="23"/>
        <v>0</v>
      </c>
      <c r="N145">
        <f t="shared" si="24"/>
        <v>0</v>
      </c>
      <c r="O145">
        <f t="shared" si="25"/>
        <v>2.6076365868734745</v>
      </c>
      <c r="P145">
        <f t="shared" si="26"/>
        <v>2.6076365868734745</v>
      </c>
      <c r="Q145">
        <f t="shared" si="27"/>
        <v>4.8754966542833211E-3</v>
      </c>
      <c r="R145">
        <f t="shared" si="28"/>
        <v>2.195475286592188E-3</v>
      </c>
      <c r="S145">
        <f t="shared" si="29"/>
        <v>1.1265504406201307E-3</v>
      </c>
      <c r="T145">
        <f t="shared" si="30"/>
        <v>4.8073504336169838E-4</v>
      </c>
    </row>
    <row r="146" spans="1:20" x14ac:dyDescent="0.25">
      <c r="A146" t="s">
        <v>151</v>
      </c>
      <c r="B146">
        <v>0</v>
      </c>
      <c r="C146">
        <v>0</v>
      </c>
      <c r="D146">
        <f>IFERROR(VLOOKUP(A146,[2]CO2!$C$2:$G$221,5,FALSE),0)</f>
        <v>9.9659119442600392</v>
      </c>
      <c r="E146">
        <f t="shared" si="21"/>
        <v>9.9659119442600392</v>
      </c>
      <c r="F146">
        <f>IFERROR(VLOOKUP(A146,DJO!$Q$6:$V$175,5,FALSE),0)</f>
        <v>2.6381372507822767</v>
      </c>
      <c r="G146">
        <f>IFERROR(VLOOKUP(A146,DJO!$Q$6:$V$175,6,FALSE),0)</f>
        <v>0.45862414289026904</v>
      </c>
      <c r="H146">
        <f>IFERROR(VLOOKUP(A146,Tol!$U$6:$AI$204,14,FALSE),0)</f>
        <v>5.6776885623451446E-3</v>
      </c>
      <c r="I146">
        <f>IFERROR(VLOOKUP(A146,Tol!$U$6:$AI$204,15,FALSE),0)</f>
        <v>2.876495624387279E-3</v>
      </c>
      <c r="K146" t="s">
        <v>127</v>
      </c>
      <c r="L146">
        <f t="shared" si="22"/>
        <v>0</v>
      </c>
      <c r="M146">
        <f t="shared" si="23"/>
        <v>0</v>
      </c>
      <c r="N146">
        <f t="shared" si="24"/>
        <v>0</v>
      </c>
      <c r="O146">
        <f t="shared" si="25"/>
        <v>36.515101363768785</v>
      </c>
      <c r="P146">
        <f t="shared" si="26"/>
        <v>36.515101363768785</v>
      </c>
      <c r="Q146">
        <f t="shared" si="27"/>
        <v>2.6381372507822767</v>
      </c>
      <c r="R146">
        <f t="shared" si="28"/>
        <v>0.45862414289026904</v>
      </c>
      <c r="S146">
        <f t="shared" si="29"/>
        <v>5.6776885623451446E-3</v>
      </c>
      <c r="T146">
        <f t="shared" si="30"/>
        <v>2.876495624387279E-3</v>
      </c>
    </row>
    <row r="147" spans="1:20" x14ac:dyDescent="0.25">
      <c r="A147" t="s">
        <v>153</v>
      </c>
      <c r="B147">
        <v>0</v>
      </c>
      <c r="C147">
        <v>0</v>
      </c>
      <c r="D147">
        <f>IFERROR(VLOOKUP(A147,[2]CO2!$C$2:$G$221,5,FALSE),0)</f>
        <v>7.1396905152432701</v>
      </c>
      <c r="E147">
        <f t="shared" si="21"/>
        <v>7.1396905152432701</v>
      </c>
      <c r="F147">
        <f>IFERROR(VLOOKUP(A147,DJO!$Q$6:$V$175,5,FALSE),0)</f>
        <v>0.11350628989726913</v>
      </c>
      <c r="G147">
        <f>IFERROR(VLOOKUP(A147,DJO!$Q$6:$V$175,6,FALSE),0)</f>
        <v>6.20275635365998E-2</v>
      </c>
      <c r="H147">
        <f>IFERROR(VLOOKUP(A147,Tol!$U$6:$AI$204,14,FALSE),0)</f>
        <v>9.2675825466502382E-2</v>
      </c>
      <c r="I147">
        <f>IFERROR(VLOOKUP(A147,Tol!$U$6:$AI$204,15,FALSE),0)</f>
        <v>3.9244148699620965E-2</v>
      </c>
      <c r="K147" t="s">
        <v>128</v>
      </c>
      <c r="L147">
        <f t="shared" si="22"/>
        <v>0</v>
      </c>
      <c r="M147">
        <f t="shared" si="23"/>
        <v>0</v>
      </c>
      <c r="N147">
        <f t="shared" si="24"/>
        <v>0</v>
      </c>
      <c r="O147">
        <f t="shared" si="25"/>
        <v>26.159826047851343</v>
      </c>
      <c r="P147">
        <f t="shared" si="26"/>
        <v>26.159826047851343</v>
      </c>
      <c r="Q147">
        <f t="shared" si="27"/>
        <v>0.11350628989726913</v>
      </c>
      <c r="R147">
        <f t="shared" si="28"/>
        <v>6.20275635365998E-2</v>
      </c>
      <c r="S147">
        <f t="shared" si="29"/>
        <v>9.2675825466502382E-2</v>
      </c>
      <c r="T147">
        <f t="shared" si="30"/>
        <v>3.9244148699620965E-2</v>
      </c>
    </row>
    <row r="148" spans="1:20" x14ac:dyDescent="0.25">
      <c r="A148" t="s">
        <v>162</v>
      </c>
      <c r="B148">
        <v>0</v>
      </c>
      <c r="C148">
        <v>0</v>
      </c>
      <c r="D148">
        <f>IFERROR(VLOOKUP(A148,[2]CO2!$C$2:$G$221,5,FALSE),0)</f>
        <v>3.35539836684445</v>
      </c>
      <c r="E148">
        <f t="shared" si="21"/>
        <v>3.35539836684445</v>
      </c>
      <c r="F148">
        <f>IFERROR(VLOOKUP(A148,DJO!$Q$6:$V$175,5,FALSE),0)</f>
        <v>0.2265166926666623</v>
      </c>
      <c r="G148">
        <f>IFERROR(VLOOKUP(A148,DJO!$Q$6:$V$175,6,FALSE),0)</f>
        <v>0.15661242112986262</v>
      </c>
      <c r="H148">
        <f>IFERROR(VLOOKUP(A148,Tol!$U$6:$AI$204,14,FALSE),0)</f>
        <v>0.4861880795939702</v>
      </c>
      <c r="I148">
        <f>IFERROR(VLOOKUP(A148,Tol!$U$6:$AI$204,15,FALSE),0)</f>
        <v>0.20697035588450646</v>
      </c>
      <c r="K148" t="s">
        <v>129</v>
      </c>
      <c r="L148">
        <f t="shared" si="22"/>
        <v>0</v>
      </c>
      <c r="M148">
        <f t="shared" si="23"/>
        <v>0</v>
      </c>
      <c r="N148">
        <f t="shared" si="24"/>
        <v>0</v>
      </c>
      <c r="O148">
        <f t="shared" si="25"/>
        <v>12.294179616118065</v>
      </c>
      <c r="P148">
        <f t="shared" si="26"/>
        <v>12.294179616118065</v>
      </c>
      <c r="Q148">
        <f t="shared" si="27"/>
        <v>0.2265166926666623</v>
      </c>
      <c r="R148">
        <f t="shared" si="28"/>
        <v>0.15661242112986262</v>
      </c>
      <c r="S148">
        <f t="shared" si="29"/>
        <v>0.4861880795939702</v>
      </c>
      <c r="T148">
        <f t="shared" si="30"/>
        <v>0.20697035588450646</v>
      </c>
    </row>
    <row r="149" spans="1:20" x14ac:dyDescent="0.25">
      <c r="A149" t="s">
        <v>156</v>
      </c>
      <c r="B149">
        <v>0</v>
      </c>
      <c r="C149">
        <v>0</v>
      </c>
      <c r="D149">
        <f>IFERROR(VLOOKUP(A149,[2]CO2!$C$2:$G$221,5,FALSE),0)</f>
        <v>75.700989211011404</v>
      </c>
      <c r="E149">
        <f t="shared" si="21"/>
        <v>75.700989211011404</v>
      </c>
      <c r="F149">
        <f>IFERROR(VLOOKUP(A149,DJO!$Q$6:$V$175,5,FALSE),0)</f>
        <v>0.36264614362881564</v>
      </c>
      <c r="G149">
        <f>IFERROR(VLOOKUP(A149,DJO!$Q$6:$V$175,6,FALSE),0)</f>
        <v>0.12937713487254007</v>
      </c>
      <c r="H149">
        <f>IFERROR(VLOOKUP(A149,Tol!$U$6:$AI$204,14,FALSE),0)</f>
        <v>0.17672426583938333</v>
      </c>
      <c r="I149">
        <f>IFERROR(VLOOKUP(A149,Tol!$U$6:$AI$204,15,FALSE),0)</f>
        <v>7.5465007032731263E-2</v>
      </c>
      <c r="K149" t="s">
        <v>132</v>
      </c>
      <c r="L149">
        <f t="shared" si="22"/>
        <v>0</v>
      </c>
      <c r="M149">
        <f t="shared" si="23"/>
        <v>0</v>
      </c>
      <c r="N149">
        <f t="shared" si="24"/>
        <v>0</v>
      </c>
      <c r="O149">
        <f t="shared" si="25"/>
        <v>277.36842446914579</v>
      </c>
      <c r="P149">
        <f t="shared" si="26"/>
        <v>277.36842446914579</v>
      </c>
      <c r="Q149">
        <f t="shared" si="27"/>
        <v>0.36264614362881564</v>
      </c>
      <c r="R149">
        <f t="shared" si="28"/>
        <v>0.12937713487254007</v>
      </c>
      <c r="S149">
        <f t="shared" si="29"/>
        <v>0.17672426583938333</v>
      </c>
      <c r="T149">
        <f t="shared" si="30"/>
        <v>7.5465007032731263E-2</v>
      </c>
    </row>
    <row r="150" spans="1:20" x14ac:dyDescent="0.25">
      <c r="A150" t="s">
        <v>155</v>
      </c>
      <c r="B150">
        <v>0</v>
      </c>
      <c r="C150">
        <v>0</v>
      </c>
      <c r="D150">
        <f>IFERROR(VLOOKUP(A150,[2]CO2!$C$2:$G$221,5,FALSE),0)</f>
        <v>0.61236165804748199</v>
      </c>
      <c r="E150">
        <f t="shared" si="21"/>
        <v>0.61236165804748199</v>
      </c>
      <c r="F150">
        <f>IFERROR(VLOOKUP(A150,DJO!$Q$6:$V$175,5,FALSE),0)</f>
        <v>3.0811331832157205E-2</v>
      </c>
      <c r="G150">
        <f>IFERROR(VLOOKUP(A150,DJO!$Q$6:$V$175,6,FALSE),0)</f>
        <v>2.2572020821076833E-2</v>
      </c>
      <c r="H150">
        <f>IFERROR(VLOOKUP(A150,Tol!$U$6:$AI$204,14,FALSE),0)</f>
        <v>7.2674257286671415E-2</v>
      </c>
      <c r="I150">
        <f>IFERROR(VLOOKUP(A150,Tol!$U$6:$AI$204,15,FALSE),0)</f>
        <v>3.097707126654211E-2</v>
      </c>
      <c r="K150" t="s">
        <v>134</v>
      </c>
      <c r="L150">
        <f t="shared" si="22"/>
        <v>0</v>
      </c>
      <c r="M150">
        <f t="shared" si="23"/>
        <v>0</v>
      </c>
      <c r="N150">
        <f t="shared" si="24"/>
        <v>0</v>
      </c>
      <c r="O150">
        <f t="shared" si="25"/>
        <v>2.243693115085974</v>
      </c>
      <c r="P150">
        <f t="shared" si="26"/>
        <v>2.243693115085974</v>
      </c>
      <c r="Q150">
        <f t="shared" si="27"/>
        <v>3.0811331832157205E-2</v>
      </c>
      <c r="R150">
        <f t="shared" si="28"/>
        <v>2.2572020821076833E-2</v>
      </c>
      <c r="S150">
        <f t="shared" si="29"/>
        <v>7.2674257286671415E-2</v>
      </c>
      <c r="T150">
        <f t="shared" si="30"/>
        <v>3.097707126654211E-2</v>
      </c>
    </row>
    <row r="151" spans="1:20" x14ac:dyDescent="0.25">
      <c r="A151" t="s">
        <v>159</v>
      </c>
      <c r="B151">
        <v>0</v>
      </c>
      <c r="C151">
        <v>0</v>
      </c>
      <c r="D151">
        <f>IFERROR(VLOOKUP(A151,[2]CO2!$C$2:$G$221,5,FALSE),0)</f>
        <v>9.7587923077949998</v>
      </c>
      <c r="E151">
        <f t="shared" si="21"/>
        <v>9.7587923077949998</v>
      </c>
      <c r="F151">
        <f>IFERROR(VLOOKUP(A151,DJO!$Q$6:$V$175,5,FALSE),0)</f>
        <v>3.0717172166368972E-2</v>
      </c>
      <c r="G151">
        <f>IFERROR(VLOOKUP(A151,DJO!$Q$6:$V$175,6,FALSE),0)</f>
        <v>1.1690293601552338E-2</v>
      </c>
      <c r="H151">
        <f>IFERROR(VLOOKUP(A151,Tol!$U$6:$AI$204,14,FALSE),0)</f>
        <v>1.313966735090694E-3</v>
      </c>
      <c r="I151">
        <f>IFERROR(VLOOKUP(A151,Tol!$U$6:$AI$204,15,FALSE),0)</f>
        <v>5.7002524670789233E-4</v>
      </c>
      <c r="K151" t="s">
        <v>135</v>
      </c>
      <c r="L151">
        <f t="shared" si="22"/>
        <v>0</v>
      </c>
      <c r="M151">
        <f t="shared" si="23"/>
        <v>0</v>
      </c>
      <c r="N151">
        <f t="shared" si="24"/>
        <v>0</v>
      </c>
      <c r="O151">
        <f t="shared" si="25"/>
        <v>35.75621501576088</v>
      </c>
      <c r="P151">
        <f t="shared" si="26"/>
        <v>35.75621501576088</v>
      </c>
      <c r="Q151">
        <f t="shared" si="27"/>
        <v>3.0717172166368972E-2</v>
      </c>
      <c r="R151">
        <f t="shared" si="28"/>
        <v>1.1690293601552338E-2</v>
      </c>
      <c r="S151">
        <f t="shared" si="29"/>
        <v>1.313966735090694E-3</v>
      </c>
      <c r="T151">
        <f t="shared" si="30"/>
        <v>5.7002524670789233E-4</v>
      </c>
    </row>
    <row r="152" spans="1:20" x14ac:dyDescent="0.25">
      <c r="A152" t="s">
        <v>173</v>
      </c>
      <c r="B152">
        <v>0</v>
      </c>
      <c r="C152">
        <v>0</v>
      </c>
      <c r="D152">
        <f>IFERROR(VLOOKUP(A152,[2]CO2!$C$2:$G$221,5,FALSE),0)</f>
        <v>3.3133549997278</v>
      </c>
      <c r="E152">
        <f t="shared" si="21"/>
        <v>3.3133549997278</v>
      </c>
      <c r="F152">
        <f>IFERROR(VLOOKUP(A152,DJO!$Q$6:$V$175,5,FALSE),0)</f>
        <v>0.11719412557461802</v>
      </c>
      <c r="G152">
        <f>IFERROR(VLOOKUP(A152,DJO!$Q$6:$V$175,6,FALSE),0)</f>
        <v>7.2937212055854309E-2</v>
      </c>
      <c r="H152">
        <f>IFERROR(VLOOKUP(A152,Tol!$U$6:$AI$204,14,FALSE),0)</f>
        <v>0.15340968416756157</v>
      </c>
      <c r="I152">
        <f>IFERROR(VLOOKUP(A152,Tol!$U$6:$AI$204,15,FALSE),0)</f>
        <v>6.5305579618696305E-2</v>
      </c>
      <c r="K152" t="s">
        <v>138</v>
      </c>
      <c r="L152">
        <f t="shared" si="22"/>
        <v>0</v>
      </c>
      <c r="M152">
        <f t="shared" si="23"/>
        <v>0</v>
      </c>
      <c r="N152">
        <f t="shared" si="24"/>
        <v>0</v>
      </c>
      <c r="O152">
        <f t="shared" si="25"/>
        <v>12.14013271900266</v>
      </c>
      <c r="P152">
        <f t="shared" si="26"/>
        <v>12.14013271900266</v>
      </c>
      <c r="Q152">
        <f t="shared" si="27"/>
        <v>0.11719412557461802</v>
      </c>
      <c r="R152">
        <f t="shared" si="28"/>
        <v>7.2937212055854309E-2</v>
      </c>
      <c r="S152">
        <f t="shared" si="29"/>
        <v>0.15340968416756157</v>
      </c>
      <c r="T152">
        <f t="shared" si="30"/>
        <v>6.5305579618696305E-2</v>
      </c>
    </row>
    <row r="153" spans="1:20" x14ac:dyDescent="0.25">
      <c r="A153" t="s">
        <v>139</v>
      </c>
      <c r="B153">
        <f>IFERROR(VLOOKUP(A153,[3]Economic_Sink!$B$3:$D$149,2,FALSE),0)</f>
        <v>0</v>
      </c>
      <c r="C153">
        <f>IFERROR(VLOOKUP(A153,[3]Economic_Sink!$B$3:$D$149,3,FALSE),0)</f>
        <v>0</v>
      </c>
      <c r="D153">
        <f>IFERROR(VLOOKUP(A153,[2]CO2!$C$2:$G$221,5,FALSE),0)</f>
        <v>180.456593592161</v>
      </c>
      <c r="E153">
        <f t="shared" si="21"/>
        <v>180.456593592161</v>
      </c>
      <c r="F153">
        <f>IFERROR(VLOOKUP(A153,DJO!$Q$6:$V$175,5,FALSE),0)</f>
        <v>2.042108482385717</v>
      </c>
      <c r="G153">
        <f>IFERROR(VLOOKUP(A153,DJO!$Q$6:$V$175,6,FALSE),0)</f>
        <v>0.77530604096550459</v>
      </c>
      <c r="H153">
        <f>IFERROR(VLOOKUP(A153,Tol!$U$6:$AI$204,14,FALSE),0)</f>
        <v>2.9169343627621379E-2</v>
      </c>
      <c r="I153">
        <f>IFERROR(VLOOKUP(A153,Tol!$U$6:$AI$204,15,FALSE),0)</f>
        <v>1.2578252789269989E-2</v>
      </c>
      <c r="K153" t="s">
        <v>139</v>
      </c>
      <c r="L153">
        <f t="shared" si="22"/>
        <v>0</v>
      </c>
      <c r="M153">
        <f t="shared" si="23"/>
        <v>0</v>
      </c>
      <c r="N153">
        <f t="shared" si="24"/>
        <v>0</v>
      </c>
      <c r="O153">
        <f t="shared" si="25"/>
        <v>661.19295892167793</v>
      </c>
      <c r="P153">
        <f t="shared" si="26"/>
        <v>661.19295892167793</v>
      </c>
      <c r="Q153">
        <f t="shared" si="27"/>
        <v>2.042108482385717</v>
      </c>
      <c r="R153">
        <f t="shared" si="28"/>
        <v>0.77530604096550459</v>
      </c>
      <c r="S153">
        <f t="shared" si="29"/>
        <v>2.9169343627621379E-2</v>
      </c>
      <c r="T153">
        <f t="shared" si="30"/>
        <v>1.2578252789269989E-2</v>
      </c>
    </row>
    <row r="154" spans="1:20" x14ac:dyDescent="0.25">
      <c r="A154" t="s">
        <v>140</v>
      </c>
      <c r="B154">
        <f>IFERROR(VLOOKUP(A154,[3]Economic_Sink!$B$3:$D$149,2,FALSE),0)</f>
        <v>0</v>
      </c>
      <c r="C154">
        <f>IFERROR(VLOOKUP(A154,[3]Economic_Sink!$B$3:$D$149,3,FALSE),0)</f>
        <v>0</v>
      </c>
      <c r="D154">
        <f>IFERROR(VLOOKUP(A154,[2]CO2!$C$2:$G$221,5,FALSE),0)</f>
        <v>0.40907060854480198</v>
      </c>
      <c r="E154">
        <f t="shared" si="21"/>
        <v>0.40907060854480198</v>
      </c>
      <c r="F154">
        <f>IFERROR(VLOOKUP(A154,DJO!$Q$6:$V$175,5,FALSE),0)</f>
        <v>0.21663665644530142</v>
      </c>
      <c r="G154">
        <f>IFERROR(VLOOKUP(A154,DJO!$Q$6:$V$175,6,FALSE),0)</f>
        <v>0.18167915811831586</v>
      </c>
      <c r="H154">
        <f>IFERROR(VLOOKUP(A154,Tol!$U$6:$AI$204,14,FALSE),0)</f>
        <v>0.21153153002057529</v>
      </c>
      <c r="I154">
        <f>IFERROR(VLOOKUP(A154,Tol!$U$6:$AI$204,15,FALSE),0)</f>
        <v>9.0427419304222226E-2</v>
      </c>
      <c r="K154" t="s">
        <v>140</v>
      </c>
      <c r="L154">
        <f t="shared" si="22"/>
        <v>0</v>
      </c>
      <c r="M154">
        <f t="shared" si="23"/>
        <v>0</v>
      </c>
      <c r="N154">
        <f t="shared" si="24"/>
        <v>0</v>
      </c>
      <c r="O154">
        <f t="shared" si="25"/>
        <v>1.4988347097081545</v>
      </c>
      <c r="P154">
        <f t="shared" si="26"/>
        <v>1.4988347097081545</v>
      </c>
      <c r="Q154">
        <f t="shared" si="27"/>
        <v>0.21663665644530142</v>
      </c>
      <c r="R154">
        <f t="shared" si="28"/>
        <v>0.18167915811831586</v>
      </c>
      <c r="S154">
        <f t="shared" si="29"/>
        <v>0.21153153002057529</v>
      </c>
      <c r="T154">
        <f t="shared" si="30"/>
        <v>9.0427419304222226E-2</v>
      </c>
    </row>
    <row r="155" spans="1:20" x14ac:dyDescent="0.25">
      <c r="A155" t="s">
        <v>141</v>
      </c>
      <c r="B155">
        <f>IFERROR(VLOOKUP(A155,[3]Economic_Sink!$B$3:$D$149,2,FALSE),0)</f>
        <v>0</v>
      </c>
      <c r="C155">
        <f>IFERROR(VLOOKUP(A155,[3]Economic_Sink!$B$3:$D$149,3,FALSE),0)</f>
        <v>0</v>
      </c>
      <c r="D155">
        <f>IFERROR(VLOOKUP(A155,[2]CO2!$C$2:$G$221,5,FALSE),0)</f>
        <v>3.4781321088488801</v>
      </c>
      <c r="E155">
        <f t="shared" si="21"/>
        <v>3.4781321088488801</v>
      </c>
      <c r="F155">
        <f>IFERROR(VLOOKUP(A155,DJO!$Q$6:$V$175,5,FALSE),0)</f>
        <v>7.4818998581569249E-2</v>
      </c>
      <c r="G155">
        <f>IFERROR(VLOOKUP(A155,DJO!$Q$6:$V$175,6,FALSE),0)</f>
        <v>5.9191801062227073E-2</v>
      </c>
      <c r="H155">
        <f>IFERROR(VLOOKUP(A155,Tol!$U$6:$AI$204,14,FALSE),0)</f>
        <v>9.2539601323981258E-2</v>
      </c>
      <c r="I155">
        <f>IFERROR(VLOOKUP(A155,Tol!$U$6:$AI$204,15,FALSE),0)</f>
        <v>3.9415231170742221E-2</v>
      </c>
      <c r="K155" t="s">
        <v>141</v>
      </c>
      <c r="L155">
        <f t="shared" si="22"/>
        <v>0</v>
      </c>
      <c r="M155">
        <f t="shared" si="23"/>
        <v>0</v>
      </c>
      <c r="N155">
        <f t="shared" si="24"/>
        <v>0</v>
      </c>
      <c r="O155">
        <f t="shared" si="25"/>
        <v>12.743876046822297</v>
      </c>
      <c r="P155">
        <f t="shared" si="26"/>
        <v>12.743876046822297</v>
      </c>
      <c r="Q155">
        <f t="shared" si="27"/>
        <v>7.4818998581569249E-2</v>
      </c>
      <c r="R155">
        <f t="shared" si="28"/>
        <v>5.9191801062227073E-2</v>
      </c>
      <c r="S155">
        <f t="shared" si="29"/>
        <v>9.2539601323981258E-2</v>
      </c>
      <c r="T155">
        <f t="shared" si="30"/>
        <v>3.9415231170742221E-2</v>
      </c>
    </row>
    <row r="156" spans="1:20" x14ac:dyDescent="0.25">
      <c r="A156" t="s">
        <v>143</v>
      </c>
      <c r="B156">
        <f>IFERROR(VLOOKUP(A156,[3]Economic_Sink!$B$3:$D$149,2,FALSE),0)</f>
        <v>0</v>
      </c>
      <c r="C156">
        <f>IFERROR(VLOOKUP(A156,[3]Economic_Sink!$B$3:$D$149,3,FALSE),0)</f>
        <v>0</v>
      </c>
      <c r="D156">
        <f>IFERROR(VLOOKUP(A156,[2]CO2!$C$2:$G$221,5,FALSE),0)</f>
        <v>0.33200663126375102</v>
      </c>
      <c r="E156">
        <f t="shared" si="21"/>
        <v>0.33200663126375102</v>
      </c>
      <c r="F156">
        <f>IFERROR(VLOOKUP(A156,DJO!$Q$6:$V$175,5,FALSE),0)</f>
        <v>2.416228016936264E-2</v>
      </c>
      <c r="G156">
        <f>IFERROR(VLOOKUP(A156,DJO!$Q$6:$V$175,6,FALSE),0)</f>
        <v>1.7525072744930474E-2</v>
      </c>
      <c r="H156">
        <f>IFERROR(VLOOKUP(A156,Tol!$U$6:$AI$204,14,FALSE),0)</f>
        <v>6.6220714241176676E-2</v>
      </c>
      <c r="I156">
        <f>IFERROR(VLOOKUP(A156,Tol!$U$6:$AI$204,15,FALSE),0)</f>
        <v>2.8363747202441583E-2</v>
      </c>
      <c r="K156" t="s">
        <v>143</v>
      </c>
      <c r="L156">
        <f t="shared" si="22"/>
        <v>0</v>
      </c>
      <c r="M156">
        <f t="shared" si="23"/>
        <v>0</v>
      </c>
      <c r="N156">
        <f t="shared" si="24"/>
        <v>0</v>
      </c>
      <c r="O156">
        <f t="shared" si="25"/>
        <v>1.2164722969503838</v>
      </c>
      <c r="P156">
        <f t="shared" si="26"/>
        <v>1.2164722969503838</v>
      </c>
      <c r="Q156">
        <f t="shared" si="27"/>
        <v>2.416228016936264E-2</v>
      </c>
      <c r="R156">
        <f t="shared" si="28"/>
        <v>1.7525072744930474E-2</v>
      </c>
      <c r="S156">
        <f t="shared" si="29"/>
        <v>6.6220714241176676E-2</v>
      </c>
      <c r="T156">
        <f t="shared" si="30"/>
        <v>2.8363747202441583E-2</v>
      </c>
    </row>
    <row r="157" spans="1:20" x14ac:dyDescent="0.25">
      <c r="A157" t="s">
        <v>144</v>
      </c>
      <c r="B157">
        <f>IFERROR(VLOOKUP(A157,[3]Economic_Sink!$B$3:$D$149,2,FALSE),0)</f>
        <v>0</v>
      </c>
      <c r="C157">
        <f>IFERROR(VLOOKUP(A157,[3]Economic_Sink!$B$3:$D$149,3,FALSE),0)</f>
        <v>0</v>
      </c>
      <c r="D157">
        <f>IFERROR(VLOOKUP(A157,[2]CO2!$C$2:$G$221,5,FALSE),0)</f>
        <v>1.7742836329409799</v>
      </c>
      <c r="E157">
        <f t="shared" si="21"/>
        <v>1.7742836329409799</v>
      </c>
      <c r="F157">
        <f>IFERROR(VLOOKUP(A157,DJO!$Q$6:$V$175,5,FALSE),0)</f>
        <v>4.2749907394564857E-2</v>
      </c>
      <c r="G157">
        <f>IFERROR(VLOOKUP(A157,DJO!$Q$6:$V$175,6,FALSE),0)</f>
        <v>2.7026346303598257E-2</v>
      </c>
      <c r="H157">
        <f>IFERROR(VLOOKUP(A157,Tol!$U$6:$AI$204,14,FALSE),0)</f>
        <v>1.7210466805130036E-2</v>
      </c>
      <c r="I157">
        <f>IFERROR(VLOOKUP(A157,Tol!$U$6:$AI$204,15,FALSE),0)</f>
        <v>7.3610223031447264E-3</v>
      </c>
      <c r="K157" t="s">
        <v>144</v>
      </c>
      <c r="L157">
        <f t="shared" si="22"/>
        <v>0</v>
      </c>
      <c r="M157">
        <f t="shared" si="23"/>
        <v>0</v>
      </c>
      <c r="N157">
        <f t="shared" si="24"/>
        <v>0</v>
      </c>
      <c r="O157">
        <f t="shared" si="25"/>
        <v>6.5009752310957509</v>
      </c>
      <c r="P157">
        <f t="shared" si="26"/>
        <v>6.5009752310957509</v>
      </c>
      <c r="Q157">
        <f t="shared" si="27"/>
        <v>4.2749907394564857E-2</v>
      </c>
      <c r="R157">
        <f t="shared" si="28"/>
        <v>2.7026346303598257E-2</v>
      </c>
      <c r="S157">
        <f t="shared" si="29"/>
        <v>1.7210466805130036E-2</v>
      </c>
      <c r="T157">
        <f t="shared" si="30"/>
        <v>7.3610223031447264E-3</v>
      </c>
    </row>
    <row r="158" spans="1:20" x14ac:dyDescent="0.25">
      <c r="A158" t="s">
        <v>145</v>
      </c>
      <c r="B158">
        <f>IFERROR(VLOOKUP(A158,[3]Economic_Sink!$B$3:$D$149,2,FALSE),0)</f>
        <v>0</v>
      </c>
      <c r="C158">
        <f>IFERROR(VLOOKUP(A158,[3]Economic_Sink!$B$3:$D$149,3,FALSE),0)</f>
        <v>0</v>
      </c>
      <c r="D158">
        <f>IFERROR(VLOOKUP(A158,[2]CO2!$C$2:$G$221,5,FALSE),0)</f>
        <v>0.15782325030331601</v>
      </c>
      <c r="E158">
        <f t="shared" si="21"/>
        <v>0.15782325030331601</v>
      </c>
      <c r="F158">
        <f>IFERROR(VLOOKUP(A158,DJO!$Q$6:$V$175,5,FALSE),0)</f>
        <v>2.4989808909170567E-3</v>
      </c>
      <c r="G158">
        <f>IFERROR(VLOOKUP(A158,DJO!$Q$6:$V$175,6,FALSE),0)</f>
        <v>2.2443826483413702E-3</v>
      </c>
      <c r="H158">
        <f>IFERROR(VLOOKUP(A158,Tol!$U$6:$AI$204,14,FALSE),0)</f>
        <v>0</v>
      </c>
      <c r="I158">
        <f>IFERROR(VLOOKUP(A158,Tol!$U$6:$AI$204,15,FALSE),0)</f>
        <v>0</v>
      </c>
      <c r="K158" t="s">
        <v>145</v>
      </c>
      <c r="L158">
        <f t="shared" si="22"/>
        <v>0</v>
      </c>
      <c r="M158">
        <f t="shared" si="23"/>
        <v>0</v>
      </c>
      <c r="N158">
        <f t="shared" si="24"/>
        <v>0</v>
      </c>
      <c r="O158">
        <f t="shared" si="25"/>
        <v>0.57826438911134992</v>
      </c>
      <c r="P158">
        <f t="shared" si="26"/>
        <v>0.57826438911134992</v>
      </c>
      <c r="Q158">
        <f t="shared" si="27"/>
        <v>2.4989808909170567E-3</v>
      </c>
      <c r="R158">
        <f t="shared" si="28"/>
        <v>2.2443826483413702E-3</v>
      </c>
      <c r="S158">
        <f t="shared" si="29"/>
        <v>0</v>
      </c>
      <c r="T158">
        <f t="shared" si="30"/>
        <v>0</v>
      </c>
    </row>
    <row r="159" spans="1:20" x14ac:dyDescent="0.25">
      <c r="A159" t="s">
        <v>146</v>
      </c>
      <c r="B159">
        <f>IFERROR(VLOOKUP(A159,[3]Economic_Sink!$B$3:$D$149,2,FALSE),0)</f>
        <v>0</v>
      </c>
      <c r="C159">
        <f>IFERROR(VLOOKUP(A159,[3]Economic_Sink!$B$3:$D$149,3,FALSE),0)</f>
        <v>0</v>
      </c>
      <c r="D159">
        <f>IFERROR(VLOOKUP(A159,[2]CO2!$C$2:$G$221,5,FALSE),0)</f>
        <v>12.1586123761127</v>
      </c>
      <c r="E159">
        <f t="shared" si="21"/>
        <v>12.1586123761127</v>
      </c>
      <c r="F159">
        <f>IFERROR(VLOOKUP(A159,DJO!$Q$6:$V$175,5,FALSE),0)</f>
        <v>8.4259922462343276E-2</v>
      </c>
      <c r="G159">
        <f>IFERROR(VLOOKUP(A159,DJO!$Q$6:$V$175,6,FALSE),0)</f>
        <v>2.4408106136347904E-2</v>
      </c>
      <c r="H159">
        <f>IFERROR(VLOOKUP(A159,Tol!$U$6:$AI$204,14,FALSE),0)</f>
        <v>1.5975059283134065E-2</v>
      </c>
      <c r="I159">
        <f>IFERROR(VLOOKUP(A159,Tol!$U$6:$AI$204,15,FALSE),0)</f>
        <v>6.8574126836950782E-3</v>
      </c>
      <c r="K159" t="s">
        <v>146</v>
      </c>
      <c r="L159">
        <f t="shared" si="22"/>
        <v>0</v>
      </c>
      <c r="M159">
        <f t="shared" si="23"/>
        <v>0</v>
      </c>
      <c r="N159">
        <f t="shared" si="24"/>
        <v>0</v>
      </c>
      <c r="O159">
        <f t="shared" si="25"/>
        <v>44.549155746076934</v>
      </c>
      <c r="P159">
        <f t="shared" si="26"/>
        <v>44.549155746076934</v>
      </c>
      <c r="Q159">
        <f t="shared" si="27"/>
        <v>8.4259922462343276E-2</v>
      </c>
      <c r="R159">
        <f t="shared" si="28"/>
        <v>2.4408106136347904E-2</v>
      </c>
      <c r="S159">
        <f t="shared" si="29"/>
        <v>1.5975059283134065E-2</v>
      </c>
      <c r="T159">
        <f t="shared" si="30"/>
        <v>6.8574126836950782E-3</v>
      </c>
    </row>
    <row r="160" spans="1:20" x14ac:dyDescent="0.25">
      <c r="A160" t="s">
        <v>147</v>
      </c>
      <c r="B160">
        <f>IFERROR(VLOOKUP(A160,[3]Economic_Sink!$B$3:$D$149,2,FALSE),0)</f>
        <v>0</v>
      </c>
      <c r="C160">
        <f>IFERROR(VLOOKUP(A160,[3]Economic_Sink!$B$3:$D$149,3,FALSE),0)</f>
        <v>0</v>
      </c>
      <c r="D160">
        <f>IFERROR(VLOOKUP(A160,[2]CO2!$C$2:$G$221,5,FALSE),0)</f>
        <v>3.3951502915918502E-2</v>
      </c>
      <c r="E160">
        <f t="shared" si="21"/>
        <v>3.3951502915918502E-2</v>
      </c>
      <c r="F160">
        <f>IFERROR(VLOOKUP(A160,DJO!$Q$6:$V$175,5,FALSE),0)</f>
        <v>6.3198111806000773E-4</v>
      </c>
      <c r="G160">
        <f>IFERROR(VLOOKUP(A160,DJO!$Q$6:$V$175,6,FALSE),0)</f>
        <v>3.7342493650142851E-4</v>
      </c>
      <c r="H160">
        <f>IFERROR(VLOOKUP(A160,Tol!$U$6:$AI$204,14,FALSE),0)</f>
        <v>1.0933187319110708E-3</v>
      </c>
      <c r="I160">
        <f>IFERROR(VLOOKUP(A160,Tol!$U$6:$AI$204,15,FALSE),0)</f>
        <v>4.6796709859918021E-4</v>
      </c>
      <c r="K160" t="s">
        <v>147</v>
      </c>
      <c r="L160">
        <f t="shared" si="22"/>
        <v>0</v>
      </c>
      <c r="M160">
        <f t="shared" si="23"/>
        <v>0</v>
      </c>
      <c r="N160">
        <f t="shared" si="24"/>
        <v>0</v>
      </c>
      <c r="O160">
        <f t="shared" si="25"/>
        <v>0.1243983066839254</v>
      </c>
      <c r="P160">
        <f t="shared" si="26"/>
        <v>0.1243983066839254</v>
      </c>
      <c r="Q160">
        <f t="shared" si="27"/>
        <v>6.3198111806000773E-4</v>
      </c>
      <c r="R160">
        <f t="shared" si="28"/>
        <v>3.7342493650142851E-4</v>
      </c>
      <c r="S160">
        <f t="shared" si="29"/>
        <v>1.0933187319110708E-3</v>
      </c>
      <c r="T160">
        <f t="shared" si="30"/>
        <v>4.6796709859918021E-4</v>
      </c>
    </row>
    <row r="161" spans="1:20" x14ac:dyDescent="0.25">
      <c r="A161" t="s">
        <v>148</v>
      </c>
      <c r="B161">
        <f>IFERROR(VLOOKUP(A161,[3]Economic_Sink!$B$3:$D$149,2,FALSE),0)</f>
        <v>0</v>
      </c>
      <c r="C161">
        <f>IFERROR(VLOOKUP(A161,[3]Economic_Sink!$B$3:$D$149,3,FALSE),0)</f>
        <v>0</v>
      </c>
      <c r="D161">
        <f>IFERROR(VLOOKUP(A161,[2]CO2!$C$2:$G$221,5,FALSE),0)</f>
        <v>0.71169120820782605</v>
      </c>
      <c r="E161">
        <f t="shared" si="21"/>
        <v>0.71169120820782605</v>
      </c>
      <c r="F161">
        <f>IFERROR(VLOOKUP(A161,DJO!$Q$6:$V$175,5,FALSE),0)</f>
        <v>4.8754966542833211E-3</v>
      </c>
      <c r="G161">
        <f>IFERROR(VLOOKUP(A161,DJO!$Q$6:$V$175,6,FALSE),0)</f>
        <v>2.195475286592188E-3</v>
      </c>
      <c r="H161">
        <f>IFERROR(VLOOKUP(A161,Tol!$U$6:$AI$204,14,FALSE),0)</f>
        <v>1.1265504406201307E-3</v>
      </c>
      <c r="I161">
        <f>IFERROR(VLOOKUP(A161,Tol!$U$6:$AI$204,15,FALSE),0)</f>
        <v>4.8073504336169838E-4</v>
      </c>
      <c r="K161" t="s">
        <v>148</v>
      </c>
      <c r="L161">
        <f t="shared" si="22"/>
        <v>0</v>
      </c>
      <c r="M161">
        <f t="shared" si="23"/>
        <v>0</v>
      </c>
      <c r="N161">
        <f t="shared" si="24"/>
        <v>0</v>
      </c>
      <c r="O161">
        <f t="shared" si="25"/>
        <v>2.6076365868734745</v>
      </c>
      <c r="P161">
        <f t="shared" si="26"/>
        <v>2.6076365868734745</v>
      </c>
      <c r="Q161">
        <f t="shared" si="27"/>
        <v>4.8754966542833211E-3</v>
      </c>
      <c r="R161">
        <f t="shared" si="28"/>
        <v>2.195475286592188E-3</v>
      </c>
      <c r="S161">
        <f t="shared" si="29"/>
        <v>1.1265504406201307E-3</v>
      </c>
      <c r="T161">
        <f t="shared" si="30"/>
        <v>4.8073504336169838E-4</v>
      </c>
    </row>
    <row r="162" spans="1:20" x14ac:dyDescent="0.25">
      <c r="A162" t="s">
        <v>149</v>
      </c>
      <c r="B162">
        <f>IFERROR(VLOOKUP(A162,[3]Economic_Sink!$B$3:$D$149,2,FALSE),0)</f>
        <v>0</v>
      </c>
      <c r="C162">
        <f>IFERROR(VLOOKUP(A162,[3]Economic_Sink!$B$3:$D$149,3,FALSE),0)</f>
        <v>0</v>
      </c>
      <c r="D162">
        <f>IFERROR(VLOOKUP(A162,[2]CO2!$C$2:$G$221,5,FALSE),0)</f>
        <v>8.4865524079350703</v>
      </c>
      <c r="E162">
        <f t="shared" si="21"/>
        <v>8.4865524079350703</v>
      </c>
      <c r="F162">
        <f>IFERROR(VLOOKUP(A162,DJO!$Q$6:$V$175,5,FALSE),0)</f>
        <v>0.26893128017751999</v>
      </c>
      <c r="G162">
        <f>IFERROR(VLOOKUP(A162,DJO!$Q$6:$V$175,6,FALSE),0)</f>
        <v>3.2385958577341757E-2</v>
      </c>
      <c r="H162">
        <f>IFERROR(VLOOKUP(A162,Tol!$U$6:$AI$204,14,FALSE),0)</f>
        <v>5.3041611124848859E-3</v>
      </c>
      <c r="I162">
        <f>IFERROR(VLOOKUP(A162,Tol!$U$6:$AI$204,15,FALSE),0)</f>
        <v>2.3042774192583758E-3</v>
      </c>
      <c r="K162" t="s">
        <v>149</v>
      </c>
      <c r="L162">
        <f t="shared" si="22"/>
        <v>0</v>
      </c>
      <c r="M162">
        <f t="shared" si="23"/>
        <v>0</v>
      </c>
      <c r="N162">
        <f t="shared" si="24"/>
        <v>0</v>
      </c>
      <c r="O162">
        <f t="shared" si="25"/>
        <v>31.094728022674097</v>
      </c>
      <c r="P162">
        <f t="shared" si="26"/>
        <v>31.094728022674097</v>
      </c>
      <c r="Q162">
        <f t="shared" si="27"/>
        <v>0.26893128017751999</v>
      </c>
      <c r="R162">
        <f t="shared" si="28"/>
        <v>3.2385958577341757E-2</v>
      </c>
      <c r="S162">
        <f t="shared" si="29"/>
        <v>5.3041611124848859E-3</v>
      </c>
      <c r="T162">
        <f t="shared" si="30"/>
        <v>2.3042774192583758E-3</v>
      </c>
    </row>
    <row r="163" spans="1:20" x14ac:dyDescent="0.25">
      <c r="A163" t="s">
        <v>150</v>
      </c>
      <c r="B163">
        <f>IFERROR(VLOOKUP(A163,[3]Economic_Sink!$B$3:$D$149,2,FALSE),0)</f>
        <v>0</v>
      </c>
      <c r="C163">
        <f>IFERROR(VLOOKUP(A163,[3]Economic_Sink!$B$3:$D$149,3,FALSE),0)</f>
        <v>0</v>
      </c>
      <c r="D163">
        <f>IFERROR(VLOOKUP(A163,[2]CO2!$C$2:$G$221,5,FALSE),0)</f>
        <v>3.51152751767032</v>
      </c>
      <c r="E163">
        <f t="shared" si="21"/>
        <v>3.51152751767032</v>
      </c>
      <c r="F163">
        <f>IFERROR(VLOOKUP(A163,DJO!$Q$6:$V$175,5,FALSE),0)</f>
        <v>0.15282356352044299</v>
      </c>
      <c r="G163">
        <f>IFERROR(VLOOKUP(A163,DJO!$Q$6:$V$175,6,FALSE),0)</f>
        <v>2.2099410374823002E-2</v>
      </c>
      <c r="H163">
        <f>IFERROR(VLOOKUP(A163,Tol!$U$6:$AI$204,14,FALSE),0)</f>
        <v>1.7289860926318721E-3</v>
      </c>
      <c r="I163">
        <f>IFERROR(VLOOKUP(A163,Tol!$U$6:$AI$204,15,FALSE),0)</f>
        <v>7.8160697737090156E-4</v>
      </c>
      <c r="K163" t="s">
        <v>150</v>
      </c>
      <c r="L163">
        <f t="shared" si="22"/>
        <v>0</v>
      </c>
      <c r="M163">
        <f t="shared" si="23"/>
        <v>0</v>
      </c>
      <c r="N163">
        <f t="shared" si="24"/>
        <v>0</v>
      </c>
      <c r="O163">
        <f t="shared" si="25"/>
        <v>12.866236824744053</v>
      </c>
      <c r="P163">
        <f t="shared" si="26"/>
        <v>12.866236824744053</v>
      </c>
      <c r="Q163">
        <f t="shared" si="27"/>
        <v>0.15282356352044299</v>
      </c>
      <c r="R163">
        <f t="shared" si="28"/>
        <v>2.2099410374823002E-2</v>
      </c>
      <c r="S163">
        <f t="shared" si="29"/>
        <v>1.7289860926318721E-3</v>
      </c>
      <c r="T163">
        <f t="shared" si="30"/>
        <v>7.8160697737090156E-4</v>
      </c>
    </row>
    <row r="164" spans="1:20" x14ac:dyDescent="0.25">
      <c r="A164" t="s">
        <v>151</v>
      </c>
      <c r="B164">
        <f>IFERROR(VLOOKUP(A164,[3]Economic_Sink!$B$3:$D$149,2,FALSE),0)</f>
        <v>0</v>
      </c>
      <c r="C164">
        <f>IFERROR(VLOOKUP(A164,[3]Economic_Sink!$B$3:$D$149,3,FALSE),0)</f>
        <v>0</v>
      </c>
      <c r="D164">
        <f>IFERROR(VLOOKUP(A164,[2]CO2!$C$2:$G$221,5,FALSE),0)</f>
        <v>9.9659119442600392</v>
      </c>
      <c r="E164">
        <f t="shared" si="21"/>
        <v>9.9659119442600392</v>
      </c>
      <c r="F164">
        <f>IFERROR(VLOOKUP(A164,DJO!$Q$6:$V$175,5,FALSE),0)</f>
        <v>2.6381372507822767</v>
      </c>
      <c r="G164">
        <f>IFERROR(VLOOKUP(A164,DJO!$Q$6:$V$175,6,FALSE),0)</f>
        <v>0.45862414289026904</v>
      </c>
      <c r="H164">
        <f>IFERROR(VLOOKUP(A164,Tol!$U$6:$AI$204,14,FALSE),0)</f>
        <v>5.6776885623451446E-3</v>
      </c>
      <c r="I164">
        <f>IFERROR(VLOOKUP(A164,Tol!$U$6:$AI$204,15,FALSE),0)</f>
        <v>2.876495624387279E-3</v>
      </c>
      <c r="K164" t="s">
        <v>151</v>
      </c>
      <c r="L164">
        <f t="shared" si="22"/>
        <v>0</v>
      </c>
      <c r="M164">
        <f t="shared" si="23"/>
        <v>0</v>
      </c>
      <c r="N164">
        <f t="shared" si="24"/>
        <v>0</v>
      </c>
      <c r="O164">
        <f t="shared" si="25"/>
        <v>36.515101363768785</v>
      </c>
      <c r="P164">
        <f t="shared" si="26"/>
        <v>36.515101363768785</v>
      </c>
      <c r="Q164">
        <f t="shared" si="27"/>
        <v>2.6381372507822767</v>
      </c>
      <c r="R164">
        <f t="shared" si="28"/>
        <v>0.45862414289026904</v>
      </c>
      <c r="S164">
        <f t="shared" si="29"/>
        <v>5.6776885623451446E-3</v>
      </c>
      <c r="T164">
        <f t="shared" si="30"/>
        <v>2.876495624387279E-3</v>
      </c>
    </row>
    <row r="165" spans="1:20" x14ac:dyDescent="0.25">
      <c r="A165" t="s">
        <v>152</v>
      </c>
      <c r="B165">
        <f>IFERROR(VLOOKUP(A165,[3]Economic_Sink!$B$3:$D$149,2,FALSE),0)</f>
        <v>0</v>
      </c>
      <c r="C165">
        <f>IFERROR(VLOOKUP(A165,[3]Economic_Sink!$B$3:$D$149,3,FALSE),0)</f>
        <v>0</v>
      </c>
      <c r="D165">
        <f>IFERROR(VLOOKUP(A165,[2]CO2!$C$2:$G$221,5,FALSE),0)</f>
        <v>0.28931010402963703</v>
      </c>
      <c r="E165">
        <f t="shared" si="21"/>
        <v>0.28931010402963703</v>
      </c>
      <c r="F165">
        <f>IFERROR(VLOOKUP(A165,DJO!$Q$6:$V$175,5,FALSE),0)</f>
        <v>7.3179321332805846E-3</v>
      </c>
      <c r="G165">
        <f>IFERROR(VLOOKUP(A165,DJO!$Q$6:$V$175,6,FALSE),0)</f>
        <v>3.2350690460424417E-3</v>
      </c>
      <c r="H165">
        <f>IFERROR(VLOOKUP(A165,Tol!$U$6:$AI$204,14,FALSE),0)</f>
        <v>3.9081538377353665E-3</v>
      </c>
      <c r="I165">
        <f>IFERROR(VLOOKUP(A165,Tol!$U$6:$AI$204,15,FALSE),0)</f>
        <v>1.6656158349680206E-3</v>
      </c>
      <c r="K165" t="s">
        <v>152</v>
      </c>
      <c r="L165">
        <f t="shared" si="22"/>
        <v>0</v>
      </c>
      <c r="M165">
        <f t="shared" si="23"/>
        <v>0</v>
      </c>
      <c r="N165">
        <f t="shared" si="24"/>
        <v>0</v>
      </c>
      <c r="O165">
        <f t="shared" si="25"/>
        <v>1.0600322211645901</v>
      </c>
      <c r="P165">
        <f t="shared" si="26"/>
        <v>1.0600322211645901</v>
      </c>
      <c r="Q165">
        <f t="shared" si="27"/>
        <v>7.3179321332805846E-3</v>
      </c>
      <c r="R165">
        <f t="shared" si="28"/>
        <v>3.2350690460424417E-3</v>
      </c>
      <c r="S165">
        <f t="shared" si="29"/>
        <v>3.9081538377353665E-3</v>
      </c>
      <c r="T165">
        <f t="shared" si="30"/>
        <v>1.6656158349680206E-3</v>
      </c>
    </row>
    <row r="166" spans="1:20" x14ac:dyDescent="0.25">
      <c r="A166" t="s">
        <v>153</v>
      </c>
      <c r="B166">
        <f>IFERROR(VLOOKUP(A166,[3]Economic_Sink!$B$3:$D$149,2,FALSE),0)</f>
        <v>0</v>
      </c>
      <c r="C166">
        <f>IFERROR(VLOOKUP(A166,[3]Economic_Sink!$B$3:$D$149,3,FALSE),0)</f>
        <v>0</v>
      </c>
      <c r="D166">
        <f>IFERROR(VLOOKUP(A166,[2]CO2!$C$2:$G$221,5,FALSE),0)</f>
        <v>7.1396905152432701</v>
      </c>
      <c r="E166">
        <f t="shared" si="21"/>
        <v>7.1396905152432701</v>
      </c>
      <c r="F166">
        <f>IFERROR(VLOOKUP(A166,DJO!$Q$6:$V$175,5,FALSE),0)</f>
        <v>0.11350628989726913</v>
      </c>
      <c r="G166">
        <f>IFERROR(VLOOKUP(A166,DJO!$Q$6:$V$175,6,FALSE),0)</f>
        <v>6.20275635365998E-2</v>
      </c>
      <c r="H166">
        <f>IFERROR(VLOOKUP(A166,Tol!$U$6:$AI$204,14,FALSE),0)</f>
        <v>9.2675825466502382E-2</v>
      </c>
      <c r="I166">
        <f>IFERROR(VLOOKUP(A166,Tol!$U$6:$AI$204,15,FALSE),0)</f>
        <v>3.9244148699620965E-2</v>
      </c>
      <c r="K166" t="s">
        <v>153</v>
      </c>
      <c r="L166">
        <f t="shared" si="22"/>
        <v>0</v>
      </c>
      <c r="M166">
        <f t="shared" si="23"/>
        <v>0</v>
      </c>
      <c r="N166">
        <f t="shared" si="24"/>
        <v>0</v>
      </c>
      <c r="O166">
        <f t="shared" si="25"/>
        <v>26.159826047851343</v>
      </c>
      <c r="P166">
        <f t="shared" si="26"/>
        <v>26.159826047851343</v>
      </c>
      <c r="Q166">
        <f t="shared" si="27"/>
        <v>0.11350628989726913</v>
      </c>
      <c r="R166">
        <f t="shared" si="28"/>
        <v>6.20275635365998E-2</v>
      </c>
      <c r="S166">
        <f t="shared" si="29"/>
        <v>9.2675825466502382E-2</v>
      </c>
      <c r="T166">
        <f t="shared" si="30"/>
        <v>3.9244148699620965E-2</v>
      </c>
    </row>
    <row r="167" spans="1:20" x14ac:dyDescent="0.25">
      <c r="A167" t="s">
        <v>154</v>
      </c>
      <c r="B167">
        <f>IFERROR(VLOOKUP(A167,[3]Economic_Sink!$B$3:$D$149,2,FALSE),0)</f>
        <v>0</v>
      </c>
      <c r="C167">
        <f>IFERROR(VLOOKUP(A167,[3]Economic_Sink!$B$3:$D$149,3,FALSE),0)</f>
        <v>0</v>
      </c>
      <c r="D167">
        <f>IFERROR(VLOOKUP(A167,[2]CO2!$C$2:$G$221,5,FALSE),0)</f>
        <v>0.49186624501803899</v>
      </c>
      <c r="E167">
        <f t="shared" si="21"/>
        <v>0.49186624501803899</v>
      </c>
      <c r="F167">
        <f>IFERROR(VLOOKUP(A167,DJO!$Q$6:$V$175,5,FALSE),0)</f>
        <v>9.3291874014116927E-2</v>
      </c>
      <c r="G167">
        <f>IFERROR(VLOOKUP(A167,DJO!$Q$6:$V$175,6,FALSE),0)</f>
        <v>6.0935366918907108E-2</v>
      </c>
      <c r="H167">
        <f>IFERROR(VLOOKUP(A167,Tol!$U$6:$AI$204,14,FALSE),0)</f>
        <v>8.9505098142636463E-2</v>
      </c>
      <c r="I167">
        <f>IFERROR(VLOOKUP(A167,Tol!$U$6:$AI$204,15,FALSE),0)</f>
        <v>3.8153581405371936E-2</v>
      </c>
      <c r="K167" t="s">
        <v>154</v>
      </c>
      <c r="L167">
        <f t="shared" si="22"/>
        <v>0</v>
      </c>
      <c r="M167">
        <f t="shared" si="23"/>
        <v>0</v>
      </c>
      <c r="N167">
        <f t="shared" si="24"/>
        <v>0</v>
      </c>
      <c r="O167">
        <f t="shared" si="25"/>
        <v>1.8021979217460951</v>
      </c>
      <c r="P167">
        <f t="shared" si="26"/>
        <v>1.8021979217460951</v>
      </c>
      <c r="Q167">
        <f t="shared" si="27"/>
        <v>9.3291874014116927E-2</v>
      </c>
      <c r="R167">
        <f t="shared" si="28"/>
        <v>6.0935366918907108E-2</v>
      </c>
      <c r="S167">
        <f t="shared" si="29"/>
        <v>8.9505098142636463E-2</v>
      </c>
      <c r="T167">
        <f t="shared" si="30"/>
        <v>3.8153581405371936E-2</v>
      </c>
    </row>
    <row r="168" spans="1:20" x14ac:dyDescent="0.25">
      <c r="A168" t="s">
        <v>155</v>
      </c>
      <c r="B168">
        <f>IFERROR(VLOOKUP(A168,[3]Economic_Sink!$B$3:$D$149,2,FALSE),0)</f>
        <v>0</v>
      </c>
      <c r="C168">
        <f>IFERROR(VLOOKUP(A168,[3]Economic_Sink!$B$3:$D$149,3,FALSE),0)</f>
        <v>0</v>
      </c>
      <c r="D168">
        <f>IFERROR(VLOOKUP(A168,[2]CO2!$C$2:$G$221,5,FALSE),0)</f>
        <v>0.61236165804748199</v>
      </c>
      <c r="E168">
        <f t="shared" si="21"/>
        <v>0.61236165804748199</v>
      </c>
      <c r="F168">
        <f>IFERROR(VLOOKUP(A168,DJO!$Q$6:$V$175,5,FALSE),0)</f>
        <v>3.0811331832157205E-2</v>
      </c>
      <c r="G168">
        <f>IFERROR(VLOOKUP(A168,DJO!$Q$6:$V$175,6,FALSE),0)</f>
        <v>2.2572020821076833E-2</v>
      </c>
      <c r="H168">
        <f>IFERROR(VLOOKUP(A168,Tol!$U$6:$AI$204,14,FALSE),0)</f>
        <v>7.2674257286671415E-2</v>
      </c>
      <c r="I168">
        <f>IFERROR(VLOOKUP(A168,Tol!$U$6:$AI$204,15,FALSE),0)</f>
        <v>3.097707126654211E-2</v>
      </c>
      <c r="K168" t="s">
        <v>155</v>
      </c>
      <c r="L168">
        <f t="shared" si="22"/>
        <v>0</v>
      </c>
      <c r="M168">
        <f t="shared" si="23"/>
        <v>0</v>
      </c>
      <c r="N168">
        <f t="shared" si="24"/>
        <v>0</v>
      </c>
      <c r="O168">
        <f t="shared" si="25"/>
        <v>2.243693115085974</v>
      </c>
      <c r="P168">
        <f t="shared" si="26"/>
        <v>2.243693115085974</v>
      </c>
      <c r="Q168">
        <f t="shared" si="27"/>
        <v>3.0811331832157205E-2</v>
      </c>
      <c r="R168">
        <f t="shared" si="28"/>
        <v>2.2572020821076833E-2</v>
      </c>
      <c r="S168">
        <f t="shared" si="29"/>
        <v>7.2674257286671415E-2</v>
      </c>
      <c r="T168">
        <f t="shared" si="30"/>
        <v>3.097707126654211E-2</v>
      </c>
    </row>
    <row r="169" spans="1:20" x14ac:dyDescent="0.25">
      <c r="A169" t="s">
        <v>156</v>
      </c>
      <c r="B169">
        <f>IFERROR(VLOOKUP(A169,[3]Economic_Sink!$B$3:$D$149,2,FALSE),0)</f>
        <v>0</v>
      </c>
      <c r="C169">
        <f>IFERROR(VLOOKUP(A169,[3]Economic_Sink!$B$3:$D$149,3,FALSE),0)</f>
        <v>0</v>
      </c>
      <c r="D169">
        <f>IFERROR(VLOOKUP(A169,[2]CO2!$C$2:$G$221,5,FALSE),0)</f>
        <v>75.700989211011404</v>
      </c>
      <c r="E169">
        <f t="shared" si="21"/>
        <v>75.700989211011404</v>
      </c>
      <c r="F169">
        <f>IFERROR(VLOOKUP(A169,DJO!$Q$6:$V$175,5,FALSE),0)</f>
        <v>0.36264614362881564</v>
      </c>
      <c r="G169">
        <f>IFERROR(VLOOKUP(A169,DJO!$Q$6:$V$175,6,FALSE),0)</f>
        <v>0.12937713487254007</v>
      </c>
      <c r="H169">
        <f>IFERROR(VLOOKUP(A169,Tol!$U$6:$AI$204,14,FALSE),0)</f>
        <v>0.17672426583938333</v>
      </c>
      <c r="I169">
        <f>IFERROR(VLOOKUP(A169,Tol!$U$6:$AI$204,15,FALSE),0)</f>
        <v>7.5465007032731263E-2</v>
      </c>
      <c r="K169" t="s">
        <v>156</v>
      </c>
      <c r="L169">
        <f t="shared" si="22"/>
        <v>0</v>
      </c>
      <c r="M169">
        <f t="shared" si="23"/>
        <v>0</v>
      </c>
      <c r="N169">
        <f t="shared" si="24"/>
        <v>0</v>
      </c>
      <c r="O169">
        <f t="shared" si="25"/>
        <v>277.36842446914579</v>
      </c>
      <c r="P169">
        <f t="shared" si="26"/>
        <v>277.36842446914579</v>
      </c>
      <c r="Q169">
        <f t="shared" si="27"/>
        <v>0.36264614362881564</v>
      </c>
      <c r="R169">
        <f t="shared" si="28"/>
        <v>0.12937713487254007</v>
      </c>
      <c r="S169">
        <f t="shared" si="29"/>
        <v>0.17672426583938333</v>
      </c>
      <c r="T169">
        <f t="shared" si="30"/>
        <v>7.5465007032731263E-2</v>
      </c>
    </row>
    <row r="170" spans="1:20" x14ac:dyDescent="0.25">
      <c r="A170" t="s">
        <v>157</v>
      </c>
      <c r="B170">
        <f>IFERROR(VLOOKUP(A170,[3]Economic_Sink!$B$3:$D$149,2,FALSE),0)</f>
        <v>0</v>
      </c>
      <c r="C170">
        <f>IFERROR(VLOOKUP(A170,[3]Economic_Sink!$B$3:$D$149,3,FALSE),0)</f>
        <v>0</v>
      </c>
      <c r="D170">
        <f>IFERROR(VLOOKUP(A170,[2]CO2!$C$2:$G$221,5,FALSE),0)</f>
        <v>2.5747933850912998</v>
      </c>
      <c r="E170">
        <f t="shared" si="21"/>
        <v>2.5747933850912998</v>
      </c>
      <c r="F170">
        <f>IFERROR(VLOOKUP(A170,DJO!$Q$6:$V$175,5,FALSE),0)</f>
        <v>1.1642421721121602E-2</v>
      </c>
      <c r="G170">
        <f>IFERROR(VLOOKUP(A170,DJO!$Q$6:$V$175,6,FALSE),0)</f>
        <v>6.858264339712903E-3</v>
      </c>
      <c r="H170">
        <f>IFERROR(VLOOKUP(A170,Tol!$U$6:$AI$204,14,FALSE),0)</f>
        <v>8.3676564822823277E-2</v>
      </c>
      <c r="I170">
        <f>IFERROR(VLOOKUP(A170,Tol!$U$6:$AI$204,15,FALSE),0)</f>
        <v>3.5702880827433343E-2</v>
      </c>
      <c r="K170" t="s">
        <v>157</v>
      </c>
      <c r="L170">
        <f t="shared" si="22"/>
        <v>0</v>
      </c>
      <c r="M170">
        <f t="shared" si="23"/>
        <v>0</v>
      </c>
      <c r="N170">
        <f t="shared" si="24"/>
        <v>0</v>
      </c>
      <c r="O170">
        <f t="shared" si="25"/>
        <v>9.434042962974523</v>
      </c>
      <c r="P170">
        <f t="shared" si="26"/>
        <v>9.434042962974523</v>
      </c>
      <c r="Q170">
        <f t="shared" si="27"/>
        <v>1.1642421721121602E-2</v>
      </c>
      <c r="R170">
        <f t="shared" si="28"/>
        <v>6.858264339712903E-3</v>
      </c>
      <c r="S170">
        <f t="shared" si="29"/>
        <v>8.3676564822823277E-2</v>
      </c>
      <c r="T170">
        <f t="shared" si="30"/>
        <v>3.5702880827433343E-2</v>
      </c>
    </row>
    <row r="171" spans="1:20" x14ac:dyDescent="0.25">
      <c r="A171" t="s">
        <v>158</v>
      </c>
      <c r="B171">
        <f>IFERROR(VLOOKUP(A171,[3]Economic_Sink!$B$3:$D$149,2,FALSE),0)</f>
        <v>0</v>
      </c>
      <c r="C171">
        <f>IFERROR(VLOOKUP(A171,[3]Economic_Sink!$B$3:$D$149,3,FALSE),0)</f>
        <v>0</v>
      </c>
      <c r="D171">
        <f>IFERROR(VLOOKUP(A171,[2]CO2!$C$2:$G$221,5,FALSE),0)</f>
        <v>19.660465147307299</v>
      </c>
      <c r="E171">
        <f t="shared" si="21"/>
        <v>19.660465147307299</v>
      </c>
      <c r="F171">
        <f>IFERROR(VLOOKUP(A171,DJO!$Q$6:$V$175,5,FALSE),0)</f>
        <v>6.5714716140174073E-2</v>
      </c>
      <c r="G171">
        <f>IFERROR(VLOOKUP(A171,DJO!$Q$6:$V$175,6,FALSE),0)</f>
        <v>2.0586106339336992E-2</v>
      </c>
      <c r="H171">
        <f>IFERROR(VLOOKUP(A171,Tol!$U$6:$AI$204,14,FALSE),0)</f>
        <v>1.5591061832762321E-2</v>
      </c>
      <c r="I171">
        <f>IFERROR(VLOOKUP(A171,Tol!$U$6:$AI$204,15,FALSE),0)</f>
        <v>6.6477019411855104E-3</v>
      </c>
      <c r="K171" t="s">
        <v>158</v>
      </c>
      <c r="L171">
        <f t="shared" si="22"/>
        <v>0</v>
      </c>
      <c r="M171">
        <f t="shared" si="23"/>
        <v>0</v>
      </c>
      <c r="N171">
        <f t="shared" si="24"/>
        <v>0</v>
      </c>
      <c r="O171">
        <f t="shared" si="25"/>
        <v>72.035944299733941</v>
      </c>
      <c r="P171">
        <f t="shared" si="26"/>
        <v>72.035944299733941</v>
      </c>
      <c r="Q171">
        <f t="shared" si="27"/>
        <v>6.5714716140174073E-2</v>
      </c>
      <c r="R171">
        <f t="shared" si="28"/>
        <v>2.0586106339336992E-2</v>
      </c>
      <c r="S171">
        <f t="shared" si="29"/>
        <v>1.5591061832762321E-2</v>
      </c>
      <c r="T171">
        <f t="shared" si="30"/>
        <v>6.6477019411855104E-3</v>
      </c>
    </row>
    <row r="172" spans="1:20" x14ac:dyDescent="0.25">
      <c r="A172" t="s">
        <v>159</v>
      </c>
      <c r="B172">
        <f>IFERROR(VLOOKUP(A172,[3]Economic_Sink!$B$3:$D$149,2,FALSE),0)</f>
        <v>0</v>
      </c>
      <c r="C172">
        <f>IFERROR(VLOOKUP(A172,[3]Economic_Sink!$B$3:$D$149,3,FALSE),0)</f>
        <v>0</v>
      </c>
      <c r="D172">
        <f>IFERROR(VLOOKUP(A172,[2]CO2!$C$2:$G$221,5,FALSE),0)</f>
        <v>9.7587923077949998</v>
      </c>
      <c r="E172">
        <f t="shared" si="21"/>
        <v>9.7587923077949998</v>
      </c>
      <c r="F172">
        <f>IFERROR(VLOOKUP(A172,DJO!$Q$6:$V$175,5,FALSE),0)</f>
        <v>3.0717172166368972E-2</v>
      </c>
      <c r="G172">
        <f>IFERROR(VLOOKUP(A172,DJO!$Q$6:$V$175,6,FALSE),0)</f>
        <v>1.1690293601552338E-2</v>
      </c>
      <c r="H172">
        <f>IFERROR(VLOOKUP(A172,Tol!$U$6:$AI$204,14,FALSE),0)</f>
        <v>1.313966735090694E-3</v>
      </c>
      <c r="I172">
        <f>IFERROR(VLOOKUP(A172,Tol!$U$6:$AI$204,15,FALSE),0)</f>
        <v>5.7002524670789233E-4</v>
      </c>
      <c r="K172" t="s">
        <v>159</v>
      </c>
      <c r="L172">
        <f t="shared" si="22"/>
        <v>0</v>
      </c>
      <c r="M172">
        <f t="shared" si="23"/>
        <v>0</v>
      </c>
      <c r="N172">
        <f t="shared" si="24"/>
        <v>0</v>
      </c>
      <c r="O172">
        <f t="shared" si="25"/>
        <v>35.75621501576088</v>
      </c>
      <c r="P172">
        <f t="shared" si="26"/>
        <v>35.75621501576088</v>
      </c>
      <c r="Q172">
        <f t="shared" si="27"/>
        <v>3.0717172166368972E-2</v>
      </c>
      <c r="R172">
        <f t="shared" si="28"/>
        <v>1.1690293601552338E-2</v>
      </c>
      <c r="S172">
        <f t="shared" si="29"/>
        <v>1.313966735090694E-3</v>
      </c>
      <c r="T172">
        <f t="shared" si="30"/>
        <v>5.7002524670789233E-4</v>
      </c>
    </row>
    <row r="173" spans="1:20" x14ac:dyDescent="0.25">
      <c r="A173" t="s">
        <v>162</v>
      </c>
      <c r="B173">
        <f>IFERROR(VLOOKUP(A173,[3]Economic_Sink!$B$3:$D$149,2,FALSE),0)</f>
        <v>0</v>
      </c>
      <c r="C173">
        <f>IFERROR(VLOOKUP(A173,[3]Economic_Sink!$B$3:$D$149,3,FALSE),0)</f>
        <v>0</v>
      </c>
      <c r="D173">
        <f>IFERROR(VLOOKUP(A173,[2]CO2!$C$2:$G$221,5,FALSE),0)</f>
        <v>3.35539836684445</v>
      </c>
      <c r="E173">
        <f t="shared" si="21"/>
        <v>3.35539836684445</v>
      </c>
      <c r="F173">
        <f>IFERROR(VLOOKUP(A173,DJO!$Q$6:$V$175,5,FALSE),0)</f>
        <v>0.2265166926666623</v>
      </c>
      <c r="G173">
        <f>IFERROR(VLOOKUP(A173,DJO!$Q$6:$V$175,6,FALSE),0)</f>
        <v>0.15661242112986262</v>
      </c>
      <c r="H173">
        <f>IFERROR(VLOOKUP(A173,Tol!$U$6:$AI$204,14,FALSE),0)</f>
        <v>0.4861880795939702</v>
      </c>
      <c r="I173">
        <f>IFERROR(VLOOKUP(A173,Tol!$U$6:$AI$204,15,FALSE),0)</f>
        <v>0.20697035588450646</v>
      </c>
      <c r="K173" t="s">
        <v>162</v>
      </c>
      <c r="L173">
        <f t="shared" si="22"/>
        <v>0</v>
      </c>
      <c r="M173">
        <f t="shared" si="23"/>
        <v>0</v>
      </c>
      <c r="N173">
        <f t="shared" si="24"/>
        <v>0</v>
      </c>
      <c r="O173">
        <f t="shared" si="25"/>
        <v>12.294179616118065</v>
      </c>
      <c r="P173">
        <f t="shared" si="26"/>
        <v>12.294179616118065</v>
      </c>
      <c r="Q173">
        <f t="shared" si="27"/>
        <v>0.2265166926666623</v>
      </c>
      <c r="R173">
        <f t="shared" si="28"/>
        <v>0.15661242112986262</v>
      </c>
      <c r="S173">
        <f t="shared" si="29"/>
        <v>0.4861880795939702</v>
      </c>
      <c r="T173">
        <f t="shared" si="30"/>
        <v>0.20697035588450646</v>
      </c>
    </row>
    <row r="174" spans="1:20" x14ac:dyDescent="0.25">
      <c r="A174" t="s">
        <v>163</v>
      </c>
      <c r="B174">
        <f>IFERROR(VLOOKUP(A174,[3]Economic_Sink!$B$3:$D$149,2,FALSE),0)</f>
        <v>0</v>
      </c>
      <c r="C174">
        <f>IFERROR(VLOOKUP(A174,[3]Economic_Sink!$B$3:$D$149,3,FALSE),0)</f>
        <v>0</v>
      </c>
      <c r="D174">
        <f>IFERROR(VLOOKUP(A174,[2]CO2!$C$2:$G$221,5,FALSE),0)</f>
        <v>1.5029972213387699</v>
      </c>
      <c r="E174">
        <f t="shared" si="21"/>
        <v>1.5029972213387699</v>
      </c>
      <c r="F174">
        <f>IFERROR(VLOOKUP(A174,DJO!$Q$6:$V$175,5,FALSE),0)</f>
        <v>0.32045880307357016</v>
      </c>
      <c r="G174">
        <f>IFERROR(VLOOKUP(A174,DJO!$Q$6:$V$175,6,FALSE),0)</f>
        <v>0.25955073631747655</v>
      </c>
      <c r="H174">
        <f>IFERROR(VLOOKUP(A174,Tol!$U$6:$AI$204,14,FALSE),0)</f>
        <v>0.40017369121098278</v>
      </c>
      <c r="I174">
        <f>IFERROR(VLOOKUP(A174,Tol!$U$6:$AI$204,15,FALSE),0)</f>
        <v>0.1701281548872533</v>
      </c>
      <c r="K174" t="s">
        <v>163</v>
      </c>
      <c r="L174">
        <f t="shared" si="22"/>
        <v>0</v>
      </c>
      <c r="M174">
        <f t="shared" si="23"/>
        <v>0</v>
      </c>
      <c r="N174">
        <f t="shared" si="24"/>
        <v>0</v>
      </c>
      <c r="O174">
        <f t="shared" si="25"/>
        <v>5.5069818189852535</v>
      </c>
      <c r="P174">
        <f t="shared" si="26"/>
        <v>5.5069818189852535</v>
      </c>
      <c r="Q174">
        <f t="shared" si="27"/>
        <v>0.32045880307357016</v>
      </c>
      <c r="R174">
        <f t="shared" si="28"/>
        <v>0.25955073631747655</v>
      </c>
      <c r="S174">
        <f t="shared" si="29"/>
        <v>0.40017369121098278</v>
      </c>
      <c r="T174">
        <f t="shared" si="30"/>
        <v>0.1701281548872533</v>
      </c>
    </row>
    <row r="175" spans="1:20" x14ac:dyDescent="0.25">
      <c r="A175" t="s">
        <v>167</v>
      </c>
      <c r="B175">
        <f>IFERROR(VLOOKUP(A175,[3]Economic_Sink!$B$3:$D$149,2,FALSE),0)</f>
        <v>0</v>
      </c>
      <c r="C175">
        <f>IFERROR(VLOOKUP(A175,[3]Economic_Sink!$B$3:$D$149,3,FALSE),0)</f>
        <v>0</v>
      </c>
      <c r="D175">
        <f>IFERROR(VLOOKUP(A175,[2]CO2!$C$2:$G$221,5,FALSE),0)</f>
        <v>32.270660219523201</v>
      </c>
      <c r="E175">
        <f t="shared" si="21"/>
        <v>32.270660219523201</v>
      </c>
      <c r="F175">
        <f>IFERROR(VLOOKUP(A175,DJO!$Q$6:$V$175,5,FALSE),0)</f>
        <v>5.1092288092806408E-2</v>
      </c>
      <c r="G175">
        <f>IFERROR(VLOOKUP(A175,DJO!$Q$6:$V$175,6,FALSE),0)</f>
        <v>2.2471525267169903E-2</v>
      </c>
      <c r="H175">
        <f>IFERROR(VLOOKUP(A175,Tol!$U$6:$AI$204,14,FALSE),0)</f>
        <v>0.20789836200733586</v>
      </c>
      <c r="I175">
        <f>IFERROR(VLOOKUP(A175,Tol!$U$6:$AI$204,15,FALSE),0)</f>
        <v>8.8798844251956027E-2</v>
      </c>
      <c r="K175" t="s">
        <v>167</v>
      </c>
      <c r="L175">
        <f t="shared" si="22"/>
        <v>0</v>
      </c>
      <c r="M175">
        <f t="shared" si="23"/>
        <v>0</v>
      </c>
      <c r="N175">
        <f t="shared" si="24"/>
        <v>0</v>
      </c>
      <c r="O175">
        <f t="shared" si="25"/>
        <v>118.23969904433301</v>
      </c>
      <c r="P175">
        <f t="shared" si="26"/>
        <v>118.23969904433301</v>
      </c>
      <c r="Q175">
        <f t="shared" si="27"/>
        <v>5.1092288092806408E-2</v>
      </c>
      <c r="R175">
        <f t="shared" si="28"/>
        <v>2.2471525267169903E-2</v>
      </c>
      <c r="S175">
        <f t="shared" si="29"/>
        <v>0.20789836200733586</v>
      </c>
      <c r="T175">
        <f t="shared" si="30"/>
        <v>8.8798844251956027E-2</v>
      </c>
    </row>
    <row r="176" spans="1:20" x14ac:dyDescent="0.25">
      <c r="A176" t="s">
        <v>168</v>
      </c>
      <c r="B176">
        <f>IFERROR(VLOOKUP(A176,[3]Economic_Sink!$B$3:$D$149,2,FALSE),0)</f>
        <v>0</v>
      </c>
      <c r="C176">
        <f>IFERROR(VLOOKUP(A176,[3]Economic_Sink!$B$3:$D$149,3,FALSE),0)</f>
        <v>0</v>
      </c>
      <c r="D176">
        <f>IFERROR(VLOOKUP(A176,[2]CO2!$C$2:$G$221,5,FALSE),0)</f>
        <v>5.2935728562771497E-2</v>
      </c>
      <c r="E176">
        <f t="shared" si="21"/>
        <v>5.2935728562771497E-2</v>
      </c>
      <c r="F176">
        <f>IFERROR(VLOOKUP(A176,DJO!$Q$6:$V$175,5,FALSE),0)</f>
        <v>9.9647125069003434E-4</v>
      </c>
      <c r="G176">
        <f>IFERROR(VLOOKUP(A176,DJO!$Q$6:$V$175,6,FALSE),0)</f>
        <v>5.8158485149065067E-4</v>
      </c>
      <c r="H176">
        <f>IFERROR(VLOOKUP(A176,Tol!$U$6:$AI$204,14,FALSE),0)</f>
        <v>1.9189716429241166E-4</v>
      </c>
      <c r="I176">
        <f>IFERROR(VLOOKUP(A176,Tol!$U$6:$AI$204,15,FALSE),0)</f>
        <v>8.16015001511874E-5</v>
      </c>
      <c r="K176" t="s">
        <v>168</v>
      </c>
      <c r="L176">
        <f t="shared" si="22"/>
        <v>0</v>
      </c>
      <c r="M176">
        <f t="shared" si="23"/>
        <v>0</v>
      </c>
      <c r="N176">
        <f t="shared" si="24"/>
        <v>0</v>
      </c>
      <c r="O176">
        <f t="shared" si="25"/>
        <v>0.19395650945399479</v>
      </c>
      <c r="P176">
        <f t="shared" si="26"/>
        <v>0.19395650945399479</v>
      </c>
      <c r="Q176">
        <f t="shared" si="27"/>
        <v>9.9647125069003434E-4</v>
      </c>
      <c r="R176">
        <f t="shared" si="28"/>
        <v>5.8158485149065067E-4</v>
      </c>
      <c r="S176">
        <f t="shared" si="29"/>
        <v>1.9189716429241166E-4</v>
      </c>
      <c r="T176">
        <f t="shared" si="30"/>
        <v>8.16015001511874E-5</v>
      </c>
    </row>
    <row r="177" spans="1:20" x14ac:dyDescent="0.25">
      <c r="A177" t="s">
        <v>169</v>
      </c>
      <c r="B177">
        <f>IFERROR(VLOOKUP(A177,[3]Economic_Sink!$B$3:$D$149,2,FALSE),0)</f>
        <v>0</v>
      </c>
      <c r="C177">
        <f>IFERROR(VLOOKUP(A177,[3]Economic_Sink!$B$3:$D$149,3,FALSE),0)</f>
        <v>0</v>
      </c>
      <c r="D177">
        <f>IFERROR(VLOOKUP(A177,[2]CO2!$C$2:$G$221,5,FALSE),0)</f>
        <v>20.869941625776299</v>
      </c>
      <c r="E177">
        <f t="shared" si="21"/>
        <v>20.869941625776299</v>
      </c>
      <c r="F177">
        <f>IFERROR(VLOOKUP(A177,DJO!$Q$6:$V$175,5,FALSE),0)</f>
        <v>0.48984777110332561</v>
      </c>
      <c r="G177">
        <f>IFERROR(VLOOKUP(A177,DJO!$Q$6:$V$175,6,FALSE),0)</f>
        <v>0.16792918789072708</v>
      </c>
      <c r="H177">
        <f>IFERROR(VLOOKUP(A177,Tol!$U$6:$AI$204,14,FALSE),0)</f>
        <v>5.2610170019569899E-2</v>
      </c>
      <c r="I177">
        <f>IFERROR(VLOOKUP(A177,Tol!$U$6:$AI$204,15,FALSE),0)</f>
        <v>2.2027920365985526E-2</v>
      </c>
      <c r="K177" t="s">
        <v>169</v>
      </c>
      <c r="L177">
        <f t="shared" si="22"/>
        <v>0</v>
      </c>
      <c r="M177">
        <f t="shared" si="23"/>
        <v>0</v>
      </c>
      <c r="N177">
        <f t="shared" si="24"/>
        <v>0</v>
      </c>
      <c r="O177">
        <f t="shared" si="25"/>
        <v>76.467466116844363</v>
      </c>
      <c r="P177">
        <f t="shared" si="26"/>
        <v>76.467466116844363</v>
      </c>
      <c r="Q177">
        <f t="shared" si="27"/>
        <v>0.48984777110332561</v>
      </c>
      <c r="R177">
        <f t="shared" si="28"/>
        <v>0.16792918789072708</v>
      </c>
      <c r="S177">
        <f t="shared" si="29"/>
        <v>5.2610170019569899E-2</v>
      </c>
      <c r="T177">
        <f t="shared" si="30"/>
        <v>2.2027920365985526E-2</v>
      </c>
    </row>
    <row r="178" spans="1:20" x14ac:dyDescent="0.25">
      <c r="A178" t="s">
        <v>173</v>
      </c>
      <c r="B178">
        <f>IFERROR(VLOOKUP(A178,[3]Economic_Sink!$B$3:$D$149,2,FALSE),0)</f>
        <v>0</v>
      </c>
      <c r="C178">
        <f>IFERROR(VLOOKUP(A178,[3]Economic_Sink!$B$3:$D$149,3,FALSE),0)</f>
        <v>0</v>
      </c>
      <c r="D178">
        <f>IFERROR(VLOOKUP(A178,[2]CO2!$C$2:$G$221,5,FALSE),0)</f>
        <v>3.3133549997278</v>
      </c>
      <c r="E178">
        <f t="shared" si="21"/>
        <v>3.3133549997278</v>
      </c>
      <c r="F178">
        <f>IFERROR(VLOOKUP(A178,DJO!$Q$6:$V$175,5,FALSE),0)</f>
        <v>0.11719412557461802</v>
      </c>
      <c r="G178">
        <f>IFERROR(VLOOKUP(A178,DJO!$Q$6:$V$175,6,FALSE),0)</f>
        <v>7.2937212055854309E-2</v>
      </c>
      <c r="H178">
        <f>IFERROR(VLOOKUP(A178,Tol!$U$6:$AI$204,14,FALSE),0)</f>
        <v>0.15340968416756157</v>
      </c>
      <c r="I178">
        <f>IFERROR(VLOOKUP(A178,Tol!$U$6:$AI$204,15,FALSE),0)</f>
        <v>6.5305579618696305E-2</v>
      </c>
      <c r="K178" t="s">
        <v>173</v>
      </c>
      <c r="L178">
        <f t="shared" si="22"/>
        <v>0</v>
      </c>
      <c r="M178">
        <f t="shared" si="23"/>
        <v>0</v>
      </c>
      <c r="N178">
        <f t="shared" si="24"/>
        <v>0</v>
      </c>
      <c r="O178">
        <f t="shared" si="25"/>
        <v>12.14013271900266</v>
      </c>
      <c r="P178">
        <f t="shared" si="26"/>
        <v>12.14013271900266</v>
      </c>
      <c r="Q178">
        <f t="shared" si="27"/>
        <v>0.11719412557461802</v>
      </c>
      <c r="R178">
        <f t="shared" si="28"/>
        <v>7.2937212055854309E-2</v>
      </c>
      <c r="S178">
        <f t="shared" si="29"/>
        <v>0.15340968416756157</v>
      </c>
      <c r="T178">
        <f t="shared" si="30"/>
        <v>6.5305579618696305E-2</v>
      </c>
    </row>
    <row r="179" spans="1:20" x14ac:dyDescent="0.25">
      <c r="A179" t="s">
        <v>175</v>
      </c>
      <c r="B179">
        <f>IFERROR(VLOOKUP(A179,[3]Economic_Sink!$B$3:$D$149,2,FALSE),0)</f>
        <v>0</v>
      </c>
      <c r="C179">
        <f>IFERROR(VLOOKUP(A179,[3]Economic_Sink!$B$3:$D$149,3,FALSE),0)</f>
        <v>0</v>
      </c>
      <c r="D179">
        <f>IFERROR(VLOOKUP(A179,[2]CO2!$C$2:$G$221,5,FALSE),0)</f>
        <v>1.9870804707110099</v>
      </c>
      <c r="E179">
        <f t="shared" si="21"/>
        <v>1.9870804707110099</v>
      </c>
      <c r="F179">
        <f>IFERROR(VLOOKUP(A179,DJO!$Q$6:$V$175,5,FALSE),0)</f>
        <v>8.0749554766091816E-2</v>
      </c>
      <c r="G179">
        <f>IFERROR(VLOOKUP(A179,DJO!$Q$6:$V$175,6,FALSE),0)</f>
        <v>5.5023806442651861E-2</v>
      </c>
      <c r="H179">
        <f>IFERROR(VLOOKUP(A179,Tol!$U$6:$AI$204,14,FALSE),0)</f>
        <v>9.9697071145691069E-2</v>
      </c>
      <c r="I179">
        <f>IFERROR(VLOOKUP(A179,Tol!$U$6:$AI$204,15,FALSE),0)</f>
        <v>4.2453762657939181E-2</v>
      </c>
      <c r="K179" t="s">
        <v>175</v>
      </c>
      <c r="L179">
        <f t="shared" si="22"/>
        <v>0</v>
      </c>
      <c r="M179">
        <f t="shared" si="23"/>
        <v>0</v>
      </c>
      <c r="N179">
        <f t="shared" si="24"/>
        <v>0</v>
      </c>
      <c r="O179">
        <f t="shared" si="25"/>
        <v>7.2806628446851409</v>
      </c>
      <c r="P179">
        <f t="shared" si="26"/>
        <v>7.2806628446851409</v>
      </c>
      <c r="Q179">
        <f t="shared" si="27"/>
        <v>8.0749554766091816E-2</v>
      </c>
      <c r="R179">
        <f t="shared" si="28"/>
        <v>5.5023806442651861E-2</v>
      </c>
      <c r="S179">
        <f t="shared" si="29"/>
        <v>9.9697071145691069E-2</v>
      </c>
      <c r="T179">
        <f t="shared" si="30"/>
        <v>4.2453762657939181E-2</v>
      </c>
    </row>
    <row r="180" spans="1:20" x14ac:dyDescent="0.25">
      <c r="A180" t="s">
        <v>176</v>
      </c>
      <c r="B180">
        <f>IFERROR(VLOOKUP(A180,[3]Economic_Sink!$B$3:$D$149,2,FALSE),0)</f>
        <v>0</v>
      </c>
      <c r="C180">
        <f>IFERROR(VLOOKUP(A180,[3]Economic_Sink!$B$3:$D$149,3,FALSE),0)</f>
        <v>0</v>
      </c>
      <c r="D180">
        <f>IFERROR(VLOOKUP(A180,[2]CO2!$C$2:$G$221,5,FALSE),0)</f>
        <v>2.8951684500248001</v>
      </c>
      <c r="E180">
        <f t="shared" si="21"/>
        <v>2.8951684500248001</v>
      </c>
      <c r="F180">
        <f>IFERROR(VLOOKUP(A180,DJO!$Q$6:$V$175,5,FALSE),0)</f>
        <v>1.9168244584175487E-2</v>
      </c>
      <c r="G180">
        <f>IFERROR(VLOOKUP(A180,DJO!$Q$6:$V$175,6,FALSE),0)</f>
        <v>1.0496970435254877E-2</v>
      </c>
      <c r="H180">
        <f>IFERROR(VLOOKUP(A180,Tol!$U$6:$AI$204,14,FALSE),0)</f>
        <v>0.14743765896412855</v>
      </c>
      <c r="I180">
        <f>IFERROR(VLOOKUP(A180,Tol!$U$6:$AI$204,15,FALSE),0)</f>
        <v>6.2944558413382715E-2</v>
      </c>
      <c r="K180" t="s">
        <v>176</v>
      </c>
      <c r="L180">
        <f t="shared" si="22"/>
        <v>0</v>
      </c>
      <c r="M180">
        <f t="shared" si="23"/>
        <v>0</v>
      </c>
      <c r="N180">
        <f t="shared" si="24"/>
        <v>0</v>
      </c>
      <c r="O180">
        <f t="shared" si="25"/>
        <v>10.607897200890868</v>
      </c>
      <c r="P180">
        <f t="shared" si="26"/>
        <v>10.607897200890868</v>
      </c>
      <c r="Q180">
        <f t="shared" si="27"/>
        <v>1.9168244584175487E-2</v>
      </c>
      <c r="R180">
        <f t="shared" si="28"/>
        <v>1.0496970435254877E-2</v>
      </c>
      <c r="S180">
        <f t="shared" si="29"/>
        <v>0.14743765896412855</v>
      </c>
      <c r="T180">
        <f t="shared" si="30"/>
        <v>6.2944558413382715E-2</v>
      </c>
    </row>
    <row r="181" spans="1:20" x14ac:dyDescent="0.25">
      <c r="A181" t="s">
        <v>192</v>
      </c>
      <c r="B181">
        <f>IFERROR(VLOOKUP(A181,[3]Economic_Sink!$B$3:$D$149,2,FALSE),0)</f>
        <v>0</v>
      </c>
      <c r="C181">
        <f>IFERROR(VLOOKUP(A181,[3]Economic_Sink!$B$3:$D$149,3,FALSE),0)</f>
        <v>0</v>
      </c>
      <c r="D181">
        <f>IFERROR(VLOOKUP(A181,[2]CO2!$C$2:$G$221,5,FALSE),0)</f>
        <v>0.122512117542541</v>
      </c>
      <c r="E181">
        <f t="shared" si="21"/>
        <v>0.122512117542541</v>
      </c>
      <c r="F181">
        <f>IFERROR(VLOOKUP(A181,DJO!$Q$6:$V$175,5,FALSE),0)</f>
        <v>0</v>
      </c>
      <c r="G181">
        <f>IFERROR(VLOOKUP(A181,DJO!$Q$6:$V$175,6,FALSE),0)</f>
        <v>0</v>
      </c>
      <c r="H181">
        <f>IFERROR(VLOOKUP(A181,Tol!$U$6:$AI$204,14,FALSE),0)</f>
        <v>5.7768623921376904E-5</v>
      </c>
      <c r="I181">
        <f>IFERROR(VLOOKUP(A181,Tol!$U$6:$AI$204,15,FALSE),0)</f>
        <v>2.7973544352674873E-5</v>
      </c>
      <c r="K181" t="s">
        <v>192</v>
      </c>
      <c r="L181">
        <f t="shared" si="22"/>
        <v>0</v>
      </c>
      <c r="M181">
        <f t="shared" si="23"/>
        <v>0</v>
      </c>
      <c r="N181">
        <f t="shared" si="24"/>
        <v>0</v>
      </c>
      <c r="O181">
        <f t="shared" si="25"/>
        <v>0.44888439867587027</v>
      </c>
      <c r="P181">
        <f t="shared" si="26"/>
        <v>0.44888439867587027</v>
      </c>
      <c r="Q181">
        <f t="shared" si="27"/>
        <v>0</v>
      </c>
      <c r="R181">
        <f t="shared" si="28"/>
        <v>0</v>
      </c>
      <c r="S181">
        <f t="shared" si="29"/>
        <v>5.7768623921376904E-5</v>
      </c>
      <c r="T181">
        <f t="shared" si="30"/>
        <v>2.7973544352674873E-5</v>
      </c>
    </row>
    <row r="182" spans="1:20" x14ac:dyDescent="0.25">
      <c r="A182" t="s">
        <v>200</v>
      </c>
      <c r="B182">
        <f>IFERROR(VLOOKUP(A182,[3]Economic_Sink!$B$3:$D$149,2,FALSE),0)</f>
        <v>0</v>
      </c>
      <c r="C182">
        <f>IFERROR(VLOOKUP(A182,[3]Economic_Sink!$B$3:$D$149,3,FALSE),0)</f>
        <v>0</v>
      </c>
      <c r="D182">
        <f>IFERROR(VLOOKUP(A182,[2]CO2!$C$2:$G$221,5,FALSE),0)</f>
        <v>0.212596716324679</v>
      </c>
      <c r="E182">
        <f t="shared" si="21"/>
        <v>0.212596716324679</v>
      </c>
      <c r="F182">
        <f>IFERROR(VLOOKUP(A182,DJO!$Q$6:$V$175,5,FALSE),0)</f>
        <v>0</v>
      </c>
      <c r="G182">
        <f>IFERROR(VLOOKUP(A182,DJO!$Q$6:$V$175,6,FALSE),0)</f>
        <v>0</v>
      </c>
      <c r="H182">
        <f>IFERROR(VLOOKUP(A182,Tol!$U$6:$AI$204,14,FALSE),0)</f>
        <v>8.6493800833055781E-5</v>
      </c>
      <c r="I182">
        <f>IFERROR(VLOOKUP(A182,Tol!$U$6:$AI$204,15,FALSE),0)</f>
        <v>3.9170449332265236E-5</v>
      </c>
      <c r="K182" t="s">
        <v>200</v>
      </c>
      <c r="L182">
        <f t="shared" si="22"/>
        <v>0</v>
      </c>
      <c r="M182">
        <f t="shared" si="23"/>
        <v>0</v>
      </c>
      <c r="N182">
        <f t="shared" si="24"/>
        <v>0</v>
      </c>
      <c r="O182">
        <f t="shared" si="25"/>
        <v>0.77895436861362388</v>
      </c>
      <c r="P182">
        <f t="shared" si="26"/>
        <v>0.77895436861362388</v>
      </c>
      <c r="Q182">
        <f t="shared" si="27"/>
        <v>0</v>
      </c>
      <c r="R182">
        <f t="shared" si="28"/>
        <v>0</v>
      </c>
      <c r="S182">
        <f t="shared" si="29"/>
        <v>8.6493800833055781E-5</v>
      </c>
      <c r="T182">
        <f t="shared" si="30"/>
        <v>3.9170449332265236E-5</v>
      </c>
    </row>
    <row r="183" spans="1:20" x14ac:dyDescent="0.25">
      <c r="A183" t="s">
        <v>209</v>
      </c>
      <c r="B183">
        <f>IFERROR(VLOOKUP(A183,[3]Economic_Sink!$B$3:$D$149,2,FALSE),0)</f>
        <v>0</v>
      </c>
      <c r="C183">
        <f>IFERROR(VLOOKUP(A183,[3]Economic_Sink!$B$3:$D$149,3,FALSE),0)</f>
        <v>0</v>
      </c>
      <c r="D183">
        <f>IFERROR(VLOOKUP(A183,[2]CO2!$C$2:$G$221,5,FALSE),0)</f>
        <v>0.27881723805285402</v>
      </c>
      <c r="E183">
        <f t="shared" si="21"/>
        <v>0.27881723805285402</v>
      </c>
      <c r="F183">
        <f>IFERROR(VLOOKUP(A183,DJO!$Q$6:$V$175,5,FALSE),0)</f>
        <v>0</v>
      </c>
      <c r="G183">
        <f>IFERROR(VLOOKUP(A183,DJO!$Q$6:$V$175,6,FALSE),0)</f>
        <v>0</v>
      </c>
      <c r="H183">
        <f>IFERROR(VLOOKUP(A183,Tol!$U$6:$AI$204,14,FALSE),0)</f>
        <v>2.6975300942117046E-4</v>
      </c>
      <c r="I183">
        <f>IFERROR(VLOOKUP(A183,Tol!$U$6:$AI$204,15,FALSE),0)</f>
        <v>1.1753310604892707E-4</v>
      </c>
      <c r="K183" t="s">
        <v>209</v>
      </c>
      <c r="L183">
        <f t="shared" si="22"/>
        <v>0</v>
      </c>
      <c r="M183">
        <f t="shared" si="23"/>
        <v>0</v>
      </c>
      <c r="N183">
        <f t="shared" si="24"/>
        <v>0</v>
      </c>
      <c r="O183">
        <f t="shared" si="25"/>
        <v>1.0215863602256572</v>
      </c>
      <c r="P183">
        <f t="shared" si="26"/>
        <v>1.0215863602256572</v>
      </c>
      <c r="Q183">
        <f t="shared" si="27"/>
        <v>0</v>
      </c>
      <c r="R183">
        <f t="shared" si="28"/>
        <v>0</v>
      </c>
      <c r="S183">
        <f t="shared" si="29"/>
        <v>2.6975300942117046E-4</v>
      </c>
      <c r="T183">
        <f t="shared" si="30"/>
        <v>1.1753310604892707E-4</v>
      </c>
    </row>
    <row r="184" spans="1:20" x14ac:dyDescent="0.25">
      <c r="A184" t="s">
        <v>215</v>
      </c>
      <c r="B184">
        <f>IFERROR(VLOOKUP(A184,[3]Economic_Sink!$B$3:$D$149,2,FALSE),0)</f>
        <v>0</v>
      </c>
      <c r="C184">
        <f>IFERROR(VLOOKUP(A184,[3]Economic_Sink!$B$3:$D$149,3,FALSE),0)</f>
        <v>0</v>
      </c>
      <c r="D184">
        <f>IFERROR(VLOOKUP(A184,[2]CO2!$C$2:$G$221,5,FALSE),0)</f>
        <v>0.135754529701301</v>
      </c>
      <c r="E184">
        <f t="shared" si="21"/>
        <v>0.135754529701301</v>
      </c>
      <c r="F184">
        <f>IFERROR(VLOOKUP(A184,DJO!$Q$6:$V$175,5,FALSE),0)</f>
        <v>0</v>
      </c>
      <c r="G184">
        <f>IFERROR(VLOOKUP(A184,DJO!$Q$6:$V$175,6,FALSE),0)</f>
        <v>0</v>
      </c>
      <c r="H184">
        <f>IFERROR(VLOOKUP(A184,Tol!$U$6:$AI$204,14,FALSE),0)</f>
        <v>3.2177035363134188E-5</v>
      </c>
      <c r="I184">
        <f>IFERROR(VLOOKUP(A184,Tol!$U$6:$AI$204,15,FALSE),0)</f>
        <v>1.7572168194719227E-5</v>
      </c>
      <c r="K184" t="s">
        <v>215</v>
      </c>
      <c r="L184">
        <f t="shared" si="22"/>
        <v>0</v>
      </c>
      <c r="M184">
        <f t="shared" si="23"/>
        <v>0</v>
      </c>
      <c r="N184">
        <f t="shared" si="24"/>
        <v>0</v>
      </c>
      <c r="O184">
        <f t="shared" si="25"/>
        <v>0.49740459682556687</v>
      </c>
      <c r="P184">
        <f t="shared" si="26"/>
        <v>0.49740459682556687</v>
      </c>
      <c r="Q184">
        <f t="shared" si="27"/>
        <v>0</v>
      </c>
      <c r="R184">
        <f t="shared" si="28"/>
        <v>0</v>
      </c>
      <c r="S184">
        <f t="shared" si="29"/>
        <v>3.2177035363134188E-5</v>
      </c>
      <c r="T184">
        <f t="shared" si="30"/>
        <v>1.7572168194719227E-5</v>
      </c>
    </row>
    <row r="185" spans="1:20" x14ac:dyDescent="0.25">
      <c r="A185" t="s">
        <v>248</v>
      </c>
      <c r="B185">
        <f>IFERROR(VLOOKUP(A185,[3]Economic_Sink!$B$3:$D$149,2,FALSE),0)</f>
        <v>0</v>
      </c>
      <c r="C185">
        <f>IFERROR(VLOOKUP(A185,[3]Economic_Sink!$B$3:$D$149,3,FALSE),0)</f>
        <v>0</v>
      </c>
      <c r="D185">
        <f>IFERROR(VLOOKUP(A185,[2]CO2!$C$2:$G$221,5,FALSE),0)</f>
        <v>3.9274895385282102E-2</v>
      </c>
      <c r="E185">
        <f t="shared" si="21"/>
        <v>3.9274895385282102E-2</v>
      </c>
      <c r="F185">
        <f>IFERROR(VLOOKUP(A185,DJO!$Q$6:$V$175,5,FALSE),0)</f>
        <v>0</v>
      </c>
      <c r="G185">
        <f>IFERROR(VLOOKUP(A185,DJO!$Q$6:$V$175,6,FALSE),0)</f>
        <v>0</v>
      </c>
      <c r="H185">
        <f>IFERROR(VLOOKUP(A185,Tol!$U$6:$AI$204,14,FALSE),0)</f>
        <v>1.1073088425118454E-4</v>
      </c>
      <c r="I185">
        <f>IFERROR(VLOOKUP(A185,Tol!$U$6:$AI$204,15,FALSE),0)</f>
        <v>4.6857989285758492E-5</v>
      </c>
      <c r="K185" t="s">
        <v>248</v>
      </c>
      <c r="L185">
        <f t="shared" si="22"/>
        <v>0</v>
      </c>
      <c r="M185">
        <f t="shared" si="23"/>
        <v>0</v>
      </c>
      <c r="N185">
        <f t="shared" si="24"/>
        <v>0</v>
      </c>
      <c r="O185">
        <f t="shared" si="25"/>
        <v>0.14390321669167364</v>
      </c>
      <c r="P185">
        <f t="shared" si="26"/>
        <v>0.14390321669167364</v>
      </c>
      <c r="Q185">
        <f t="shared" si="27"/>
        <v>0</v>
      </c>
      <c r="R185">
        <f t="shared" si="28"/>
        <v>0</v>
      </c>
      <c r="S185">
        <f t="shared" si="29"/>
        <v>1.1073088425118454E-4</v>
      </c>
      <c r="T185">
        <f t="shared" si="30"/>
        <v>4.6857989285758492E-5</v>
      </c>
    </row>
    <row r="186" spans="1:20" x14ac:dyDescent="0.25">
      <c r="A186" t="s">
        <v>259</v>
      </c>
      <c r="B186">
        <f>IFERROR(VLOOKUP(A186,[3]Economic_Sink!$B$3:$D$149,2,FALSE),0)</f>
        <v>0</v>
      </c>
      <c r="C186">
        <f>IFERROR(VLOOKUP(A186,[3]Economic_Sink!$B$3:$D$149,3,FALSE),0)</f>
        <v>0</v>
      </c>
      <c r="D186">
        <f>IFERROR(VLOOKUP(A186,[2]CO2!$C$2:$G$221,5,FALSE),0)</f>
        <v>0.18891181483659</v>
      </c>
      <c r="E186">
        <f t="shared" si="21"/>
        <v>0.18891181483659</v>
      </c>
      <c r="F186">
        <f>IFERROR(VLOOKUP(A186,DJO!$Q$6:$V$175,5,FALSE),0)</f>
        <v>0</v>
      </c>
      <c r="G186">
        <f>IFERROR(VLOOKUP(A186,DJO!$Q$6:$V$175,6,FALSE),0)</f>
        <v>0</v>
      </c>
      <c r="H186">
        <f>IFERROR(VLOOKUP(A186,Tol!$U$6:$AI$204,14,FALSE),0)</f>
        <v>3.2040333732079771E-5</v>
      </c>
      <c r="I186">
        <f>IFERROR(VLOOKUP(A186,Tol!$U$6:$AI$204,15,FALSE),0)</f>
        <v>1.5844286870968758E-5</v>
      </c>
      <c r="K186" t="s">
        <v>259</v>
      </c>
      <c r="L186">
        <f t="shared" si="22"/>
        <v>0</v>
      </c>
      <c r="M186">
        <f t="shared" si="23"/>
        <v>0</v>
      </c>
      <c r="N186">
        <f t="shared" si="24"/>
        <v>0</v>
      </c>
      <c r="O186">
        <f t="shared" si="25"/>
        <v>0.69217288956126577</v>
      </c>
      <c r="P186">
        <f t="shared" si="26"/>
        <v>0.69217288956126577</v>
      </c>
      <c r="Q186">
        <f t="shared" si="27"/>
        <v>0</v>
      </c>
      <c r="R186">
        <f t="shared" si="28"/>
        <v>0</v>
      </c>
      <c r="S186">
        <f t="shared" si="29"/>
        <v>3.2040333732079771E-5</v>
      </c>
      <c r="T186">
        <f t="shared" si="30"/>
        <v>1.5844286870968758E-5</v>
      </c>
    </row>
    <row r="187" spans="1:20" x14ac:dyDescent="0.25">
      <c r="A187" t="s">
        <v>270</v>
      </c>
      <c r="B187">
        <f>IFERROR(VLOOKUP(A187,[3]Economic_Sink!$B$3:$D$149,2,FALSE),0)</f>
        <v>0</v>
      </c>
      <c r="C187">
        <f>IFERROR(VLOOKUP(A187,[3]Economic_Sink!$B$3:$D$149,3,FALSE),0)</f>
        <v>0</v>
      </c>
      <c r="D187">
        <f>IFERROR(VLOOKUP(A187,[2]CO2!$C$2:$G$221,5,FALSE),0)</f>
        <v>0.13659321170324301</v>
      </c>
      <c r="E187">
        <f t="shared" si="21"/>
        <v>0.13659321170324301</v>
      </c>
      <c r="F187">
        <f>IFERROR(VLOOKUP(A187,DJO!$Q$6:$V$175,5,FALSE),0)</f>
        <v>0</v>
      </c>
      <c r="G187">
        <f>IFERROR(VLOOKUP(A187,DJO!$Q$6:$V$175,6,FALSE),0)</f>
        <v>0</v>
      </c>
      <c r="H187">
        <f>IFERROR(VLOOKUP(A187,Tol!$U$6:$AI$204,14,FALSE),0)</f>
        <v>3.9741595656466139E-5</v>
      </c>
      <c r="I187">
        <f>IFERROR(VLOOKUP(A187,Tol!$U$6:$AI$204,15,FALSE),0)</f>
        <v>1.922340540707777E-5</v>
      </c>
      <c r="K187" t="s">
        <v>270</v>
      </c>
      <c r="L187">
        <f t="shared" si="22"/>
        <v>0</v>
      </c>
      <c r="M187">
        <f t="shared" si="23"/>
        <v>0</v>
      </c>
      <c r="N187">
        <f t="shared" si="24"/>
        <v>0</v>
      </c>
      <c r="O187">
        <f t="shared" si="25"/>
        <v>0.50047752768068243</v>
      </c>
      <c r="P187">
        <f t="shared" si="26"/>
        <v>0.50047752768068243</v>
      </c>
      <c r="Q187">
        <f t="shared" si="27"/>
        <v>0</v>
      </c>
      <c r="R187">
        <f t="shared" si="28"/>
        <v>0</v>
      </c>
      <c r="S187">
        <f t="shared" si="29"/>
        <v>3.9741595656466139E-5</v>
      </c>
      <c r="T187">
        <f t="shared" si="30"/>
        <v>1.922340540707777E-5</v>
      </c>
    </row>
    <row r="188" spans="1:20" x14ac:dyDescent="0.25">
      <c r="A188" t="s">
        <v>272</v>
      </c>
      <c r="B188">
        <f>IFERROR(VLOOKUP(A188,[3]Economic_Sink!$B$3:$D$149,2,FALSE),0)</f>
        <v>0</v>
      </c>
      <c r="C188">
        <f>IFERROR(VLOOKUP(A188,[3]Economic_Sink!$B$3:$D$149,3,FALSE),0)</f>
        <v>0</v>
      </c>
      <c r="D188">
        <f>IFERROR(VLOOKUP(A188,[2]CO2!$C$2:$G$221,5,FALSE),0)</f>
        <v>7.8045943577188998E-2</v>
      </c>
      <c r="E188">
        <f t="shared" si="21"/>
        <v>7.8045943577188998E-2</v>
      </c>
      <c r="F188">
        <f>IFERROR(VLOOKUP(A188,DJO!$Q$6:$V$175,5,FALSE),0)</f>
        <v>0</v>
      </c>
      <c r="G188">
        <f>IFERROR(VLOOKUP(A188,DJO!$Q$6:$V$175,6,FALSE),0)</f>
        <v>0</v>
      </c>
      <c r="H188">
        <f>IFERROR(VLOOKUP(A188,Tol!$U$6:$AI$204,14,FALSE),0)</f>
        <v>1.6271326635788905E-4</v>
      </c>
      <c r="I188">
        <f>IFERROR(VLOOKUP(A188,Tol!$U$6:$AI$204,15,FALSE),0)</f>
        <v>6.8871912173224404E-5</v>
      </c>
      <c r="K188" t="s">
        <v>272</v>
      </c>
      <c r="L188">
        <f t="shared" si="22"/>
        <v>0</v>
      </c>
      <c r="M188">
        <f t="shared" si="23"/>
        <v>0</v>
      </c>
      <c r="N188">
        <f t="shared" si="24"/>
        <v>0</v>
      </c>
      <c r="O188">
        <f t="shared" si="25"/>
        <v>0.28596033726682052</v>
      </c>
      <c r="P188">
        <f t="shared" si="26"/>
        <v>0.28596033726682052</v>
      </c>
      <c r="Q188">
        <f t="shared" si="27"/>
        <v>0</v>
      </c>
      <c r="R188">
        <f t="shared" si="28"/>
        <v>0</v>
      </c>
      <c r="S188">
        <f t="shared" si="29"/>
        <v>1.6271326635788905E-4</v>
      </c>
      <c r="T188">
        <f t="shared" si="30"/>
        <v>6.8871912173224404E-5</v>
      </c>
    </row>
    <row r="189" spans="1:20" x14ac:dyDescent="0.25">
      <c r="A189" t="s">
        <v>289</v>
      </c>
      <c r="B189">
        <f>IFERROR(VLOOKUP(A189,[3]Economic_Sink!$B$3:$D$149,2,FALSE),0)</f>
        <v>0</v>
      </c>
      <c r="C189">
        <f>IFERROR(VLOOKUP(A189,[3]Economic_Sink!$B$3:$D$149,3,FALSE),0)</f>
        <v>0</v>
      </c>
      <c r="D189">
        <f>IFERROR(VLOOKUP(A189,[2]CO2!$C$2:$G$221,5,FALSE),0)</f>
        <v>0</v>
      </c>
      <c r="E189">
        <f t="shared" si="21"/>
        <v>0</v>
      </c>
      <c r="F189">
        <f>IFERROR(VLOOKUP(A189,DJO!$Q$6:$V$175,5,FALSE),0)</f>
        <v>0</v>
      </c>
      <c r="G189">
        <f>IFERROR(VLOOKUP(A189,DJO!$Q$6:$V$175,6,FALSE),0)</f>
        <v>0</v>
      </c>
      <c r="H189">
        <f>IFERROR(VLOOKUP(A189,Tol!$U$6:$AI$204,14,FALSE),0)</f>
        <v>5.2225459558682865E-5</v>
      </c>
      <c r="I189">
        <f>IFERROR(VLOOKUP(A189,Tol!$U$6:$AI$204,15,FALSE),0)</f>
        <v>2.6254467277682415E-5</v>
      </c>
      <c r="K189" t="s">
        <v>289</v>
      </c>
      <c r="L189">
        <f t="shared" si="22"/>
        <v>0</v>
      </c>
      <c r="M189">
        <f t="shared" si="23"/>
        <v>0</v>
      </c>
      <c r="N189">
        <f t="shared" si="24"/>
        <v>0</v>
      </c>
      <c r="O189">
        <f t="shared" si="25"/>
        <v>0</v>
      </c>
      <c r="P189">
        <f t="shared" si="26"/>
        <v>0</v>
      </c>
      <c r="Q189">
        <f t="shared" si="27"/>
        <v>0</v>
      </c>
      <c r="R189">
        <f t="shared" si="28"/>
        <v>0</v>
      </c>
      <c r="S189">
        <f t="shared" si="29"/>
        <v>5.2225459558682865E-5</v>
      </c>
      <c r="T189">
        <f t="shared" si="30"/>
        <v>2.6254467277682415E-5</v>
      </c>
    </row>
    <row r="190" spans="1:20" x14ac:dyDescent="0.25">
      <c r="A190" t="s">
        <v>298</v>
      </c>
      <c r="B190">
        <f>IFERROR(VLOOKUP(A190,[3]Economic_Sink!$B$3:$D$149,2,FALSE),0)</f>
        <v>0</v>
      </c>
      <c r="C190">
        <f>IFERROR(VLOOKUP(A190,[3]Economic_Sink!$B$3:$D$149,3,FALSE),0)</f>
        <v>0</v>
      </c>
      <c r="D190">
        <f>IFERROR(VLOOKUP(A190,[2]CO2!$C$2:$G$221,5,FALSE),0)</f>
        <v>1.8997499327017799E-2</v>
      </c>
      <c r="E190">
        <f t="shared" si="21"/>
        <v>1.8997499327017799E-2</v>
      </c>
      <c r="F190">
        <f>IFERROR(VLOOKUP(A190,DJO!$Q$6:$V$175,5,FALSE),0)</f>
        <v>0</v>
      </c>
      <c r="G190">
        <f>IFERROR(VLOOKUP(A190,DJO!$Q$6:$V$175,6,FALSE),0)</f>
        <v>0</v>
      </c>
      <c r="H190">
        <f>IFERROR(VLOOKUP(A190,Tol!$U$6:$AI$204,14,FALSE),0)</f>
        <v>5.2169598414193491E-4</v>
      </c>
      <c r="I190">
        <f>IFERROR(VLOOKUP(A190,Tol!$U$6:$AI$204,15,FALSE),0)</f>
        <v>2.2365507094924139E-4</v>
      </c>
      <c r="K190" t="s">
        <v>298</v>
      </c>
      <c r="L190">
        <f t="shared" si="22"/>
        <v>0</v>
      </c>
      <c r="M190">
        <f t="shared" si="23"/>
        <v>0</v>
      </c>
      <c r="N190">
        <f t="shared" si="24"/>
        <v>0</v>
      </c>
      <c r="O190">
        <f t="shared" si="25"/>
        <v>6.9606837534193222E-2</v>
      </c>
      <c r="P190">
        <f t="shared" si="26"/>
        <v>6.9606837534193222E-2</v>
      </c>
      <c r="Q190">
        <f t="shared" si="27"/>
        <v>0</v>
      </c>
      <c r="R190">
        <f t="shared" si="28"/>
        <v>0</v>
      </c>
      <c r="S190">
        <f t="shared" si="29"/>
        <v>5.2169598414193491E-4</v>
      </c>
      <c r="T190">
        <f t="shared" si="30"/>
        <v>2.2365507094924139E-4</v>
      </c>
    </row>
    <row r="191" spans="1:20" x14ac:dyDescent="0.25">
      <c r="A191" t="s">
        <v>300</v>
      </c>
      <c r="B191">
        <f>IFERROR(VLOOKUP(A191,[3]Economic_Sink!$B$3:$D$149,2,FALSE),0)</f>
        <v>0</v>
      </c>
      <c r="C191">
        <f>IFERROR(VLOOKUP(A191,[3]Economic_Sink!$B$3:$D$149,3,FALSE),0)</f>
        <v>0</v>
      </c>
      <c r="D191">
        <f>IFERROR(VLOOKUP(A191,[2]CO2!$C$2:$G$221,5,FALSE),0)</f>
        <v>2.3258126386072</v>
      </c>
      <c r="E191">
        <f t="shared" si="21"/>
        <v>2.3258126386072</v>
      </c>
      <c r="F191">
        <f>IFERROR(VLOOKUP(A191,DJO!$Q$6:$V$175,5,FALSE),0)</f>
        <v>0</v>
      </c>
      <c r="G191">
        <f>IFERROR(VLOOKUP(A191,DJO!$Q$6:$V$175,6,FALSE),0)</f>
        <v>0</v>
      </c>
      <c r="H191">
        <f>IFERROR(VLOOKUP(A191,Tol!$U$6:$AI$204,14,FALSE),0)</f>
        <v>5.1397146851370245E-3</v>
      </c>
      <c r="I191">
        <f>IFERROR(VLOOKUP(A191,Tol!$U$6:$AI$204,15,FALSE),0)</f>
        <v>2.2044425828621813E-3</v>
      </c>
      <c r="K191" t="s">
        <v>300</v>
      </c>
      <c r="L191">
        <f t="shared" si="22"/>
        <v>0</v>
      </c>
      <c r="M191">
        <f t="shared" si="23"/>
        <v>0</v>
      </c>
      <c r="N191">
        <f t="shared" si="24"/>
        <v>0</v>
      </c>
      <c r="O191">
        <f t="shared" si="25"/>
        <v>8.5217775078567808</v>
      </c>
      <c r="P191">
        <f t="shared" si="26"/>
        <v>8.5217775078567808</v>
      </c>
      <c r="Q191">
        <f t="shared" si="27"/>
        <v>0</v>
      </c>
      <c r="R191">
        <f t="shared" si="28"/>
        <v>0</v>
      </c>
      <c r="S191">
        <f t="shared" si="29"/>
        <v>5.1397146851370245E-3</v>
      </c>
      <c r="T191">
        <f t="shared" si="30"/>
        <v>2.2044425828621813E-3</v>
      </c>
    </row>
    <row r="192" spans="1:20" x14ac:dyDescent="0.25">
      <c r="A192" t="s">
        <v>310</v>
      </c>
      <c r="B192">
        <f>IFERROR(VLOOKUP(A192,[3]Economic_Sink!$B$3:$D$149,2,FALSE),0)</f>
        <v>0</v>
      </c>
      <c r="C192">
        <f>IFERROR(VLOOKUP(A192,[3]Economic_Sink!$B$3:$D$149,3,FALSE),0)</f>
        <v>0</v>
      </c>
      <c r="D192">
        <f>IFERROR(VLOOKUP(A192,[2]CO2!$C$2:$G$221,5,FALSE),0)</f>
        <v>3.8754392208411398E-2</v>
      </c>
      <c r="E192">
        <f t="shared" si="21"/>
        <v>3.8754392208411398E-2</v>
      </c>
      <c r="F192">
        <f>IFERROR(VLOOKUP(A192,DJO!$Q$6:$V$175,5,FALSE),0)</f>
        <v>0</v>
      </c>
      <c r="G192">
        <f>IFERROR(VLOOKUP(A192,DJO!$Q$6:$V$175,6,FALSE),0)</f>
        <v>0</v>
      </c>
      <c r="H192">
        <f>IFERROR(VLOOKUP(A192,Tol!$U$6:$AI$204,14,FALSE),0)</f>
        <v>1.5839466335801164E-5</v>
      </c>
      <c r="I192">
        <f>IFERROR(VLOOKUP(A192,Tol!$U$6:$AI$204,15,FALSE),0)</f>
        <v>9.0729482269449807E-6</v>
      </c>
      <c r="K192" t="s">
        <v>310</v>
      </c>
      <c r="L192">
        <f t="shared" si="22"/>
        <v>0</v>
      </c>
      <c r="M192">
        <f t="shared" si="23"/>
        <v>0</v>
      </c>
      <c r="N192">
        <f t="shared" si="24"/>
        <v>0</v>
      </c>
      <c r="O192">
        <f t="shared" si="25"/>
        <v>0.14199609305161937</v>
      </c>
      <c r="P192">
        <f t="shared" si="26"/>
        <v>0.14199609305161937</v>
      </c>
      <c r="Q192">
        <f t="shared" si="27"/>
        <v>0</v>
      </c>
      <c r="R192">
        <f t="shared" si="28"/>
        <v>0</v>
      </c>
      <c r="S192">
        <f t="shared" si="29"/>
        <v>1.5839466335801164E-5</v>
      </c>
      <c r="T192">
        <f t="shared" si="30"/>
        <v>9.0729482269449807E-6</v>
      </c>
    </row>
    <row r="193" spans="1:20" x14ac:dyDescent="0.25">
      <c r="A193" t="s">
        <v>320</v>
      </c>
      <c r="B193">
        <f>IFERROR(VLOOKUP(A193,[3]Economic_Sink!$B$3:$D$149,2,FALSE),0)</f>
        <v>0</v>
      </c>
      <c r="C193">
        <f>IFERROR(VLOOKUP(A193,[3]Economic_Sink!$B$3:$D$149,3,FALSE),0)</f>
        <v>0</v>
      </c>
      <c r="D193">
        <f>IFERROR(VLOOKUP(A193,[2]CO2!$C$2:$G$221,5,FALSE),0)</f>
        <v>0.56253706340558196</v>
      </c>
      <c r="E193">
        <f t="shared" si="21"/>
        <v>0.56253706340558196</v>
      </c>
      <c r="F193">
        <f>IFERROR(VLOOKUP(A193,DJO!$Q$6:$V$175,5,FALSE),0)</f>
        <v>0</v>
      </c>
      <c r="G193">
        <f>IFERROR(VLOOKUP(A193,DJO!$Q$6:$V$175,6,FALSE),0)</f>
        <v>0</v>
      </c>
      <c r="H193">
        <f>IFERROR(VLOOKUP(A193,Tol!$U$6:$AI$204,14,FALSE),0)</f>
        <v>6.9406165978396319E-4</v>
      </c>
      <c r="I193">
        <f>IFERROR(VLOOKUP(A193,Tol!$U$6:$AI$204,15,FALSE),0)</f>
        <v>2.9313993856660946E-4</v>
      </c>
      <c r="K193" t="s">
        <v>320</v>
      </c>
      <c r="L193">
        <f t="shared" si="22"/>
        <v>0</v>
      </c>
      <c r="M193">
        <f t="shared" si="23"/>
        <v>0</v>
      </c>
      <c r="N193">
        <f t="shared" si="24"/>
        <v>0</v>
      </c>
      <c r="O193">
        <f t="shared" si="25"/>
        <v>2.0611358003180524</v>
      </c>
      <c r="P193">
        <f t="shared" si="26"/>
        <v>2.0611358003180524</v>
      </c>
      <c r="Q193">
        <f t="shared" si="27"/>
        <v>0</v>
      </c>
      <c r="R193">
        <f t="shared" si="28"/>
        <v>0</v>
      </c>
      <c r="S193">
        <f t="shared" si="29"/>
        <v>6.9406165978396319E-4</v>
      </c>
      <c r="T193">
        <f t="shared" si="30"/>
        <v>2.9313993856660946E-4</v>
      </c>
    </row>
    <row r="194" spans="1:20" x14ac:dyDescent="0.25">
      <c r="A194" t="s">
        <v>326</v>
      </c>
      <c r="B194">
        <f>IFERROR(VLOOKUP(A194,[3]Economic_Sink!$B$3:$D$149,2,FALSE),0)</f>
        <v>0</v>
      </c>
      <c r="C194">
        <f>IFERROR(VLOOKUP(A194,[3]Economic_Sink!$B$3:$D$149,3,FALSE),0)</f>
        <v>0</v>
      </c>
      <c r="D194">
        <f>IFERROR(VLOOKUP(A194,[2]CO2!$C$2:$G$221,5,FALSE),0)</f>
        <v>4.2216665171150601E-2</v>
      </c>
      <c r="E194">
        <f t="shared" si="21"/>
        <v>4.2216665171150601E-2</v>
      </c>
      <c r="F194">
        <f>IFERROR(VLOOKUP(A194,DJO!$Q$6:$V$175,5,FALSE),0)</f>
        <v>0</v>
      </c>
      <c r="G194">
        <f>IFERROR(VLOOKUP(A194,DJO!$Q$6:$V$175,6,FALSE),0)</f>
        <v>0</v>
      </c>
      <c r="H194">
        <f>IFERROR(VLOOKUP(A194,Tol!$U$6:$AI$204,14,FALSE),0)</f>
        <v>1.5697661690445105E-4</v>
      </c>
      <c r="I194">
        <f>IFERROR(VLOOKUP(A194,Tol!$U$6:$AI$204,15,FALSE),0)</f>
        <v>6.6806092003227448E-5</v>
      </c>
      <c r="K194" t="s">
        <v>326</v>
      </c>
      <c r="L194">
        <f t="shared" si="22"/>
        <v>0</v>
      </c>
      <c r="M194">
        <f t="shared" si="23"/>
        <v>0</v>
      </c>
      <c r="N194">
        <f t="shared" si="24"/>
        <v>0</v>
      </c>
      <c r="O194">
        <f t="shared" si="25"/>
        <v>0.15468186118709581</v>
      </c>
      <c r="P194">
        <f t="shared" si="26"/>
        <v>0.15468186118709581</v>
      </c>
      <c r="Q194">
        <f t="shared" si="27"/>
        <v>0</v>
      </c>
      <c r="R194">
        <f t="shared" si="28"/>
        <v>0</v>
      </c>
      <c r="S194">
        <f t="shared" si="29"/>
        <v>1.5697661690445105E-4</v>
      </c>
      <c r="T194">
        <f t="shared" si="30"/>
        <v>6.6806092003227448E-5</v>
      </c>
    </row>
    <row r="195" spans="1:20" x14ac:dyDescent="0.25">
      <c r="A195" t="s">
        <v>331</v>
      </c>
      <c r="B195">
        <f>IFERROR(VLOOKUP(A195,[3]Economic_Sink!$B$3:$D$149,2,FALSE),0)</f>
        <v>0</v>
      </c>
      <c r="C195">
        <f>IFERROR(VLOOKUP(A195,[3]Economic_Sink!$B$3:$D$149,3,FALSE),0)</f>
        <v>0</v>
      </c>
      <c r="D195">
        <f>IFERROR(VLOOKUP(A195,[2]CO2!$C$2:$G$221,5,FALSE),0)</f>
        <v>4.2216665171150601E-2</v>
      </c>
      <c r="E195">
        <f t="shared" si="21"/>
        <v>4.2216665171150601E-2</v>
      </c>
      <c r="F195">
        <f>IFERROR(VLOOKUP(A195,DJO!$Q$6:$V$175,5,FALSE),0)</f>
        <v>0</v>
      </c>
      <c r="G195">
        <f>IFERROR(VLOOKUP(A195,DJO!$Q$6:$V$175,6,FALSE),0)</f>
        <v>0</v>
      </c>
      <c r="H195">
        <f>IFERROR(VLOOKUP(A195,Tol!$U$6:$AI$204,14,FALSE),0)</f>
        <v>3.3305719649850762E-4</v>
      </c>
      <c r="I195">
        <f>IFERROR(VLOOKUP(A195,Tol!$U$6:$AI$204,15,FALSE),0)</f>
        <v>1.4259925832140627E-4</v>
      </c>
      <c r="K195" t="s">
        <v>331</v>
      </c>
      <c r="L195">
        <f t="shared" si="22"/>
        <v>0</v>
      </c>
      <c r="M195">
        <f t="shared" si="23"/>
        <v>0</v>
      </c>
      <c r="N195">
        <f t="shared" si="24"/>
        <v>0</v>
      </c>
      <c r="O195">
        <f t="shared" si="25"/>
        <v>0.15468186118709581</v>
      </c>
      <c r="P195">
        <f t="shared" si="26"/>
        <v>0.15468186118709581</v>
      </c>
      <c r="Q195">
        <f t="shared" si="27"/>
        <v>0</v>
      </c>
      <c r="R195">
        <f t="shared" si="28"/>
        <v>0</v>
      </c>
      <c r="S195">
        <f t="shared" si="29"/>
        <v>3.3305719649850762E-4</v>
      </c>
      <c r="T195">
        <f t="shared" si="30"/>
        <v>1.4259925832140627E-4</v>
      </c>
    </row>
    <row r="196" spans="1:20" x14ac:dyDescent="0.25">
      <c r="A196" t="s">
        <v>334</v>
      </c>
      <c r="B196">
        <f>IFERROR(VLOOKUP(A196,[3]Economic_Sink!$B$3:$D$149,2,FALSE),0)</f>
        <v>0</v>
      </c>
      <c r="C196">
        <f>IFERROR(VLOOKUP(A196,[3]Economic_Sink!$B$3:$D$149,3,FALSE),0)</f>
        <v>0</v>
      </c>
      <c r="D196">
        <f>IFERROR(VLOOKUP(A196,[2]CO2!$C$2:$G$221,5,FALSE),0)</f>
        <v>0</v>
      </c>
      <c r="E196">
        <f t="shared" ref="E196:E205" si="31">D196+B196</f>
        <v>0</v>
      </c>
      <c r="F196">
        <f>IFERROR(VLOOKUP(A196,DJO!$Q$6:$V$175,5,FALSE),0)</f>
        <v>0</v>
      </c>
      <c r="G196">
        <f>IFERROR(VLOOKUP(A196,DJO!$Q$6:$V$175,6,FALSE),0)</f>
        <v>0</v>
      </c>
      <c r="H196">
        <f>IFERROR(VLOOKUP(A196,Tol!$U$6:$AI$204,14,FALSE),0)</f>
        <v>1.4026000114737683E-5</v>
      </c>
      <c r="I196">
        <f>IFERROR(VLOOKUP(A196,Tol!$U$6:$AI$204,15,FALSE),0)</f>
        <v>8.3963802026812116E-6</v>
      </c>
      <c r="K196" t="s">
        <v>334</v>
      </c>
      <c r="L196">
        <f t="shared" si="22"/>
        <v>0</v>
      </c>
      <c r="M196">
        <f t="shared" si="23"/>
        <v>0</v>
      </c>
      <c r="N196">
        <f t="shared" si="24"/>
        <v>0</v>
      </c>
      <c r="O196">
        <f t="shared" si="25"/>
        <v>0</v>
      </c>
      <c r="P196">
        <f t="shared" si="26"/>
        <v>0</v>
      </c>
      <c r="Q196">
        <f t="shared" si="27"/>
        <v>0</v>
      </c>
      <c r="R196">
        <f t="shared" si="28"/>
        <v>0</v>
      </c>
      <c r="S196">
        <f t="shared" si="29"/>
        <v>1.4026000114737683E-5</v>
      </c>
      <c r="T196">
        <f t="shared" si="30"/>
        <v>8.3963802026812116E-6</v>
      </c>
    </row>
    <row r="197" spans="1:20" x14ac:dyDescent="0.25">
      <c r="A197" t="s">
        <v>342</v>
      </c>
      <c r="B197">
        <f>IFERROR(VLOOKUP(A197,[3]Economic_Sink!$B$3:$D$149,2,FALSE),0)</f>
        <v>0</v>
      </c>
      <c r="C197">
        <f>IFERROR(VLOOKUP(A197,[3]Economic_Sink!$B$3:$D$149,3,FALSE),0)</f>
        <v>0</v>
      </c>
      <c r="D197">
        <f>IFERROR(VLOOKUP(A197,[2]CO2!$C$2:$G$221,5,FALSE),0)</f>
        <v>0</v>
      </c>
      <c r="E197">
        <f t="shared" si="31"/>
        <v>0</v>
      </c>
      <c r="F197">
        <f>IFERROR(VLOOKUP(A197,DJO!$Q$6:$V$175,5,FALSE),0)</f>
        <v>0</v>
      </c>
      <c r="G197">
        <f>IFERROR(VLOOKUP(A197,DJO!$Q$6:$V$175,6,FALSE),0)</f>
        <v>0</v>
      </c>
      <c r="H197">
        <f>IFERROR(VLOOKUP(A197,Tol!$U$6:$AI$204,14,FALSE),0)</f>
        <v>1.0355463421993892E-2</v>
      </c>
      <c r="I197">
        <f>IFERROR(VLOOKUP(A197,Tol!$U$6:$AI$204,15,FALSE),0)</f>
        <v>5.2052735508008215E-3</v>
      </c>
      <c r="K197" t="s">
        <v>342</v>
      </c>
      <c r="L197">
        <f t="shared" si="22"/>
        <v>0</v>
      </c>
      <c r="M197">
        <f t="shared" si="23"/>
        <v>0</v>
      </c>
      <c r="N197">
        <f t="shared" si="24"/>
        <v>0</v>
      </c>
      <c r="O197">
        <f t="shared" si="25"/>
        <v>0</v>
      </c>
      <c r="P197">
        <f t="shared" si="26"/>
        <v>0</v>
      </c>
      <c r="Q197">
        <f t="shared" si="27"/>
        <v>0</v>
      </c>
      <c r="R197">
        <f t="shared" si="28"/>
        <v>0</v>
      </c>
      <c r="S197">
        <f t="shared" si="29"/>
        <v>1.0355463421993892E-2</v>
      </c>
      <c r="T197">
        <f t="shared" si="30"/>
        <v>5.2052735508008215E-3</v>
      </c>
    </row>
    <row r="198" spans="1:20" x14ac:dyDescent="0.25">
      <c r="A198" t="s">
        <v>354</v>
      </c>
      <c r="B198">
        <f>IFERROR(VLOOKUP(A198,[3]Economic_Sink!$B$3:$D$149,2,FALSE),0)</f>
        <v>0</v>
      </c>
      <c r="C198">
        <f>IFERROR(VLOOKUP(A198,[3]Economic_Sink!$B$3:$D$149,3,FALSE),0)</f>
        <v>0</v>
      </c>
      <c r="D198">
        <f>IFERROR(VLOOKUP(A198,[2]CO2!$C$2:$G$221,5,FALSE),0)</f>
        <v>0.82347250610905498</v>
      </c>
      <c r="E198">
        <f t="shared" si="31"/>
        <v>0.82347250610905498</v>
      </c>
      <c r="F198">
        <f>IFERROR(VLOOKUP(A198,DJO!$Q$6:$V$175,5,FALSE),0)</f>
        <v>0</v>
      </c>
      <c r="G198">
        <f>IFERROR(VLOOKUP(A198,DJO!$Q$6:$V$175,6,FALSE),0)</f>
        <v>0</v>
      </c>
      <c r="H198">
        <f>IFERROR(VLOOKUP(A198,Tol!$U$6:$AI$204,14,FALSE),0)</f>
        <v>1.990691056891869E-2</v>
      </c>
      <c r="I198">
        <f>IFERROR(VLOOKUP(A198,Tol!$U$6:$AI$204,15,FALSE),0)</f>
        <v>8.4772861516279538E-3</v>
      </c>
      <c r="K198" t="s">
        <v>354</v>
      </c>
      <c r="L198">
        <f t="shared" ref="L198:L205" si="32">B198*3.664</f>
        <v>0</v>
      </c>
      <c r="M198">
        <f t="shared" ref="M198:M205" si="33">C198*3.664</f>
        <v>0</v>
      </c>
      <c r="N198">
        <f t="shared" ref="N198:N205" si="34">M198^2</f>
        <v>0</v>
      </c>
      <c r="O198">
        <f t="shared" ref="O198:O205" si="35">D198*3.664</f>
        <v>3.0172032623835774</v>
      </c>
      <c r="P198">
        <f t="shared" ref="P198:P205" si="36">O198+L198</f>
        <v>3.0172032623835774</v>
      </c>
      <c r="Q198">
        <f t="shared" ref="Q198:Q205" si="37">F198</f>
        <v>0</v>
      </c>
      <c r="R198">
        <f t="shared" ref="R198:R205" si="38">G198</f>
        <v>0</v>
      </c>
      <c r="S198">
        <f t="shared" ref="S198:S205" si="39">H198</f>
        <v>1.990691056891869E-2</v>
      </c>
      <c r="T198">
        <f t="shared" ref="T198:T205" si="40">I198</f>
        <v>8.4772861516279538E-3</v>
      </c>
    </row>
    <row r="199" spans="1:20" x14ac:dyDescent="0.25">
      <c r="A199" t="s">
        <v>363</v>
      </c>
      <c r="B199">
        <f>IFERROR(VLOOKUP(A199,[3]Economic_Sink!$B$3:$D$149,2,FALSE),0)</f>
        <v>0</v>
      </c>
      <c r="C199">
        <f>IFERROR(VLOOKUP(A199,[3]Economic_Sink!$B$3:$D$149,3,FALSE),0)</f>
        <v>0</v>
      </c>
      <c r="D199">
        <f>IFERROR(VLOOKUP(A199,[2]CO2!$C$2:$G$221,5,FALSE),0)</f>
        <v>0</v>
      </c>
      <c r="E199">
        <f t="shared" si="31"/>
        <v>0</v>
      </c>
      <c r="F199">
        <f>IFERROR(VLOOKUP(A199,DJO!$Q$6:$V$175,5,FALSE),0)</f>
        <v>0</v>
      </c>
      <c r="G199">
        <f>IFERROR(VLOOKUP(A199,DJO!$Q$6:$V$175,6,FALSE),0)</f>
        <v>0</v>
      </c>
      <c r="H199">
        <f>IFERROR(VLOOKUP(A199,Tol!$U$6:$AI$204,14,FALSE),0)</f>
        <v>3.0759512825559747E-3</v>
      </c>
      <c r="I199">
        <f>IFERROR(VLOOKUP(A199,Tol!$U$6:$AI$204,15,FALSE),0)</f>
        <v>1.4036564886750233E-3</v>
      </c>
      <c r="K199" t="s">
        <v>363</v>
      </c>
      <c r="L199">
        <f t="shared" si="32"/>
        <v>0</v>
      </c>
      <c r="M199">
        <f t="shared" si="33"/>
        <v>0</v>
      </c>
      <c r="N199">
        <f t="shared" si="34"/>
        <v>0</v>
      </c>
      <c r="O199">
        <f t="shared" si="35"/>
        <v>0</v>
      </c>
      <c r="P199">
        <f t="shared" si="36"/>
        <v>0</v>
      </c>
      <c r="Q199">
        <f t="shared" si="37"/>
        <v>0</v>
      </c>
      <c r="R199">
        <f t="shared" si="38"/>
        <v>0</v>
      </c>
      <c r="S199">
        <f t="shared" si="39"/>
        <v>3.0759512825559747E-3</v>
      </c>
      <c r="T199">
        <f t="shared" si="40"/>
        <v>1.4036564886750233E-3</v>
      </c>
    </row>
    <row r="200" spans="1:20" x14ac:dyDescent="0.25">
      <c r="A200" t="s">
        <v>372</v>
      </c>
      <c r="B200">
        <f>IFERROR(VLOOKUP(A200,[3]Economic_Sink!$B$3:$D$149,2,FALSE),0)</f>
        <v>0</v>
      </c>
      <c r="C200">
        <f>IFERROR(VLOOKUP(A200,[3]Economic_Sink!$B$3:$D$149,3,FALSE),0)</f>
        <v>0</v>
      </c>
      <c r="D200">
        <f>IFERROR(VLOOKUP(A200,[2]CO2!$C$2:$G$221,5,FALSE),0)</f>
        <v>0</v>
      </c>
      <c r="E200">
        <f t="shared" si="31"/>
        <v>0</v>
      </c>
      <c r="F200">
        <f>IFERROR(VLOOKUP(A200,DJO!$Q$6:$V$175,5,FALSE),0)</f>
        <v>0</v>
      </c>
      <c r="G200">
        <f>IFERROR(VLOOKUP(A200,DJO!$Q$6:$V$175,6,FALSE),0)</f>
        <v>0</v>
      </c>
      <c r="H200">
        <f>IFERROR(VLOOKUP(A200,Tol!$U$6:$AI$204,14,FALSE),0)</f>
        <v>5.8526728947282319E-5</v>
      </c>
      <c r="I200">
        <f>IFERROR(VLOOKUP(A200,Tol!$U$6:$AI$204,15,FALSE),0)</f>
        <v>2.4794029907530882E-5</v>
      </c>
      <c r="K200" t="s">
        <v>372</v>
      </c>
      <c r="L200">
        <f t="shared" si="32"/>
        <v>0</v>
      </c>
      <c r="M200">
        <f t="shared" si="33"/>
        <v>0</v>
      </c>
      <c r="N200">
        <f t="shared" si="34"/>
        <v>0</v>
      </c>
      <c r="O200">
        <f t="shared" si="35"/>
        <v>0</v>
      </c>
      <c r="P200">
        <f t="shared" si="36"/>
        <v>0</v>
      </c>
      <c r="Q200">
        <f t="shared" si="37"/>
        <v>0</v>
      </c>
      <c r="R200">
        <f t="shared" si="38"/>
        <v>0</v>
      </c>
      <c r="S200">
        <f t="shared" si="39"/>
        <v>5.8526728947282319E-5</v>
      </c>
      <c r="T200">
        <f t="shared" si="40"/>
        <v>2.4794029907530882E-5</v>
      </c>
    </row>
    <row r="201" spans="1:20" x14ac:dyDescent="0.25">
      <c r="A201" t="s">
        <v>374</v>
      </c>
      <c r="B201">
        <f>IFERROR(VLOOKUP(A201,[3]Economic_Sink!$B$3:$D$149,2,FALSE),0)</f>
        <v>0</v>
      </c>
      <c r="C201">
        <f>IFERROR(VLOOKUP(A201,[3]Economic_Sink!$B$3:$D$149,3,FALSE),0)</f>
        <v>0</v>
      </c>
      <c r="D201">
        <f>IFERROR(VLOOKUP(A201,[2]CO2!$C$2:$G$221,5,FALSE),0)</f>
        <v>0.12038609237662599</v>
      </c>
      <c r="E201">
        <f t="shared" si="31"/>
        <v>0.12038609237662599</v>
      </c>
      <c r="F201">
        <f>IFERROR(VLOOKUP(A201,DJO!$Q$6:$V$175,5,FALSE),0)</f>
        <v>0</v>
      </c>
      <c r="G201">
        <f>IFERROR(VLOOKUP(A201,DJO!$Q$6:$V$175,6,FALSE),0)</f>
        <v>0</v>
      </c>
      <c r="H201">
        <f>IFERROR(VLOOKUP(A201,Tol!$U$6:$AI$204,14,FALSE),0)</f>
        <v>2.9900917681459219E-4</v>
      </c>
      <c r="I201">
        <f>IFERROR(VLOOKUP(A201,Tol!$U$6:$AI$204,15,FALSE),0)</f>
        <v>1.2597738583314304E-4</v>
      </c>
      <c r="K201" t="s">
        <v>374</v>
      </c>
      <c r="L201">
        <f t="shared" si="32"/>
        <v>0</v>
      </c>
      <c r="M201">
        <f t="shared" si="33"/>
        <v>0</v>
      </c>
      <c r="N201">
        <f t="shared" si="34"/>
        <v>0</v>
      </c>
      <c r="O201">
        <f t="shared" si="35"/>
        <v>0.44109464246795765</v>
      </c>
      <c r="P201">
        <f t="shared" si="36"/>
        <v>0.44109464246795765</v>
      </c>
      <c r="Q201">
        <f t="shared" si="37"/>
        <v>0</v>
      </c>
      <c r="R201">
        <f t="shared" si="38"/>
        <v>0</v>
      </c>
      <c r="S201">
        <f t="shared" si="39"/>
        <v>2.9900917681459219E-4</v>
      </c>
      <c r="T201">
        <f t="shared" si="40"/>
        <v>1.2597738583314304E-4</v>
      </c>
    </row>
    <row r="202" spans="1:20" x14ac:dyDescent="0.25">
      <c r="A202" t="s">
        <v>378</v>
      </c>
      <c r="B202">
        <f>IFERROR(VLOOKUP(A202,[3]Economic_Sink!$B$3:$D$149,2,FALSE),0)</f>
        <v>0</v>
      </c>
      <c r="C202">
        <f>IFERROR(VLOOKUP(A202,[3]Economic_Sink!$B$3:$D$149,3,FALSE),0)</f>
        <v>0</v>
      </c>
      <c r="D202">
        <f>IFERROR(VLOOKUP(A202,[2]CO2!$C$2:$G$221,5,FALSE),0)</f>
        <v>0</v>
      </c>
      <c r="E202">
        <f t="shared" si="31"/>
        <v>0</v>
      </c>
      <c r="F202">
        <f>IFERROR(VLOOKUP(A202,DJO!$Q$6:$V$175,5,FALSE),0)</f>
        <v>0</v>
      </c>
      <c r="G202">
        <f>IFERROR(VLOOKUP(A202,DJO!$Q$6:$V$175,6,FALSE),0)</f>
        <v>0</v>
      </c>
      <c r="H202">
        <f>IFERROR(VLOOKUP(A202,Tol!$U$6:$AI$204,14,FALSE),0)</f>
        <v>1.8267970467729154E-5</v>
      </c>
      <c r="I202">
        <f>IFERROR(VLOOKUP(A202,Tol!$U$6:$AI$204,15,FALSE),0)</f>
        <v>9.3834880945616822E-6</v>
      </c>
      <c r="K202" t="s">
        <v>378</v>
      </c>
      <c r="L202">
        <f t="shared" si="32"/>
        <v>0</v>
      </c>
      <c r="M202">
        <f t="shared" si="33"/>
        <v>0</v>
      </c>
      <c r="N202">
        <f t="shared" si="34"/>
        <v>0</v>
      </c>
      <c r="O202">
        <f t="shared" si="35"/>
        <v>0</v>
      </c>
      <c r="P202">
        <f t="shared" si="36"/>
        <v>0</v>
      </c>
      <c r="Q202">
        <f t="shared" si="37"/>
        <v>0</v>
      </c>
      <c r="R202">
        <f t="shared" si="38"/>
        <v>0</v>
      </c>
      <c r="S202">
        <f t="shared" si="39"/>
        <v>1.8267970467729154E-5</v>
      </c>
      <c r="T202">
        <f t="shared" si="40"/>
        <v>9.3834880945616822E-6</v>
      </c>
    </row>
    <row r="203" spans="1:20" x14ac:dyDescent="0.25">
      <c r="A203" t="s">
        <v>383</v>
      </c>
      <c r="B203">
        <f>IFERROR(VLOOKUP(A203,[3]Economic_Sink!$B$3:$D$149,2,FALSE),0)</f>
        <v>0</v>
      </c>
      <c r="C203">
        <f>IFERROR(VLOOKUP(A203,[3]Economic_Sink!$B$3:$D$149,3,FALSE),0)</f>
        <v>0</v>
      </c>
      <c r="D203">
        <f>IFERROR(VLOOKUP(A203,[2]CO2!$C$2:$G$221,5,FALSE),0)</f>
        <v>0.14693888821343201</v>
      </c>
      <c r="E203">
        <f t="shared" si="31"/>
        <v>0.14693888821343201</v>
      </c>
      <c r="F203">
        <f>IFERROR(VLOOKUP(A203,DJO!$Q$6:$V$175,5,FALSE),0)</f>
        <v>0</v>
      </c>
      <c r="G203">
        <f>IFERROR(VLOOKUP(A203,DJO!$Q$6:$V$175,6,FALSE),0)</f>
        <v>0</v>
      </c>
      <c r="H203">
        <f>IFERROR(VLOOKUP(A203,Tol!$U$6:$AI$204,14,FALSE),0)</f>
        <v>9.7642010576840617E-5</v>
      </c>
      <c r="I203">
        <f>IFERROR(VLOOKUP(A203,Tol!$U$6:$AI$204,15,FALSE),0)</f>
        <v>4.1603172762154634E-5</v>
      </c>
      <c r="K203" t="s">
        <v>383</v>
      </c>
      <c r="L203">
        <f t="shared" si="32"/>
        <v>0</v>
      </c>
      <c r="M203">
        <f t="shared" si="33"/>
        <v>0</v>
      </c>
      <c r="N203">
        <f t="shared" si="34"/>
        <v>0</v>
      </c>
      <c r="O203">
        <f t="shared" si="35"/>
        <v>0.53838408641401492</v>
      </c>
      <c r="P203">
        <f t="shared" si="36"/>
        <v>0.53838408641401492</v>
      </c>
      <c r="Q203">
        <f t="shared" si="37"/>
        <v>0</v>
      </c>
      <c r="R203">
        <f t="shared" si="38"/>
        <v>0</v>
      </c>
      <c r="S203">
        <f t="shared" si="39"/>
        <v>9.7642010576840617E-5</v>
      </c>
      <c r="T203">
        <f t="shared" si="40"/>
        <v>4.1603172762154634E-5</v>
      </c>
    </row>
    <row r="204" spans="1:20" x14ac:dyDescent="0.25">
      <c r="A204" t="s">
        <v>405</v>
      </c>
      <c r="B204">
        <f>IFERROR(VLOOKUP(A204,[3]Economic_Sink!$B$3:$D$149,2,FALSE),0)</f>
        <v>0</v>
      </c>
      <c r="C204">
        <f>IFERROR(VLOOKUP(A204,[3]Economic_Sink!$B$3:$D$149,3,FALSE),0)</f>
        <v>0</v>
      </c>
      <c r="D204">
        <f>IFERROR(VLOOKUP(A204,[2]CO2!$C$2:$G$221,5,FALSE),0)</f>
        <v>0.196143743830996</v>
      </c>
      <c r="E204">
        <f t="shared" si="31"/>
        <v>0.196143743830996</v>
      </c>
      <c r="F204">
        <f>IFERROR(VLOOKUP(A204,DJO!$Q$6:$V$175,5,FALSE),0)</f>
        <v>0</v>
      </c>
      <c r="G204">
        <f>IFERROR(VLOOKUP(A204,DJO!$Q$6:$V$175,6,FALSE),0)</f>
        <v>0</v>
      </c>
      <c r="H204">
        <f>IFERROR(VLOOKUP(A204,Tol!$U$6:$AI$204,14,FALSE),0)</f>
        <v>8.9313984096814156E-3</v>
      </c>
      <c r="I204">
        <f>IFERROR(VLOOKUP(A204,Tol!$U$6:$AI$204,15,FALSE),0)</f>
        <v>3.831694924637368E-3</v>
      </c>
      <c r="K204" t="s">
        <v>405</v>
      </c>
      <c r="L204">
        <f t="shared" si="32"/>
        <v>0</v>
      </c>
      <c r="M204">
        <f t="shared" si="33"/>
        <v>0</v>
      </c>
      <c r="N204">
        <f t="shared" si="34"/>
        <v>0</v>
      </c>
      <c r="O204">
        <f t="shared" si="35"/>
        <v>0.71867067739676938</v>
      </c>
      <c r="P204">
        <f t="shared" si="36"/>
        <v>0.71867067739676938</v>
      </c>
      <c r="Q204">
        <f t="shared" si="37"/>
        <v>0</v>
      </c>
      <c r="R204">
        <f t="shared" si="38"/>
        <v>0</v>
      </c>
      <c r="S204">
        <f t="shared" si="39"/>
        <v>8.9313984096814156E-3</v>
      </c>
      <c r="T204">
        <f t="shared" si="40"/>
        <v>3.831694924637368E-3</v>
      </c>
    </row>
    <row r="205" spans="1:20" x14ac:dyDescent="0.25">
      <c r="A205" t="s">
        <v>414</v>
      </c>
      <c r="B205">
        <f>IFERROR(VLOOKUP(A205,[3]Economic_Sink!$B$3:$D$149,2,FALSE),0)</f>
        <v>0</v>
      </c>
      <c r="C205">
        <f>IFERROR(VLOOKUP(A205,[3]Economic_Sink!$B$3:$D$149,3,FALSE),0)</f>
        <v>0</v>
      </c>
      <c r="D205">
        <f>IFERROR(VLOOKUP(A205,[2]CO2!$C$2:$G$221,5,FALSE),0)</f>
        <v>2.1108332585575299E-3</v>
      </c>
      <c r="E205">
        <f t="shared" si="31"/>
        <v>2.1108332585575299E-3</v>
      </c>
      <c r="F205">
        <f>IFERROR(VLOOKUP(A205,DJO!$Q$6:$V$175,5,FALSE),0)</f>
        <v>0</v>
      </c>
      <c r="G205">
        <f>IFERROR(VLOOKUP(A205,DJO!$Q$6:$V$175,6,FALSE),0)</f>
        <v>0</v>
      </c>
      <c r="H205">
        <f>IFERROR(VLOOKUP(A205,Tol!$U$6:$AI$204,14,FALSE),0)</f>
        <v>3.0072600680663937E-5</v>
      </c>
      <c r="I205">
        <f>IFERROR(VLOOKUP(A205,Tol!$U$6:$AI$204,15,FALSE),0)</f>
        <v>1.292946769309353E-5</v>
      </c>
      <c r="K205" t="s">
        <v>414</v>
      </c>
      <c r="L205">
        <f t="shared" si="32"/>
        <v>0</v>
      </c>
      <c r="M205">
        <f t="shared" si="33"/>
        <v>0</v>
      </c>
      <c r="N205">
        <f t="shared" si="34"/>
        <v>0</v>
      </c>
      <c r="O205">
        <f t="shared" si="35"/>
        <v>7.7340930593547894E-3</v>
      </c>
      <c r="P205">
        <f t="shared" si="36"/>
        <v>7.7340930593547894E-3</v>
      </c>
      <c r="Q205">
        <f t="shared" si="37"/>
        <v>0</v>
      </c>
      <c r="R205">
        <f t="shared" si="38"/>
        <v>0</v>
      </c>
      <c r="S205">
        <f t="shared" si="39"/>
        <v>3.0072600680663937E-5</v>
      </c>
      <c r="T205">
        <f t="shared" si="40"/>
        <v>1.292946769309353E-5</v>
      </c>
    </row>
  </sheetData>
  <autoFilter ref="A4:I4" xr:uid="{E0399574-5EE2-490F-8ABF-729030F46654}">
    <sortState ref="A5:I205">
      <sortCondition ref="B4"/>
    </sortState>
  </autoFilter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DFEE0-9C71-48B9-8241-3E55F722EF2B}">
  <dimension ref="A1:F204"/>
  <sheetViews>
    <sheetView workbookViewId="0">
      <selection activeCell="L17" sqref="L17"/>
    </sheetView>
  </sheetViews>
  <sheetFormatPr baseColWidth="10" defaultRowHeight="15" x14ac:dyDescent="0.25"/>
  <sheetData>
    <row r="1" spans="1:6" x14ac:dyDescent="0.25">
      <c r="C1" t="s">
        <v>683</v>
      </c>
      <c r="E1" t="s">
        <v>716</v>
      </c>
    </row>
    <row r="2" spans="1:6" x14ac:dyDescent="0.25">
      <c r="C2" t="s">
        <v>684</v>
      </c>
      <c r="E2" t="s">
        <v>685</v>
      </c>
      <c r="F2" t="s">
        <v>688</v>
      </c>
    </row>
    <row r="3" spans="1:6" x14ac:dyDescent="0.25">
      <c r="C3" t="s">
        <v>6</v>
      </c>
      <c r="D3" t="s">
        <v>7</v>
      </c>
      <c r="E3" t="s">
        <v>687</v>
      </c>
    </row>
    <row r="4" spans="1:6" x14ac:dyDescent="0.25">
      <c r="A4">
        <v>1</v>
      </c>
      <c r="B4" t="s">
        <v>720</v>
      </c>
      <c r="C4">
        <v>-407.35530557892258</v>
      </c>
      <c r="D4">
        <v>0.64437808208148784</v>
      </c>
      <c r="E4">
        <v>533.29989453058738</v>
      </c>
      <c r="F4">
        <v>125.9445889516648</v>
      </c>
    </row>
    <row r="5" spans="1:6" x14ac:dyDescent="0.25">
      <c r="A5">
        <v>2</v>
      </c>
      <c r="B5" t="s">
        <v>137</v>
      </c>
      <c r="C5">
        <v>-290.2370220406271</v>
      </c>
      <c r="D5">
        <v>0.45911363630281077</v>
      </c>
      <c r="E5">
        <f>IFERROR(VLOOKUP(B5,[2]CO2!$C$2:$G$221,5,FALSE),0)</f>
        <v>443.29187530584198</v>
      </c>
      <c r="F5">
        <f t="shared" ref="F5:F36" si="0">E5+C5</f>
        <v>153.05485326521489</v>
      </c>
    </row>
    <row r="6" spans="1:6" x14ac:dyDescent="0.25">
      <c r="A6">
        <v>3</v>
      </c>
      <c r="B6" t="s">
        <v>50</v>
      </c>
      <c r="C6">
        <v>-172.08548261011535</v>
      </c>
      <c r="D6">
        <v>0.27221472684830289</v>
      </c>
      <c r="E6">
        <f>IFERROR(VLOOKUP(B6,[2]CO2!$C$2:$G$221,5,FALSE),0)</f>
        <v>7.7188943359720996</v>
      </c>
      <c r="F6">
        <f t="shared" si="0"/>
        <v>-164.36658827414325</v>
      </c>
    </row>
    <row r="7" spans="1:6" x14ac:dyDescent="0.25">
      <c r="A7">
        <v>4</v>
      </c>
      <c r="B7" t="s">
        <v>14</v>
      </c>
      <c r="C7">
        <v>-152.0196150575353</v>
      </c>
      <c r="D7">
        <v>0.24047338195417683</v>
      </c>
      <c r="E7">
        <f>IFERROR(VLOOKUP(B7,[2]CO2!$C$2:$G$221,5,FALSE),0)</f>
        <v>109.14905249728</v>
      </c>
      <c r="F7">
        <f t="shared" si="0"/>
        <v>-42.870562560255308</v>
      </c>
    </row>
    <row r="8" spans="1:6" x14ac:dyDescent="0.25">
      <c r="A8">
        <v>5</v>
      </c>
      <c r="B8" t="s">
        <v>123</v>
      </c>
      <c r="C8">
        <v>-128.66246068654178</v>
      </c>
      <c r="D8">
        <v>0.20352569002446891</v>
      </c>
      <c r="E8">
        <f>IFERROR(VLOOKUP(B8,[2]CO2!$C$2:$G$221,5,FALSE),0)</f>
        <v>11.2434497816594</v>
      </c>
      <c r="F8">
        <f t="shared" si="0"/>
        <v>-117.41901090488238</v>
      </c>
    </row>
    <row r="9" spans="1:6" x14ac:dyDescent="0.25">
      <c r="A9">
        <v>6</v>
      </c>
      <c r="B9" t="s">
        <v>33</v>
      </c>
      <c r="C9">
        <v>-128.64520283878116</v>
      </c>
      <c r="D9">
        <v>0.20349839056699648</v>
      </c>
      <c r="E9">
        <f>IFERROR(VLOOKUP(B9,[2]CO2!$C$2:$G$221,5,FALSE),0)</f>
        <v>145.97811797064199</v>
      </c>
      <c r="F9">
        <f t="shared" si="0"/>
        <v>17.33291513186083</v>
      </c>
    </row>
    <row r="10" spans="1:6" x14ac:dyDescent="0.25">
      <c r="A10">
        <v>7</v>
      </c>
      <c r="B10" t="s">
        <v>87</v>
      </c>
      <c r="C10">
        <v>-107.89129612142689</v>
      </c>
      <c r="D10">
        <v>0.17066866569764441</v>
      </c>
      <c r="E10">
        <f>IFERROR(VLOOKUP(B10,[2]CO2!$C$2:$G$221,5,FALSE),0)</f>
        <v>284.44978592059601</v>
      </c>
      <c r="F10">
        <f t="shared" si="0"/>
        <v>176.55848979916914</v>
      </c>
    </row>
    <row r="11" spans="1:6" x14ac:dyDescent="0.25">
      <c r="A11">
        <v>8</v>
      </c>
      <c r="B11" t="s">
        <v>61</v>
      </c>
      <c r="C11">
        <v>-81.335471908753902</v>
      </c>
      <c r="D11">
        <v>0.12866113359999259</v>
      </c>
      <c r="E11">
        <f>IFERROR(VLOOKUP(B11,[2]CO2!$C$2:$G$221,5,FALSE),0)</f>
        <v>76.427817382287699</v>
      </c>
      <c r="F11">
        <f t="shared" si="0"/>
        <v>-4.907654526466203</v>
      </c>
    </row>
    <row r="12" spans="1:6" x14ac:dyDescent="0.25">
      <c r="A12">
        <v>9</v>
      </c>
      <c r="B12" t="s">
        <v>125</v>
      </c>
      <c r="C12">
        <v>-76.345580507332997</v>
      </c>
      <c r="D12">
        <v>0.12076783601185172</v>
      </c>
      <c r="E12">
        <f>IFERROR(VLOOKUP(B12,[2]CO2!$C$2:$G$221,5,FALSE),0)</f>
        <v>9.4041356345380596</v>
      </c>
      <c r="F12">
        <f t="shared" si="0"/>
        <v>-66.941444872794932</v>
      </c>
    </row>
    <row r="13" spans="1:6" x14ac:dyDescent="0.25">
      <c r="A13">
        <v>10</v>
      </c>
      <c r="B13" t="s">
        <v>114</v>
      </c>
      <c r="C13">
        <v>-73.064195592943719</v>
      </c>
      <c r="D13">
        <v>0.11557715237830901</v>
      </c>
      <c r="E13">
        <f>IFERROR(VLOOKUP(B13,[2]CO2!$C$2:$G$221,5,FALSE),0)</f>
        <v>1.14856796148016</v>
      </c>
      <c r="F13">
        <f t="shared" si="0"/>
        <v>-71.915627631463565</v>
      </c>
    </row>
    <row r="14" spans="1:6" x14ac:dyDescent="0.25">
      <c r="A14">
        <v>11</v>
      </c>
      <c r="B14" t="s">
        <v>63</v>
      </c>
      <c r="C14">
        <v>-52.211005163644472</v>
      </c>
      <c r="D14">
        <v>8.2590374815623049E-2</v>
      </c>
      <c r="E14">
        <f>IFERROR(VLOOKUP(B14,[2]CO2!$C$2:$G$221,5,FALSE),0)</f>
        <v>89.045632967835004</v>
      </c>
      <c r="F14">
        <f t="shared" si="0"/>
        <v>36.834627804190532</v>
      </c>
    </row>
    <row r="15" spans="1:6" x14ac:dyDescent="0.25">
      <c r="A15">
        <v>12</v>
      </c>
      <c r="B15" t="s">
        <v>166</v>
      </c>
      <c r="C15">
        <v>-46.673493093913855</v>
      </c>
      <c r="D15">
        <v>7.383081931670793E-2</v>
      </c>
      <c r="E15">
        <f>IFERROR(VLOOKUP(B15,[2]CO2!$C$2:$G$221,5,FALSE),0)</f>
        <v>1287.0335996726301</v>
      </c>
      <c r="F15">
        <f t="shared" si="0"/>
        <v>1240.3601065787163</v>
      </c>
    </row>
    <row r="16" spans="1:6" x14ac:dyDescent="0.25">
      <c r="A16">
        <v>13</v>
      </c>
      <c r="B16" t="s">
        <v>118</v>
      </c>
      <c r="C16">
        <v>-46.634002196283781</v>
      </c>
      <c r="D16">
        <v>7.3768350340543784E-2</v>
      </c>
      <c r="E16">
        <f>IFERROR(VLOOKUP(B16,[2]CO2!$C$2:$G$221,5,FALSE),0)</f>
        <v>1.47013963877792</v>
      </c>
      <c r="F16">
        <f t="shared" si="0"/>
        <v>-45.163862557505858</v>
      </c>
    </row>
    <row r="17" spans="1:6" x14ac:dyDescent="0.25">
      <c r="A17">
        <v>14</v>
      </c>
      <c r="B17" t="s">
        <v>35</v>
      </c>
      <c r="C17">
        <v>-42.638630875507864</v>
      </c>
      <c r="D17">
        <v>6.7448241890683019E-2</v>
      </c>
      <c r="E17">
        <f>IFERROR(VLOOKUP(B17,[2]CO2!$C$2:$G$221,5,FALSE),0)</f>
        <v>22.880404040571602</v>
      </c>
      <c r="F17">
        <f t="shared" si="0"/>
        <v>-19.758226834936263</v>
      </c>
    </row>
    <row r="18" spans="1:6" x14ac:dyDescent="0.25">
      <c r="A18">
        <v>15</v>
      </c>
      <c r="B18" t="s">
        <v>174</v>
      </c>
      <c r="C18">
        <v>-40.276642318550508</v>
      </c>
      <c r="D18">
        <v>6.3711912363643819E-2</v>
      </c>
      <c r="E18">
        <f>IFERROR(VLOOKUP(B18,[2]CO2!$C$2:$G$221,5,FALSE),0)</f>
        <v>118.949743631362</v>
      </c>
      <c r="F18">
        <f t="shared" si="0"/>
        <v>78.673101312811497</v>
      </c>
    </row>
    <row r="19" spans="1:6" x14ac:dyDescent="0.25">
      <c r="A19">
        <v>16</v>
      </c>
      <c r="B19" t="s">
        <v>60</v>
      </c>
      <c r="C19">
        <v>-36.703435471279505</v>
      </c>
      <c r="D19">
        <v>5.8059607990554381E-2</v>
      </c>
      <c r="E19">
        <f>IFERROR(VLOOKUP(B19,[2]CO2!$C$2:$G$221,5,FALSE),0)</f>
        <v>0.39050415283314299</v>
      </c>
      <c r="F19">
        <f t="shared" si="0"/>
        <v>-36.31293131844636</v>
      </c>
    </row>
    <row r="20" spans="1:6" x14ac:dyDescent="0.25">
      <c r="A20">
        <v>17</v>
      </c>
      <c r="B20" t="s">
        <v>12</v>
      </c>
      <c r="C20">
        <v>-23.356118447988582</v>
      </c>
      <c r="D20">
        <v>3.6946053247039548E-2</v>
      </c>
      <c r="E20">
        <f>IFERROR(VLOOKUP(B20,[2]CO2!$C$2:$G$221,5,FALSE),0)</f>
        <v>46.196150810688899</v>
      </c>
      <c r="F20">
        <f t="shared" si="0"/>
        <v>22.840032362700317</v>
      </c>
    </row>
    <row r="21" spans="1:6" x14ac:dyDescent="0.25">
      <c r="A21">
        <v>18</v>
      </c>
      <c r="B21" t="s">
        <v>171</v>
      </c>
      <c r="C21">
        <v>-22.551135663726036</v>
      </c>
      <c r="D21">
        <v>3.5672685119688081E-2</v>
      </c>
      <c r="E21">
        <f>IFERROR(VLOOKUP(B21,[2]CO2!$C$2:$G$221,5,FALSE),0)</f>
        <v>4.6438331688265701E-2</v>
      </c>
      <c r="F21">
        <f t="shared" si="0"/>
        <v>-22.504697332037772</v>
      </c>
    </row>
    <row r="22" spans="1:6" x14ac:dyDescent="0.25">
      <c r="A22">
        <v>19</v>
      </c>
      <c r="B22" t="s">
        <v>408</v>
      </c>
      <c r="C22">
        <v>-21.651379786262705</v>
      </c>
      <c r="D22">
        <v>3.4249399455500165E-2</v>
      </c>
      <c r="E22">
        <f>IFERROR(VLOOKUP(B22,[2]CO2!$C$2:$G$221,5,FALSE),0)</f>
        <v>4.6438331688265701E-2</v>
      </c>
      <c r="F22">
        <f t="shared" si="0"/>
        <v>-21.60494145457444</v>
      </c>
    </row>
    <row r="23" spans="1:6" x14ac:dyDescent="0.25">
      <c r="A23">
        <v>20</v>
      </c>
      <c r="B23" t="s">
        <v>105</v>
      </c>
      <c r="C23">
        <v>-19.183854301910593</v>
      </c>
      <c r="D23">
        <v>3.0346125538803993E-2</v>
      </c>
      <c r="E23">
        <f>IFERROR(VLOOKUP(B23,[2]CO2!$C$2:$G$221,5,FALSE),0)</f>
        <v>1.09186189805178</v>
      </c>
      <c r="F23">
        <f t="shared" si="0"/>
        <v>-18.091992403858814</v>
      </c>
    </row>
    <row r="24" spans="1:6" x14ac:dyDescent="0.25">
      <c r="A24">
        <v>21</v>
      </c>
      <c r="B24" t="s">
        <v>117</v>
      </c>
      <c r="C24">
        <v>-18.073683101567344</v>
      </c>
      <c r="D24">
        <v>2.8589992799001769E-2</v>
      </c>
      <c r="E24">
        <f>IFERROR(VLOOKUP(B24,[2]CO2!$C$2:$G$221,5,FALSE),0)</f>
        <v>1.0767315194484699</v>
      </c>
      <c r="F24">
        <f t="shared" si="0"/>
        <v>-16.996951582118875</v>
      </c>
    </row>
    <row r="25" spans="1:6" x14ac:dyDescent="0.25">
      <c r="A25">
        <v>22</v>
      </c>
      <c r="B25" t="s">
        <v>82</v>
      </c>
      <c r="C25">
        <v>-17.790472497126309</v>
      </c>
      <c r="D25">
        <v>2.8141993954711533E-2</v>
      </c>
      <c r="E25">
        <f>IFERROR(VLOOKUP(B25,[2]CO2!$C$2:$G$221,5,FALSE),0)</f>
        <v>0.908535943741138</v>
      </c>
      <c r="F25">
        <f t="shared" si="0"/>
        <v>-16.88193655338517</v>
      </c>
    </row>
    <row r="26" spans="1:6" x14ac:dyDescent="0.25">
      <c r="A26">
        <v>23</v>
      </c>
      <c r="B26" t="s">
        <v>36</v>
      </c>
      <c r="C26">
        <v>-15.329577510856561</v>
      </c>
      <c r="D26">
        <v>2.4249208541734457E-2</v>
      </c>
      <c r="E26">
        <f>IFERROR(VLOOKUP(B26,[2]CO2!$C$2:$G$221,5,FALSE),0)</f>
        <v>2990.2329064362998</v>
      </c>
      <c r="F26">
        <f t="shared" si="0"/>
        <v>2974.903328925443</v>
      </c>
    </row>
    <row r="27" spans="1:6" x14ac:dyDescent="0.25">
      <c r="A27">
        <v>24</v>
      </c>
      <c r="B27" t="s">
        <v>721</v>
      </c>
      <c r="C27">
        <v>-15.039303659712434</v>
      </c>
      <c r="D27">
        <v>2.3790036647034732E-2</v>
      </c>
      <c r="E27">
        <f>IFERROR(VLOOKUP(B27,[2]CO2!$C$2:$G$221,5,FALSE),0)</f>
        <v>2.4274582473411601E-2</v>
      </c>
      <c r="F27">
        <f t="shared" si="0"/>
        <v>-15.015029077239022</v>
      </c>
    </row>
    <row r="28" spans="1:6" x14ac:dyDescent="0.25">
      <c r="A28">
        <v>25</v>
      </c>
      <c r="B28" t="s">
        <v>722</v>
      </c>
      <c r="C28">
        <v>-12.147213751791574</v>
      </c>
      <c r="D28">
        <v>1.9215162274342387E-2</v>
      </c>
      <c r="E28">
        <f>IFERROR(VLOOKUP(B28,[2]CO2!$C$2:$G$221,5,FALSE),0)</f>
        <v>3.1662498878362901E-3</v>
      </c>
      <c r="F28">
        <f t="shared" si="0"/>
        <v>-12.144047501903737</v>
      </c>
    </row>
    <row r="29" spans="1:6" x14ac:dyDescent="0.25">
      <c r="A29">
        <v>26</v>
      </c>
      <c r="B29" t="s">
        <v>92</v>
      </c>
      <c r="C29">
        <v>-11.296921899502836</v>
      </c>
      <c r="D29">
        <v>1.7870121653823998E-2</v>
      </c>
      <c r="E29">
        <f>IFERROR(VLOOKUP(B29,[2]CO2!$C$2:$G$221,5,FALSE),0)</f>
        <v>163.10978222217801</v>
      </c>
      <c r="F29">
        <f t="shared" si="0"/>
        <v>151.81286032267516</v>
      </c>
    </row>
    <row r="30" spans="1:6" x14ac:dyDescent="0.25">
      <c r="A30">
        <v>27</v>
      </c>
      <c r="B30" t="s">
        <v>476</v>
      </c>
      <c r="C30">
        <v>-9.6622382783755576</v>
      </c>
      <c r="D30">
        <v>1.5284284959994718E-2</v>
      </c>
      <c r="E30">
        <f>IFERROR(VLOOKUP(B30,[2]CO2!$C$2:$G$221,5,FALSE),0)</f>
        <v>0</v>
      </c>
      <c r="F30">
        <f t="shared" si="0"/>
        <v>-9.6622382783755576</v>
      </c>
    </row>
    <row r="31" spans="1:6" x14ac:dyDescent="0.25">
      <c r="A31">
        <v>28</v>
      </c>
      <c r="B31" t="s">
        <v>142</v>
      </c>
      <c r="C31">
        <v>-9.1002217076151339</v>
      </c>
      <c r="D31">
        <v>1.4395254781659525E-2</v>
      </c>
      <c r="E31">
        <f>IFERROR(VLOOKUP(B31,[2]CO2!$C$2:$G$221,5,FALSE),0)</f>
        <v>8.4433330342301202E-2</v>
      </c>
      <c r="F31">
        <f t="shared" si="0"/>
        <v>-9.0157883772728322</v>
      </c>
    </row>
    <row r="32" spans="1:6" x14ac:dyDescent="0.25">
      <c r="A32">
        <v>29</v>
      </c>
      <c r="B32" t="s">
        <v>133</v>
      </c>
      <c r="C32">
        <v>-8.1666936959683945</v>
      </c>
      <c r="D32">
        <v>1.2918546410672749E-2</v>
      </c>
      <c r="E32">
        <f>IFERROR(VLOOKUP(B32,[2]CO2!$C$2:$G$221,5,FALSE),0)</f>
        <v>11.408268107113299</v>
      </c>
      <c r="F32">
        <f t="shared" si="0"/>
        <v>3.2415744111449047</v>
      </c>
    </row>
    <row r="33" spans="1:6" x14ac:dyDescent="0.25">
      <c r="A33">
        <v>30</v>
      </c>
      <c r="B33" t="s">
        <v>79</v>
      </c>
      <c r="C33">
        <v>-7.399978082803842</v>
      </c>
      <c r="D33">
        <v>1.170571149838219E-2</v>
      </c>
      <c r="E33">
        <f>IFERROR(VLOOKUP(B33,[2]CO2!$C$2:$G$221,5,FALSE),0)</f>
        <v>9.5942145519397695</v>
      </c>
      <c r="F33">
        <f t="shared" si="0"/>
        <v>2.1942364691359275</v>
      </c>
    </row>
    <row r="34" spans="1:6" x14ac:dyDescent="0.25">
      <c r="A34">
        <v>31</v>
      </c>
      <c r="B34" t="s">
        <v>723</v>
      </c>
      <c r="C34">
        <v>-7.2721179821410384</v>
      </c>
      <c r="D34">
        <v>1.1503455027651431E-2</v>
      </c>
      <c r="E34">
        <f>IFERROR(VLOOKUP(B34,[2]CO2!$C$2:$G$221,5,FALSE),0)</f>
        <v>72.125323872128305</v>
      </c>
      <c r="F34">
        <f t="shared" si="0"/>
        <v>64.853205889987265</v>
      </c>
    </row>
    <row r="35" spans="1:6" x14ac:dyDescent="0.25">
      <c r="A35">
        <v>32</v>
      </c>
      <c r="B35" t="s">
        <v>130</v>
      </c>
      <c r="C35">
        <v>-4.347231996271641</v>
      </c>
      <c r="D35">
        <v>6.8767019301239239E-3</v>
      </c>
      <c r="E35">
        <f>IFERROR(VLOOKUP(B35,[2]CO2!$C$2:$G$221,5,FALSE),0)</f>
        <v>37.0255642867577</v>
      </c>
      <c r="F35">
        <f t="shared" si="0"/>
        <v>32.678332290486061</v>
      </c>
    </row>
    <row r="36" spans="1:6" x14ac:dyDescent="0.25">
      <c r="A36">
        <v>33</v>
      </c>
      <c r="B36" t="s">
        <v>482</v>
      </c>
      <c r="C36">
        <v>-4.2476920138574137</v>
      </c>
      <c r="D36">
        <v>6.7192438534030416E-3</v>
      </c>
      <c r="E36">
        <f>IFERROR(VLOOKUP(B36,[2]CO2!$C$2:$G$221,5,FALSE),0)</f>
        <v>15.102751241509701</v>
      </c>
      <c r="F36">
        <f t="shared" si="0"/>
        <v>10.855059227652287</v>
      </c>
    </row>
    <row r="37" spans="1:6" x14ac:dyDescent="0.25">
      <c r="A37">
        <v>34</v>
      </c>
      <c r="B37" t="s">
        <v>131</v>
      </c>
      <c r="C37">
        <v>-3.097162183543483</v>
      </c>
      <c r="D37">
        <v>4.8992695084473367E-3</v>
      </c>
      <c r="E37">
        <f>IFERROR(VLOOKUP(B37,[2]CO2!$C$2:$G$221,5,FALSE),0)</f>
        <v>2.2721423167671699</v>
      </c>
      <c r="F37">
        <f t="shared" ref="F37:F66" si="1">E37+C37</f>
        <v>-0.82501986677631312</v>
      </c>
    </row>
    <row r="38" spans="1:6" x14ac:dyDescent="0.25">
      <c r="A38">
        <v>35</v>
      </c>
      <c r="B38" t="s">
        <v>109</v>
      </c>
      <c r="C38">
        <v>-2.1942616392750769</v>
      </c>
      <c r="D38">
        <v>3.4710094292048307E-3</v>
      </c>
      <c r="E38">
        <f>IFERROR(VLOOKUP(B38,[2]CO2!$C$2:$G$221,5,FALSE),0)</f>
        <v>9.8495893809246606</v>
      </c>
      <c r="F38">
        <f t="shared" si="1"/>
        <v>7.6553277416495842</v>
      </c>
    </row>
    <row r="39" spans="1:6" x14ac:dyDescent="0.25">
      <c r="A39">
        <v>36</v>
      </c>
      <c r="B39" t="s">
        <v>170</v>
      </c>
      <c r="C39">
        <v>-2.1521566010347839</v>
      </c>
      <c r="D39">
        <v>3.4044052548742941E-3</v>
      </c>
      <c r="E39">
        <f>IFERROR(VLOOKUP(B39,[2]CO2!$C$2:$G$221,5,FALSE),0)</f>
        <v>89.765210591723402</v>
      </c>
      <c r="F39">
        <f t="shared" si="1"/>
        <v>87.613053990688613</v>
      </c>
    </row>
    <row r="40" spans="1:6" x14ac:dyDescent="0.25">
      <c r="A40">
        <v>37</v>
      </c>
      <c r="B40" t="s">
        <v>172</v>
      </c>
      <c r="C40">
        <v>-1.8224637641090415</v>
      </c>
      <c r="D40">
        <v>2.8828781383137508E-3</v>
      </c>
      <c r="E40">
        <f>IFERROR(VLOOKUP(B40,[2]CO2!$C$2:$G$221,5,FALSE),0)</f>
        <v>7.8100830566628601E-2</v>
      </c>
      <c r="F40">
        <f t="shared" si="1"/>
        <v>-1.7443629335424129</v>
      </c>
    </row>
    <row r="41" spans="1:6" x14ac:dyDescent="0.25">
      <c r="A41">
        <v>38</v>
      </c>
      <c r="B41" t="s">
        <v>164</v>
      </c>
      <c r="C41">
        <v>-1.5958703700562842</v>
      </c>
      <c r="D41">
        <v>2.5244396580181706E-3</v>
      </c>
      <c r="E41">
        <f>IFERROR(VLOOKUP(B41,[2]CO2!$C$2:$G$221,5,FALSE),0)</f>
        <v>56.479573953814302</v>
      </c>
      <c r="F41">
        <f t="shared" si="1"/>
        <v>54.88370358375802</v>
      </c>
    </row>
    <row r="42" spans="1:6" x14ac:dyDescent="0.25">
      <c r="A42">
        <v>39</v>
      </c>
      <c r="B42" t="s">
        <v>196</v>
      </c>
      <c r="C42">
        <v>-1.1669326824806763</v>
      </c>
      <c r="D42">
        <v>1.8459213211583399E-3</v>
      </c>
      <c r="E42">
        <f>IFERROR(VLOOKUP(B42,[2]CO2!$C$2:$G$221,5,FALSE),0)</f>
        <v>0.11611708200866</v>
      </c>
      <c r="F42">
        <f t="shared" si="1"/>
        <v>-1.0508156004720162</v>
      </c>
    </row>
    <row r="43" spans="1:6" x14ac:dyDescent="0.25">
      <c r="A43">
        <v>40</v>
      </c>
      <c r="B43" t="s">
        <v>165</v>
      </c>
      <c r="C43">
        <v>-0.83164895285497942</v>
      </c>
      <c r="D43">
        <v>1.3155502085437862E-3</v>
      </c>
      <c r="E43">
        <f>IFERROR(VLOOKUP(B43,[2]CO2!$C$2:$G$221,5,FALSE),0)</f>
        <v>1.7185178871119999</v>
      </c>
      <c r="F43">
        <f t="shared" si="1"/>
        <v>0.88686893425702051</v>
      </c>
    </row>
    <row r="44" spans="1:6" x14ac:dyDescent="0.25">
      <c r="A44">
        <v>41</v>
      </c>
      <c r="B44" t="s">
        <v>22</v>
      </c>
      <c r="C44">
        <v>-0.82126448661552709</v>
      </c>
      <c r="D44">
        <v>1.2991234618016309E-3</v>
      </c>
      <c r="E44">
        <f>IFERROR(VLOOKUP(B44,[2]CO2!$C$2:$G$221,5,FALSE),0)</f>
        <v>10.0892775588201</v>
      </c>
      <c r="F44">
        <f t="shared" si="1"/>
        <v>9.2680130722045728</v>
      </c>
    </row>
    <row r="45" spans="1:6" x14ac:dyDescent="0.25">
      <c r="A45">
        <v>42</v>
      </c>
      <c r="B45" t="s">
        <v>136</v>
      </c>
      <c r="C45">
        <v>-0.76577118602342265</v>
      </c>
      <c r="D45">
        <v>1.2113409630488713E-3</v>
      </c>
      <c r="E45">
        <f>IFERROR(VLOOKUP(B45,[2]CO2!$C$2:$G$221,5,FALSE),0)</f>
        <v>20.234172658382299</v>
      </c>
      <c r="F45">
        <f t="shared" si="1"/>
        <v>19.468401472358877</v>
      </c>
    </row>
    <row r="46" spans="1:6" x14ac:dyDescent="0.25">
      <c r="A46">
        <v>43</v>
      </c>
      <c r="B46" t="s">
        <v>68</v>
      </c>
      <c r="C46">
        <v>-0.74872465364970986</v>
      </c>
      <c r="D46">
        <v>1.1843757764251146E-3</v>
      </c>
      <c r="E46">
        <f>IFERROR(VLOOKUP(B46,[2]CO2!$C$2:$G$221,5,FALSE),0)</f>
        <v>8.9897180157569395E-2</v>
      </c>
      <c r="F46">
        <f t="shared" si="1"/>
        <v>-0.65882747349214044</v>
      </c>
    </row>
    <row r="47" spans="1:6" x14ac:dyDescent="0.25">
      <c r="A47">
        <v>44</v>
      </c>
      <c r="B47" t="s">
        <v>116</v>
      </c>
      <c r="C47">
        <v>-0.71023288086562686</v>
      </c>
      <c r="D47">
        <v>1.1234872734822744E-3</v>
      </c>
      <c r="E47">
        <f>IFERROR(VLOOKUP(B47,[2]CO2!$C$2:$G$221,5,FALSE),0)</f>
        <v>70.819148087430506</v>
      </c>
      <c r="F47">
        <f t="shared" si="1"/>
        <v>70.108915206564873</v>
      </c>
    </row>
    <row r="48" spans="1:6" x14ac:dyDescent="0.25">
      <c r="A48">
        <v>45</v>
      </c>
      <c r="B48" t="s">
        <v>161</v>
      </c>
      <c r="C48">
        <v>-0.62063697834732667</v>
      </c>
      <c r="D48">
        <v>9.8175931502337416E-4</v>
      </c>
      <c r="E48">
        <f>IFERROR(VLOOKUP(B48,[2]CO2!$C$2:$G$221,5,FALSE),0)</f>
        <v>112.836540779225</v>
      </c>
      <c r="F48">
        <f t="shared" si="1"/>
        <v>112.21590380087768</v>
      </c>
    </row>
    <row r="49" spans="1:6" x14ac:dyDescent="0.25">
      <c r="A49">
        <v>46</v>
      </c>
      <c r="B49" t="s">
        <v>160</v>
      </c>
      <c r="C49">
        <v>-0.56382792307043006</v>
      </c>
      <c r="D49">
        <v>8.9189547973549522E-4</v>
      </c>
      <c r="E49">
        <f>IFERROR(VLOOKUP(B49,[2]CO2!$C$2:$G$221,5,FALSE),0)</f>
        <v>7.5268228564482396</v>
      </c>
      <c r="F49">
        <f t="shared" si="1"/>
        <v>6.9629949333778098</v>
      </c>
    </row>
    <row r="50" spans="1:6" x14ac:dyDescent="0.25">
      <c r="A50">
        <v>47</v>
      </c>
      <c r="B50" t="s">
        <v>66</v>
      </c>
      <c r="C50">
        <v>-0.45775267222607063</v>
      </c>
      <c r="D50">
        <v>7.2409953904371946E-4</v>
      </c>
      <c r="E50">
        <f>IFERROR(VLOOKUP(B50,[2]CO2!$C$2:$G$221,5,FALSE),0)</f>
        <v>1.2371077860320101</v>
      </c>
      <c r="F50">
        <f t="shared" si="1"/>
        <v>0.77935511380593947</v>
      </c>
    </row>
    <row r="51" spans="1:6" x14ac:dyDescent="0.25">
      <c r="A51">
        <v>48</v>
      </c>
      <c r="B51" t="s">
        <v>48</v>
      </c>
      <c r="C51">
        <v>-0.44019239128276877</v>
      </c>
      <c r="D51">
        <v>6.9632167534564959E-4</v>
      </c>
      <c r="E51">
        <f>IFERROR(VLOOKUP(B51,[2]CO2!$C$2:$G$221,5,FALSE),0)</f>
        <v>174.50355165783299</v>
      </c>
      <c r="F51">
        <f t="shared" si="1"/>
        <v>174.06335926655021</v>
      </c>
    </row>
    <row r="52" spans="1:6" x14ac:dyDescent="0.25">
      <c r="A52">
        <v>49</v>
      </c>
      <c r="B52" t="s">
        <v>351</v>
      </c>
      <c r="C52">
        <v>-0.43182929894887551</v>
      </c>
      <c r="D52">
        <v>6.8309245425884956E-4</v>
      </c>
      <c r="E52">
        <f>IFERROR(VLOOKUP(B52,[2]CO2!$C$2:$G$221,5,FALSE),0)</f>
        <v>6.3324997756725898E-2</v>
      </c>
      <c r="F52">
        <f t="shared" si="1"/>
        <v>-0.36850430119214961</v>
      </c>
    </row>
    <row r="53" spans="1:6" x14ac:dyDescent="0.25">
      <c r="A53">
        <v>50</v>
      </c>
      <c r="B53" t="s">
        <v>64</v>
      </c>
      <c r="C53">
        <v>-0.38735174459414901</v>
      </c>
      <c r="D53">
        <v>6.1273529730457234E-4</v>
      </c>
      <c r="E53">
        <f>IFERROR(VLOOKUP(B53,[2]CO2!$C$2:$G$221,5,FALSE),0)</f>
        <v>2.9177367598916999</v>
      </c>
      <c r="F53">
        <f t="shared" si="1"/>
        <v>2.5303850152975507</v>
      </c>
    </row>
    <row r="54" spans="1:6" x14ac:dyDescent="0.25">
      <c r="A54">
        <v>51</v>
      </c>
      <c r="B54" t="s">
        <v>38</v>
      </c>
      <c r="C54">
        <v>-0.20398559958087153</v>
      </c>
      <c r="D54">
        <v>3.2267616901014663E-4</v>
      </c>
      <c r="E54">
        <f>IFERROR(VLOOKUP(B54,[2]CO2!$C$2:$G$221,5,FALSE),0)</f>
        <v>2.45832068483486</v>
      </c>
      <c r="F54">
        <f t="shared" si="1"/>
        <v>2.2543350852539885</v>
      </c>
    </row>
    <row r="55" spans="1:6" x14ac:dyDescent="0.25">
      <c r="A55">
        <v>52</v>
      </c>
      <c r="B55" t="s">
        <v>11</v>
      </c>
      <c r="C55">
        <v>-0.17776270835753621</v>
      </c>
      <c r="D55">
        <v>2.8119528948874188E-4</v>
      </c>
      <c r="E55">
        <f>IFERROR(VLOOKUP(B55,[2]CO2!$C$2:$G$221,5,FALSE),0)</f>
        <v>54.3352733998207</v>
      </c>
      <c r="F55">
        <f t="shared" si="1"/>
        <v>54.157510691463166</v>
      </c>
    </row>
    <row r="56" spans="1:6" x14ac:dyDescent="0.25">
      <c r="A56">
        <v>53</v>
      </c>
      <c r="B56" t="s">
        <v>21</v>
      </c>
      <c r="C56">
        <v>-0.1477242716414616</v>
      </c>
      <c r="D56">
        <v>2.336787603684892E-4</v>
      </c>
      <c r="E56">
        <f>IFERROR(VLOOKUP(B56,[2]CO2!$C$2:$G$221,5,FALSE),0)</f>
        <v>24.7885644384098</v>
      </c>
      <c r="F56">
        <f t="shared" si="1"/>
        <v>24.640840166768339</v>
      </c>
    </row>
    <row r="57" spans="1:6" x14ac:dyDescent="0.25">
      <c r="A57">
        <v>54</v>
      </c>
      <c r="B57" t="s">
        <v>323</v>
      </c>
      <c r="C57">
        <v>-0.10923335176771808</v>
      </c>
      <c r="D57">
        <v>1.7279160660834333E-4</v>
      </c>
      <c r="E57">
        <f>IFERROR(VLOOKUP(B57,[2]CO2!$C$2:$G$221,5,FALSE),0)</f>
        <v>0.43656562715876202</v>
      </c>
      <c r="F57">
        <f t="shared" si="1"/>
        <v>0.32733227539104393</v>
      </c>
    </row>
    <row r="58" spans="1:6" x14ac:dyDescent="0.25">
      <c r="A58">
        <v>55</v>
      </c>
      <c r="B58" t="s">
        <v>56</v>
      </c>
      <c r="C58">
        <v>-8.3658081620519603E-2</v>
      </c>
      <c r="D58">
        <v>1.323351714018679E-4</v>
      </c>
      <c r="E58">
        <f>IFERROR(VLOOKUP(B58,[2]CO2!$C$2:$G$221,5,FALSE),0)</f>
        <v>58.225906304778697</v>
      </c>
      <c r="F58">
        <f t="shared" si="1"/>
        <v>58.142248223158177</v>
      </c>
    </row>
    <row r="59" spans="1:6" x14ac:dyDescent="0.25">
      <c r="A59">
        <v>56</v>
      </c>
      <c r="B59" t="s">
        <v>93</v>
      </c>
      <c r="C59">
        <v>-7.5362310857823953E-2</v>
      </c>
      <c r="D59">
        <v>1.1921244345345817E-4</v>
      </c>
      <c r="E59">
        <f>IFERROR(VLOOKUP(B59,[2]CO2!$C$2:$G$221,5,FALSE),0)</f>
        <v>27.232195498837601</v>
      </c>
      <c r="F59">
        <f t="shared" si="1"/>
        <v>27.156833187979778</v>
      </c>
    </row>
    <row r="60" spans="1:6" x14ac:dyDescent="0.25">
      <c r="A60">
        <v>57</v>
      </c>
      <c r="B60" t="s">
        <v>74</v>
      </c>
      <c r="C60">
        <v>-6.3004781394873588E-2</v>
      </c>
      <c r="D60">
        <v>9.9664591675058638E-5</v>
      </c>
      <c r="E60">
        <f>IFERROR(VLOOKUP(B60,[2]CO2!$C$2:$G$221,5,FALSE),0)</f>
        <v>4.6044018581834099</v>
      </c>
      <c r="F60">
        <f t="shared" si="1"/>
        <v>4.5413970767885363</v>
      </c>
    </row>
    <row r="61" spans="1:6" x14ac:dyDescent="0.25">
      <c r="A61">
        <v>58</v>
      </c>
      <c r="B61" t="s">
        <v>84</v>
      </c>
      <c r="C61">
        <v>-4.1768357015961141E-2</v>
      </c>
      <c r="D61">
        <v>6.6071592580314026E-5</v>
      </c>
      <c r="E61">
        <f>IFERROR(VLOOKUP(B61,[2]CO2!$C$2:$G$221,5,FALSE),0)</f>
        <v>82.499617976117307</v>
      </c>
      <c r="F61">
        <f t="shared" si="1"/>
        <v>82.457849619101339</v>
      </c>
    </row>
    <row r="62" spans="1:6" x14ac:dyDescent="0.25">
      <c r="A62">
        <v>59</v>
      </c>
      <c r="B62" t="s">
        <v>18</v>
      </c>
      <c r="C62">
        <v>-1.4866704461401573E-2</v>
      </c>
      <c r="D62">
        <v>2.3517009295105943E-5</v>
      </c>
      <c r="E62">
        <f>IFERROR(VLOOKUP(B62,[2]CO2!$C$2:$G$221,5,FALSE),0)</f>
        <v>24.6637577215634</v>
      </c>
      <c r="F62">
        <f t="shared" si="1"/>
        <v>24.648891017101999</v>
      </c>
    </row>
    <row r="63" spans="1:6" x14ac:dyDescent="0.25">
      <c r="A63">
        <v>60</v>
      </c>
      <c r="B63" t="s">
        <v>67</v>
      </c>
      <c r="C63">
        <v>-1.4579568151754433E-2</v>
      </c>
      <c r="D63">
        <v>2.3062800544238125E-5</v>
      </c>
      <c r="E63">
        <f>IFERROR(VLOOKUP(B63,[2]CO2!$C$2:$G$221,5,FALSE),0)</f>
        <v>0.16753565393001599</v>
      </c>
      <c r="F63">
        <f t="shared" si="1"/>
        <v>0.15295608577826156</v>
      </c>
    </row>
    <row r="64" spans="1:6" x14ac:dyDescent="0.25">
      <c r="A64">
        <v>61</v>
      </c>
      <c r="B64" t="s">
        <v>386</v>
      </c>
      <c r="C64">
        <v>-9.7832867807180167E-3</v>
      </c>
      <c r="D64">
        <v>1.5475766452220325E-5</v>
      </c>
      <c r="E64">
        <f>IFERROR(VLOOKUP(B64,[2]CO2!$C$2:$G$221,5,FALSE),0)</f>
        <v>8.1630716621814603</v>
      </c>
      <c r="F64">
        <f t="shared" si="1"/>
        <v>8.1532883754007415</v>
      </c>
    </row>
    <row r="65" spans="1:6" x14ac:dyDescent="0.25">
      <c r="A65">
        <v>62</v>
      </c>
      <c r="B65" t="s">
        <v>52</v>
      </c>
      <c r="C65">
        <v>-6.2932110902610052E-3</v>
      </c>
      <c r="D65">
        <v>9.9549637305280284E-6</v>
      </c>
      <c r="E65">
        <f>IFERROR(VLOOKUP(B65,[2]CO2!$C$2:$G$221,5,FALSE),0)</f>
        <v>47.080916107150998</v>
      </c>
      <c r="F65">
        <f t="shared" si="1"/>
        <v>47.074622896060738</v>
      </c>
    </row>
    <row r="66" spans="1:6" x14ac:dyDescent="0.25">
      <c r="A66">
        <v>63</v>
      </c>
      <c r="B66" t="s">
        <v>206</v>
      </c>
      <c r="C66">
        <v>-6.0100818473853793E-3</v>
      </c>
      <c r="D66">
        <v>9.5070935886475931E-6</v>
      </c>
      <c r="E66">
        <f>IFERROR(VLOOKUP(B66,[2]CO2!$C$2:$G$221,5,FALSE),0)</f>
        <v>10.2627591589728</v>
      </c>
      <c r="F66">
        <f t="shared" si="1"/>
        <v>10.256749077125415</v>
      </c>
    </row>
    <row r="67" spans="1:6" x14ac:dyDescent="0.25">
      <c r="A67">
        <v>64</v>
      </c>
      <c r="B67" t="s">
        <v>378</v>
      </c>
      <c r="C67">
        <v>0</v>
      </c>
      <c r="D67">
        <v>0</v>
      </c>
      <c r="E67">
        <v>0</v>
      </c>
      <c r="F67">
        <v>0</v>
      </c>
    </row>
    <row r="68" spans="1:6" x14ac:dyDescent="0.25">
      <c r="A68">
        <v>65</v>
      </c>
      <c r="B68" t="s">
        <v>414</v>
      </c>
      <c r="C68">
        <v>0</v>
      </c>
      <c r="D68">
        <v>0</v>
      </c>
      <c r="E68">
        <v>2.1108332585575299E-3</v>
      </c>
      <c r="F68">
        <v>2.1108332585575299E-3</v>
      </c>
    </row>
    <row r="69" spans="1:6" x14ac:dyDescent="0.25">
      <c r="A69">
        <v>66</v>
      </c>
      <c r="B69" t="s">
        <v>298</v>
      </c>
      <c r="C69">
        <v>0</v>
      </c>
      <c r="D69">
        <v>0</v>
      </c>
      <c r="E69">
        <v>1.8997499327017799E-2</v>
      </c>
      <c r="F69">
        <v>1.8997499327017799E-2</v>
      </c>
    </row>
    <row r="70" spans="1:6" x14ac:dyDescent="0.25">
      <c r="A70">
        <v>67</v>
      </c>
      <c r="B70" t="s">
        <v>147</v>
      </c>
      <c r="C70">
        <v>0</v>
      </c>
      <c r="D70">
        <v>0</v>
      </c>
      <c r="E70">
        <v>3.3951502915918502E-2</v>
      </c>
      <c r="F70">
        <v>3.3951502915918502E-2</v>
      </c>
    </row>
    <row r="71" spans="1:6" x14ac:dyDescent="0.25">
      <c r="A71">
        <v>68</v>
      </c>
      <c r="B71" t="s">
        <v>310</v>
      </c>
      <c r="C71">
        <v>0</v>
      </c>
      <c r="D71">
        <v>0</v>
      </c>
      <c r="E71">
        <v>3.8754392208411398E-2</v>
      </c>
      <c r="F71">
        <v>3.8754392208411398E-2</v>
      </c>
    </row>
    <row r="72" spans="1:6" x14ac:dyDescent="0.25">
      <c r="A72">
        <v>69</v>
      </c>
      <c r="B72" t="s">
        <v>248</v>
      </c>
      <c r="C72">
        <v>0</v>
      </c>
      <c r="D72">
        <v>0</v>
      </c>
      <c r="E72">
        <v>3.9274895385282102E-2</v>
      </c>
      <c r="F72">
        <v>3.9274895385282102E-2</v>
      </c>
    </row>
    <row r="73" spans="1:6" x14ac:dyDescent="0.25">
      <c r="A73">
        <v>70</v>
      </c>
      <c r="B73" t="s">
        <v>326</v>
      </c>
      <c r="C73">
        <v>0</v>
      </c>
      <c r="D73">
        <v>0</v>
      </c>
      <c r="E73">
        <v>4.2216665171150601E-2</v>
      </c>
      <c r="F73">
        <v>4.2216665171150601E-2</v>
      </c>
    </row>
    <row r="74" spans="1:6" x14ac:dyDescent="0.25">
      <c r="A74">
        <v>71</v>
      </c>
      <c r="B74" t="s">
        <v>331</v>
      </c>
      <c r="C74">
        <v>0</v>
      </c>
      <c r="D74">
        <v>0</v>
      </c>
      <c r="E74">
        <v>4.2216665171150601E-2</v>
      </c>
      <c r="F74">
        <v>4.2216665171150601E-2</v>
      </c>
    </row>
    <row r="75" spans="1:6" x14ac:dyDescent="0.25">
      <c r="A75">
        <v>72</v>
      </c>
      <c r="B75" t="s">
        <v>168</v>
      </c>
      <c r="C75">
        <v>0</v>
      </c>
      <c r="D75">
        <v>0</v>
      </c>
      <c r="E75">
        <v>5.2935728562771497E-2</v>
      </c>
      <c r="F75">
        <v>5.2935728562771497E-2</v>
      </c>
    </row>
    <row r="76" spans="1:6" x14ac:dyDescent="0.25">
      <c r="A76">
        <v>73</v>
      </c>
      <c r="B76" t="s">
        <v>32</v>
      </c>
      <c r="C76">
        <v>0</v>
      </c>
      <c r="D76">
        <v>0</v>
      </c>
      <c r="E76">
        <v>5.8472032799637398E-2</v>
      </c>
      <c r="F76">
        <v>5.8472032799637398E-2</v>
      </c>
    </row>
    <row r="77" spans="1:6" x14ac:dyDescent="0.25">
      <c r="A77">
        <v>74</v>
      </c>
      <c r="B77" t="s">
        <v>42</v>
      </c>
      <c r="C77">
        <v>0</v>
      </c>
      <c r="D77">
        <v>0</v>
      </c>
      <c r="E77">
        <v>7.7097564803344107E-2</v>
      </c>
      <c r="F77">
        <v>7.7097564803344107E-2</v>
      </c>
    </row>
    <row r="78" spans="1:6" x14ac:dyDescent="0.25">
      <c r="A78">
        <v>75</v>
      </c>
      <c r="B78" t="s">
        <v>272</v>
      </c>
      <c r="C78">
        <v>0</v>
      </c>
      <c r="D78">
        <v>0</v>
      </c>
      <c r="E78">
        <v>7.8045943577188998E-2</v>
      </c>
      <c r="F78">
        <v>7.8045943577188998E-2</v>
      </c>
    </row>
    <row r="79" spans="1:6" x14ac:dyDescent="0.25">
      <c r="A79">
        <v>76</v>
      </c>
      <c r="B79" t="s">
        <v>49</v>
      </c>
      <c r="C79">
        <v>0</v>
      </c>
      <c r="D79">
        <v>0</v>
      </c>
      <c r="E79">
        <v>9.9155961397223394E-2</v>
      </c>
      <c r="F79">
        <v>9.9155961397223394E-2</v>
      </c>
    </row>
    <row r="80" spans="1:6" x14ac:dyDescent="0.25">
      <c r="A80">
        <v>77</v>
      </c>
      <c r="B80" t="s">
        <v>374</v>
      </c>
      <c r="C80">
        <v>0</v>
      </c>
      <c r="D80">
        <v>0</v>
      </c>
      <c r="E80">
        <v>0.12038609237662599</v>
      </c>
      <c r="F80">
        <v>0.12038609237662599</v>
      </c>
    </row>
    <row r="81" spans="1:6" x14ac:dyDescent="0.25">
      <c r="A81">
        <v>78</v>
      </c>
      <c r="B81" t="s">
        <v>192</v>
      </c>
      <c r="C81">
        <v>0</v>
      </c>
      <c r="D81">
        <v>0</v>
      </c>
      <c r="E81">
        <v>0.122512117542541</v>
      </c>
      <c r="F81">
        <v>0.122512117542541</v>
      </c>
    </row>
    <row r="82" spans="1:6" x14ac:dyDescent="0.25">
      <c r="A82">
        <v>79</v>
      </c>
      <c r="B82" t="s">
        <v>215</v>
      </c>
      <c r="C82">
        <v>0</v>
      </c>
      <c r="D82">
        <v>0</v>
      </c>
      <c r="E82">
        <v>0.135754529701301</v>
      </c>
      <c r="F82">
        <v>0.135754529701301</v>
      </c>
    </row>
    <row r="83" spans="1:6" x14ac:dyDescent="0.25">
      <c r="A83">
        <v>80</v>
      </c>
      <c r="B83" t="s">
        <v>270</v>
      </c>
      <c r="C83">
        <v>0</v>
      </c>
      <c r="D83">
        <v>0</v>
      </c>
      <c r="E83">
        <v>0.13659321170324301</v>
      </c>
      <c r="F83">
        <v>0.13659321170324301</v>
      </c>
    </row>
    <row r="84" spans="1:6" x14ac:dyDescent="0.25">
      <c r="A84">
        <v>81</v>
      </c>
      <c r="B84" t="s">
        <v>383</v>
      </c>
      <c r="C84">
        <v>0</v>
      </c>
      <c r="D84">
        <v>0</v>
      </c>
      <c r="E84">
        <v>0.14693888821343201</v>
      </c>
      <c r="F84">
        <v>0.14693888821343201</v>
      </c>
    </row>
    <row r="85" spans="1:6" x14ac:dyDescent="0.25">
      <c r="A85">
        <v>82</v>
      </c>
      <c r="B85" t="s">
        <v>145</v>
      </c>
      <c r="C85">
        <v>0</v>
      </c>
      <c r="D85">
        <v>0</v>
      </c>
      <c r="E85">
        <v>0.15782325030331601</v>
      </c>
      <c r="F85">
        <v>0.15782325030331601</v>
      </c>
    </row>
    <row r="86" spans="1:6" x14ac:dyDescent="0.25">
      <c r="A86">
        <v>83</v>
      </c>
      <c r="B86" t="s">
        <v>26</v>
      </c>
      <c r="C86">
        <v>0</v>
      </c>
      <c r="D86">
        <v>0</v>
      </c>
      <c r="E86">
        <v>0.16776027745177199</v>
      </c>
      <c r="F86">
        <v>0.16776027745177199</v>
      </c>
    </row>
    <row r="87" spans="1:6" x14ac:dyDescent="0.25">
      <c r="A87">
        <v>84</v>
      </c>
      <c r="B87" t="s">
        <v>43</v>
      </c>
      <c r="C87">
        <v>0</v>
      </c>
      <c r="D87">
        <v>0</v>
      </c>
      <c r="E87">
        <v>0.170600330526297</v>
      </c>
      <c r="F87">
        <v>0.170600330526297</v>
      </c>
    </row>
    <row r="88" spans="1:6" x14ac:dyDescent="0.25">
      <c r="A88">
        <v>85</v>
      </c>
      <c r="B88" t="s">
        <v>17</v>
      </c>
      <c r="C88">
        <v>0</v>
      </c>
      <c r="D88">
        <v>0</v>
      </c>
      <c r="E88">
        <v>0.179347344645191</v>
      </c>
      <c r="F88">
        <v>0.179347344645191</v>
      </c>
    </row>
    <row r="89" spans="1:6" x14ac:dyDescent="0.25">
      <c r="A89">
        <v>86</v>
      </c>
      <c r="B89" t="s">
        <v>259</v>
      </c>
      <c r="C89">
        <v>0</v>
      </c>
      <c r="D89">
        <v>0</v>
      </c>
      <c r="E89">
        <v>0.18891181483659</v>
      </c>
      <c r="F89">
        <v>0.18891181483659</v>
      </c>
    </row>
    <row r="90" spans="1:6" x14ac:dyDescent="0.25">
      <c r="A90">
        <v>87</v>
      </c>
      <c r="B90" t="s">
        <v>405</v>
      </c>
      <c r="C90">
        <v>0</v>
      </c>
      <c r="D90">
        <v>0</v>
      </c>
      <c r="E90">
        <v>0.196143743830996</v>
      </c>
      <c r="F90">
        <v>0.196143743830996</v>
      </c>
    </row>
    <row r="91" spans="1:6" x14ac:dyDescent="0.25">
      <c r="A91">
        <v>88</v>
      </c>
      <c r="B91" t="s">
        <v>200</v>
      </c>
      <c r="C91">
        <v>0</v>
      </c>
      <c r="D91">
        <v>0</v>
      </c>
      <c r="E91">
        <v>0.212596716324679</v>
      </c>
      <c r="F91">
        <v>0.212596716324679</v>
      </c>
    </row>
    <row r="92" spans="1:6" x14ac:dyDescent="0.25">
      <c r="A92">
        <v>89</v>
      </c>
      <c r="B92" t="s">
        <v>55</v>
      </c>
      <c r="C92">
        <v>0</v>
      </c>
      <c r="D92">
        <v>0</v>
      </c>
      <c r="E92">
        <v>0.21373903834148</v>
      </c>
      <c r="F92">
        <v>0.21373903834148</v>
      </c>
    </row>
    <row r="93" spans="1:6" x14ac:dyDescent="0.25">
      <c r="A93">
        <v>90</v>
      </c>
      <c r="B93" t="s">
        <v>209</v>
      </c>
      <c r="C93">
        <v>0</v>
      </c>
      <c r="D93">
        <v>0</v>
      </c>
      <c r="E93">
        <v>0.27881723805285402</v>
      </c>
      <c r="F93">
        <v>0.27881723805285402</v>
      </c>
    </row>
    <row r="94" spans="1:6" x14ac:dyDescent="0.25">
      <c r="A94">
        <v>91</v>
      </c>
      <c r="B94" t="s">
        <v>152</v>
      </c>
      <c r="C94">
        <v>0</v>
      </c>
      <c r="D94">
        <v>0</v>
      </c>
      <c r="E94">
        <v>0.28931010402963703</v>
      </c>
      <c r="F94">
        <v>0.28931010402963703</v>
      </c>
    </row>
    <row r="95" spans="1:6" x14ac:dyDescent="0.25">
      <c r="A95">
        <v>92</v>
      </c>
      <c r="B95" t="s">
        <v>96</v>
      </c>
      <c r="C95">
        <v>0</v>
      </c>
      <c r="D95">
        <v>0</v>
      </c>
      <c r="E95">
        <v>0.30769198111709001</v>
      </c>
      <c r="F95">
        <v>0.30769198111709001</v>
      </c>
    </row>
    <row r="96" spans="1:6" x14ac:dyDescent="0.25">
      <c r="A96">
        <v>93</v>
      </c>
      <c r="B96" t="s">
        <v>143</v>
      </c>
      <c r="C96">
        <v>0</v>
      </c>
      <c r="D96">
        <v>0</v>
      </c>
      <c r="E96">
        <v>0.33200663126375102</v>
      </c>
      <c r="F96">
        <v>0.33200663126375102</v>
      </c>
    </row>
    <row r="97" spans="1:6" x14ac:dyDescent="0.25">
      <c r="A97">
        <v>94</v>
      </c>
      <c r="B97" t="s">
        <v>115</v>
      </c>
      <c r="C97">
        <v>0</v>
      </c>
      <c r="D97">
        <v>0</v>
      </c>
      <c r="E97">
        <v>0.401638255472065</v>
      </c>
      <c r="F97">
        <v>0.401638255472065</v>
      </c>
    </row>
    <row r="98" spans="1:6" x14ac:dyDescent="0.25">
      <c r="A98">
        <v>95</v>
      </c>
      <c r="B98" t="s">
        <v>140</v>
      </c>
      <c r="C98">
        <v>0</v>
      </c>
      <c r="D98">
        <v>0</v>
      </c>
      <c r="E98">
        <v>0.40907060854480198</v>
      </c>
      <c r="F98">
        <v>0.40907060854480198</v>
      </c>
    </row>
    <row r="99" spans="1:6" x14ac:dyDescent="0.25">
      <c r="A99">
        <v>96</v>
      </c>
      <c r="B99" t="s">
        <v>30</v>
      </c>
      <c r="C99">
        <v>0</v>
      </c>
      <c r="D99">
        <v>0</v>
      </c>
      <c r="E99">
        <v>0.40930493686063901</v>
      </c>
      <c r="F99">
        <v>0.40930493686063901</v>
      </c>
    </row>
    <row r="100" spans="1:6" x14ac:dyDescent="0.25">
      <c r="A100">
        <v>97</v>
      </c>
      <c r="B100" t="s">
        <v>138</v>
      </c>
      <c r="C100">
        <v>0</v>
      </c>
      <c r="D100">
        <v>0</v>
      </c>
      <c r="E100">
        <v>0.45356869566744501</v>
      </c>
      <c r="F100">
        <v>0.45356869566744501</v>
      </c>
    </row>
    <row r="101" spans="1:6" x14ac:dyDescent="0.25">
      <c r="A101">
        <v>98</v>
      </c>
      <c r="B101" t="s">
        <v>154</v>
      </c>
      <c r="C101">
        <v>0</v>
      </c>
      <c r="D101">
        <v>0</v>
      </c>
      <c r="E101">
        <v>0.49186624501803899</v>
      </c>
      <c r="F101">
        <v>0.49186624501803899</v>
      </c>
    </row>
    <row r="102" spans="1:6" x14ac:dyDescent="0.25">
      <c r="A102">
        <v>99</v>
      </c>
      <c r="B102" t="s">
        <v>320</v>
      </c>
      <c r="C102">
        <v>0</v>
      </c>
      <c r="D102">
        <v>0</v>
      </c>
      <c r="E102">
        <v>0.56253706340558196</v>
      </c>
      <c r="F102">
        <v>0.56253706340558196</v>
      </c>
    </row>
    <row r="103" spans="1:6" x14ac:dyDescent="0.25">
      <c r="A103">
        <v>100</v>
      </c>
      <c r="B103" t="s">
        <v>23</v>
      </c>
      <c r="C103">
        <v>0</v>
      </c>
      <c r="D103">
        <v>0</v>
      </c>
      <c r="E103">
        <v>0.59134098319941997</v>
      </c>
      <c r="F103">
        <v>0.59134098319941997</v>
      </c>
    </row>
    <row r="104" spans="1:6" x14ac:dyDescent="0.25">
      <c r="A104">
        <v>101</v>
      </c>
      <c r="B104" t="s">
        <v>99</v>
      </c>
      <c r="C104">
        <v>0</v>
      </c>
      <c r="D104">
        <v>0</v>
      </c>
      <c r="E104">
        <v>0.59717375113390803</v>
      </c>
      <c r="F104">
        <v>0.59717375113390803</v>
      </c>
    </row>
    <row r="105" spans="1:6" x14ac:dyDescent="0.25">
      <c r="A105">
        <v>102</v>
      </c>
      <c r="B105" t="s">
        <v>155</v>
      </c>
      <c r="C105">
        <v>0</v>
      </c>
      <c r="D105">
        <v>0</v>
      </c>
      <c r="E105">
        <v>0.61236165804748199</v>
      </c>
      <c r="F105">
        <v>0.61236165804748199</v>
      </c>
    </row>
    <row r="106" spans="1:6" x14ac:dyDescent="0.25">
      <c r="A106">
        <v>103</v>
      </c>
      <c r="B106" t="s">
        <v>110</v>
      </c>
      <c r="C106">
        <v>0</v>
      </c>
      <c r="D106">
        <v>0</v>
      </c>
      <c r="E106">
        <v>0.66901242595715205</v>
      </c>
      <c r="F106">
        <v>0.66901242595715205</v>
      </c>
    </row>
    <row r="107" spans="1:6" x14ac:dyDescent="0.25">
      <c r="A107">
        <v>104</v>
      </c>
      <c r="B107" t="s">
        <v>39</v>
      </c>
      <c r="C107">
        <v>0</v>
      </c>
      <c r="D107">
        <v>0</v>
      </c>
      <c r="E107">
        <v>0.677642166856119</v>
      </c>
      <c r="F107">
        <v>0.677642166856119</v>
      </c>
    </row>
    <row r="108" spans="1:6" x14ac:dyDescent="0.25">
      <c r="A108">
        <v>105</v>
      </c>
      <c r="B108" t="s">
        <v>119</v>
      </c>
      <c r="C108">
        <v>0</v>
      </c>
      <c r="D108">
        <v>0</v>
      </c>
      <c r="E108">
        <v>0.67996196975520495</v>
      </c>
      <c r="F108">
        <v>0.67996196975520495</v>
      </c>
    </row>
    <row r="109" spans="1:6" x14ac:dyDescent="0.25">
      <c r="A109">
        <v>106</v>
      </c>
      <c r="B109" t="s">
        <v>148</v>
      </c>
      <c r="C109">
        <v>0</v>
      </c>
      <c r="D109">
        <v>0</v>
      </c>
      <c r="E109">
        <v>0.71169120820782605</v>
      </c>
      <c r="F109">
        <v>0.71169120820782605</v>
      </c>
    </row>
    <row r="110" spans="1:6" x14ac:dyDescent="0.25">
      <c r="A110">
        <v>107</v>
      </c>
      <c r="B110" t="s">
        <v>75</v>
      </c>
      <c r="C110">
        <v>0</v>
      </c>
      <c r="D110">
        <v>0</v>
      </c>
      <c r="E110">
        <v>0.71444903995048303</v>
      </c>
      <c r="F110">
        <v>0.71444903995048303</v>
      </c>
    </row>
    <row r="111" spans="1:6" x14ac:dyDescent="0.25">
      <c r="A111">
        <v>108</v>
      </c>
      <c r="B111" t="s">
        <v>354</v>
      </c>
      <c r="C111">
        <v>0</v>
      </c>
      <c r="D111">
        <v>0</v>
      </c>
      <c r="E111">
        <v>0.82347250610905498</v>
      </c>
      <c r="F111">
        <v>0.82347250610905498</v>
      </c>
    </row>
    <row r="112" spans="1:6" x14ac:dyDescent="0.25">
      <c r="A112">
        <v>109</v>
      </c>
      <c r="B112" t="s">
        <v>72</v>
      </c>
      <c r="C112">
        <v>0</v>
      </c>
      <c r="D112">
        <v>0</v>
      </c>
      <c r="E112">
        <v>0.87089649603303598</v>
      </c>
      <c r="F112">
        <v>0.87089649603303598</v>
      </c>
    </row>
    <row r="113" spans="1:6" x14ac:dyDescent="0.25">
      <c r="A113">
        <v>110</v>
      </c>
      <c r="B113" t="s">
        <v>113</v>
      </c>
      <c r="C113">
        <v>0</v>
      </c>
      <c r="D113">
        <v>0</v>
      </c>
      <c r="E113">
        <v>1.0522056313897299</v>
      </c>
      <c r="F113">
        <v>1.0522056313897299</v>
      </c>
    </row>
    <row r="114" spans="1:6" x14ac:dyDescent="0.25">
      <c r="A114">
        <v>111</v>
      </c>
      <c r="B114" t="s">
        <v>108</v>
      </c>
      <c r="C114">
        <v>0</v>
      </c>
      <c r="D114">
        <v>0</v>
      </c>
      <c r="E114">
        <v>1.0721515187924799</v>
      </c>
      <c r="F114">
        <v>1.0721515187924799</v>
      </c>
    </row>
    <row r="115" spans="1:6" x14ac:dyDescent="0.25">
      <c r="A115">
        <v>112</v>
      </c>
      <c r="B115" t="s">
        <v>121</v>
      </c>
      <c r="C115">
        <v>0</v>
      </c>
      <c r="D115">
        <v>0</v>
      </c>
      <c r="E115">
        <v>1.24371337089595</v>
      </c>
      <c r="F115">
        <v>1.24371337089595</v>
      </c>
    </row>
    <row r="116" spans="1:6" x14ac:dyDescent="0.25">
      <c r="A116">
        <v>113</v>
      </c>
      <c r="B116" t="s">
        <v>10</v>
      </c>
      <c r="C116">
        <v>0</v>
      </c>
      <c r="D116">
        <v>0</v>
      </c>
      <c r="E116">
        <v>1.2905455992718899</v>
      </c>
      <c r="F116">
        <v>1.2905455992718899</v>
      </c>
    </row>
    <row r="117" spans="1:6" x14ac:dyDescent="0.25">
      <c r="A117">
        <v>114</v>
      </c>
      <c r="B117" t="s">
        <v>69</v>
      </c>
      <c r="C117">
        <v>0</v>
      </c>
      <c r="D117">
        <v>0</v>
      </c>
      <c r="E117">
        <v>1.36165838222595</v>
      </c>
      <c r="F117">
        <v>1.36165838222595</v>
      </c>
    </row>
    <row r="118" spans="1:6" x14ac:dyDescent="0.25">
      <c r="A118">
        <v>115</v>
      </c>
      <c r="B118" t="s">
        <v>104</v>
      </c>
      <c r="C118">
        <v>0</v>
      </c>
      <c r="D118">
        <v>0</v>
      </c>
      <c r="E118">
        <v>1.43293576219037</v>
      </c>
      <c r="F118">
        <v>1.43293576219037</v>
      </c>
    </row>
    <row r="119" spans="1:6" x14ac:dyDescent="0.25">
      <c r="A119">
        <v>116</v>
      </c>
      <c r="B119" t="s">
        <v>20</v>
      </c>
      <c r="C119">
        <v>0</v>
      </c>
      <c r="D119">
        <v>0</v>
      </c>
      <c r="E119">
        <v>1.47079437551438</v>
      </c>
      <c r="F119">
        <v>1.47079437551438</v>
      </c>
    </row>
    <row r="120" spans="1:6" x14ac:dyDescent="0.25">
      <c r="A120">
        <v>117</v>
      </c>
      <c r="B120" t="s">
        <v>163</v>
      </c>
      <c r="C120">
        <v>0</v>
      </c>
      <c r="D120">
        <v>0</v>
      </c>
      <c r="E120">
        <v>1.5029972213387699</v>
      </c>
      <c r="F120">
        <v>1.5029972213387699</v>
      </c>
    </row>
    <row r="121" spans="1:6" x14ac:dyDescent="0.25">
      <c r="A121">
        <v>118</v>
      </c>
      <c r="B121" t="s">
        <v>62</v>
      </c>
      <c r="C121">
        <v>0</v>
      </c>
      <c r="D121">
        <v>0</v>
      </c>
      <c r="E121">
        <v>1.55371615995808</v>
      </c>
      <c r="F121">
        <v>1.55371615995808</v>
      </c>
    </row>
    <row r="122" spans="1:6" x14ac:dyDescent="0.25">
      <c r="A122">
        <v>119</v>
      </c>
      <c r="B122" t="s">
        <v>31</v>
      </c>
      <c r="C122">
        <v>0</v>
      </c>
      <c r="D122">
        <v>0</v>
      </c>
      <c r="E122">
        <v>1.7081303150412901</v>
      </c>
      <c r="F122">
        <v>1.7081303150412901</v>
      </c>
    </row>
    <row r="123" spans="1:6" x14ac:dyDescent="0.25">
      <c r="A123">
        <v>120</v>
      </c>
      <c r="B123" t="s">
        <v>13</v>
      </c>
      <c r="C123">
        <v>0</v>
      </c>
      <c r="D123">
        <v>0</v>
      </c>
      <c r="E123">
        <v>1.7550930186973701</v>
      </c>
      <c r="F123">
        <v>1.7550930186973701</v>
      </c>
    </row>
    <row r="124" spans="1:6" x14ac:dyDescent="0.25">
      <c r="A124">
        <v>121</v>
      </c>
      <c r="B124" t="s">
        <v>144</v>
      </c>
      <c r="C124">
        <v>0</v>
      </c>
      <c r="D124">
        <v>0</v>
      </c>
      <c r="E124">
        <v>1.7742836329409799</v>
      </c>
      <c r="F124">
        <v>1.7742836329409799</v>
      </c>
    </row>
    <row r="125" spans="1:6" x14ac:dyDescent="0.25">
      <c r="A125">
        <v>122</v>
      </c>
      <c r="B125" t="s">
        <v>107</v>
      </c>
      <c r="C125">
        <v>0</v>
      </c>
      <c r="D125">
        <v>0</v>
      </c>
      <c r="E125">
        <v>1.8148203026977401</v>
      </c>
      <c r="F125">
        <v>1.8148203026977401</v>
      </c>
    </row>
    <row r="126" spans="1:6" x14ac:dyDescent="0.25">
      <c r="A126">
        <v>123</v>
      </c>
      <c r="B126" t="s">
        <v>112</v>
      </c>
      <c r="C126">
        <v>0</v>
      </c>
      <c r="D126">
        <v>0</v>
      </c>
      <c r="E126">
        <v>1.82025279913775</v>
      </c>
      <c r="F126">
        <v>1.82025279913775</v>
      </c>
    </row>
    <row r="127" spans="1:6" x14ac:dyDescent="0.25">
      <c r="A127">
        <v>124</v>
      </c>
      <c r="B127" t="s">
        <v>85</v>
      </c>
      <c r="C127">
        <v>0</v>
      </c>
      <c r="D127">
        <v>0</v>
      </c>
      <c r="E127">
        <v>1.89506307719064</v>
      </c>
      <c r="F127">
        <v>1.89506307719064</v>
      </c>
    </row>
    <row r="128" spans="1:6" x14ac:dyDescent="0.25">
      <c r="A128">
        <v>125</v>
      </c>
      <c r="B128" t="s">
        <v>102</v>
      </c>
      <c r="C128">
        <v>0</v>
      </c>
      <c r="D128">
        <v>0</v>
      </c>
      <c r="E128">
        <v>1.90887360891283</v>
      </c>
      <c r="F128">
        <v>1.90887360891283</v>
      </c>
    </row>
    <row r="129" spans="1:6" x14ac:dyDescent="0.25">
      <c r="A129">
        <v>126</v>
      </c>
      <c r="B129" t="s">
        <v>44</v>
      </c>
      <c r="C129">
        <v>0</v>
      </c>
      <c r="D129">
        <v>0</v>
      </c>
      <c r="E129">
        <v>1.9327894540952399</v>
      </c>
      <c r="F129">
        <v>1.9327894540952399</v>
      </c>
    </row>
    <row r="130" spans="1:6" x14ac:dyDescent="0.25">
      <c r="A130">
        <v>127</v>
      </c>
      <c r="B130" t="s">
        <v>19</v>
      </c>
      <c r="C130">
        <v>0</v>
      </c>
      <c r="D130">
        <v>0</v>
      </c>
      <c r="E130">
        <v>1.98247917637667</v>
      </c>
      <c r="F130">
        <v>1.98247917637667</v>
      </c>
    </row>
    <row r="131" spans="1:6" x14ac:dyDescent="0.25">
      <c r="A131">
        <v>128</v>
      </c>
      <c r="B131" t="s">
        <v>46</v>
      </c>
      <c r="C131">
        <v>0</v>
      </c>
      <c r="D131">
        <v>0</v>
      </c>
      <c r="E131">
        <v>1.98405504923103</v>
      </c>
      <c r="F131">
        <v>1.98405504923103</v>
      </c>
    </row>
    <row r="132" spans="1:6" x14ac:dyDescent="0.25">
      <c r="A132">
        <v>129</v>
      </c>
      <c r="B132" t="s">
        <v>175</v>
      </c>
      <c r="C132">
        <v>0</v>
      </c>
      <c r="D132">
        <v>0</v>
      </c>
      <c r="E132">
        <v>1.9870804707110099</v>
      </c>
      <c r="F132">
        <v>1.9870804707110099</v>
      </c>
    </row>
    <row r="133" spans="1:6" x14ac:dyDescent="0.25">
      <c r="A133">
        <v>130</v>
      </c>
      <c r="B133" t="s">
        <v>40</v>
      </c>
      <c r="C133">
        <v>0</v>
      </c>
      <c r="D133">
        <v>0</v>
      </c>
      <c r="E133">
        <v>2.05509334802661</v>
      </c>
      <c r="F133">
        <v>2.05509334802661</v>
      </c>
    </row>
    <row r="134" spans="1:6" x14ac:dyDescent="0.25">
      <c r="A134">
        <v>131</v>
      </c>
      <c r="B134" t="s">
        <v>134</v>
      </c>
      <c r="C134">
        <v>0</v>
      </c>
      <c r="D134">
        <v>0</v>
      </c>
      <c r="E134">
        <v>2.1924817040102602</v>
      </c>
      <c r="F134">
        <v>2.1924817040102602</v>
      </c>
    </row>
    <row r="135" spans="1:6" x14ac:dyDescent="0.25">
      <c r="A135">
        <v>132</v>
      </c>
      <c r="B135" t="s">
        <v>101</v>
      </c>
      <c r="C135">
        <v>0</v>
      </c>
      <c r="D135">
        <v>0</v>
      </c>
      <c r="E135">
        <v>2.2097470586105001</v>
      </c>
      <c r="F135">
        <v>2.2097470586105001</v>
      </c>
    </row>
    <row r="136" spans="1:6" x14ac:dyDescent="0.25">
      <c r="A136">
        <v>133</v>
      </c>
      <c r="B136" t="s">
        <v>90</v>
      </c>
      <c r="C136">
        <v>0</v>
      </c>
      <c r="D136">
        <v>0</v>
      </c>
      <c r="E136">
        <v>2.3167854890761999</v>
      </c>
      <c r="F136">
        <v>2.3167854890761999</v>
      </c>
    </row>
    <row r="137" spans="1:6" x14ac:dyDescent="0.25">
      <c r="A137">
        <v>134</v>
      </c>
      <c r="B137" t="s">
        <v>300</v>
      </c>
      <c r="C137">
        <v>0</v>
      </c>
      <c r="D137">
        <v>0</v>
      </c>
      <c r="E137">
        <v>2.3258126386072</v>
      </c>
      <c r="F137">
        <v>2.3258126386072</v>
      </c>
    </row>
    <row r="138" spans="1:6" x14ac:dyDescent="0.25">
      <c r="A138">
        <v>135</v>
      </c>
      <c r="B138" t="s">
        <v>57</v>
      </c>
      <c r="C138">
        <v>0</v>
      </c>
      <c r="D138">
        <v>0</v>
      </c>
      <c r="E138">
        <v>2.5499481532596802</v>
      </c>
      <c r="F138">
        <v>2.5499481532596802</v>
      </c>
    </row>
    <row r="139" spans="1:6" x14ac:dyDescent="0.25">
      <c r="A139">
        <v>136</v>
      </c>
      <c r="B139" t="s">
        <v>157</v>
      </c>
      <c r="C139">
        <v>0</v>
      </c>
      <c r="D139">
        <v>0</v>
      </c>
      <c r="E139">
        <v>2.5747933850912998</v>
      </c>
      <c r="F139">
        <v>2.5747933850912998</v>
      </c>
    </row>
    <row r="140" spans="1:6" x14ac:dyDescent="0.25">
      <c r="A140">
        <v>137</v>
      </c>
      <c r="B140" t="s">
        <v>73</v>
      </c>
      <c r="C140">
        <v>0</v>
      </c>
      <c r="D140">
        <v>0</v>
      </c>
      <c r="E140">
        <v>2.6867294346056498</v>
      </c>
      <c r="F140">
        <v>2.6867294346056498</v>
      </c>
    </row>
    <row r="141" spans="1:6" x14ac:dyDescent="0.25">
      <c r="A141">
        <v>138</v>
      </c>
      <c r="B141" t="s">
        <v>29</v>
      </c>
      <c r="C141">
        <v>0</v>
      </c>
      <c r="D141">
        <v>0</v>
      </c>
      <c r="E141">
        <v>2.8802310064768002</v>
      </c>
      <c r="F141">
        <v>2.8802310064768002</v>
      </c>
    </row>
    <row r="142" spans="1:6" x14ac:dyDescent="0.25">
      <c r="A142">
        <v>139</v>
      </c>
      <c r="B142" t="s">
        <v>176</v>
      </c>
      <c r="C142">
        <v>0</v>
      </c>
      <c r="D142">
        <v>0</v>
      </c>
      <c r="E142">
        <v>2.8951684500248001</v>
      </c>
      <c r="F142">
        <v>2.8951684500248001</v>
      </c>
    </row>
    <row r="143" spans="1:6" x14ac:dyDescent="0.25">
      <c r="A143">
        <v>140</v>
      </c>
      <c r="B143" t="s">
        <v>37</v>
      </c>
      <c r="C143">
        <v>0</v>
      </c>
      <c r="D143">
        <v>0</v>
      </c>
      <c r="E143">
        <v>2.99231671634029</v>
      </c>
      <c r="F143">
        <v>2.99231671634029</v>
      </c>
    </row>
    <row r="144" spans="1:6" x14ac:dyDescent="0.25">
      <c r="A144">
        <v>141</v>
      </c>
      <c r="B144" t="s">
        <v>128</v>
      </c>
      <c r="C144">
        <v>0</v>
      </c>
      <c r="D144">
        <v>0</v>
      </c>
      <c r="E144">
        <v>3.1813212575562799</v>
      </c>
      <c r="F144">
        <v>3.1813212575562799</v>
      </c>
    </row>
    <row r="145" spans="1:6" x14ac:dyDescent="0.25">
      <c r="A145">
        <v>142</v>
      </c>
      <c r="B145" t="s">
        <v>8</v>
      </c>
      <c r="C145">
        <v>0</v>
      </c>
      <c r="D145">
        <v>0</v>
      </c>
      <c r="E145">
        <v>3.18825479532505</v>
      </c>
      <c r="F145">
        <v>3.18825479532505</v>
      </c>
    </row>
    <row r="146" spans="1:6" x14ac:dyDescent="0.25">
      <c r="A146">
        <v>143</v>
      </c>
      <c r="B146" t="s">
        <v>173</v>
      </c>
      <c r="C146">
        <v>0</v>
      </c>
      <c r="D146">
        <v>0</v>
      </c>
      <c r="E146">
        <v>3.3133549997278</v>
      </c>
      <c r="F146">
        <v>3.3133549997278</v>
      </c>
    </row>
    <row r="147" spans="1:6" x14ac:dyDescent="0.25">
      <c r="A147">
        <v>144</v>
      </c>
      <c r="B147" t="s">
        <v>162</v>
      </c>
      <c r="C147">
        <v>0</v>
      </c>
      <c r="D147">
        <v>0</v>
      </c>
      <c r="E147">
        <v>3.35539836684445</v>
      </c>
      <c r="F147">
        <v>3.35539836684445</v>
      </c>
    </row>
    <row r="148" spans="1:6" x14ac:dyDescent="0.25">
      <c r="A148">
        <v>145</v>
      </c>
      <c r="B148" t="s">
        <v>141</v>
      </c>
      <c r="C148">
        <v>0</v>
      </c>
      <c r="D148">
        <v>0</v>
      </c>
      <c r="E148">
        <v>3.4781321088488801</v>
      </c>
      <c r="F148">
        <v>3.4781321088488801</v>
      </c>
    </row>
    <row r="149" spans="1:6" x14ac:dyDescent="0.25">
      <c r="A149">
        <v>146</v>
      </c>
      <c r="B149" t="s">
        <v>150</v>
      </c>
      <c r="C149">
        <v>0</v>
      </c>
      <c r="D149">
        <v>0</v>
      </c>
      <c r="E149">
        <v>3.51152751767032</v>
      </c>
      <c r="F149">
        <v>3.51152751767032</v>
      </c>
    </row>
    <row r="150" spans="1:6" x14ac:dyDescent="0.25">
      <c r="A150">
        <v>147</v>
      </c>
      <c r="B150" t="s">
        <v>100</v>
      </c>
      <c r="C150">
        <v>0</v>
      </c>
      <c r="D150">
        <v>0</v>
      </c>
      <c r="E150">
        <v>3.7262977419322101</v>
      </c>
      <c r="F150">
        <v>3.7262977419322101</v>
      </c>
    </row>
    <row r="151" spans="1:6" x14ac:dyDescent="0.25">
      <c r="A151">
        <v>148</v>
      </c>
      <c r="B151" t="s">
        <v>124</v>
      </c>
      <c r="C151">
        <v>0</v>
      </c>
      <c r="D151">
        <v>0</v>
      </c>
      <c r="E151">
        <v>3.8058116764274201</v>
      </c>
      <c r="F151">
        <v>3.8058116764274201</v>
      </c>
    </row>
    <row r="152" spans="1:6" x14ac:dyDescent="0.25">
      <c r="A152">
        <v>149</v>
      </c>
      <c r="B152" t="s">
        <v>58</v>
      </c>
      <c r="C152">
        <v>0</v>
      </c>
      <c r="D152">
        <v>0</v>
      </c>
      <c r="E152">
        <v>4.6508602242449602</v>
      </c>
      <c r="F152">
        <v>4.6508602242449602</v>
      </c>
    </row>
    <row r="153" spans="1:6" x14ac:dyDescent="0.25">
      <c r="A153">
        <v>150</v>
      </c>
      <c r="B153" t="s">
        <v>71</v>
      </c>
      <c r="C153">
        <v>0</v>
      </c>
      <c r="D153">
        <v>0</v>
      </c>
      <c r="E153">
        <v>4.8022867311649202</v>
      </c>
      <c r="F153">
        <v>4.8022867311649202</v>
      </c>
    </row>
    <row r="154" spans="1:6" x14ac:dyDescent="0.25">
      <c r="A154">
        <v>151</v>
      </c>
      <c r="B154" t="s">
        <v>89</v>
      </c>
      <c r="C154">
        <v>0</v>
      </c>
      <c r="D154">
        <v>0</v>
      </c>
      <c r="E154">
        <v>4.9879464126366502</v>
      </c>
      <c r="F154">
        <v>4.9879464126366502</v>
      </c>
    </row>
    <row r="155" spans="1:6" x14ac:dyDescent="0.25">
      <c r="A155">
        <v>152</v>
      </c>
      <c r="B155" t="s">
        <v>91</v>
      </c>
      <c r="C155">
        <v>0</v>
      </c>
      <c r="D155">
        <v>0</v>
      </c>
      <c r="E155">
        <v>5.1046079890792901</v>
      </c>
      <c r="F155">
        <v>5.1046079890792901</v>
      </c>
    </row>
    <row r="156" spans="1:6" x14ac:dyDescent="0.25">
      <c r="A156">
        <v>153</v>
      </c>
      <c r="B156" t="s">
        <v>65</v>
      </c>
      <c r="C156">
        <v>0</v>
      </c>
      <c r="D156">
        <v>0</v>
      </c>
      <c r="E156">
        <v>5.36417880620521</v>
      </c>
      <c r="F156">
        <v>5.36417880620521</v>
      </c>
    </row>
    <row r="157" spans="1:6" x14ac:dyDescent="0.25">
      <c r="A157">
        <v>154</v>
      </c>
      <c r="B157" t="s">
        <v>45</v>
      </c>
      <c r="C157">
        <v>0</v>
      </c>
      <c r="D157">
        <v>0</v>
      </c>
      <c r="E157">
        <v>5.3854208930925997</v>
      </c>
      <c r="F157">
        <v>5.3854208930925997</v>
      </c>
    </row>
    <row r="158" spans="1:6" x14ac:dyDescent="0.25">
      <c r="A158">
        <v>155</v>
      </c>
      <c r="B158" t="s">
        <v>9</v>
      </c>
      <c r="C158">
        <v>0</v>
      </c>
      <c r="D158">
        <v>0</v>
      </c>
      <c r="E158">
        <v>5.5337696202614302</v>
      </c>
      <c r="F158">
        <v>5.5337696202614302</v>
      </c>
    </row>
    <row r="159" spans="1:6" x14ac:dyDescent="0.25">
      <c r="A159">
        <v>156</v>
      </c>
      <c r="B159" t="s">
        <v>94</v>
      </c>
      <c r="C159">
        <v>0</v>
      </c>
      <c r="D159">
        <v>0</v>
      </c>
      <c r="E159">
        <v>5.5916487586139398</v>
      </c>
      <c r="F159">
        <v>5.5916487586139398</v>
      </c>
    </row>
    <row r="160" spans="1:6" x14ac:dyDescent="0.25">
      <c r="A160">
        <v>157</v>
      </c>
      <c r="B160" t="s">
        <v>24</v>
      </c>
      <c r="C160">
        <v>0</v>
      </c>
      <c r="D160">
        <v>0</v>
      </c>
      <c r="E160">
        <v>5.7131410482770804</v>
      </c>
      <c r="F160">
        <v>5.7131410482770804</v>
      </c>
    </row>
    <row r="161" spans="1:6" x14ac:dyDescent="0.25">
      <c r="A161">
        <v>158</v>
      </c>
      <c r="B161" t="s">
        <v>27</v>
      </c>
      <c r="C161">
        <v>0</v>
      </c>
      <c r="D161">
        <v>0</v>
      </c>
      <c r="E161">
        <v>5.74989033176068</v>
      </c>
      <c r="F161">
        <v>5.74989033176068</v>
      </c>
    </row>
    <row r="162" spans="1:6" x14ac:dyDescent="0.25">
      <c r="A162">
        <v>159</v>
      </c>
      <c r="B162" t="s">
        <v>98</v>
      </c>
      <c r="C162">
        <v>0</v>
      </c>
      <c r="D162">
        <v>0</v>
      </c>
      <c r="E162">
        <v>5.92349352553095</v>
      </c>
      <c r="F162">
        <v>5.92349352553095</v>
      </c>
    </row>
    <row r="163" spans="1:6" x14ac:dyDescent="0.25">
      <c r="A163">
        <v>160</v>
      </c>
      <c r="B163" t="s">
        <v>95</v>
      </c>
      <c r="C163">
        <v>0</v>
      </c>
      <c r="D163">
        <v>0</v>
      </c>
      <c r="E163">
        <v>6.6798982805330001</v>
      </c>
      <c r="F163">
        <v>6.6798982805330001</v>
      </c>
    </row>
    <row r="164" spans="1:6" x14ac:dyDescent="0.25">
      <c r="A164">
        <v>161</v>
      </c>
      <c r="B164" t="s">
        <v>86</v>
      </c>
      <c r="C164">
        <v>0</v>
      </c>
      <c r="D164">
        <v>0</v>
      </c>
      <c r="E164">
        <v>6.8073577203527798</v>
      </c>
      <c r="F164">
        <v>6.8073577203527798</v>
      </c>
    </row>
    <row r="165" spans="1:6" x14ac:dyDescent="0.25">
      <c r="A165">
        <v>162</v>
      </c>
      <c r="B165" t="s">
        <v>153</v>
      </c>
      <c r="C165">
        <v>0</v>
      </c>
      <c r="D165">
        <v>0</v>
      </c>
      <c r="E165">
        <v>7.1396905152432701</v>
      </c>
      <c r="F165">
        <v>7.1396905152432701</v>
      </c>
    </row>
    <row r="166" spans="1:6" x14ac:dyDescent="0.25">
      <c r="A166">
        <v>163</v>
      </c>
      <c r="B166" t="s">
        <v>51</v>
      </c>
      <c r="C166">
        <v>0</v>
      </c>
      <c r="D166">
        <v>0</v>
      </c>
      <c r="E166">
        <v>7.1997366988918303</v>
      </c>
      <c r="F166">
        <v>7.1997366988918303</v>
      </c>
    </row>
    <row r="167" spans="1:6" x14ac:dyDescent="0.25">
      <c r="A167">
        <v>164</v>
      </c>
      <c r="B167" t="s">
        <v>149</v>
      </c>
      <c r="C167">
        <v>0</v>
      </c>
      <c r="D167">
        <v>0</v>
      </c>
      <c r="E167">
        <v>8.4865524079350703</v>
      </c>
      <c r="F167">
        <v>8.4865524079350703</v>
      </c>
    </row>
    <row r="168" spans="1:6" x14ac:dyDescent="0.25">
      <c r="A168">
        <v>165</v>
      </c>
      <c r="B168" t="s">
        <v>34</v>
      </c>
      <c r="C168">
        <v>0</v>
      </c>
      <c r="D168">
        <v>0</v>
      </c>
      <c r="E168">
        <v>9.3452420716225806</v>
      </c>
      <c r="F168">
        <v>9.3452420716225806</v>
      </c>
    </row>
    <row r="169" spans="1:6" x14ac:dyDescent="0.25">
      <c r="A169">
        <v>166</v>
      </c>
      <c r="B169" t="s">
        <v>53</v>
      </c>
      <c r="C169">
        <v>0</v>
      </c>
      <c r="D169">
        <v>0</v>
      </c>
      <c r="E169">
        <v>9.4043281747331005</v>
      </c>
      <c r="F169">
        <v>9.4043281747331005</v>
      </c>
    </row>
    <row r="170" spans="1:6" x14ac:dyDescent="0.25">
      <c r="A170">
        <v>167</v>
      </c>
      <c r="B170" t="s">
        <v>159</v>
      </c>
      <c r="C170">
        <v>0</v>
      </c>
      <c r="D170">
        <v>0</v>
      </c>
      <c r="E170">
        <v>9.7587923077949998</v>
      </c>
      <c r="F170">
        <v>9.7587923077949998</v>
      </c>
    </row>
    <row r="171" spans="1:6" x14ac:dyDescent="0.25">
      <c r="A171">
        <v>168</v>
      </c>
      <c r="B171" t="s">
        <v>151</v>
      </c>
      <c r="C171">
        <v>0</v>
      </c>
      <c r="D171">
        <v>0</v>
      </c>
      <c r="E171">
        <v>9.9659119442600392</v>
      </c>
      <c r="F171">
        <v>9.9659119442600392</v>
      </c>
    </row>
    <row r="172" spans="1:6" x14ac:dyDescent="0.25">
      <c r="A172">
        <v>169</v>
      </c>
      <c r="B172" t="s">
        <v>16</v>
      </c>
      <c r="C172">
        <v>0</v>
      </c>
      <c r="D172">
        <v>0</v>
      </c>
      <c r="E172">
        <v>10.236904009800901</v>
      </c>
      <c r="F172">
        <v>10.236904009800901</v>
      </c>
    </row>
    <row r="173" spans="1:6" x14ac:dyDescent="0.25">
      <c r="A173">
        <v>170</v>
      </c>
      <c r="B173" t="s">
        <v>59</v>
      </c>
      <c r="C173">
        <v>0</v>
      </c>
      <c r="D173">
        <v>0</v>
      </c>
      <c r="E173">
        <v>10.2608972141054</v>
      </c>
      <c r="F173">
        <v>10.2608972141054</v>
      </c>
    </row>
    <row r="174" spans="1:6" x14ac:dyDescent="0.25">
      <c r="A174">
        <v>171</v>
      </c>
      <c r="B174" t="s">
        <v>146</v>
      </c>
      <c r="C174">
        <v>0</v>
      </c>
      <c r="D174">
        <v>0</v>
      </c>
      <c r="E174">
        <v>12.1586123761127</v>
      </c>
      <c r="F174">
        <v>12.1586123761127</v>
      </c>
    </row>
    <row r="175" spans="1:6" x14ac:dyDescent="0.25">
      <c r="A175">
        <v>172</v>
      </c>
      <c r="B175" t="s">
        <v>76</v>
      </c>
      <c r="C175">
        <v>0</v>
      </c>
      <c r="D175">
        <v>0</v>
      </c>
      <c r="E175">
        <v>12.905157417493299</v>
      </c>
      <c r="F175">
        <v>12.905157417493299</v>
      </c>
    </row>
    <row r="176" spans="1:6" x14ac:dyDescent="0.25">
      <c r="A176">
        <v>173</v>
      </c>
      <c r="B176" t="s">
        <v>129</v>
      </c>
      <c r="C176">
        <v>0</v>
      </c>
      <c r="D176">
        <v>0</v>
      </c>
      <c r="E176">
        <v>12.961009578628101</v>
      </c>
      <c r="F176">
        <v>12.961009578628101</v>
      </c>
    </row>
    <row r="177" spans="1:6" x14ac:dyDescent="0.25">
      <c r="A177">
        <v>174</v>
      </c>
      <c r="B177" t="s">
        <v>111</v>
      </c>
      <c r="C177">
        <v>0</v>
      </c>
      <c r="D177">
        <v>0</v>
      </c>
      <c r="E177">
        <v>13.5385341341463</v>
      </c>
      <c r="F177">
        <v>13.5385341341463</v>
      </c>
    </row>
    <row r="178" spans="1:6" x14ac:dyDescent="0.25">
      <c r="A178">
        <v>175</v>
      </c>
      <c r="B178" t="s">
        <v>83</v>
      </c>
      <c r="C178">
        <v>0</v>
      </c>
      <c r="D178">
        <v>0</v>
      </c>
      <c r="E178">
        <v>15.0131275761004</v>
      </c>
      <c r="F178">
        <v>15.0131275761004</v>
      </c>
    </row>
    <row r="179" spans="1:6" x14ac:dyDescent="0.25">
      <c r="A179">
        <v>176</v>
      </c>
      <c r="B179" t="s">
        <v>70</v>
      </c>
      <c r="C179">
        <v>0</v>
      </c>
      <c r="D179">
        <v>0</v>
      </c>
      <c r="E179">
        <v>15.1774774434032</v>
      </c>
      <c r="F179">
        <v>15.1774774434032</v>
      </c>
    </row>
    <row r="180" spans="1:6" x14ac:dyDescent="0.25">
      <c r="A180">
        <v>177</v>
      </c>
      <c r="B180" t="s">
        <v>97</v>
      </c>
      <c r="C180">
        <v>0</v>
      </c>
      <c r="D180">
        <v>0</v>
      </c>
      <c r="E180">
        <v>15.983937461386599</v>
      </c>
      <c r="F180">
        <v>15.983937461386599</v>
      </c>
    </row>
    <row r="181" spans="1:6" x14ac:dyDescent="0.25">
      <c r="A181">
        <v>178</v>
      </c>
      <c r="B181" t="s">
        <v>25</v>
      </c>
      <c r="C181">
        <v>0</v>
      </c>
      <c r="D181">
        <v>0</v>
      </c>
      <c r="E181">
        <v>15.991277547626</v>
      </c>
      <c r="F181">
        <v>15.991277547626</v>
      </c>
    </row>
    <row r="182" spans="1:6" x14ac:dyDescent="0.25">
      <c r="A182">
        <v>179</v>
      </c>
      <c r="B182" t="s">
        <v>15</v>
      </c>
      <c r="C182">
        <v>0</v>
      </c>
      <c r="D182">
        <v>0</v>
      </c>
      <c r="E182">
        <v>16.931617566481101</v>
      </c>
      <c r="F182">
        <v>16.931617566481101</v>
      </c>
    </row>
    <row r="183" spans="1:6" x14ac:dyDescent="0.25">
      <c r="A183">
        <v>180</v>
      </c>
      <c r="B183" t="s">
        <v>103</v>
      </c>
      <c r="C183">
        <v>0</v>
      </c>
      <c r="D183">
        <v>0</v>
      </c>
      <c r="E183">
        <v>17.663843396627101</v>
      </c>
      <c r="F183">
        <v>17.663843396627101</v>
      </c>
    </row>
    <row r="184" spans="1:6" x14ac:dyDescent="0.25">
      <c r="A184">
        <v>181</v>
      </c>
      <c r="B184" t="s">
        <v>158</v>
      </c>
      <c r="C184">
        <v>0</v>
      </c>
      <c r="D184">
        <v>0</v>
      </c>
      <c r="E184">
        <v>19.660465147307299</v>
      </c>
      <c r="F184">
        <v>19.660465147307299</v>
      </c>
    </row>
    <row r="185" spans="1:6" x14ac:dyDescent="0.25">
      <c r="A185">
        <v>182</v>
      </c>
      <c r="B185" t="s">
        <v>126</v>
      </c>
      <c r="C185">
        <v>0</v>
      </c>
      <c r="D185">
        <v>0</v>
      </c>
      <c r="E185">
        <v>19.7888063363222</v>
      </c>
      <c r="F185">
        <v>19.7888063363222</v>
      </c>
    </row>
    <row r="186" spans="1:6" x14ac:dyDescent="0.25">
      <c r="A186">
        <v>183</v>
      </c>
      <c r="B186" t="s">
        <v>169</v>
      </c>
      <c r="C186">
        <v>0</v>
      </c>
      <c r="D186">
        <v>0</v>
      </c>
      <c r="E186">
        <v>20.869941625776299</v>
      </c>
      <c r="F186">
        <v>20.869941625776299</v>
      </c>
    </row>
    <row r="187" spans="1:6" x14ac:dyDescent="0.25">
      <c r="A187">
        <v>184</v>
      </c>
      <c r="B187" t="s">
        <v>41</v>
      </c>
      <c r="C187">
        <v>0</v>
      </c>
      <c r="D187">
        <v>0</v>
      </c>
      <c r="E187">
        <v>23.342149225126199</v>
      </c>
      <c r="F187">
        <v>23.342149225126199</v>
      </c>
    </row>
    <row r="188" spans="1:6" x14ac:dyDescent="0.25">
      <c r="A188">
        <v>185</v>
      </c>
      <c r="B188" t="s">
        <v>47</v>
      </c>
      <c r="C188">
        <v>0</v>
      </c>
      <c r="D188">
        <v>0</v>
      </c>
      <c r="E188">
        <v>25.069290070745499</v>
      </c>
      <c r="F188">
        <v>25.069290070745499</v>
      </c>
    </row>
    <row r="189" spans="1:6" x14ac:dyDescent="0.25">
      <c r="A189">
        <v>186</v>
      </c>
      <c r="B189" t="s">
        <v>135</v>
      </c>
      <c r="C189">
        <v>0</v>
      </c>
      <c r="D189">
        <v>0</v>
      </c>
      <c r="E189">
        <v>25.3440852924608</v>
      </c>
      <c r="F189">
        <v>25.3440852924608</v>
      </c>
    </row>
    <row r="190" spans="1:6" x14ac:dyDescent="0.25">
      <c r="A190">
        <v>187</v>
      </c>
      <c r="B190" t="s">
        <v>167</v>
      </c>
      <c r="C190">
        <v>0</v>
      </c>
      <c r="D190">
        <v>0</v>
      </c>
      <c r="E190">
        <v>32.270660219523201</v>
      </c>
      <c r="F190">
        <v>32.270660219523201</v>
      </c>
    </row>
    <row r="191" spans="1:6" x14ac:dyDescent="0.25">
      <c r="A191">
        <v>188</v>
      </c>
      <c r="B191" t="s">
        <v>120</v>
      </c>
      <c r="C191">
        <v>0</v>
      </c>
      <c r="D191">
        <v>0</v>
      </c>
      <c r="E191">
        <v>35.528593273079103</v>
      </c>
      <c r="F191">
        <v>35.528593273079103</v>
      </c>
    </row>
    <row r="192" spans="1:6" x14ac:dyDescent="0.25">
      <c r="A192">
        <v>189</v>
      </c>
      <c r="B192" t="s">
        <v>122</v>
      </c>
      <c r="C192">
        <v>0</v>
      </c>
      <c r="D192">
        <v>0</v>
      </c>
      <c r="E192">
        <v>37.622684929658803</v>
      </c>
      <c r="F192">
        <v>37.622684929658803</v>
      </c>
    </row>
    <row r="193" spans="1:6" x14ac:dyDescent="0.25">
      <c r="A193">
        <v>190</v>
      </c>
      <c r="B193" t="s">
        <v>81</v>
      </c>
      <c r="C193">
        <v>0</v>
      </c>
      <c r="D193">
        <v>0</v>
      </c>
      <c r="E193">
        <v>47.354540393879098</v>
      </c>
      <c r="F193">
        <v>47.354540393879098</v>
      </c>
    </row>
    <row r="194" spans="1:6" x14ac:dyDescent="0.25">
      <c r="A194">
        <v>191</v>
      </c>
      <c r="B194" t="s">
        <v>127</v>
      </c>
      <c r="C194">
        <v>0</v>
      </c>
      <c r="D194">
        <v>0</v>
      </c>
      <c r="E194">
        <v>57.419194311182302</v>
      </c>
      <c r="F194">
        <v>57.419194311182302</v>
      </c>
    </row>
    <row r="195" spans="1:6" x14ac:dyDescent="0.25">
      <c r="A195">
        <v>192</v>
      </c>
      <c r="B195" t="s">
        <v>54</v>
      </c>
      <c r="C195">
        <v>0</v>
      </c>
      <c r="D195">
        <v>0</v>
      </c>
      <c r="E195">
        <v>64.361293620843895</v>
      </c>
      <c r="F195">
        <v>64.361293620843895</v>
      </c>
    </row>
    <row r="196" spans="1:6" x14ac:dyDescent="0.25">
      <c r="A196">
        <v>193</v>
      </c>
      <c r="B196" t="s">
        <v>156</v>
      </c>
      <c r="C196">
        <v>0</v>
      </c>
      <c r="D196">
        <v>0</v>
      </c>
      <c r="E196">
        <v>75.700989211011404</v>
      </c>
      <c r="F196">
        <v>75.700989211011404</v>
      </c>
    </row>
    <row r="197" spans="1:6" x14ac:dyDescent="0.25">
      <c r="A197">
        <v>194</v>
      </c>
      <c r="B197" t="s">
        <v>88</v>
      </c>
      <c r="C197">
        <v>0</v>
      </c>
      <c r="D197">
        <v>0</v>
      </c>
      <c r="E197">
        <v>75.983786225892402</v>
      </c>
      <c r="F197">
        <v>75.983786225892402</v>
      </c>
    </row>
    <row r="198" spans="1:6" x14ac:dyDescent="0.25">
      <c r="A198">
        <v>195</v>
      </c>
      <c r="B198" t="s">
        <v>132</v>
      </c>
      <c r="C198">
        <v>0</v>
      </c>
      <c r="D198">
        <v>0</v>
      </c>
      <c r="E198">
        <v>82.839269073879706</v>
      </c>
      <c r="F198">
        <v>82.839269073879706</v>
      </c>
    </row>
    <row r="199" spans="1:6" x14ac:dyDescent="0.25">
      <c r="A199">
        <v>196</v>
      </c>
      <c r="B199" t="s">
        <v>106</v>
      </c>
      <c r="C199">
        <v>0</v>
      </c>
      <c r="D199">
        <v>0</v>
      </c>
      <c r="E199">
        <v>106.90671613308299</v>
      </c>
      <c r="F199">
        <v>106.90671613308299</v>
      </c>
    </row>
    <row r="200" spans="1:6" x14ac:dyDescent="0.25">
      <c r="A200">
        <v>197</v>
      </c>
      <c r="B200" t="s">
        <v>28</v>
      </c>
      <c r="C200">
        <v>0</v>
      </c>
      <c r="D200">
        <v>0</v>
      </c>
      <c r="E200">
        <v>120.716703817211</v>
      </c>
      <c r="F200">
        <v>120.716703817211</v>
      </c>
    </row>
    <row r="201" spans="1:6" x14ac:dyDescent="0.25">
      <c r="A201">
        <v>198</v>
      </c>
      <c r="B201" t="s">
        <v>77</v>
      </c>
      <c r="C201">
        <v>0</v>
      </c>
      <c r="D201">
        <v>0</v>
      </c>
      <c r="E201">
        <v>166.426344744359</v>
      </c>
      <c r="F201">
        <v>166.426344744359</v>
      </c>
    </row>
    <row r="202" spans="1:6" x14ac:dyDescent="0.25">
      <c r="A202">
        <v>199</v>
      </c>
      <c r="B202" t="s">
        <v>139</v>
      </c>
      <c r="C202">
        <v>0</v>
      </c>
      <c r="D202">
        <v>0</v>
      </c>
      <c r="E202">
        <v>180.456593592161</v>
      </c>
      <c r="F202">
        <v>180.456593592161</v>
      </c>
    </row>
    <row r="203" spans="1:6" x14ac:dyDescent="0.25">
      <c r="A203">
        <v>200</v>
      </c>
      <c r="B203" t="s">
        <v>80</v>
      </c>
      <c r="C203">
        <v>0</v>
      </c>
      <c r="D203">
        <v>0</v>
      </c>
      <c r="E203">
        <v>199.229778060429</v>
      </c>
      <c r="F203">
        <v>199.229778060429</v>
      </c>
    </row>
    <row r="204" spans="1:6" x14ac:dyDescent="0.25">
      <c r="A204">
        <v>201</v>
      </c>
      <c r="B204" t="s">
        <v>78</v>
      </c>
      <c r="C204">
        <v>0</v>
      </c>
      <c r="D204">
        <v>0</v>
      </c>
      <c r="E204">
        <v>667.30675284223901</v>
      </c>
      <c r="F204">
        <v>667.30675284223901</v>
      </c>
    </row>
  </sheetData>
  <autoFilter ref="B3:F3" xr:uid="{11FD7519-5AAB-417A-877A-0DE8E6D476E1}">
    <sortState ref="B4:F204">
      <sortCondition ref="C3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Diagramme</vt:lpstr>
      </vt:variant>
      <vt:variant>
        <vt:i4>2</vt:i4>
      </vt:variant>
    </vt:vector>
  </HeadingPairs>
  <TitlesOfParts>
    <vt:vector size="13" baseType="lpstr">
      <vt:lpstr>Read_Me</vt:lpstr>
      <vt:lpstr>Tol</vt:lpstr>
      <vt:lpstr>DJO</vt:lpstr>
      <vt:lpstr>EU+</vt:lpstr>
      <vt:lpstr>GDP_Deflator</vt:lpstr>
      <vt:lpstr>Conversion_PPP_MarketExchange</vt:lpstr>
      <vt:lpstr>Emissions</vt:lpstr>
      <vt:lpstr>Wealth_Data</vt:lpstr>
      <vt:lpstr>Tabelle1</vt:lpstr>
      <vt:lpstr>Wealth_Calculation_wo_NA</vt:lpstr>
      <vt:lpstr>Tabelle2</vt:lpstr>
      <vt:lpstr>Diagramm1</vt:lpstr>
      <vt:lpstr>Diagramm2</vt:lpstr>
    </vt:vector>
  </TitlesOfParts>
  <Company>Institut für Weltwirtschaft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cp:lastPrinted>2023-02-27T21:55:59Z</cp:lastPrinted>
  <dcterms:created xsi:type="dcterms:W3CDTF">2023-01-26T12:26:10Z</dcterms:created>
  <dcterms:modified xsi:type="dcterms:W3CDTF">2023-08-03T20:28:28Z</dcterms:modified>
</cp:coreProperties>
</file>