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7320" activeTab="1"/>
  </bookViews>
  <sheets>
    <sheet name="Corning glasses Wt%" sheetId="1" r:id="rId1"/>
    <sheet name="NIST-610-612 ppm" sheetId="3" r:id="rId2"/>
  </sheets>
  <calcPr calcId="152511"/>
</workbook>
</file>

<file path=xl/calcChain.xml><?xml version="1.0" encoding="utf-8"?>
<calcChain xmlns="http://schemas.openxmlformats.org/spreadsheetml/2006/main">
  <c r="D14" i="3" l="1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E23" i="1" l="1"/>
  <c r="BD23" i="1"/>
  <c r="BE18" i="1"/>
  <c r="BD18" i="1"/>
  <c r="BE13" i="1"/>
  <c r="BD13" i="1"/>
  <c r="BE8" i="1"/>
  <c r="BD8" i="1"/>
  <c r="R23" i="1"/>
  <c r="S23" i="1"/>
  <c r="B23" i="1"/>
  <c r="B18" i="1"/>
  <c r="E23" i="1"/>
  <c r="G23" i="1"/>
  <c r="H23" i="1"/>
  <c r="I23" i="1"/>
  <c r="J23" i="1"/>
  <c r="K23" i="1"/>
  <c r="L23" i="1"/>
  <c r="M23" i="1"/>
  <c r="N23" i="1"/>
  <c r="O23" i="1"/>
  <c r="P23" i="1"/>
  <c r="Q23" i="1"/>
  <c r="T23" i="1"/>
  <c r="C23" i="1"/>
  <c r="D23" i="1"/>
  <c r="F23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X18" i="1"/>
  <c r="Y18" i="1"/>
  <c r="AA18" i="1"/>
  <c r="AG18" i="1"/>
  <c r="AH18" i="1"/>
  <c r="AJ18" i="1"/>
  <c r="C18" i="1"/>
  <c r="AA13" i="1"/>
  <c r="BA28" i="3" l="1"/>
  <c r="AZ28" i="3"/>
  <c r="AW28" i="3"/>
  <c r="AO28" i="3"/>
  <c r="AN28" i="3"/>
  <c r="AK28" i="3"/>
  <c r="AC28" i="3"/>
  <c r="AB28" i="3"/>
  <c r="Y28" i="3"/>
  <c r="Q28" i="3"/>
  <c r="P28" i="3"/>
  <c r="M28" i="3"/>
  <c r="BG26" i="3"/>
  <c r="BF26" i="3"/>
  <c r="BC26" i="3"/>
  <c r="AU26" i="3"/>
  <c r="AT26" i="3"/>
  <c r="AI26" i="3"/>
  <c r="AH26" i="3"/>
  <c r="AE26" i="3"/>
  <c r="W26" i="3"/>
  <c r="V26" i="3"/>
  <c r="S26" i="3"/>
  <c r="K26" i="3"/>
  <c r="J26" i="3"/>
  <c r="BH25" i="3"/>
  <c r="BG25" i="3"/>
  <c r="BF25" i="3"/>
  <c r="BE25" i="3"/>
  <c r="BE26" i="3" s="1"/>
  <c r="BD25" i="3"/>
  <c r="BD26" i="3" s="1"/>
  <c r="BC25" i="3"/>
  <c r="BB25" i="3"/>
  <c r="BB26" i="3" s="1"/>
  <c r="BA25" i="3"/>
  <c r="BA26" i="3" s="1"/>
  <c r="AZ25" i="3"/>
  <c r="AZ26" i="3" s="1"/>
  <c r="AY25" i="3"/>
  <c r="AY26" i="3" s="1"/>
  <c r="AX25" i="3"/>
  <c r="AX26" i="3" s="1"/>
  <c r="AW25" i="3"/>
  <c r="AV25" i="3"/>
  <c r="AU25" i="3"/>
  <c r="AT25" i="3"/>
  <c r="AS25" i="3"/>
  <c r="AS26" i="3" s="1"/>
  <c r="AR25" i="3"/>
  <c r="AR26" i="3" s="1"/>
  <c r="AQ25" i="3"/>
  <c r="AP25" i="3"/>
  <c r="AP26" i="3" s="1"/>
  <c r="AO25" i="3"/>
  <c r="AO26" i="3" s="1"/>
  <c r="AN25" i="3"/>
  <c r="AN26" i="3" s="1"/>
  <c r="AM25" i="3"/>
  <c r="AM26" i="3" s="1"/>
  <c r="AL25" i="3"/>
  <c r="AL26" i="3" s="1"/>
  <c r="AK25" i="3"/>
  <c r="AK26" i="3" s="1"/>
  <c r="AJ25" i="3"/>
  <c r="AI25" i="3"/>
  <c r="AH25" i="3"/>
  <c r="AG25" i="3"/>
  <c r="AG26" i="3" s="1"/>
  <c r="AF25" i="3"/>
  <c r="AF26" i="3" s="1"/>
  <c r="AE25" i="3"/>
  <c r="AD25" i="3"/>
  <c r="AD26" i="3" s="1"/>
  <c r="AC25" i="3"/>
  <c r="AC26" i="3" s="1"/>
  <c r="AB25" i="3"/>
  <c r="AB26" i="3" s="1"/>
  <c r="AA25" i="3"/>
  <c r="AA26" i="3" s="1"/>
  <c r="Z25" i="3"/>
  <c r="Z26" i="3" s="1"/>
  <c r="Y25" i="3"/>
  <c r="Y26" i="3" s="1"/>
  <c r="X25" i="3"/>
  <c r="W25" i="3"/>
  <c r="V25" i="3"/>
  <c r="U25" i="3"/>
  <c r="U26" i="3" s="1"/>
  <c r="T25" i="3"/>
  <c r="T26" i="3" s="1"/>
  <c r="S25" i="3"/>
  <c r="R25" i="3"/>
  <c r="R26" i="3" s="1"/>
  <c r="Q25" i="3"/>
  <c r="Q26" i="3" s="1"/>
  <c r="P25" i="3"/>
  <c r="P26" i="3" s="1"/>
  <c r="O25" i="3"/>
  <c r="O26" i="3" s="1"/>
  <c r="N25" i="3"/>
  <c r="N26" i="3" s="1"/>
  <c r="M25" i="3"/>
  <c r="M26" i="3" s="1"/>
  <c r="L25" i="3"/>
  <c r="L26" i="3" s="1"/>
  <c r="K25" i="3"/>
  <c r="J25" i="3"/>
  <c r="I25" i="3"/>
  <c r="I26" i="3" s="1"/>
  <c r="H25" i="3"/>
  <c r="H26" i="3" s="1"/>
  <c r="G25" i="3"/>
  <c r="F25" i="3"/>
  <c r="F26" i="3" s="1"/>
  <c r="E25" i="3"/>
  <c r="E26" i="3" s="1"/>
  <c r="D25" i="3"/>
  <c r="D26" i="3" s="1"/>
  <c r="C25" i="3"/>
  <c r="C26" i="3" s="1"/>
  <c r="BH24" i="3"/>
  <c r="BH28" i="3" s="1"/>
  <c r="BG24" i="3"/>
  <c r="BG28" i="3" s="1"/>
  <c r="BF24" i="3"/>
  <c r="BF28" i="3" s="1"/>
  <c r="BE24" i="3"/>
  <c r="BE28" i="3" s="1"/>
  <c r="BD24" i="3"/>
  <c r="BD28" i="3" s="1"/>
  <c r="BC24" i="3"/>
  <c r="BC28" i="3" s="1"/>
  <c r="BB24" i="3"/>
  <c r="BB28" i="3" s="1"/>
  <c r="BA24" i="3"/>
  <c r="AZ24" i="3"/>
  <c r="AY24" i="3"/>
  <c r="AY28" i="3" s="1"/>
  <c r="AX24" i="3"/>
  <c r="AX28" i="3" s="1"/>
  <c r="AW24" i="3"/>
  <c r="AW26" i="3" s="1"/>
  <c r="AV24" i="3"/>
  <c r="AV28" i="3" s="1"/>
  <c r="AU24" i="3"/>
  <c r="AU28" i="3" s="1"/>
  <c r="AT24" i="3"/>
  <c r="AT28" i="3" s="1"/>
  <c r="AS24" i="3"/>
  <c r="AS28" i="3" s="1"/>
  <c r="AR24" i="3"/>
  <c r="AR28" i="3" s="1"/>
  <c r="AQ24" i="3"/>
  <c r="AQ28" i="3" s="1"/>
  <c r="AP24" i="3"/>
  <c r="AP28" i="3" s="1"/>
  <c r="AO24" i="3"/>
  <c r="AN24" i="3"/>
  <c r="AM24" i="3"/>
  <c r="AM28" i="3" s="1"/>
  <c r="AL24" i="3"/>
  <c r="AL28" i="3" s="1"/>
  <c r="AK24" i="3"/>
  <c r="AJ24" i="3"/>
  <c r="AJ28" i="3" s="1"/>
  <c r="AI24" i="3"/>
  <c r="AI28" i="3" s="1"/>
  <c r="AH24" i="3"/>
  <c r="AH28" i="3" s="1"/>
  <c r="AG24" i="3"/>
  <c r="AG28" i="3" s="1"/>
  <c r="AF24" i="3"/>
  <c r="AF28" i="3" s="1"/>
  <c r="AE24" i="3"/>
  <c r="AE28" i="3" s="1"/>
  <c r="AD24" i="3"/>
  <c r="AD28" i="3" s="1"/>
  <c r="AC24" i="3"/>
  <c r="AB24" i="3"/>
  <c r="AA24" i="3"/>
  <c r="AA28" i="3" s="1"/>
  <c r="Z24" i="3"/>
  <c r="Z28" i="3" s="1"/>
  <c r="Y24" i="3"/>
  <c r="X24" i="3"/>
  <c r="X28" i="3" s="1"/>
  <c r="W24" i="3"/>
  <c r="W28" i="3" s="1"/>
  <c r="V24" i="3"/>
  <c r="V28" i="3" s="1"/>
  <c r="U24" i="3"/>
  <c r="U28" i="3" s="1"/>
  <c r="T24" i="3"/>
  <c r="T28" i="3" s="1"/>
  <c r="S24" i="3"/>
  <c r="S28" i="3" s="1"/>
  <c r="R24" i="3"/>
  <c r="R28" i="3" s="1"/>
  <c r="Q24" i="3"/>
  <c r="P24" i="3"/>
  <c r="O24" i="3"/>
  <c r="O28" i="3" s="1"/>
  <c r="N24" i="3"/>
  <c r="N28" i="3" s="1"/>
  <c r="M24" i="3"/>
  <c r="L24" i="3"/>
  <c r="K24" i="3"/>
  <c r="K28" i="3" s="1"/>
  <c r="J24" i="3"/>
  <c r="J28" i="3" s="1"/>
  <c r="I24" i="3"/>
  <c r="I28" i="3" s="1"/>
  <c r="H24" i="3"/>
  <c r="G24" i="3"/>
  <c r="G26" i="3" s="1"/>
  <c r="F24" i="3"/>
  <c r="F28" i="3" s="1"/>
  <c r="E24" i="3"/>
  <c r="D24" i="3"/>
  <c r="D28" i="3" s="1"/>
  <c r="C24" i="3"/>
  <c r="C28" i="3" s="1"/>
  <c r="BA16" i="3"/>
  <c r="AZ16" i="3"/>
  <c r="AO16" i="3"/>
  <c r="AN16" i="3"/>
  <c r="AC16" i="3"/>
  <c r="AB16" i="3"/>
  <c r="Q16" i="3"/>
  <c r="P16" i="3"/>
  <c r="D16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C14" i="3" s="1"/>
  <c r="BH12" i="3"/>
  <c r="BH16" i="3" s="1"/>
  <c r="BG12" i="3"/>
  <c r="BG16" i="3" s="1"/>
  <c r="BF12" i="3"/>
  <c r="BF16" i="3" s="1"/>
  <c r="BE12" i="3"/>
  <c r="BE16" i="3" s="1"/>
  <c r="BD12" i="3"/>
  <c r="BD16" i="3" s="1"/>
  <c r="BC12" i="3"/>
  <c r="BC16" i="3" s="1"/>
  <c r="BB12" i="3"/>
  <c r="BB16" i="3" s="1"/>
  <c r="BA12" i="3"/>
  <c r="AZ12" i="3"/>
  <c r="AY12" i="3"/>
  <c r="AY16" i="3" s="1"/>
  <c r="AX12" i="3"/>
  <c r="AW12" i="3"/>
  <c r="AW16" i="3" s="1"/>
  <c r="AV12" i="3"/>
  <c r="AV16" i="3" s="1"/>
  <c r="AU12" i="3"/>
  <c r="AU16" i="3" s="1"/>
  <c r="AT12" i="3"/>
  <c r="AT16" i="3" s="1"/>
  <c r="AS12" i="3"/>
  <c r="AS16" i="3" s="1"/>
  <c r="AR12" i="3"/>
  <c r="AR16" i="3" s="1"/>
  <c r="AQ12" i="3"/>
  <c r="AQ16" i="3" s="1"/>
  <c r="AP12" i="3"/>
  <c r="AP16" i="3" s="1"/>
  <c r="AO12" i="3"/>
  <c r="AN12" i="3"/>
  <c r="AM12" i="3"/>
  <c r="AM16" i="3" s="1"/>
  <c r="AL12" i="3"/>
  <c r="AK12" i="3"/>
  <c r="AK16" i="3" s="1"/>
  <c r="AJ12" i="3"/>
  <c r="AJ16" i="3" s="1"/>
  <c r="AI12" i="3"/>
  <c r="AI16" i="3" s="1"/>
  <c r="AH12" i="3"/>
  <c r="AH16" i="3" s="1"/>
  <c r="AG12" i="3"/>
  <c r="AG16" i="3" s="1"/>
  <c r="AF12" i="3"/>
  <c r="AF16" i="3" s="1"/>
  <c r="AE12" i="3"/>
  <c r="AE16" i="3" s="1"/>
  <c r="AD12" i="3"/>
  <c r="AD16" i="3" s="1"/>
  <c r="AC12" i="3"/>
  <c r="AB12" i="3"/>
  <c r="AA12" i="3"/>
  <c r="AA16" i="3" s="1"/>
  <c r="Z12" i="3"/>
  <c r="Y12" i="3"/>
  <c r="Y16" i="3" s="1"/>
  <c r="X12" i="3"/>
  <c r="X16" i="3" s="1"/>
  <c r="W12" i="3"/>
  <c r="W16" i="3" s="1"/>
  <c r="V12" i="3"/>
  <c r="V16" i="3" s="1"/>
  <c r="U12" i="3"/>
  <c r="U16" i="3" s="1"/>
  <c r="T12" i="3"/>
  <c r="T16" i="3" s="1"/>
  <c r="S12" i="3"/>
  <c r="S16" i="3" s="1"/>
  <c r="R12" i="3"/>
  <c r="Q12" i="3"/>
  <c r="P12" i="3"/>
  <c r="O12" i="3"/>
  <c r="O16" i="3" s="1"/>
  <c r="N12" i="3"/>
  <c r="M12" i="3"/>
  <c r="M16" i="3" s="1"/>
  <c r="L12" i="3"/>
  <c r="K12" i="3"/>
  <c r="K16" i="3" s="1"/>
  <c r="J12" i="3"/>
  <c r="J16" i="3" s="1"/>
  <c r="I12" i="3"/>
  <c r="I16" i="3" s="1"/>
  <c r="H12" i="3"/>
  <c r="G12" i="3"/>
  <c r="F12" i="3"/>
  <c r="E12" i="3"/>
  <c r="D12" i="3"/>
  <c r="C12" i="3"/>
  <c r="C16" i="3" s="1"/>
  <c r="AQ26" i="3" l="1"/>
  <c r="X26" i="3"/>
  <c r="AJ26" i="3"/>
  <c r="AV26" i="3"/>
  <c r="BH26" i="3"/>
  <c r="R16" i="3"/>
  <c r="N16" i="3"/>
  <c r="Z16" i="3"/>
  <c r="AL16" i="3"/>
  <c r="AX16" i="3"/>
  <c r="AH13" i="1" l="1"/>
  <c r="AJ13" i="1"/>
  <c r="AG13" i="1"/>
  <c r="X13" i="1"/>
  <c r="Y13" i="1"/>
  <c r="T13" i="1"/>
  <c r="K13" i="1"/>
  <c r="L13" i="1"/>
  <c r="M13" i="1"/>
  <c r="N13" i="1"/>
  <c r="O13" i="1"/>
  <c r="P13" i="1"/>
  <c r="Q13" i="1"/>
  <c r="R13" i="1"/>
  <c r="S13" i="1"/>
  <c r="I13" i="1"/>
  <c r="J13" i="1"/>
  <c r="C13" i="1"/>
  <c r="D13" i="1"/>
  <c r="E13" i="1"/>
  <c r="F13" i="1"/>
  <c r="G13" i="1"/>
  <c r="H13" i="1"/>
  <c r="B13" i="1"/>
  <c r="N8" i="1"/>
  <c r="O8" i="1"/>
  <c r="P8" i="1"/>
  <c r="Q8" i="1"/>
  <c r="R8" i="1"/>
  <c r="S8" i="1"/>
  <c r="T8" i="1"/>
  <c r="X8" i="1"/>
  <c r="Y8" i="1"/>
  <c r="AA8" i="1"/>
  <c r="AG8" i="1"/>
  <c r="AH8" i="1"/>
  <c r="AJ8" i="1"/>
  <c r="D8" i="1"/>
  <c r="E8" i="1"/>
  <c r="F8" i="1"/>
  <c r="G8" i="1"/>
  <c r="H8" i="1"/>
  <c r="I8" i="1"/>
  <c r="J8" i="1"/>
  <c r="K8" i="1"/>
  <c r="L8" i="1"/>
  <c r="M8" i="1"/>
  <c r="C8" i="1"/>
  <c r="B8" i="1"/>
</calcChain>
</file>

<file path=xl/sharedStrings.xml><?xml version="1.0" encoding="utf-8"?>
<sst xmlns="http://schemas.openxmlformats.org/spreadsheetml/2006/main" count="192" uniqueCount="154">
  <si>
    <t>oxyde</t>
  </si>
  <si>
    <t>Li2 O</t>
  </si>
  <si>
    <t>B2 O3</t>
  </si>
  <si>
    <t>Na2 O</t>
  </si>
  <si>
    <t>Mg O</t>
  </si>
  <si>
    <t>Al2 O3</t>
  </si>
  <si>
    <t>Si O2</t>
  </si>
  <si>
    <t>P2 O5</t>
  </si>
  <si>
    <t>Cl</t>
  </si>
  <si>
    <t>K2 O</t>
  </si>
  <si>
    <t>Ca O</t>
  </si>
  <si>
    <t>Ti O2</t>
  </si>
  <si>
    <t>V2 O5</t>
  </si>
  <si>
    <t>Cr2 O3</t>
  </si>
  <si>
    <t>Mn O</t>
  </si>
  <si>
    <t>Fe2 O3</t>
  </si>
  <si>
    <t>Co O</t>
  </si>
  <si>
    <t>Ni O</t>
  </si>
  <si>
    <t>Cu O</t>
  </si>
  <si>
    <t>Zn O</t>
  </si>
  <si>
    <t>Ga O</t>
  </si>
  <si>
    <t>As2 O3</t>
  </si>
  <si>
    <t>Se</t>
  </si>
  <si>
    <t>Rb2 O</t>
  </si>
  <si>
    <t>Sr O</t>
  </si>
  <si>
    <t>Y2 O3</t>
  </si>
  <si>
    <t>Zr O2</t>
  </si>
  <si>
    <t>Nb2 O3</t>
  </si>
  <si>
    <t>Mo O</t>
  </si>
  <si>
    <t>Ag</t>
  </si>
  <si>
    <t>Cd</t>
  </si>
  <si>
    <t>In</t>
  </si>
  <si>
    <t>Sn O2</t>
  </si>
  <si>
    <t>Sb2 O3</t>
  </si>
  <si>
    <t>Cs2 O</t>
  </si>
  <si>
    <t>Ba O</t>
  </si>
  <si>
    <t>La2 O3</t>
  </si>
  <si>
    <t>Ce O2</t>
  </si>
  <si>
    <t>Pr O2</t>
  </si>
  <si>
    <t>Nd2 O3</t>
  </si>
  <si>
    <t>Sm2 O3</t>
  </si>
  <si>
    <t>Eu2 O3</t>
  </si>
  <si>
    <t>Gd2 O3</t>
  </si>
  <si>
    <t>Tb2 O3</t>
  </si>
  <si>
    <t>Dy2 O3</t>
  </si>
  <si>
    <t>Ho2 O3</t>
  </si>
  <si>
    <t>Er2 O3</t>
  </si>
  <si>
    <t>Tm2 O3</t>
  </si>
  <si>
    <t>Yb2 O3</t>
  </si>
  <si>
    <t>Lu2 O3</t>
  </si>
  <si>
    <t>Hf O2</t>
  </si>
  <si>
    <t>Ta2 O3</t>
  </si>
  <si>
    <t>W O</t>
  </si>
  <si>
    <t>Pt</t>
  </si>
  <si>
    <t>Au</t>
  </si>
  <si>
    <t>Pb O</t>
  </si>
  <si>
    <t>Bi</t>
  </si>
  <si>
    <t>Th O2</t>
  </si>
  <si>
    <t>U O2</t>
  </si>
  <si>
    <t>APL1</t>
  </si>
  <si>
    <t>Relative Standard Deviation</t>
  </si>
  <si>
    <t>Adlington</t>
    <phoneticPr fontId="2" type="noConversion"/>
  </si>
  <si>
    <t>Accuracy</t>
    <phoneticPr fontId="2" type="noConversion"/>
  </si>
  <si>
    <t>CORN A</t>
    <phoneticPr fontId="2" type="noConversion"/>
  </si>
  <si>
    <t>CORN B</t>
    <phoneticPr fontId="2" type="noConversion"/>
  </si>
  <si>
    <t>CORN C</t>
    <phoneticPr fontId="2" type="noConversion"/>
  </si>
  <si>
    <t>CORN D</t>
    <phoneticPr fontId="2" type="noConversion"/>
  </si>
  <si>
    <t>Note: just corning A and B are enough. Wt%</t>
    <phoneticPr fontId="2" type="noConversion"/>
  </si>
  <si>
    <t>N610, 612for ppm</t>
    <phoneticPr fontId="2" type="noConversion"/>
  </si>
  <si>
    <t>n610 1</t>
  </si>
  <si>
    <t>teneur en ppm</t>
  </si>
  <si>
    <t>Element</t>
  </si>
  <si>
    <t>Li</t>
  </si>
  <si>
    <t>B</t>
  </si>
  <si>
    <t>Na</t>
  </si>
  <si>
    <t>Mg</t>
  </si>
  <si>
    <t>Al</t>
  </si>
  <si>
    <t>Si</t>
  </si>
  <si>
    <t>P</t>
  </si>
  <si>
    <t>K</t>
  </si>
  <si>
    <t>Ca</t>
  </si>
  <si>
    <t>Ti</t>
  </si>
  <si>
    <t>V</t>
  </si>
  <si>
    <t>Cr</t>
  </si>
  <si>
    <t>Mn</t>
  </si>
  <si>
    <t>Fe</t>
  </si>
  <si>
    <t>Co</t>
  </si>
  <si>
    <t>Ni</t>
  </si>
  <si>
    <t>Cu</t>
  </si>
  <si>
    <t>Zn</t>
  </si>
  <si>
    <t>Ga</t>
  </si>
  <si>
    <t>As</t>
  </si>
  <si>
    <t>Rb</t>
  </si>
  <si>
    <t>Sr</t>
  </si>
  <si>
    <t>Y</t>
  </si>
  <si>
    <t>Zr</t>
  </si>
  <si>
    <t>Nb</t>
  </si>
  <si>
    <t>Mo</t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</si>
  <si>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</si>
  <si>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</si>
  <si>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</si>
  <si>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</si>
  <si>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</si>
  <si>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</si>
  <si>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</si>
  <si>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</si>
  <si>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</si>
  <si>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</si>
  <si>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</si>
  <si>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</si>
  <si>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</si>
  <si>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</si>
  <si>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</si>
  <si>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</si>
  <si>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</si>
  <si>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</si>
  <si>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</si>
  <si>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</si>
  <si>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</si>
  <si>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Pb</t>
  </si>
  <si>
    <t>Th</t>
  </si>
  <si>
    <t>U</t>
  </si>
  <si>
    <t>n610 2</t>
  </si>
  <si>
    <t>n610 3</t>
  </si>
  <si>
    <t>n610 4</t>
  </si>
  <si>
    <t>n610 4 bis</t>
  </si>
  <si>
    <t>n612 1</t>
  </si>
  <si>
    <t>N610 7</t>
  </si>
  <si>
    <t>n612 4</t>
  </si>
  <si>
    <t>n612 5</t>
  </si>
  <si>
    <t>n610 8</t>
  </si>
  <si>
    <t>n610 9</t>
  </si>
  <si>
    <t>n612 6</t>
  </si>
  <si>
    <t>Mean</t>
    <phoneticPr fontId="2" type="noConversion"/>
  </si>
  <si>
    <t>Standard Devi</t>
    <phoneticPr fontId="2" type="noConversion"/>
  </si>
  <si>
    <t>RSD%</t>
    <phoneticPr fontId="2" type="noConversion"/>
  </si>
  <si>
    <t>Mean</t>
    <phoneticPr fontId="2" type="noConversion"/>
  </si>
  <si>
    <t>Stand Devi</t>
    <phoneticPr fontId="2" type="noConversion"/>
  </si>
  <si>
    <t>Data (Jochum 2011)</t>
    <phoneticPr fontId="2" type="noConversion"/>
  </si>
  <si>
    <t>Yttrium</t>
    <phoneticPr fontId="2" type="noConversion"/>
  </si>
  <si>
    <t>Lanthanum</t>
    <phoneticPr fontId="2" type="noConversion"/>
  </si>
  <si>
    <t>Cerium</t>
    <phoneticPr fontId="2" type="noConversion"/>
  </si>
  <si>
    <t>Praseodymium</t>
  </si>
  <si>
    <t>Neodymium</t>
    <phoneticPr fontId="2" type="noConversion"/>
  </si>
  <si>
    <t>Samarium</t>
    <phoneticPr fontId="2" type="noConversion"/>
  </si>
  <si>
    <t>Euripium</t>
    <phoneticPr fontId="2" type="noConversion"/>
  </si>
  <si>
    <t>Gadolinium</t>
    <phoneticPr fontId="2" type="noConversion"/>
  </si>
  <si>
    <t>Terbium</t>
    <phoneticPr fontId="2" type="noConversion"/>
  </si>
  <si>
    <t>Dysprosium</t>
    <phoneticPr fontId="2" type="noConversion"/>
  </si>
  <si>
    <t>Holmium</t>
    <phoneticPr fontId="2" type="noConversion"/>
  </si>
  <si>
    <t>Erbium</t>
    <phoneticPr fontId="2" type="noConversion"/>
  </si>
  <si>
    <t>Thilium</t>
    <phoneticPr fontId="2" type="noConversion"/>
  </si>
  <si>
    <t>Ytterbium</t>
    <phoneticPr fontId="2" type="noConversion"/>
  </si>
  <si>
    <t>Lutetium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</si>
</sst>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000%"/>
    <numFmt numFmtId="177" formatCode="0.000%"/>
    <numFmt numFmtId="178" formatCode="0.0"/>
    <numFmt numFmtId="179" formatCode="#,000"/>
    <numFmt numFmtId="180" formatCode="#,000.0"/>
    <numFmt numFmtId="182" formatCode="0.00_);[Red]\(0.00\)"/>
    <numFmt numFmtId="183" formatCode="#,##0.0_ "/>
    <numFmt numFmtId="184" formatCode="0_ "/>
    <numFmt numFmtId="185" formatCode="0.00_ ;[Red]\-0.00\ "/>
    <numFmt numFmtId="186" formatCode="0_ ;[Red]\-0\ "/>
  </numFmts>
  <fonts count="17" x14ac:knownFonts="1">
    <font>
      <sz val="11"/>
      <color theme="1"/>
      <name val="宋体"/>
      <family val="2"/>
      <scheme val="minor"/>
    </font>
    <font>
      <sz val="11"/>
      <name val="Calibri"/>
      <family val="2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indexed="10"/>
      <name val="Calibri"/>
      <family val="2"/>
    </font>
    <font>
      <sz val="11"/>
      <color rgb="FFFF0000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i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2"/>
      <color rgb="FFFF0000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name val="宋体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9" fontId="15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1" fillId="0" borderId="0" xfId="0" applyFont="1"/>
    <xf numFmtId="176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4" fillId="0" borderId="0" xfId="0" applyFont="1"/>
    <xf numFmtId="0" fontId="0" fillId="5" borderId="0" xfId="0" applyFill="1"/>
    <xf numFmtId="2" fontId="0" fillId="2" borderId="0" xfId="0" applyNumberFormat="1" applyFill="1"/>
    <xf numFmtId="0" fontId="0" fillId="0" borderId="0" xfId="0" applyAlignment="1">
      <alignment wrapText="1"/>
    </xf>
    <xf numFmtId="176" fontId="0" fillId="2" borderId="0" xfId="0" applyNumberFormat="1" applyFill="1"/>
    <xf numFmtId="10" fontId="0" fillId="2" borderId="0" xfId="0" applyNumberFormat="1" applyFill="1"/>
    <xf numFmtId="0" fontId="5" fillId="0" borderId="0" xfId="0" applyFont="1"/>
    <xf numFmtId="179" fontId="6" fillId="0" borderId="0" xfId="0" applyNumberFormat="1" applyFont="1"/>
    <xf numFmtId="179" fontId="7" fillId="0" borderId="0" xfId="0" applyNumberFormat="1" applyFont="1"/>
    <xf numFmtId="180" fontId="6" fillId="0" borderId="0" xfId="0" applyNumberFormat="1" applyFont="1"/>
    <xf numFmtId="0" fontId="5" fillId="3" borderId="0" xfId="0" applyFont="1" applyFill="1"/>
    <xf numFmtId="182" fontId="5" fillId="0" borderId="0" xfId="0" applyNumberFormat="1" applyFont="1"/>
    <xf numFmtId="182" fontId="0" fillId="0" borderId="0" xfId="0" applyNumberFormat="1"/>
    <xf numFmtId="0" fontId="9" fillId="0" borderId="0" xfId="0" applyFont="1" applyAlignment="1">
      <alignment horizontal="center"/>
    </xf>
    <xf numFmtId="183" fontId="6" fillId="3" borderId="0" xfId="0" applyNumberFormat="1" applyFont="1" applyFill="1"/>
    <xf numFmtId="183" fontId="10" fillId="3" borderId="0" xfId="0" applyNumberFormat="1" applyFont="1" applyFill="1"/>
    <xf numFmtId="0" fontId="13" fillId="0" borderId="0" xfId="0" applyFont="1" applyAlignment="1">
      <alignment horizontal="center"/>
    </xf>
    <xf numFmtId="0" fontId="11" fillId="3" borderId="0" xfId="0" applyFont="1" applyFill="1"/>
    <xf numFmtId="2" fontId="11" fillId="3" borderId="0" xfId="0" applyNumberFormat="1" applyFont="1" applyFill="1"/>
    <xf numFmtId="2" fontId="12" fillId="3" borderId="0" xfId="0" applyNumberFormat="1" applyFont="1" applyFill="1"/>
    <xf numFmtId="0" fontId="9" fillId="6" borderId="0" xfId="0" applyFont="1" applyFill="1" applyAlignment="1">
      <alignment horizontal="center"/>
    </xf>
    <xf numFmtId="0" fontId="14" fillId="0" borderId="0" xfId="1"/>
    <xf numFmtId="0" fontId="3" fillId="2" borderId="0" xfId="0" applyFont="1" applyFill="1"/>
    <xf numFmtId="0" fontId="1" fillId="2" borderId="0" xfId="0" applyFont="1" applyFill="1"/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76" fontId="0" fillId="0" borderId="0" xfId="0" applyNumberFormat="1" applyBorder="1"/>
    <xf numFmtId="176" fontId="0" fillId="2" borderId="0" xfId="0" applyNumberFormat="1" applyFill="1" applyBorder="1"/>
    <xf numFmtId="10" fontId="0" fillId="0" borderId="0" xfId="0" applyNumberFormat="1" applyBorder="1"/>
    <xf numFmtId="10" fontId="0" fillId="2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/>
    <xf numFmtId="0" fontId="0" fillId="0" borderId="0" xfId="0" applyBorder="1"/>
    <xf numFmtId="0" fontId="5" fillId="5" borderId="0" xfId="0" applyFont="1" applyFill="1"/>
    <xf numFmtId="178" fontId="0" fillId="5" borderId="0" xfId="0" applyNumberFormat="1" applyFill="1"/>
    <xf numFmtId="178" fontId="8" fillId="5" borderId="0" xfId="0" applyNumberFormat="1" applyFont="1" applyFill="1"/>
    <xf numFmtId="177" fontId="0" fillId="2" borderId="0" xfId="0" applyNumberFormat="1" applyFill="1" applyBorder="1"/>
    <xf numFmtId="186" fontId="0" fillId="2" borderId="0" xfId="0" applyNumberFormat="1" applyFill="1" applyBorder="1"/>
    <xf numFmtId="0" fontId="5" fillId="4" borderId="0" xfId="0" applyFont="1" applyFill="1"/>
    <xf numFmtId="179" fontId="0" fillId="4" borderId="0" xfId="0" applyNumberFormat="1" applyFill="1"/>
    <xf numFmtId="179" fontId="6" fillId="4" borderId="0" xfId="0" applyNumberFormat="1" applyFont="1" applyFill="1"/>
    <xf numFmtId="1" fontId="0" fillId="2" borderId="0" xfId="0" applyNumberFormat="1" applyFill="1"/>
    <xf numFmtId="1" fontId="8" fillId="2" borderId="0" xfId="0" applyNumberFormat="1" applyFont="1" applyFill="1"/>
    <xf numFmtId="1" fontId="0" fillId="2" borderId="0" xfId="0" applyNumberFormat="1" applyFill="1" applyBorder="1"/>
    <xf numFmtId="178" fontId="0" fillId="2" borderId="0" xfId="0" applyNumberFormat="1" applyFill="1"/>
    <xf numFmtId="177" fontId="0" fillId="2" borderId="0" xfId="0" applyNumberFormat="1" applyFill="1"/>
    <xf numFmtId="186" fontId="0" fillId="2" borderId="0" xfId="0" applyNumberFormat="1" applyFill="1"/>
    <xf numFmtId="186" fontId="8" fillId="2" borderId="0" xfId="0" applyNumberFormat="1" applyFont="1" applyFill="1"/>
    <xf numFmtId="186" fontId="16" fillId="2" borderId="0" xfId="0" applyNumberFormat="1" applyFont="1" applyFill="1"/>
    <xf numFmtId="186" fontId="16" fillId="2" borderId="0" xfId="0" applyNumberFormat="1" applyFont="1" applyFill="1" applyBorder="1"/>
    <xf numFmtId="184" fontId="0" fillId="2" borderId="0" xfId="2" applyNumberFormat="1" applyFont="1" applyFill="1" applyAlignment="1"/>
    <xf numFmtId="184" fontId="0" fillId="2" borderId="0" xfId="2" applyNumberFormat="1" applyFont="1" applyFill="1" applyBorder="1" applyAlignment="1"/>
    <xf numFmtId="185" fontId="0" fillId="2" borderId="0" xfId="2" applyNumberFormat="1" applyFont="1" applyFill="1" applyAlignment="1"/>
    <xf numFmtId="185" fontId="16" fillId="2" borderId="0" xfId="2" applyNumberFormat="1" applyFont="1" applyFill="1" applyAlignment="1"/>
    <xf numFmtId="185" fontId="0" fillId="2" borderId="0" xfId="0" applyNumberFormat="1" applyFill="1"/>
    <xf numFmtId="185" fontId="0" fillId="2" borderId="0" xfId="0" applyNumberFormat="1" applyFill="1" applyBorder="1"/>
    <xf numFmtId="10" fontId="0" fillId="2" borderId="1" xfId="0" applyNumberFormat="1" applyFill="1" applyBorder="1"/>
    <xf numFmtId="0" fontId="9" fillId="7" borderId="0" xfId="0" applyFont="1" applyFill="1" applyAlignment="1">
      <alignment horizontal="center"/>
    </xf>
    <xf numFmtId="183" fontId="6" fillId="5" borderId="0" xfId="0" applyNumberFormat="1" applyFont="1" applyFill="1"/>
    <xf numFmtId="178" fontId="11" fillId="3" borderId="0" xfId="0" applyNumberFormat="1" applyFont="1" applyFill="1"/>
    <xf numFmtId="178" fontId="12" fillId="3" borderId="0" xfId="0" applyNumberFormat="1" applyFont="1" applyFill="1"/>
  </cellXfs>
  <cellStyles count="3">
    <cellStyle name="百分比" xfId="2" builtinId="5"/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n.wikipedia.org/wiki/Praseodym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3"/>
  <sheetViews>
    <sheetView zoomScale="88" zoomScaleNormal="88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20" sqref="P20:P23"/>
    </sheetView>
  </sheetViews>
  <sheetFormatPr defaultRowHeight="14" x14ac:dyDescent="0.25"/>
  <cols>
    <col min="1" max="1" width="29.36328125" customWidth="1"/>
    <col min="2" max="2" width="10.7265625" bestFit="1" customWidth="1"/>
    <col min="4" max="4" width="11.54296875" customWidth="1"/>
    <col min="6" max="6" width="11.6328125" customWidth="1"/>
    <col min="7" max="7" width="11.7265625" customWidth="1"/>
    <col min="10" max="10" width="12.36328125" customWidth="1"/>
    <col min="11" max="11" width="14.90625" customWidth="1"/>
    <col min="34" max="34" width="10.36328125" customWidth="1"/>
    <col min="36" max="36" width="11.453125" style="43" customWidth="1"/>
    <col min="37" max="47" width="8.7265625" style="41"/>
    <col min="48" max="48" width="8.7265625" style="41" customWidth="1"/>
    <col min="49" max="55" width="8.7265625" style="41"/>
    <col min="56" max="56" width="9.7265625" style="41" customWidth="1"/>
    <col min="57" max="57" width="8.7265625" style="41"/>
    <col min="58" max="66" width="8.7265625" style="7"/>
  </cols>
  <sheetData>
    <row r="1" spans="1:66" s="4" customFormat="1" ht="14.5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34" t="s">
        <v>35</v>
      </c>
      <c r="AK1" s="35" t="s">
        <v>36</v>
      </c>
      <c r="AL1" s="35" t="s">
        <v>37</v>
      </c>
      <c r="AM1" s="35" t="s">
        <v>38</v>
      </c>
      <c r="AN1" s="35" t="s">
        <v>39</v>
      </c>
      <c r="AO1" s="35" t="s">
        <v>40</v>
      </c>
      <c r="AP1" s="35" t="s">
        <v>41</v>
      </c>
      <c r="AQ1" s="35" t="s">
        <v>42</v>
      </c>
      <c r="AR1" s="35" t="s">
        <v>43</v>
      </c>
      <c r="AS1" s="35" t="s">
        <v>44</v>
      </c>
      <c r="AT1" s="35" t="s">
        <v>45</v>
      </c>
      <c r="AU1" s="35" t="s">
        <v>46</v>
      </c>
      <c r="AV1" s="35" t="s">
        <v>47</v>
      </c>
      <c r="AW1" s="35" t="s">
        <v>48</v>
      </c>
      <c r="AX1" s="35" t="s">
        <v>49</v>
      </c>
      <c r="AY1" s="35" t="s">
        <v>50</v>
      </c>
      <c r="AZ1" s="35" t="s">
        <v>51</v>
      </c>
      <c r="BA1" s="35" t="s">
        <v>52</v>
      </c>
      <c r="BB1" s="36" t="s">
        <v>53</v>
      </c>
      <c r="BC1" s="36" t="s">
        <v>54</v>
      </c>
      <c r="BD1" s="36" t="s">
        <v>55</v>
      </c>
      <c r="BE1" s="36" t="s">
        <v>56</v>
      </c>
      <c r="BF1" s="32" t="s">
        <v>57</v>
      </c>
      <c r="BG1" s="32" t="s">
        <v>58</v>
      </c>
      <c r="BH1" s="33"/>
      <c r="BI1" s="33"/>
      <c r="BJ1" s="33"/>
      <c r="BK1" s="33"/>
      <c r="BL1" s="33"/>
      <c r="BM1" s="33"/>
      <c r="BN1" s="33"/>
    </row>
    <row r="2" spans="1:66" x14ac:dyDescent="0.25">
      <c r="A2" t="s">
        <v>59</v>
      </c>
      <c r="B2" s="5">
        <v>2.6939677896430665E-5</v>
      </c>
      <c r="C2" s="5">
        <v>3.436335452313621E-4</v>
      </c>
      <c r="D2" s="5">
        <v>0.17237713637706326</v>
      </c>
      <c r="E2" s="5">
        <v>2.6599804114460755E-2</v>
      </c>
      <c r="F2" s="5">
        <v>3.3967200764707106E-2</v>
      </c>
      <c r="G2" s="5">
        <v>0.62614912140998269</v>
      </c>
      <c r="H2" s="5">
        <v>5.6824393882275266E-3</v>
      </c>
      <c r="I2" s="5">
        <v>6.6983056231223635E-3</v>
      </c>
      <c r="J2" s="5">
        <v>3.2254754467326251E-2</v>
      </c>
      <c r="K2" s="5">
        <v>6.5695488962111803E-2</v>
      </c>
      <c r="L2" s="5">
        <v>7.4776200015939107E-4</v>
      </c>
      <c r="M2" s="5">
        <v>2.2720711929192488E-5</v>
      </c>
      <c r="N2" s="5">
        <v>1.221795836563489E-5</v>
      </c>
      <c r="O2" s="5">
        <v>6.4742160930891957E-3</v>
      </c>
      <c r="P2" s="5">
        <v>1.2591956221436405E-2</v>
      </c>
      <c r="Q2" s="5">
        <v>1.8240115236234965E-3</v>
      </c>
      <c r="R2" s="5">
        <v>6.3443914355494526E-5</v>
      </c>
      <c r="S2" s="5">
        <v>3.2360626706833123E-3</v>
      </c>
      <c r="T2" s="5">
        <v>2.9499847560809328E-3</v>
      </c>
      <c r="U2" s="5">
        <v>5.8183230140757261E-6</v>
      </c>
      <c r="V2" s="5">
        <v>2.3870552820139492E-5</v>
      </c>
      <c r="W2" s="5">
        <v>0</v>
      </c>
      <c r="X2" s="5">
        <v>1.9154985650333389E-5</v>
      </c>
      <c r="Y2" s="5">
        <v>3.8298207247001889E-4</v>
      </c>
      <c r="Z2" s="5">
        <v>6.2709497922186596E-6</v>
      </c>
      <c r="AA2" s="5">
        <v>6.6592634063864241E-5</v>
      </c>
      <c r="AB2" s="5">
        <v>2.0391753901177742E-6</v>
      </c>
      <c r="AC2" s="5">
        <v>1.6720023503227169E-6</v>
      </c>
      <c r="AD2" s="5">
        <v>6.7782359306823076E-7</v>
      </c>
      <c r="AE2" s="5">
        <v>6.2226730653203386E-8</v>
      </c>
      <c r="AF2" s="5">
        <v>7.4878797094703553E-5</v>
      </c>
      <c r="AG2" s="5">
        <v>7.2328384392301873E-5</v>
      </c>
      <c r="AH2" s="5">
        <v>6.2272490369505895E-5</v>
      </c>
      <c r="AI2" s="5">
        <v>2.2191679069010897E-7</v>
      </c>
      <c r="AJ2" s="37">
        <v>5.7880908713856937E-4</v>
      </c>
      <c r="AK2" s="38">
        <v>8.9847329064515493E-6</v>
      </c>
      <c r="AL2" s="38">
        <v>1.6645445146152846E-5</v>
      </c>
      <c r="AM2" s="38">
        <v>1.8227407831379765E-6</v>
      </c>
      <c r="AN2" s="38">
        <v>6.7454469103202623E-6</v>
      </c>
      <c r="AO2" s="38">
        <v>1.2487667661601425E-6</v>
      </c>
      <c r="AP2" s="38">
        <v>2.98955088488429E-7</v>
      </c>
      <c r="AQ2" s="38">
        <v>1.0297153251961797E-6</v>
      </c>
      <c r="AR2" s="38">
        <v>1.696804523926256E-7</v>
      </c>
      <c r="AS2" s="38">
        <v>9.6446350409749074E-7</v>
      </c>
      <c r="AT2" s="38">
        <v>2.0328016392035467E-7</v>
      </c>
      <c r="AU2" s="38">
        <v>5.6655010481460234E-7</v>
      </c>
      <c r="AV2" s="38">
        <v>8.1187231203680125E-8</v>
      </c>
      <c r="AW2" s="38">
        <v>5.8546226230014046E-7</v>
      </c>
      <c r="AX2" s="38">
        <v>8.7489699761589761E-8</v>
      </c>
      <c r="AY2" s="38">
        <v>1.5932581790983086E-6</v>
      </c>
      <c r="AZ2" s="38">
        <v>1.4810204058942751E-7</v>
      </c>
      <c r="BA2" s="38">
        <v>8.0496325401493639E-7</v>
      </c>
      <c r="BB2" s="38">
        <v>3.9257553980998037E-10</v>
      </c>
      <c r="BC2" s="38">
        <v>5.8202421442533616E-9</v>
      </c>
      <c r="BD2" s="38">
        <v>9.3859463482880135E-4</v>
      </c>
      <c r="BE2" s="38">
        <v>6.8011658395552344E-7</v>
      </c>
      <c r="BF2" s="14">
        <v>2.9068166402072983E-6</v>
      </c>
      <c r="BG2" s="14">
        <v>7.348199235255129E-7</v>
      </c>
    </row>
    <row r="3" spans="1:66" x14ac:dyDescent="0.25">
      <c r="B3" s="6">
        <v>2.3755796555310932E-2</v>
      </c>
      <c r="C3" s="6">
        <v>2.7177485635720859E-2</v>
      </c>
      <c r="D3" s="6">
        <v>9.4889377019574412E-3</v>
      </c>
      <c r="E3" s="6">
        <v>6.7906067593798943E-3</v>
      </c>
      <c r="F3" s="6">
        <v>1.7221926334337875E-2</v>
      </c>
      <c r="G3" s="6">
        <v>2.1839174593559982E-3</v>
      </c>
      <c r="H3" s="6">
        <v>1.9294566606607371E-2</v>
      </c>
      <c r="I3" s="6">
        <v>1.8019506164373408E-2</v>
      </c>
      <c r="J3" s="6">
        <v>7.0598918508371017E-3</v>
      </c>
      <c r="K3" s="6">
        <v>9.4250303862319935E-3</v>
      </c>
      <c r="L3" s="6">
        <v>1.5327587959773115E-2</v>
      </c>
      <c r="M3" s="6">
        <v>1.9428937243728454E-2</v>
      </c>
      <c r="N3" s="6">
        <v>9.2094615816187567E-2</v>
      </c>
      <c r="O3" s="6">
        <v>1.2892356803188927E-2</v>
      </c>
      <c r="P3" s="6">
        <v>2.425652936719952E-2</v>
      </c>
      <c r="Q3" s="6">
        <v>3.2872364889246407E-2</v>
      </c>
      <c r="R3" s="6">
        <v>3.4349045821240196E-2</v>
      </c>
      <c r="S3" s="6">
        <v>1.7090990913030693E-2</v>
      </c>
      <c r="T3" s="6">
        <v>4.4761005994122208E-2</v>
      </c>
      <c r="U3" s="6">
        <v>3.7505861232842649E-2</v>
      </c>
      <c r="V3" s="6">
        <v>0.14725471207180424</v>
      </c>
      <c r="W3" s="6" t="e">
        <v>#DIV/0!</v>
      </c>
      <c r="X3" s="6">
        <v>1.5049994663711973E-2</v>
      </c>
      <c r="Y3" s="6">
        <v>1.510851443514432E-2</v>
      </c>
      <c r="Z3" s="6">
        <v>2.7125974688561854E-2</v>
      </c>
      <c r="AA3" s="6">
        <v>3.0295717682607252E-2</v>
      </c>
      <c r="AB3" s="6">
        <v>2.5189227890454628E-2</v>
      </c>
      <c r="AC3" s="6">
        <v>2.7660273478537542E-2</v>
      </c>
      <c r="AD3" s="6">
        <v>3.6611225292475874E-2</v>
      </c>
      <c r="AE3" s="6">
        <v>0.29064250381002871</v>
      </c>
      <c r="AF3" s="6">
        <v>5.3893305720976795E-2</v>
      </c>
      <c r="AG3" s="6">
        <v>5.0702796379443367E-2</v>
      </c>
      <c r="AH3" s="6">
        <v>5.0563483837138962E-2</v>
      </c>
      <c r="AI3" s="6">
        <v>4.0516602060445051E-2</v>
      </c>
      <c r="AJ3" s="39">
        <v>1.8315904248961883E-2</v>
      </c>
      <c r="AK3" s="40">
        <v>4.3578961774679327E-2</v>
      </c>
      <c r="AL3" s="40">
        <v>4.3732396825764519E-2</v>
      </c>
      <c r="AM3" s="40">
        <v>2.9673667419533947E-2</v>
      </c>
      <c r="AN3" s="40">
        <v>2.0307894047146929E-2</v>
      </c>
      <c r="AO3" s="40">
        <v>3.0606475494011597E-2</v>
      </c>
      <c r="AP3" s="40">
        <v>3.2299463300208761E-2</v>
      </c>
      <c r="AQ3" s="40">
        <v>4.1142778637570446E-2</v>
      </c>
      <c r="AR3" s="40">
        <v>4.3151353149393688E-2</v>
      </c>
      <c r="AS3" s="40">
        <v>2.8977339358321079E-2</v>
      </c>
      <c r="AT3" s="40">
        <v>3.9486257577833278E-2</v>
      </c>
      <c r="AU3" s="40">
        <v>2.1548487183804668E-2</v>
      </c>
      <c r="AV3" s="40">
        <v>4.651057882825621E-2</v>
      </c>
      <c r="AW3" s="40">
        <v>1.5987551449526849E-2</v>
      </c>
      <c r="AX3" s="40">
        <v>3.8332688346236141E-2</v>
      </c>
      <c r="AY3" s="40">
        <v>3.2728143186041121E-2</v>
      </c>
      <c r="AZ3" s="40">
        <v>4.5612670138666662E-2</v>
      </c>
      <c r="BA3" s="40">
        <v>1.7781865304598677E-2</v>
      </c>
      <c r="BB3" s="40">
        <v>0.60089005084948433</v>
      </c>
      <c r="BC3" s="40">
        <v>0.48300002881008269</v>
      </c>
      <c r="BD3" s="40">
        <v>3.7061454993624801E-2</v>
      </c>
      <c r="BE3" s="40">
        <v>0.38272792533154687</v>
      </c>
      <c r="BF3" s="15">
        <v>4.2793327719540621E-2</v>
      </c>
      <c r="BG3" s="15">
        <v>2.8512946607006304E-2</v>
      </c>
    </row>
    <row r="4" spans="1:66" s="7" customFormat="1" x14ac:dyDescent="0.25"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</row>
    <row r="5" spans="1:66" s="7" customFormat="1" x14ac:dyDescent="0.25">
      <c r="A5" s="7" t="s">
        <v>63</v>
      </c>
      <c r="B5" s="14">
        <v>1.0492847873952606E-4</v>
      </c>
      <c r="C5" s="15">
        <v>2.0441630082814874E-3</v>
      </c>
      <c r="D5" s="15">
        <v>0.13788845863016655</v>
      </c>
      <c r="E5" s="15">
        <v>2.5405966492478324E-2</v>
      </c>
      <c r="F5" s="15">
        <v>9.2126337747421433E-3</v>
      </c>
      <c r="G5" s="15">
        <v>0.67224230169999077</v>
      </c>
      <c r="H5" s="15">
        <v>1.1125731469196786E-3</v>
      </c>
      <c r="I5" s="15">
        <v>1.3232597121048031E-3</v>
      </c>
      <c r="J5" s="15">
        <v>2.8220204211335476E-2</v>
      </c>
      <c r="K5" s="15">
        <v>5.5623342556253987E-2</v>
      </c>
      <c r="L5" s="15">
        <v>7.4431833003180108E-3</v>
      </c>
      <c r="M5" s="15">
        <v>6.3822329655538896E-5</v>
      </c>
      <c r="N5" s="15">
        <v>3.0923193715858372E-5</v>
      </c>
      <c r="O5" s="15">
        <v>1.0134616777670431E-2</v>
      </c>
      <c r="P5" s="15">
        <v>1.0738410680554415E-2</v>
      </c>
      <c r="Q5" s="14">
        <v>1.7052120427271885E-3</v>
      </c>
      <c r="R5" s="14">
        <v>2.2767982813203511E-4</v>
      </c>
      <c r="S5" s="14">
        <v>1.1415418429541897E-2</v>
      </c>
      <c r="T5" s="14">
        <v>5.3907008711422328E-4</v>
      </c>
      <c r="U5" s="14">
        <v>1.0988599821047274E-6</v>
      </c>
      <c r="V5" s="14">
        <v>4.2756282037120108E-5</v>
      </c>
      <c r="W5" s="14">
        <v>6.2315943008141673E-7</v>
      </c>
      <c r="X5" s="14">
        <v>9.5358095955810589E-5</v>
      </c>
      <c r="Y5" s="14">
        <v>1.0421586216557755E-3</v>
      </c>
      <c r="Z5" s="14">
        <v>5.4399957588671861E-7</v>
      </c>
      <c r="AA5" s="14">
        <v>5.7411029575587377E-5</v>
      </c>
      <c r="AB5" s="14">
        <v>6.9206470265676338E-7</v>
      </c>
      <c r="AC5" s="14">
        <v>2.6049628177762593E-6</v>
      </c>
      <c r="AD5" s="14">
        <v>1.4470700480732077E-5</v>
      </c>
      <c r="AE5" s="14">
        <v>4.9188604362041107E-7</v>
      </c>
      <c r="AF5" s="14">
        <v>0</v>
      </c>
      <c r="AG5" s="14">
        <v>1.673315737991665E-3</v>
      </c>
      <c r="AH5" s="14">
        <v>1.6408825970537985E-2</v>
      </c>
      <c r="AI5" s="14">
        <v>3.1180070797212203E-7</v>
      </c>
      <c r="AJ5" s="38">
        <v>4.5439535961472885E-3</v>
      </c>
      <c r="AK5" s="38">
        <v>4.3067568694499047E-7</v>
      </c>
      <c r="AL5" s="38">
        <v>3.0825395647259433E-7</v>
      </c>
      <c r="AM5" s="38">
        <v>3.6594294420548137E-8</v>
      </c>
      <c r="AN5" s="38">
        <v>1.5312297459641715E-7</v>
      </c>
      <c r="AO5" s="38">
        <v>3.1136261783462399E-8</v>
      </c>
      <c r="AP5" s="38">
        <v>8.8324959536888461E-8</v>
      </c>
      <c r="AQ5" s="38">
        <v>9.6585209961078262E-8</v>
      </c>
      <c r="AR5" s="38">
        <v>7.2540181658483826E-9</v>
      </c>
      <c r="AS5" s="38">
        <v>4.605438896891604E-8</v>
      </c>
      <c r="AT5" s="38">
        <v>9.0466950334499931E-9</v>
      </c>
      <c r="AU5" s="38">
        <v>2.7309105626184429E-8</v>
      </c>
      <c r="AV5" s="38">
        <v>4.9469607799157283E-9</v>
      </c>
      <c r="AW5" s="38">
        <v>3.8611237456164419E-8</v>
      </c>
      <c r="AX5" s="38">
        <v>6.288049249863424E-9</v>
      </c>
      <c r="AY5" s="38">
        <v>1.1873082363776218E-6</v>
      </c>
      <c r="AZ5" s="38">
        <v>1.2290614148699634E-7</v>
      </c>
      <c r="BA5" s="38">
        <v>7.8139072872743473E-8</v>
      </c>
      <c r="BB5" s="38">
        <v>3.4192104143652017E-6</v>
      </c>
      <c r="BC5" s="38">
        <v>1.0463092542576417E-7</v>
      </c>
      <c r="BD5" s="38">
        <v>6.1808957937932376E-4</v>
      </c>
      <c r="BE5" s="38">
        <v>8.7018581074545901E-6</v>
      </c>
      <c r="BF5" s="14">
        <v>3.6450426451843025E-7</v>
      </c>
      <c r="BG5" s="14">
        <v>2.2000387862022005E-7</v>
      </c>
    </row>
    <row r="6" spans="1:66" s="7" customFormat="1" x14ac:dyDescent="0.25">
      <c r="A6" s="7" t="s">
        <v>60</v>
      </c>
      <c r="B6" s="15">
        <v>1.5667694634875402E-2</v>
      </c>
      <c r="C6" s="15">
        <v>3.2590370603170223E-2</v>
      </c>
      <c r="D6" s="15">
        <v>7.5944478436690511E-3</v>
      </c>
      <c r="E6" s="15">
        <v>4.4274577310280576E-3</v>
      </c>
      <c r="F6" s="15">
        <v>1.9611460294328371E-2</v>
      </c>
      <c r="G6" s="15">
        <v>1.3679900328479294E-3</v>
      </c>
      <c r="H6" s="15">
        <v>2.3289979088385083E-2</v>
      </c>
      <c r="I6" s="15">
        <v>3.8964086909949472E-2</v>
      </c>
      <c r="J6" s="15">
        <v>9.8986818690909202E-3</v>
      </c>
      <c r="K6" s="15">
        <v>8.2500785847975724E-3</v>
      </c>
      <c r="L6" s="15">
        <v>1.144140872128795E-2</v>
      </c>
      <c r="M6" s="15">
        <v>1.9111723586268795E-2</v>
      </c>
      <c r="N6" s="15">
        <v>7.048630642343956E-2</v>
      </c>
      <c r="O6" s="15">
        <v>9.1860489397372225E-3</v>
      </c>
      <c r="P6" s="15">
        <v>1.2379550651543364E-2</v>
      </c>
      <c r="Q6" s="15">
        <v>5.5337647671775949E-3</v>
      </c>
      <c r="R6" s="15">
        <v>7.8652401076634432E-3</v>
      </c>
      <c r="S6" s="15">
        <v>1.0736827558558173E-2</v>
      </c>
      <c r="T6" s="15">
        <v>2.0959971880990989E-2</v>
      </c>
      <c r="U6" s="15">
        <v>0.16888999057537071</v>
      </c>
      <c r="V6" s="15">
        <v>0.1236739465444588</v>
      </c>
      <c r="W6" s="15">
        <v>2.8284271247461907</v>
      </c>
      <c r="X6" s="15">
        <v>1.4982232571870143E-2</v>
      </c>
      <c r="Y6" s="15">
        <v>1.4214509668288825E-2</v>
      </c>
      <c r="Z6" s="15">
        <v>2.5123798569237656E-2</v>
      </c>
      <c r="AA6" s="15">
        <v>2.4082664729258022E-2</v>
      </c>
      <c r="AB6" s="15">
        <v>3.1332758683574352E-2</v>
      </c>
      <c r="AC6" s="15">
        <v>4.3073805378501903E-2</v>
      </c>
      <c r="AD6" s="15">
        <v>2.5735094727817719E-2</v>
      </c>
      <c r="AE6" s="15">
        <v>8.6586458950366263E-2</v>
      </c>
      <c r="AF6" s="15" t="e">
        <v>#DIV/0!</v>
      </c>
      <c r="AG6" s="15">
        <v>8.4081368522927573E-3</v>
      </c>
      <c r="AH6" s="15">
        <v>1.7135468653206531E-2</v>
      </c>
      <c r="AI6" s="15">
        <v>5.2055106608422816E-2</v>
      </c>
      <c r="AJ6" s="40">
        <v>1.6896230612122143E-2</v>
      </c>
      <c r="AK6" s="40">
        <v>5.6468811148561768E-2</v>
      </c>
      <c r="AL6" s="40">
        <v>3.9743064666711368E-2</v>
      </c>
      <c r="AM6" s="40">
        <v>5.0003669916704685E-2</v>
      </c>
      <c r="AN6" s="40">
        <v>4.0571883123915888E-2</v>
      </c>
      <c r="AO6" s="40">
        <v>0.24657392691745322</v>
      </c>
      <c r="AP6" s="40">
        <v>0.52575326122577792</v>
      </c>
      <c r="AQ6" s="40">
        <v>0.17177482482084644</v>
      </c>
      <c r="AR6" s="40">
        <v>0.15430444644322283</v>
      </c>
      <c r="AS6" s="40">
        <v>0.12725913766891694</v>
      </c>
      <c r="AT6" s="40">
        <v>0.11927407675474547</v>
      </c>
      <c r="AU6" s="40">
        <v>0.10831329401816807</v>
      </c>
      <c r="AV6" s="40">
        <v>0.12585880898073071</v>
      </c>
      <c r="AW6" s="40">
        <v>0.19374005817689405</v>
      </c>
      <c r="AX6" s="40">
        <v>0.21099283329272592</v>
      </c>
      <c r="AY6" s="40">
        <v>2.5157395634019756E-2</v>
      </c>
      <c r="AZ6" s="40">
        <v>3.4799011183414975E-2</v>
      </c>
      <c r="BA6" s="40">
        <v>4.1127996276332124E-2</v>
      </c>
      <c r="BB6" s="40">
        <v>2.1705710347228641E-2</v>
      </c>
      <c r="BC6" s="40">
        <v>3.4849729815069404E-2</v>
      </c>
      <c r="BD6" s="40">
        <v>4.3987969532913E-2</v>
      </c>
      <c r="BE6" s="40">
        <v>1.9461638739254199E-2</v>
      </c>
      <c r="BF6" s="15">
        <v>3.8818463855411704E-2</v>
      </c>
      <c r="BG6" s="15">
        <v>2.5397075653371525E-2</v>
      </c>
    </row>
    <row r="7" spans="1:66" s="7" customFormat="1" x14ac:dyDescent="0.25">
      <c r="A7" s="7" t="s">
        <v>61</v>
      </c>
      <c r="B7" s="15">
        <v>1E-4</v>
      </c>
      <c r="C7" s="15">
        <v>2E-3</v>
      </c>
      <c r="D7" s="15">
        <v>0.14299999999999999</v>
      </c>
      <c r="E7" s="15">
        <v>2.6599999999999999E-2</v>
      </c>
      <c r="F7" s="15">
        <v>0.01</v>
      </c>
      <c r="G7" s="15">
        <v>0.66559999999999997</v>
      </c>
      <c r="H7" s="14">
        <v>8.4699999999999999E-4</v>
      </c>
      <c r="I7" s="15">
        <v>8.9999999999999998E-4</v>
      </c>
      <c r="J7" s="15">
        <v>2.87E-2</v>
      </c>
      <c r="K7" s="15">
        <v>5.0299999999999997E-2</v>
      </c>
      <c r="L7" s="15">
        <v>7.9000000000000008E-3</v>
      </c>
      <c r="M7" s="15">
        <v>6.0000000000000002E-5</v>
      </c>
      <c r="N7" s="15">
        <v>3.3000000000000003E-5</v>
      </c>
      <c r="O7" s="15">
        <v>0.01</v>
      </c>
      <c r="P7" s="15">
        <v>1.09E-2</v>
      </c>
      <c r="Q7" s="15">
        <v>1.6999999999999999E-3</v>
      </c>
      <c r="R7" s="15">
        <v>2.0000000000000001E-4</v>
      </c>
      <c r="S7" s="15">
        <v>1.17E-2</v>
      </c>
      <c r="T7" s="15">
        <v>4.4000000000000002E-4</v>
      </c>
      <c r="U7" s="15"/>
      <c r="V7" s="15"/>
      <c r="W7" s="15"/>
      <c r="X7" s="15">
        <v>1E-4</v>
      </c>
      <c r="Y7" s="15">
        <v>1E-3</v>
      </c>
      <c r="Z7" s="15"/>
      <c r="AA7" s="15">
        <v>5.0000000000000002E-5</v>
      </c>
      <c r="AB7" s="15"/>
      <c r="AC7" s="15"/>
      <c r="AD7" s="15"/>
      <c r="AE7" s="15"/>
      <c r="AF7" s="15"/>
      <c r="AG7" s="15">
        <v>1.9E-3</v>
      </c>
      <c r="AH7" s="15">
        <v>1.7500000000000002E-2</v>
      </c>
      <c r="AI7" s="15"/>
      <c r="AJ7" s="40">
        <v>4.5999999999999999E-3</v>
      </c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7">
        <v>7.2499999999999995E-4</v>
      </c>
      <c r="BE7" s="40">
        <v>1.0000000000000001E-5</v>
      </c>
      <c r="BF7" s="15"/>
      <c r="BG7" s="15"/>
    </row>
    <row r="8" spans="1:66" s="7" customFormat="1" x14ac:dyDescent="0.25">
      <c r="A8" s="7" t="s">
        <v>62</v>
      </c>
      <c r="B8" s="52">
        <f>(B5-B7)/B7*100</f>
        <v>4.9284787395260539</v>
      </c>
      <c r="C8" s="52">
        <f>(C5-C7)/C7*100</f>
        <v>2.2081504140743657</v>
      </c>
      <c r="D8" s="52">
        <f t="shared" ref="D8:N8" si="0">(D5-D7)/D7*100</f>
        <v>-3.5745044544289781</v>
      </c>
      <c r="E8" s="52">
        <f t="shared" si="0"/>
        <v>-4.4888477726378744</v>
      </c>
      <c r="F8" s="52">
        <f t="shared" si="0"/>
        <v>-7.8736622525785682</v>
      </c>
      <c r="G8" s="52">
        <f t="shared" si="0"/>
        <v>0.99794196213804154</v>
      </c>
      <c r="H8" s="53">
        <f t="shared" si="0"/>
        <v>31.354562800434316</v>
      </c>
      <c r="I8" s="53">
        <f t="shared" si="0"/>
        <v>47.028856900533683</v>
      </c>
      <c r="J8" s="52">
        <f t="shared" si="0"/>
        <v>-1.6717623298415478</v>
      </c>
      <c r="K8" s="53">
        <f t="shared" si="0"/>
        <v>10.583185996528806</v>
      </c>
      <c r="L8" s="52">
        <f t="shared" si="0"/>
        <v>-5.7824898693922773</v>
      </c>
      <c r="M8" s="52">
        <f t="shared" si="0"/>
        <v>6.3705494258981572</v>
      </c>
      <c r="N8" s="52">
        <f t="shared" si="0"/>
        <v>-6.2933523761867587</v>
      </c>
      <c r="O8" s="52">
        <f t="shared" ref="O8" si="1">(O5-O7)/O7*100</f>
        <v>1.3461677767043039</v>
      </c>
      <c r="P8" s="52">
        <f t="shared" ref="P8" si="2">(P5-P7)/P7*100</f>
        <v>-1.482470820601695</v>
      </c>
      <c r="Q8" s="52">
        <f t="shared" ref="Q8" si="3">(Q5-Q7)/Q7*100</f>
        <v>0.30659074865815528</v>
      </c>
      <c r="R8" s="52">
        <f t="shared" ref="R8" si="4">(R5-R7)/R7*100</f>
        <v>13.839914066017553</v>
      </c>
      <c r="S8" s="52">
        <f t="shared" ref="S8" si="5">(S5-S7)/S7*100</f>
        <v>-2.4323211150265247</v>
      </c>
      <c r="T8" s="52">
        <f t="shared" ref="T8" si="6">(T5-T7)/T7*100</f>
        <v>22.515928889596196</v>
      </c>
      <c r="U8" s="52"/>
      <c r="V8" s="52"/>
      <c r="W8" s="52"/>
      <c r="X8" s="52">
        <f t="shared" ref="X8:Y8" si="7">(X5-X7)/X7*100</f>
        <v>-4.641904044189415</v>
      </c>
      <c r="Y8" s="52">
        <f t="shared" si="7"/>
        <v>4.2158621655775503</v>
      </c>
      <c r="Z8" s="52"/>
      <c r="AA8" s="52">
        <f t="shared" ref="AA8" si="8">(AA5-AA7)/AA7*100</f>
        <v>14.822059151174749</v>
      </c>
      <c r="AB8" s="52"/>
      <c r="AC8" s="52"/>
      <c r="AD8" s="52"/>
      <c r="AE8" s="52"/>
      <c r="AF8" s="52"/>
      <c r="AG8" s="52">
        <f t="shared" ref="AG8" si="9">(AG5-AG7)/AG7*100</f>
        <v>-11.930750632017629</v>
      </c>
      <c r="AH8" s="52">
        <f t="shared" ref="AH8" si="10">(AH5-AH7)/AH7*100</f>
        <v>-6.2352801683543788</v>
      </c>
      <c r="AI8" s="52"/>
      <c r="AJ8" s="54">
        <f t="shared" ref="AJ8" si="11">(AJ5-AJ7)/AJ7*100</f>
        <v>-1.2184000837545954</v>
      </c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>
        <f>(BD5-BD7)/BD7*100</f>
        <v>-14.746264913196717</v>
      </c>
      <c r="BE8" s="54">
        <f>(BE5-BE7)/BE7*100</f>
        <v>-12.981418925454106</v>
      </c>
      <c r="BF8" s="55"/>
      <c r="BG8" s="55"/>
    </row>
    <row r="9" spans="1:66" s="7" customFormat="1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42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</row>
    <row r="10" spans="1:66" s="7" customFormat="1" x14ac:dyDescent="0.25">
      <c r="A10" s="7" t="s">
        <v>64</v>
      </c>
      <c r="B10" s="15">
        <v>2.3909922903239522E-5</v>
      </c>
      <c r="C10" s="15">
        <v>3.1326136988641166E-4</v>
      </c>
      <c r="D10" s="67">
        <v>0.16704500164550057</v>
      </c>
      <c r="E10" s="15">
        <v>1.0108867061568211E-2</v>
      </c>
      <c r="F10" s="15">
        <v>4.4397983464306894E-2</v>
      </c>
      <c r="G10" s="15">
        <v>0.62464713959335672</v>
      </c>
      <c r="H10" s="15">
        <v>8.0655155173049303E-3</v>
      </c>
      <c r="I10" s="15">
        <v>2.0662780305057463E-3</v>
      </c>
      <c r="J10" s="15">
        <v>1.0093728235436682E-2</v>
      </c>
      <c r="K10" s="15">
        <v>8.5727395527583877E-2</v>
      </c>
      <c r="L10" s="15">
        <v>9.9387837785591595E-4</v>
      </c>
      <c r="M10" s="15">
        <v>3.3464334650046431E-4</v>
      </c>
      <c r="N10" s="15">
        <v>8.9227286906143108E-5</v>
      </c>
      <c r="O10" s="15">
        <v>2.4532672138952668E-3</v>
      </c>
      <c r="P10" s="15">
        <v>3.4069148815905346E-3</v>
      </c>
      <c r="Q10" s="15">
        <v>4.4466080700523991E-4</v>
      </c>
      <c r="R10" s="15">
        <v>9.4402796739724603E-4</v>
      </c>
      <c r="S10" s="15">
        <v>2.6376771150107111E-2</v>
      </c>
      <c r="T10" s="14">
        <v>2.1843405388381086E-3</v>
      </c>
      <c r="U10" s="14">
        <v>2.9194109431362308E-6</v>
      </c>
      <c r="V10" s="14">
        <v>3.3093488264349555E-5</v>
      </c>
      <c r="W10" s="14">
        <v>1.9611352906790016E-7</v>
      </c>
      <c r="X10" s="14">
        <v>1.2802800840552897E-5</v>
      </c>
      <c r="Y10" s="14">
        <v>1.7550746813541705E-4</v>
      </c>
      <c r="Z10" s="14">
        <v>5.877789711103692E-7</v>
      </c>
      <c r="AA10" s="14">
        <v>2.4659786114183805E-4</v>
      </c>
      <c r="AB10" s="14">
        <v>1.9082957040207513E-7</v>
      </c>
      <c r="AC10" s="14">
        <v>1.4929056263537669E-6</v>
      </c>
      <c r="AD10" s="14">
        <v>6.0945588317144804E-5</v>
      </c>
      <c r="AE10" s="14">
        <v>1.1683519354386512E-6</v>
      </c>
      <c r="AF10" s="14">
        <v>1.5253455953681132E-9</v>
      </c>
      <c r="AG10" s="14">
        <v>2.3885914535860255E-4</v>
      </c>
      <c r="AH10" s="14">
        <v>4.2800437145745236E-3</v>
      </c>
      <c r="AI10" s="14">
        <v>1.0992598652921583E-7</v>
      </c>
      <c r="AJ10" s="38">
        <v>7.5934489805654234E-4</v>
      </c>
      <c r="AK10" s="38">
        <v>2.5496033303988709E-7</v>
      </c>
      <c r="AL10" s="38">
        <v>2.0354125333693761E-7</v>
      </c>
      <c r="AM10" s="38">
        <v>1.9642548928572346E-8</v>
      </c>
      <c r="AN10" s="38">
        <v>8.7838265622900331E-8</v>
      </c>
      <c r="AO10" s="38">
        <v>3.2813197134511986E-8</v>
      </c>
      <c r="AP10" s="38">
        <v>2.1851644248113214E-8</v>
      </c>
      <c r="AQ10" s="38">
        <v>3.2820551516591563E-8</v>
      </c>
      <c r="AR10" s="38">
        <v>6.0653810550535623E-9</v>
      </c>
      <c r="AS10" s="38">
        <v>5.5669654749945558E-8</v>
      </c>
      <c r="AT10" s="38">
        <v>1.653664699866241E-8</v>
      </c>
      <c r="AU10" s="38">
        <v>6.0059429268239469E-8</v>
      </c>
      <c r="AV10" s="38">
        <v>1.250802414599978E-8</v>
      </c>
      <c r="AW10" s="38">
        <v>1.1913249349562017E-7</v>
      </c>
      <c r="AX10" s="38">
        <v>2.2208231632340711E-8</v>
      </c>
      <c r="AY10" s="38">
        <v>4.9685762126745566E-6</v>
      </c>
      <c r="AZ10" s="38">
        <v>8.6735830394484666E-8</v>
      </c>
      <c r="BA10" s="38">
        <v>5.2321151237797195E-8</v>
      </c>
      <c r="BB10" s="38">
        <v>1.1564929766937589E-6</v>
      </c>
      <c r="BC10" s="38">
        <v>8.8059317009680243E-8</v>
      </c>
      <c r="BD10" s="38">
        <v>4.4193049179984695E-3</v>
      </c>
      <c r="BE10" s="38">
        <v>4.067915429205186E-5</v>
      </c>
      <c r="BF10" s="14">
        <v>9.7650042677132805E-7</v>
      </c>
      <c r="BG10" s="14">
        <v>2.6084617595488243E-7</v>
      </c>
    </row>
    <row r="11" spans="1:66" s="7" customFormat="1" x14ac:dyDescent="0.25">
      <c r="A11" s="7" t="s">
        <v>60</v>
      </c>
      <c r="B11" s="15">
        <v>2.310865207750093E-2</v>
      </c>
      <c r="C11" s="15">
        <v>2.6274978695067019E-2</v>
      </c>
      <c r="D11" s="15">
        <v>6.0546523233478179E-3</v>
      </c>
      <c r="E11" s="15">
        <v>6.5720491647523957E-3</v>
      </c>
      <c r="F11" s="15">
        <v>1.853441890560167E-2</v>
      </c>
      <c r="G11" s="15">
        <v>1.852361539721024E-3</v>
      </c>
      <c r="H11" s="15">
        <v>1.5552654731458605E-2</v>
      </c>
      <c r="I11" s="15">
        <v>2.6775692321222302E-2</v>
      </c>
      <c r="J11" s="15">
        <v>1.0126267875043693E-2</v>
      </c>
      <c r="K11" s="15">
        <v>8.5004428501381651E-3</v>
      </c>
      <c r="L11" s="15">
        <v>1.3312985778193205E-2</v>
      </c>
      <c r="M11" s="15">
        <v>1.9636982686896898E-2</v>
      </c>
      <c r="N11" s="15">
        <v>1.571251220688363E-2</v>
      </c>
      <c r="O11" s="15">
        <v>7.2755998184228935E-3</v>
      </c>
      <c r="P11" s="15">
        <v>1.1555329535136499E-2</v>
      </c>
      <c r="Q11" s="15">
        <v>1.1225608212737515E-2</v>
      </c>
      <c r="R11" s="15">
        <v>6.9351876488232067E-3</v>
      </c>
      <c r="S11" s="15">
        <v>1.1199917038239119E-2</v>
      </c>
      <c r="T11" s="15">
        <v>1.7031376971179311E-2</v>
      </c>
      <c r="U11" s="15">
        <v>2.3685069244950705E-2</v>
      </c>
      <c r="V11" s="15">
        <v>0.14079370074910649</v>
      </c>
      <c r="W11" s="15">
        <v>2.8284271247461894</v>
      </c>
      <c r="X11" s="15">
        <v>1.6768899803156302E-2</v>
      </c>
      <c r="Y11" s="15">
        <v>1.7920837348144238E-2</v>
      </c>
      <c r="Z11" s="15">
        <v>2.0081943704092796E-2</v>
      </c>
      <c r="AA11" s="15">
        <v>3.0607368194231627E-2</v>
      </c>
      <c r="AB11" s="15">
        <v>4.4887161139123742E-2</v>
      </c>
      <c r="AC11" s="15">
        <v>2.9195813523933759E-2</v>
      </c>
      <c r="AD11" s="15">
        <v>2.7983254922528098E-2</v>
      </c>
      <c r="AE11" s="15">
        <v>4.4025829085093324E-2</v>
      </c>
      <c r="AF11" s="15">
        <v>1.6542960688415147</v>
      </c>
      <c r="AG11" s="15">
        <v>8.0056346424407874E-3</v>
      </c>
      <c r="AH11" s="15">
        <v>1.6098241129063124E-2</v>
      </c>
      <c r="AI11" s="15">
        <v>0.14918737265630508</v>
      </c>
      <c r="AJ11" s="40">
        <v>2.0957828485838745E-2</v>
      </c>
      <c r="AK11" s="40">
        <v>4.7232756179096676E-2</v>
      </c>
      <c r="AL11" s="40">
        <v>5.3671128107116009E-2</v>
      </c>
      <c r="AM11" s="40">
        <v>6.5098041727072523E-2</v>
      </c>
      <c r="AN11" s="40">
        <v>0.10898222412861573</v>
      </c>
      <c r="AO11" s="40">
        <v>0.13237771300347437</v>
      </c>
      <c r="AP11" s="40">
        <v>0.36070737199382152</v>
      </c>
      <c r="AQ11" s="40">
        <v>0.13048674316437173</v>
      </c>
      <c r="AR11" s="40">
        <v>0.14983551319471722</v>
      </c>
      <c r="AS11" s="40">
        <v>8.2336143784655647E-2</v>
      </c>
      <c r="AT11" s="40">
        <v>0.14407558955988997</v>
      </c>
      <c r="AU11" s="40">
        <v>3.6578781045211457E-2</v>
      </c>
      <c r="AV11" s="40">
        <v>0.11396186851048037</v>
      </c>
      <c r="AW11" s="40">
        <v>3.1420686221886859E-2</v>
      </c>
      <c r="AX11" s="40">
        <v>9.3547087033069604E-2</v>
      </c>
      <c r="AY11" s="40">
        <v>3.039475845559321E-2</v>
      </c>
      <c r="AZ11" s="40">
        <v>5.3505089455018945E-2</v>
      </c>
      <c r="BA11" s="40">
        <v>0.10624036081952101</v>
      </c>
      <c r="BB11" s="40">
        <v>4.4999183056349493E-2</v>
      </c>
      <c r="BC11" s="40">
        <v>1.1840715161835185</v>
      </c>
      <c r="BD11" s="40">
        <v>1.8996969516235727E-2</v>
      </c>
      <c r="BE11" s="40">
        <v>1.8328733873244477E-2</v>
      </c>
      <c r="BF11" s="15">
        <v>4.4023402040977766E-2</v>
      </c>
      <c r="BG11" s="15">
        <v>3.4575788147670754E-2</v>
      </c>
    </row>
    <row r="12" spans="1:66" s="7" customFormat="1" x14ac:dyDescent="0.25">
      <c r="A12" s="7" t="s">
        <v>61</v>
      </c>
      <c r="B12" s="56">
        <v>1.0000000000000001E-5</v>
      </c>
      <c r="C12" s="56">
        <v>3.5E-4</v>
      </c>
      <c r="D12" s="15">
        <v>0.17</v>
      </c>
      <c r="E12" s="15">
        <v>1.03E-2</v>
      </c>
      <c r="F12" s="15">
        <v>4.36E-2</v>
      </c>
      <c r="G12" s="15">
        <v>0.61550000000000005</v>
      </c>
      <c r="H12" s="15">
        <v>8.2000000000000007E-3</v>
      </c>
      <c r="I12" s="15">
        <v>1.6000000000000001E-3</v>
      </c>
      <c r="J12" s="15">
        <v>0.01</v>
      </c>
      <c r="K12" s="15">
        <v>8.5599999999999996E-2</v>
      </c>
      <c r="L12" s="56">
        <v>8.8999999999999995E-4</v>
      </c>
      <c r="M12" s="15">
        <v>3.6000000000000002E-4</v>
      </c>
      <c r="N12" s="14">
        <v>9.6000000000000002E-5</v>
      </c>
      <c r="O12" s="15">
        <v>2.5000000000000001E-3</v>
      </c>
      <c r="P12" s="15">
        <v>3.3999999999999998E-3</v>
      </c>
      <c r="Q12" s="56">
        <v>4.6000000000000001E-4</v>
      </c>
      <c r="R12" s="56">
        <v>9.8999999999999999E-4</v>
      </c>
      <c r="S12" s="15">
        <v>2.6599999999999999E-2</v>
      </c>
      <c r="T12" s="15">
        <v>1.9E-3</v>
      </c>
      <c r="U12" s="15"/>
      <c r="V12" s="15"/>
      <c r="W12" s="15"/>
      <c r="X12" s="56">
        <v>1.0000000000000001E-5</v>
      </c>
      <c r="Y12" s="56">
        <v>1.9000000000000001E-4</v>
      </c>
      <c r="Z12" s="15"/>
      <c r="AA12" s="15">
        <v>2.5000000000000001E-4</v>
      </c>
      <c r="AB12" s="15"/>
      <c r="AC12" s="15"/>
      <c r="AD12" s="15"/>
      <c r="AE12" s="15"/>
      <c r="AF12" s="15"/>
      <c r="AG12" s="14">
        <v>2.41E-4</v>
      </c>
      <c r="AH12" s="15">
        <v>4.5999999999999999E-3</v>
      </c>
      <c r="AI12" s="15"/>
      <c r="AJ12" s="47">
        <v>7.6999999999999996E-4</v>
      </c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>
        <v>6.1000000000000004E-3</v>
      </c>
      <c r="BE12" s="38">
        <v>4.1999999999999998E-5</v>
      </c>
      <c r="BF12" s="15"/>
      <c r="BG12" s="15"/>
    </row>
    <row r="13" spans="1:66" s="7" customFormat="1" x14ac:dyDescent="0.25">
      <c r="A13" s="7" t="s">
        <v>62</v>
      </c>
      <c r="B13" s="57">
        <f>(B10-B12)/B12*100</f>
        <v>139.09922903239519</v>
      </c>
      <c r="C13" s="57">
        <f t="shared" ref="C13:H13" si="12">(C10-C12)/C12*100</f>
        <v>-10.496751461025241</v>
      </c>
      <c r="D13" s="57">
        <f t="shared" si="12"/>
        <v>-1.7382343261761433</v>
      </c>
      <c r="E13" s="57">
        <f t="shared" si="12"/>
        <v>-1.8556595964251359</v>
      </c>
      <c r="F13" s="57">
        <f t="shared" si="12"/>
        <v>1.8302373034561781</v>
      </c>
      <c r="G13" s="57">
        <f t="shared" si="12"/>
        <v>1.4861315342577852</v>
      </c>
      <c r="H13" s="57">
        <f t="shared" si="12"/>
        <v>-1.6400546670130529</v>
      </c>
      <c r="I13" s="57">
        <f>(I10-I12)/I12*100</f>
        <v>29.14237690660914</v>
      </c>
      <c r="J13" s="57">
        <f t="shared" ref="J13" si="13">(J10-J12)/J12*100</f>
        <v>0.93728235436681828</v>
      </c>
      <c r="K13" s="58">
        <f t="shared" ref="K13" si="14">(K10-K12)/K12*100</f>
        <v>0.1488265509157497</v>
      </c>
      <c r="L13" s="57">
        <f t="shared" ref="L13" si="15">(L10-L12)/L12*100</f>
        <v>11.671727848979327</v>
      </c>
      <c r="M13" s="57">
        <f t="shared" ref="M13" si="16">(M10-M12)/M12*100</f>
        <v>-7.0435148609821416</v>
      </c>
      <c r="N13" s="57">
        <f t="shared" ref="N13" si="17">(N10-N12)/N12*100</f>
        <v>-7.0549094727675978</v>
      </c>
      <c r="O13" s="57">
        <f t="shared" ref="O13" si="18">(O10-O12)/O12*100</f>
        <v>-1.8693114441893297</v>
      </c>
      <c r="P13" s="57">
        <f t="shared" ref="P13" si="19">(P10-P12)/P12*100</f>
        <v>0.20337887030984531</v>
      </c>
      <c r="Q13" s="57">
        <f t="shared" ref="Q13" si="20">(Q10-Q12)/Q12*100</f>
        <v>-3.3346071727739353</v>
      </c>
      <c r="R13" s="57">
        <f t="shared" ref="R13" si="21">(R10-R12)/R12*100</f>
        <v>-4.6436396568438347</v>
      </c>
      <c r="S13" s="57">
        <f t="shared" ref="S13:T13" si="22">(S10-S12)/S12*100</f>
        <v>-0.83920620260484069</v>
      </c>
      <c r="T13" s="57">
        <f t="shared" si="22"/>
        <v>14.965291517795187</v>
      </c>
      <c r="U13" s="57"/>
      <c r="V13" s="57"/>
      <c r="W13" s="57"/>
      <c r="X13" s="59">
        <f t="shared" ref="X13" si="23">(X10-X12)/X12*100</f>
        <v>28.028008405528954</v>
      </c>
      <c r="Y13" s="59">
        <f t="shared" ref="Y13:AA13" si="24">(Y10-Y12)/Y12*100</f>
        <v>-7.6276483497805039</v>
      </c>
      <c r="Z13" s="59"/>
      <c r="AA13" s="59">
        <f t="shared" si="24"/>
        <v>-1.3608555432647815</v>
      </c>
      <c r="AB13" s="59"/>
      <c r="AC13" s="59"/>
      <c r="AD13" s="59"/>
      <c r="AE13" s="59"/>
      <c r="AF13" s="59"/>
      <c r="AG13" s="59">
        <f>(AG10-AG12)/AG12*100</f>
        <v>-0.88832142796574698</v>
      </c>
      <c r="AH13" s="59">
        <f t="shared" ref="AH13:AJ13" si="25">(AH10-AH12)/AH12*100</f>
        <v>-6.955571422292965</v>
      </c>
      <c r="AI13" s="59"/>
      <c r="AJ13" s="60">
        <f t="shared" si="25"/>
        <v>-1.3837794731763144</v>
      </c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>
        <f>(BD10-BD12)/BD12*100</f>
        <v>-27.55237839346772</v>
      </c>
      <c r="BE13" s="48">
        <f>(BE10-BE12)/BE12*100</f>
        <v>-3.1448707332098507</v>
      </c>
      <c r="BF13" s="15"/>
      <c r="BG13" s="15"/>
    </row>
    <row r="14" spans="1:66" s="7" customFormat="1" x14ac:dyDescent="0.25"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</row>
    <row r="15" spans="1:66" s="7" customFormat="1" x14ac:dyDescent="0.25">
      <c r="A15" s="7" t="s">
        <v>65</v>
      </c>
      <c r="B15" s="15">
        <v>9.9886731574476913E-5</v>
      </c>
      <c r="C15" s="15">
        <v>2.2768809712714541E-3</v>
      </c>
      <c r="D15" s="15">
        <v>1.0620138220751217E-2</v>
      </c>
      <c r="E15" s="15">
        <v>2.5440244929020313E-2</v>
      </c>
      <c r="F15" s="15">
        <v>7.4414171090708432E-3</v>
      </c>
      <c r="G15" s="15">
        <v>0.3542566474871352</v>
      </c>
      <c r="H15" s="15">
        <v>1.1350970648349428E-3</v>
      </c>
      <c r="I15" s="15">
        <v>9.45394531805506E-4</v>
      </c>
      <c r="J15" s="15">
        <v>2.7557786099848169E-2</v>
      </c>
      <c r="K15" s="15">
        <v>6.4258795332691659E-2</v>
      </c>
      <c r="L15" s="15">
        <v>7.1511263345367991E-3</v>
      </c>
      <c r="M15" s="15">
        <v>6.7690244545070172E-5</v>
      </c>
      <c r="N15" s="15">
        <v>2.2371376671029897E-5</v>
      </c>
      <c r="O15" s="15">
        <v>1.2929145086737428E-5</v>
      </c>
      <c r="P15" s="15">
        <v>2.9968146945003001E-3</v>
      </c>
      <c r="Q15" s="15">
        <v>1.7831062146612721E-3</v>
      </c>
      <c r="R15" s="15">
        <v>2.024367051325118E-4</v>
      </c>
      <c r="S15" s="15">
        <v>1.1635364582628633E-2</v>
      </c>
      <c r="T15" s="14">
        <v>6.3372253817879317E-4</v>
      </c>
      <c r="U15" s="14">
        <v>5.3468073829936616E-7</v>
      </c>
      <c r="V15" s="14">
        <v>9.5981484280800687E-6</v>
      </c>
      <c r="W15" s="14">
        <v>0</v>
      </c>
      <c r="X15" s="14">
        <v>9.5069160223764439E-5</v>
      </c>
      <c r="Y15" s="14">
        <v>2.8263695405872937E-3</v>
      </c>
      <c r="Z15" s="14">
        <v>6.2047849513855859E-6</v>
      </c>
      <c r="AA15" s="14">
        <v>5.4749228370211339E-5</v>
      </c>
      <c r="AB15" s="14">
        <v>6.3443551112499652E-7</v>
      </c>
      <c r="AC15" s="14">
        <v>2.8430034125062807E-6</v>
      </c>
      <c r="AD15" s="14">
        <v>1.615066944935687E-5</v>
      </c>
      <c r="AE15" s="14">
        <v>9.6302554151368942E-7</v>
      </c>
      <c r="AF15" s="14">
        <v>0</v>
      </c>
      <c r="AG15" s="14">
        <v>1.9036215064349613E-3</v>
      </c>
      <c r="AH15" s="14">
        <v>2.5409191337960301E-6</v>
      </c>
      <c r="AI15" s="14">
        <v>2.8373067031165879E-7</v>
      </c>
      <c r="AJ15" s="38">
        <v>0.10487972858538482</v>
      </c>
      <c r="AK15" s="38">
        <v>8.4182640836163607E-7</v>
      </c>
      <c r="AL15" s="38">
        <v>1.6630310659520245E-7</v>
      </c>
      <c r="AM15" s="38">
        <v>2.7634719965076728E-8</v>
      </c>
      <c r="AN15" s="38">
        <v>8.122868607957875E-8</v>
      </c>
      <c r="AO15" s="38">
        <v>2.0947381220800335E-8</v>
      </c>
      <c r="AP15" s="38">
        <v>1.7583214048144549E-6</v>
      </c>
      <c r="AQ15" s="38">
        <v>1.3844224380829204E-6</v>
      </c>
      <c r="AR15" s="38">
        <v>2.3569060875475051E-9</v>
      </c>
      <c r="AS15" s="38">
        <v>1.6820656770599674E-8</v>
      </c>
      <c r="AT15" s="38">
        <v>3.7685435721860616E-9</v>
      </c>
      <c r="AU15" s="38">
        <v>1.2930930353967724E-8</v>
      </c>
      <c r="AV15" s="38">
        <v>3.0391047822187517E-9</v>
      </c>
      <c r="AW15" s="38">
        <v>2.8678495271852421E-8</v>
      </c>
      <c r="AX15" s="38">
        <v>6.3912156981290234E-9</v>
      </c>
      <c r="AY15" s="38">
        <v>1.2368156882155785E-6</v>
      </c>
      <c r="AZ15" s="38">
        <v>9.7135753038621997E-8</v>
      </c>
      <c r="BA15" s="38">
        <v>6.5366817086310556E-8</v>
      </c>
      <c r="BB15" s="38">
        <v>5.7804382373266941E-6</v>
      </c>
      <c r="BC15" s="38">
        <v>1.4465325675727217E-8</v>
      </c>
      <c r="BD15" s="38">
        <v>0.37159284054864045</v>
      </c>
      <c r="BE15" s="38">
        <v>5.1823890733936325E-5</v>
      </c>
      <c r="BF15" s="14">
        <v>2.3318307922527778E-7</v>
      </c>
      <c r="BG15" s="14">
        <v>7.8799091347351339E-8</v>
      </c>
    </row>
    <row r="16" spans="1:66" s="7" customFormat="1" x14ac:dyDescent="0.25">
      <c r="A16" s="7" t="s">
        <v>60</v>
      </c>
      <c r="B16" s="15">
        <v>3.1786307119147601E-2</v>
      </c>
      <c r="C16" s="15">
        <v>3.4940070775954735E-2</v>
      </c>
      <c r="D16" s="15">
        <v>1.8933281295226683E-2</v>
      </c>
      <c r="E16" s="15">
        <v>1.2391268511486048E-2</v>
      </c>
      <c r="F16" s="15">
        <v>3.8104243806982033E-2</v>
      </c>
      <c r="G16" s="15">
        <v>6.8371130655116097E-3</v>
      </c>
      <c r="H16" s="15">
        <v>1.5942177470715635E-2</v>
      </c>
      <c r="I16" s="15">
        <v>0.10475051074851507</v>
      </c>
      <c r="J16" s="15">
        <v>1.548321270469742E-2</v>
      </c>
      <c r="K16" s="15">
        <v>1.42182424396623E-2</v>
      </c>
      <c r="L16" s="15">
        <v>1.1443840277083636E-2</v>
      </c>
      <c r="M16" s="15">
        <v>1.7144519237056476E-2</v>
      </c>
      <c r="N16" s="15">
        <v>0.22831525847711603</v>
      </c>
      <c r="O16" s="15">
        <v>1.3597047237736937E-2</v>
      </c>
      <c r="P16" s="15">
        <v>1.8501167998267572E-2</v>
      </c>
      <c r="Q16" s="15">
        <v>1.1266201995587333E-2</v>
      </c>
      <c r="R16" s="15">
        <v>1.0033974736780889E-2</v>
      </c>
      <c r="S16" s="15">
        <v>1.5763613069949136E-2</v>
      </c>
      <c r="T16" s="15">
        <v>3.0734500362348587E-2</v>
      </c>
      <c r="U16" s="15">
        <v>8.7693742971212574E-2</v>
      </c>
      <c r="V16" s="15">
        <v>0.25050088073386789</v>
      </c>
      <c r="W16" s="15" t="e">
        <v>#DIV/0!</v>
      </c>
      <c r="X16" s="15">
        <v>1.2659769493924266E-2</v>
      </c>
      <c r="Y16" s="15">
        <v>1.4990487491738914E-2</v>
      </c>
      <c r="Z16" s="15">
        <v>7.0212265531448673E-2</v>
      </c>
      <c r="AA16" s="15">
        <v>2.1802219076671975E-2</v>
      </c>
      <c r="AB16" s="15">
        <v>2.6664816582064932E-2</v>
      </c>
      <c r="AC16" s="15">
        <v>8.0431665712251063E-2</v>
      </c>
      <c r="AD16" s="15">
        <v>2.7715356322576098E-2</v>
      </c>
      <c r="AE16" s="15">
        <v>0.22462986647399305</v>
      </c>
      <c r="AF16" s="15" t="e">
        <v>#DIV/0!</v>
      </c>
      <c r="AG16" s="15">
        <v>1.0923890786268856E-2</v>
      </c>
      <c r="AH16" s="15">
        <v>0.16519544751600479</v>
      </c>
      <c r="AI16" s="15">
        <v>0.12649221199245342</v>
      </c>
      <c r="AJ16" s="40">
        <v>1.6450878153039347E-2</v>
      </c>
      <c r="AK16" s="40">
        <v>5.7405880318946945E-2</v>
      </c>
      <c r="AL16" s="40">
        <v>0.10215212244937698</v>
      </c>
      <c r="AM16" s="40">
        <v>0.15822463170248063</v>
      </c>
      <c r="AN16" s="40">
        <v>0.3530419749286236</v>
      </c>
      <c r="AO16" s="40">
        <v>0.20308014207752201</v>
      </c>
      <c r="AP16" s="40">
        <v>0.5649499302276394</v>
      </c>
      <c r="AQ16" s="40">
        <v>0.12213724063777233</v>
      </c>
      <c r="AR16" s="40">
        <v>0.8201731471540108</v>
      </c>
      <c r="AS16" s="40">
        <v>0.26290625351442404</v>
      </c>
      <c r="AT16" s="40">
        <v>0.24279690153883687</v>
      </c>
      <c r="AU16" s="40">
        <v>0.13430058171776663</v>
      </c>
      <c r="AV16" s="40">
        <v>0.2793758373663493</v>
      </c>
      <c r="AW16" s="40">
        <v>0.24853956759622967</v>
      </c>
      <c r="AX16" s="40">
        <v>7.2549045669454151E-2</v>
      </c>
      <c r="AY16" s="40">
        <v>2.8497430320142784E-2</v>
      </c>
      <c r="AZ16" s="40">
        <v>6.3416815226448958E-2</v>
      </c>
      <c r="BA16" s="40">
        <v>6.2227994222419043E-2</v>
      </c>
      <c r="BB16" s="40">
        <v>7.6665147846170468E-3</v>
      </c>
      <c r="BC16" s="40">
        <v>0.44299305564531088</v>
      </c>
      <c r="BD16" s="40">
        <v>7.2709961816928605E-3</v>
      </c>
      <c r="BE16" s="40">
        <v>1.5822670781299362E-2</v>
      </c>
      <c r="BF16" s="15">
        <v>7.9778809959345748E-2</v>
      </c>
      <c r="BG16" s="15">
        <v>8.7397617061201527E-2</v>
      </c>
    </row>
    <row r="17" spans="1:59" s="7" customFormat="1" x14ac:dyDescent="0.25">
      <c r="A17" s="7" t="s">
        <v>61</v>
      </c>
      <c r="B17" s="15">
        <v>1E-4</v>
      </c>
      <c r="C17" s="15">
        <v>2E-3</v>
      </c>
      <c r="D17" s="15">
        <v>1.0699999999999999E-2</v>
      </c>
      <c r="E17" s="15">
        <v>2.76E-2</v>
      </c>
      <c r="F17" s="15">
        <v>8.6999999999999994E-3</v>
      </c>
      <c r="G17" s="15">
        <v>0.34870000000000001</v>
      </c>
      <c r="H17" s="15">
        <v>6.8000000000000005E-4</v>
      </c>
      <c r="I17" s="15">
        <v>1E-3</v>
      </c>
      <c r="J17" s="15">
        <v>2.8400000000000002E-2</v>
      </c>
      <c r="K17" s="15">
        <v>5.0700000000000002E-2</v>
      </c>
      <c r="L17" s="15">
        <v>7.9000000000000008E-3</v>
      </c>
      <c r="M17" s="15">
        <v>6.0000000000000002E-5</v>
      </c>
      <c r="N17" s="14">
        <v>2.3E-5</v>
      </c>
      <c r="O17" s="15">
        <v>1.1E-5</v>
      </c>
      <c r="P17" s="15">
        <v>3.3999999999999998E-3</v>
      </c>
      <c r="Q17" s="15">
        <v>1.8E-3</v>
      </c>
      <c r="R17" s="15">
        <v>2.0000000000000001E-4</v>
      </c>
      <c r="S17" s="15">
        <v>1.1299999999999999E-2</v>
      </c>
      <c r="T17" s="15">
        <v>5.1999999999999995E-4</v>
      </c>
      <c r="U17" s="15"/>
      <c r="V17" s="15"/>
      <c r="W17" s="15"/>
      <c r="X17" s="15">
        <v>1E-4</v>
      </c>
      <c r="Y17" s="15">
        <v>2.8999999999999998E-3</v>
      </c>
      <c r="Z17" s="15"/>
      <c r="AA17" s="15">
        <v>5.0000000000000002E-5</v>
      </c>
      <c r="AB17" s="15"/>
      <c r="AC17" s="15"/>
      <c r="AD17" s="15"/>
      <c r="AE17" s="15"/>
      <c r="AF17" s="15"/>
      <c r="AG17" s="15">
        <v>1.9E-3</v>
      </c>
      <c r="AH17" s="15">
        <v>9.9999999999999995E-7</v>
      </c>
      <c r="AI17" s="15"/>
      <c r="AJ17" s="40">
        <v>0.114</v>
      </c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>
        <v>0.36699999999999999</v>
      </c>
      <c r="BE17" s="40">
        <v>4.0000000000000003E-5</v>
      </c>
      <c r="BF17" s="15"/>
      <c r="BG17" s="15"/>
    </row>
    <row r="18" spans="1:59" s="61" customFormat="1" x14ac:dyDescent="0.25">
      <c r="A18" s="7" t="s">
        <v>62</v>
      </c>
      <c r="B18" s="61">
        <f>(B15-B17)/B17*100</f>
        <v>-0.11326842552309151</v>
      </c>
      <c r="C18" s="61">
        <f>(C15-C17)/C17*100</f>
        <v>13.844048563572702</v>
      </c>
      <c r="D18" s="61">
        <f t="shared" ref="D18:AJ18" si="26">(D15-D17)/D17*100</f>
        <v>-0.74637176868020882</v>
      </c>
      <c r="E18" s="61">
        <f t="shared" si="26"/>
        <v>-7.8251995325350974</v>
      </c>
      <c r="F18" s="61">
        <f t="shared" si="26"/>
        <v>-14.466470010679958</v>
      </c>
      <c r="G18" s="61">
        <f t="shared" si="26"/>
        <v>1.5935324023903616</v>
      </c>
      <c r="H18" s="61">
        <f t="shared" si="26"/>
        <v>66.926038946315103</v>
      </c>
      <c r="I18" s="61">
        <f t="shared" si="26"/>
        <v>-5.4605468194494025</v>
      </c>
      <c r="J18" s="61">
        <f t="shared" si="26"/>
        <v>-2.9655419019430735</v>
      </c>
      <c r="K18" s="61">
        <f t="shared" si="26"/>
        <v>26.743186060535812</v>
      </c>
      <c r="L18" s="61">
        <f t="shared" si="26"/>
        <v>-9.4794134868759699</v>
      </c>
      <c r="M18" s="61">
        <f t="shared" si="26"/>
        <v>12.817074241783615</v>
      </c>
      <c r="N18" s="61">
        <f t="shared" si="26"/>
        <v>-2.7331449085656643</v>
      </c>
      <c r="O18" s="61">
        <f t="shared" si="26"/>
        <v>17.537682606703896</v>
      </c>
      <c r="P18" s="61">
        <f t="shared" si="26"/>
        <v>-11.858391338226463</v>
      </c>
      <c r="Q18" s="61">
        <f t="shared" si="26"/>
        <v>-0.93854362992932716</v>
      </c>
      <c r="R18" s="61">
        <f t="shared" si="26"/>
        <v>1.2183525662558947</v>
      </c>
      <c r="S18" s="61">
        <f t="shared" si="26"/>
        <v>2.9678281648551685</v>
      </c>
      <c r="T18" s="61">
        <f t="shared" si="26"/>
        <v>21.86971888053716</v>
      </c>
      <c r="X18" s="61">
        <f t="shared" si="26"/>
        <v>-4.9308397762355654</v>
      </c>
      <c r="Y18" s="61">
        <f t="shared" si="26"/>
        <v>-2.5389813590588317</v>
      </c>
      <c r="AA18" s="61">
        <f t="shared" si="26"/>
        <v>9.4984567404226734</v>
      </c>
      <c r="AG18" s="61">
        <f t="shared" si="26"/>
        <v>0.19060560184007022</v>
      </c>
      <c r="AH18" s="61">
        <f t="shared" si="26"/>
        <v>154.09191337960303</v>
      </c>
      <c r="AJ18" s="61">
        <f t="shared" si="26"/>
        <v>-8.0002380829957787</v>
      </c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>
        <f>(BD15-BD17)/BD17*100</f>
        <v>1.2514551903652462</v>
      </c>
      <c r="BE18" s="62">
        <f>(BE15-BE17)/BE17*100</f>
        <v>29.559726834840799</v>
      </c>
    </row>
    <row r="19" spans="1:59" s="7" customFormat="1" x14ac:dyDescent="0.25"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</row>
    <row r="20" spans="1:59" s="7" customFormat="1" x14ac:dyDescent="0.25">
      <c r="A20" s="7" t="s">
        <v>66</v>
      </c>
      <c r="B20" s="14">
        <v>6.0124263642416257E-5</v>
      </c>
      <c r="C20" s="14">
        <v>1.0631266799589318E-3</v>
      </c>
      <c r="D20" s="14">
        <v>1.2988906421886902E-2</v>
      </c>
      <c r="E20" s="15">
        <v>3.9434620837089339E-2</v>
      </c>
      <c r="F20" s="15">
        <v>5.38771746122629E-2</v>
      </c>
      <c r="G20" s="15">
        <v>0.55275674243644024</v>
      </c>
      <c r="H20" s="15">
        <v>3.9695471059281402E-2</v>
      </c>
      <c r="I20" s="15">
        <v>2.0993784322086814E-3</v>
      </c>
      <c r="J20" s="15">
        <v>0.11306859153174351</v>
      </c>
      <c r="K20" s="15">
        <v>0.14903176741796659</v>
      </c>
      <c r="L20" s="15">
        <v>3.7262222451535203E-3</v>
      </c>
      <c r="M20" s="15">
        <v>1.6981190544319258E-4</v>
      </c>
      <c r="N20" s="15">
        <v>3.0008462460112439E-5</v>
      </c>
      <c r="O20" s="15">
        <v>5.5814841302304864E-3</v>
      </c>
      <c r="P20" s="15">
        <v>5.0402980285017898E-3</v>
      </c>
      <c r="Q20" s="15">
        <v>1.9051383472349205E-4</v>
      </c>
      <c r="R20" s="15">
        <v>4.7957699397580542E-4</v>
      </c>
      <c r="S20" s="15">
        <v>3.5978570405432861E-3</v>
      </c>
      <c r="T20" s="15">
        <v>1.0712469775336284E-3</v>
      </c>
      <c r="U20" s="14">
        <v>3.2788054914093104E-6</v>
      </c>
      <c r="V20" s="14">
        <v>3.5205172118258976E-4</v>
      </c>
      <c r="W20" s="14">
        <v>2.4115442535245387E-7</v>
      </c>
      <c r="X20" s="14">
        <v>4.7427670350594138E-5</v>
      </c>
      <c r="Y20" s="14">
        <v>5.6996115624512059E-4</v>
      </c>
      <c r="Z20" s="14">
        <v>5.1637211787479965E-7</v>
      </c>
      <c r="AA20" s="14">
        <v>1.2820732672363149E-4</v>
      </c>
      <c r="AB20" s="14">
        <v>6.2414693758958501E-7</v>
      </c>
      <c r="AC20" s="14">
        <v>3.0326791129446415E-6</v>
      </c>
      <c r="AD20" s="14">
        <v>2.7455092128759849E-5</v>
      </c>
      <c r="AE20" s="14">
        <v>3.2430916653058924E-7</v>
      </c>
      <c r="AF20" s="14">
        <v>8.2188278661373123E-9</v>
      </c>
      <c r="AG20" s="14">
        <v>8.2590789279863609E-4</v>
      </c>
      <c r="AH20" s="14">
        <v>9.0248633344387659E-3</v>
      </c>
      <c r="AI20" s="14">
        <v>1.9527775078855771E-7</v>
      </c>
      <c r="AJ20" s="38">
        <v>2.9096911065100016E-3</v>
      </c>
      <c r="AK20" s="38">
        <v>6.1729146746583886E-7</v>
      </c>
      <c r="AL20" s="38">
        <v>3.3086058670689319E-7</v>
      </c>
      <c r="AM20" s="38">
        <v>2.6916030601009363E-8</v>
      </c>
      <c r="AN20" s="38">
        <v>1.1969510239544171E-7</v>
      </c>
      <c r="AO20" s="38">
        <v>2.7698564525881413E-8</v>
      </c>
      <c r="AP20" s="38">
        <v>6.6085636001114209E-8</v>
      </c>
      <c r="AQ20" s="38">
        <v>6.5119714446484128E-8</v>
      </c>
      <c r="AR20" s="38">
        <v>5.7365803761754677E-9</v>
      </c>
      <c r="AS20" s="38">
        <v>4.4542746283494617E-8</v>
      </c>
      <c r="AT20" s="38">
        <v>1.2516767821746501E-8</v>
      </c>
      <c r="AU20" s="38">
        <v>4.0154960588985894E-8</v>
      </c>
      <c r="AV20" s="38">
        <v>7.3499162156302653E-9</v>
      </c>
      <c r="AW20" s="38">
        <v>6.4418373769395977E-8</v>
      </c>
      <c r="AX20" s="38">
        <v>1.1940917566851994E-8</v>
      </c>
      <c r="AY20" s="38">
        <v>2.5907619547822083E-6</v>
      </c>
      <c r="AZ20" s="38">
        <v>2.1088926479824492E-7</v>
      </c>
      <c r="BA20" s="38">
        <v>7.0235091168329646E-8</v>
      </c>
      <c r="BB20" s="38">
        <v>7.291699536194371E-7</v>
      </c>
      <c r="BC20" s="38">
        <v>6.4645505183192447E-8</v>
      </c>
      <c r="BD20" s="38">
        <v>2.122617341750452E-3</v>
      </c>
      <c r="BE20" s="38">
        <v>1.1795160333320732E-5</v>
      </c>
      <c r="BF20" s="14">
        <v>7.9653349646446837E-7</v>
      </c>
      <c r="BG20" s="14">
        <v>1.8702227182211612E-7</v>
      </c>
    </row>
    <row r="21" spans="1:59" s="7" customFormat="1" x14ac:dyDescent="0.25">
      <c r="A21" s="7" t="s">
        <v>60</v>
      </c>
      <c r="B21" s="15">
        <v>2.0832669602647659E-2</v>
      </c>
      <c r="C21" s="15">
        <v>3.3068860466529154E-2</v>
      </c>
      <c r="D21" s="15">
        <v>7.5724156529584658E-3</v>
      </c>
      <c r="E21" s="15">
        <v>7.351332630162773E-3</v>
      </c>
      <c r="F21" s="15">
        <v>1.8872373593452195E-2</v>
      </c>
      <c r="G21" s="15">
        <v>1.720686543129466E-3</v>
      </c>
      <c r="H21" s="15">
        <v>1.7299231377615576E-2</v>
      </c>
      <c r="I21" s="15">
        <v>2.8643629781288083E-2</v>
      </c>
      <c r="J21" s="15">
        <v>9.393213027163165E-3</v>
      </c>
      <c r="K21" s="15">
        <v>7.9699389247988063E-3</v>
      </c>
      <c r="L21" s="15">
        <v>1.3341098775780387E-2</v>
      </c>
      <c r="M21" s="15">
        <v>1.7825260501560455E-2</v>
      </c>
      <c r="N21" s="15">
        <v>2.6002406626127982E-2</v>
      </c>
      <c r="O21" s="15">
        <v>7.7513803789452896E-3</v>
      </c>
      <c r="P21" s="15">
        <v>1.2973502519843579E-2</v>
      </c>
      <c r="Q21" s="15">
        <v>7.6823975533418017E-3</v>
      </c>
      <c r="R21" s="15">
        <v>4.0601158326694382E-3</v>
      </c>
      <c r="S21" s="15">
        <v>1.0969386523758307E-2</v>
      </c>
      <c r="T21" s="15">
        <v>2.3062164386614008E-2</v>
      </c>
      <c r="U21" s="15">
        <v>5.1231245774529546E-2</v>
      </c>
      <c r="V21" s="15">
        <v>4.2779119272167695E-2</v>
      </c>
      <c r="W21" s="15">
        <v>2.8284271247461898</v>
      </c>
      <c r="X21" s="15">
        <v>1.6039098805936545E-2</v>
      </c>
      <c r="Y21" s="15">
        <v>1.4885656231867788E-2</v>
      </c>
      <c r="Z21" s="15">
        <v>2.7843295049678501E-2</v>
      </c>
      <c r="AA21" s="15">
        <v>3.2168421614264406E-2</v>
      </c>
      <c r="AB21" s="15">
        <v>2.8916493463383108E-2</v>
      </c>
      <c r="AC21" s="15">
        <v>1.8529063280312983E-2</v>
      </c>
      <c r="AD21" s="15">
        <v>2.2754758917101894E-2</v>
      </c>
      <c r="AE21" s="15">
        <v>7.407076081345243E-2</v>
      </c>
      <c r="AF21" s="15">
        <v>1.2319433909562725</v>
      </c>
      <c r="AG21" s="15">
        <v>5.492479465978849E-3</v>
      </c>
      <c r="AH21" s="15">
        <v>1.6208251605801399E-2</v>
      </c>
      <c r="AI21" s="15">
        <v>0.13373238358306747</v>
      </c>
      <c r="AJ21" s="40">
        <v>1.7956838892777383E-2</v>
      </c>
      <c r="AK21" s="40">
        <v>4.0524350088219439E-2</v>
      </c>
      <c r="AL21" s="40">
        <v>4.8544473272246931E-2</v>
      </c>
      <c r="AM21" s="40">
        <v>7.3608792830296213E-2</v>
      </c>
      <c r="AN21" s="40">
        <v>0.10324965452944085</v>
      </c>
      <c r="AO21" s="40">
        <v>0.27384204760770936</v>
      </c>
      <c r="AP21" s="40">
        <v>0.53010504166797978</v>
      </c>
      <c r="AQ21" s="40">
        <v>0.16428569409974028</v>
      </c>
      <c r="AR21" s="40">
        <v>0.17405375850965668</v>
      </c>
      <c r="AS21" s="40">
        <v>6.8984238971766532E-2</v>
      </c>
      <c r="AT21" s="40">
        <v>0.11571304337317813</v>
      </c>
      <c r="AU21" s="40">
        <v>9.4970680256008438E-2</v>
      </c>
      <c r="AV21" s="40">
        <v>0.1276115156412381</v>
      </c>
      <c r="AW21" s="40">
        <v>9.5332763279144056E-2</v>
      </c>
      <c r="AX21" s="40">
        <v>7.687037172339671E-2</v>
      </c>
      <c r="AY21" s="40">
        <v>3.1228590546872548E-2</v>
      </c>
      <c r="AZ21" s="40">
        <v>2.3796337421205169E-2</v>
      </c>
      <c r="BA21" s="40">
        <v>3.3755491491470731E-2</v>
      </c>
      <c r="BB21" s="40">
        <v>4.7175937757204814E-2</v>
      </c>
      <c r="BC21" s="40">
        <v>0.37659352886712227</v>
      </c>
      <c r="BD21" s="40">
        <v>1.4029633091209684E-2</v>
      </c>
      <c r="BE21" s="40">
        <v>1.4510194888149605E-2</v>
      </c>
      <c r="BF21" s="15">
        <v>4.3460886013111828E-2</v>
      </c>
      <c r="BG21" s="15">
        <v>2.9543358591233936E-2</v>
      </c>
    </row>
    <row r="22" spans="1:59" s="7" customFormat="1" x14ac:dyDescent="0.25">
      <c r="A22" s="7" t="s">
        <v>61</v>
      </c>
      <c r="B22" s="15">
        <v>5.0000000000000002E-5</v>
      </c>
      <c r="C22" s="15">
        <v>1E-3</v>
      </c>
      <c r="D22" s="15">
        <v>1.2E-2</v>
      </c>
      <c r="E22" s="15">
        <v>3.9399999999999998E-2</v>
      </c>
      <c r="F22" s="15">
        <v>5.2999999999999999E-2</v>
      </c>
      <c r="G22" s="15">
        <v>0.5524</v>
      </c>
      <c r="H22" s="15">
        <v>3.9300000000000002E-2</v>
      </c>
      <c r="I22" s="15">
        <v>1.6000000000000001E-3</v>
      </c>
      <c r="J22" s="15">
        <v>0.113</v>
      </c>
      <c r="K22" s="15">
        <v>0.14799999999999999</v>
      </c>
      <c r="L22" s="15">
        <v>3.8E-3</v>
      </c>
      <c r="M22" s="15">
        <v>1.4999999999999999E-4</v>
      </c>
      <c r="N22" s="14">
        <v>2.5000000000000001E-5</v>
      </c>
      <c r="O22" s="15">
        <v>5.4999999999999997E-3</v>
      </c>
      <c r="P22" s="15">
        <v>5.1999999999999998E-3</v>
      </c>
      <c r="Q22" s="15">
        <v>2.3000000000000001E-4</v>
      </c>
      <c r="R22" s="15">
        <v>5.0000000000000001E-4</v>
      </c>
      <c r="S22" s="15">
        <v>3.8E-3</v>
      </c>
      <c r="T22" s="15">
        <v>1E-3</v>
      </c>
      <c r="U22" s="15"/>
      <c r="V22" s="15"/>
      <c r="W22" s="15"/>
      <c r="X22" s="15">
        <v>5.0000000000000002E-5</v>
      </c>
      <c r="Y22" s="15">
        <v>5.6999999999999998E-4</v>
      </c>
      <c r="Z22" s="15"/>
      <c r="AA22" s="15">
        <v>1.25E-4</v>
      </c>
      <c r="AB22" s="15"/>
      <c r="AC22" s="15"/>
      <c r="AD22" s="15"/>
      <c r="AE22" s="15"/>
      <c r="AF22" s="15"/>
      <c r="AG22" s="15">
        <v>1E-3</v>
      </c>
      <c r="AH22" s="15">
        <v>9.7000000000000003E-3</v>
      </c>
      <c r="AI22" s="15"/>
      <c r="AJ22" s="40">
        <v>2.9099999999999998E-3</v>
      </c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>
        <v>2.4099999999999998E-3</v>
      </c>
      <c r="BE22" s="40">
        <v>1.2E-5</v>
      </c>
      <c r="BF22" s="15"/>
      <c r="BG22" s="15"/>
    </row>
    <row r="23" spans="1:59" s="65" customFormat="1" x14ac:dyDescent="0.25">
      <c r="A23" s="7" t="s">
        <v>62</v>
      </c>
      <c r="B23" s="63">
        <f>(B20-B22)/B22*100</f>
        <v>20.248527284832505</v>
      </c>
      <c r="C23" s="63">
        <f t="shared" ref="C23:G23" si="27">(C20-C22)/C22*100</f>
        <v>6.3126679958931762</v>
      </c>
      <c r="D23" s="63">
        <f t="shared" si="27"/>
        <v>8.2408868490575138</v>
      </c>
      <c r="E23" s="63">
        <f>(E20-E22)/E22</f>
        <v>8.7870144896805551E-4</v>
      </c>
      <c r="F23" s="63">
        <f t="shared" si="27"/>
        <v>1.6550464382318897</v>
      </c>
      <c r="G23" s="63">
        <f t="shared" si="27"/>
        <v>6.4580455546748419E-2</v>
      </c>
      <c r="H23" s="63">
        <f t="shared" ref="H23" si="28">(H20-H22)/H22*100</f>
        <v>1.0062876826498743</v>
      </c>
      <c r="I23" s="63">
        <f t="shared" ref="I23" si="29">(I20-I22)/I22*100</f>
        <v>31.211152013042582</v>
      </c>
      <c r="J23" s="63">
        <f t="shared" ref="J23" si="30">(J20-J22)/J22*100</f>
        <v>6.0700470569471844E-2</v>
      </c>
      <c r="K23" s="63">
        <f t="shared" ref="K23:L23" si="31">(K20-K22)/K22*100</f>
        <v>0.69714014727472629</v>
      </c>
      <c r="L23" s="63">
        <f t="shared" si="31"/>
        <v>-1.9415198643810454</v>
      </c>
      <c r="M23" s="63">
        <f t="shared" ref="M23" si="32">(M20-M22)/M22*100</f>
        <v>13.207936962128397</v>
      </c>
      <c r="N23" s="63">
        <f t="shared" ref="N23" si="33">(N20-N22)/N22*100</f>
        <v>20.033849840449751</v>
      </c>
      <c r="O23" s="63">
        <f t="shared" ref="O23" si="34">(O20-O22)/O22*100</f>
        <v>1.4815296405543039</v>
      </c>
      <c r="P23" s="64">
        <f t="shared" ref="P23:Q23" si="35">(P20-P22)/P22*100</f>
        <v>-3.0711917595809606</v>
      </c>
      <c r="Q23" s="64">
        <f t="shared" si="35"/>
        <v>-17.167897946307807</v>
      </c>
      <c r="R23" s="64">
        <f t="shared" ref="R23" si="36">(R20-R22)/R22*100</f>
        <v>-4.0846012048389175</v>
      </c>
      <c r="S23" s="64">
        <f t="shared" ref="S23" si="37">(S20-S22)/S22*100</f>
        <v>-5.319551564650367</v>
      </c>
      <c r="T23" s="63">
        <f t="shared" ref="T23" si="38">(T20-T22)/T22*100</f>
        <v>7.1246977533628328</v>
      </c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48">
        <f>(BD20-BD22)/BD22*100</f>
        <v>-11.924591628611944</v>
      </c>
      <c r="BE23" s="48">
        <f>(BE20-BE22)/BE22*100</f>
        <v>-1.7069972223272383</v>
      </c>
    </row>
    <row r="24" spans="1:59" s="7" customFormat="1" x14ac:dyDescent="0.25"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</row>
    <row r="25" spans="1:59" x14ac:dyDescent="0.25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37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14"/>
      <c r="BG25" s="14"/>
    </row>
    <row r="26" spans="1:59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39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15"/>
      <c r="BG26" s="15"/>
    </row>
    <row r="28" spans="1:59" x14ac:dyDescent="0.2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37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14"/>
      <c r="BG28" s="14"/>
    </row>
    <row r="29" spans="1:59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39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15"/>
      <c r="BG29" s="15"/>
    </row>
    <row r="31" spans="1:59" ht="28" x14ac:dyDescent="0.25">
      <c r="A31" s="13" t="s">
        <v>67</v>
      </c>
    </row>
    <row r="33" spans="1:1" x14ac:dyDescent="0.25">
      <c r="A33" t="s">
        <v>68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8"/>
  <sheetViews>
    <sheetView tabSelected="1" zoomScale="76" zoomScaleNormal="76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H24" sqref="BH24:BH28"/>
    </sheetView>
  </sheetViews>
  <sheetFormatPr defaultRowHeight="14" x14ac:dyDescent="0.25"/>
  <cols>
    <col min="2" max="2" width="29.90625" customWidth="1"/>
  </cols>
  <sheetData>
    <row r="1" spans="1:60" x14ac:dyDescent="0.25">
      <c r="AA1" t="s">
        <v>139</v>
      </c>
      <c r="AL1" t="s">
        <v>140</v>
      </c>
      <c r="AM1" t="s">
        <v>141</v>
      </c>
      <c r="AN1" s="31" t="s">
        <v>142</v>
      </c>
      <c r="AO1" t="s">
        <v>143</v>
      </c>
      <c r="AP1" t="s">
        <v>144</v>
      </c>
      <c r="AQ1" t="s">
        <v>145</v>
      </c>
      <c r="AR1" t="s">
        <v>146</v>
      </c>
      <c r="AS1" t="s">
        <v>147</v>
      </c>
      <c r="AT1" t="s">
        <v>148</v>
      </c>
      <c r="AU1" t="s">
        <v>149</v>
      </c>
      <c r="AV1" t="s">
        <v>150</v>
      </c>
      <c r="AW1" t="s">
        <v>151</v>
      </c>
      <c r="AX1" t="s">
        <v>152</v>
      </c>
      <c r="AY1" t="s">
        <v>153</v>
      </c>
    </row>
    <row r="2" spans="1:60" ht="15" x14ac:dyDescent="0.25">
      <c r="A2" s="23"/>
      <c r="B2" s="23" t="s">
        <v>71</v>
      </c>
      <c r="C2" s="23" t="s">
        <v>72</v>
      </c>
      <c r="D2" s="23" t="s">
        <v>73</v>
      </c>
      <c r="E2" s="23" t="s">
        <v>74</v>
      </c>
      <c r="F2" s="23" t="s">
        <v>75</v>
      </c>
      <c r="G2" s="23" t="s">
        <v>76</v>
      </c>
      <c r="H2" s="23" t="s">
        <v>77</v>
      </c>
      <c r="I2" s="23" t="s">
        <v>78</v>
      </c>
      <c r="J2" s="26" t="s">
        <v>8</v>
      </c>
      <c r="K2" s="23" t="s">
        <v>79</v>
      </c>
      <c r="L2" s="23" t="s">
        <v>80</v>
      </c>
      <c r="M2" s="23" t="s">
        <v>81</v>
      </c>
      <c r="N2" s="23" t="s">
        <v>82</v>
      </c>
      <c r="O2" s="23" t="s">
        <v>83</v>
      </c>
      <c r="P2" s="23" t="s">
        <v>84</v>
      </c>
      <c r="Q2" s="23" t="s">
        <v>85</v>
      </c>
      <c r="R2" s="23" t="s">
        <v>86</v>
      </c>
      <c r="S2" s="23" t="s">
        <v>87</v>
      </c>
      <c r="T2" s="23" t="s">
        <v>88</v>
      </c>
      <c r="U2" s="23" t="s">
        <v>89</v>
      </c>
      <c r="V2" s="23" t="s">
        <v>90</v>
      </c>
      <c r="W2" s="23" t="s">
        <v>91</v>
      </c>
      <c r="X2" s="26" t="s">
        <v>22</v>
      </c>
      <c r="Y2" s="23" t="s">
        <v>92</v>
      </c>
      <c r="Z2" s="23" t="s">
        <v>93</v>
      </c>
      <c r="AA2" s="30" t="s">
        <v>94</v>
      </c>
      <c r="AB2" s="68" t="s">
        <v>95</v>
      </c>
      <c r="AC2" s="23" t="s">
        <v>96</v>
      </c>
      <c r="AD2" s="23" t="s">
        <v>97</v>
      </c>
      <c r="AE2" s="23" t="s">
        <v>29</v>
      </c>
      <c r="AF2" s="26" t="s">
        <v>30</v>
      </c>
      <c r="AG2" s="23" t="s">
        <v>31</v>
      </c>
      <c r="AH2" s="23" t="s">
        <v>98</v>
      </c>
      <c r="AI2" s="23" t="s">
        <v>99</v>
      </c>
      <c r="AJ2" s="23" t="s">
        <v>100</v>
      </c>
      <c r="AK2" s="23" t="s">
        <v>101</v>
      </c>
      <c r="AL2" s="30" t="s">
        <v>102</v>
      </c>
      <c r="AM2" s="30" t="s">
        <v>103</v>
      </c>
      <c r="AN2" s="30" t="s">
        <v>104</v>
      </c>
      <c r="AO2" s="30" t="s">
        <v>105</v>
      </c>
      <c r="AP2" s="30" t="s">
        <v>106</v>
      </c>
      <c r="AQ2" s="30" t="s">
        <v>107</v>
      </c>
      <c r="AR2" s="30" t="s">
        <v>108</v>
      </c>
      <c r="AS2" s="30" t="s">
        <v>109</v>
      </c>
      <c r="AT2" s="30" t="s">
        <v>110</v>
      </c>
      <c r="AU2" s="30" t="s">
        <v>111</v>
      </c>
      <c r="AV2" s="30" t="s">
        <v>112</v>
      </c>
      <c r="AW2" s="30" t="s">
        <v>113</v>
      </c>
      <c r="AX2" s="30" t="s">
        <v>114</v>
      </c>
      <c r="AY2" s="30" t="s">
        <v>115</v>
      </c>
      <c r="AZ2" s="23" t="s">
        <v>116</v>
      </c>
      <c r="BA2" s="26" t="s">
        <v>117</v>
      </c>
      <c r="BB2" s="26" t="s">
        <v>118</v>
      </c>
      <c r="BC2" s="23" t="s">
        <v>53</v>
      </c>
      <c r="BD2" s="23" t="s">
        <v>54</v>
      </c>
      <c r="BE2" s="26" t="s">
        <v>119</v>
      </c>
      <c r="BF2" s="23" t="s">
        <v>56</v>
      </c>
      <c r="BG2" s="23" t="s">
        <v>120</v>
      </c>
      <c r="BH2" s="23" t="s">
        <v>121</v>
      </c>
    </row>
    <row r="3" spans="1:60" ht="15" x14ac:dyDescent="0.35">
      <c r="A3" s="16" t="s">
        <v>69</v>
      </c>
      <c r="B3" t="s">
        <v>70</v>
      </c>
      <c r="C3" s="17">
        <v>537.29867663810467</v>
      </c>
      <c r="D3" s="17">
        <v>364.84307354401642</v>
      </c>
      <c r="E3" s="17">
        <v>101241.42046946754</v>
      </c>
      <c r="F3" s="17">
        <v>503.89003644649915</v>
      </c>
      <c r="G3" s="17">
        <v>10690.128156547689</v>
      </c>
      <c r="H3" s="17">
        <v>327086.54227535869</v>
      </c>
      <c r="I3" s="17">
        <v>407.06141703941273</v>
      </c>
      <c r="J3" s="17">
        <v>585.68170072073497</v>
      </c>
      <c r="K3" s="17">
        <v>452.42704717075571</v>
      </c>
      <c r="L3" s="17">
        <v>82448.605994265512</v>
      </c>
      <c r="M3" s="17">
        <v>431.57404000587604</v>
      </c>
      <c r="N3" s="17">
        <v>442.4261915396138</v>
      </c>
      <c r="O3" s="17">
        <v>408.01230516059059</v>
      </c>
      <c r="P3" s="17">
        <v>464.48060994565407</v>
      </c>
      <c r="Q3" s="17">
        <v>481.19780661731613</v>
      </c>
      <c r="R3" s="17">
        <v>414.79739838700652</v>
      </c>
      <c r="S3" s="17">
        <v>445.51041760813786</v>
      </c>
      <c r="T3" s="17">
        <v>437.60896811856344</v>
      </c>
      <c r="U3" s="17">
        <v>430.11274669664198</v>
      </c>
      <c r="V3" s="17">
        <v>436.99380097825826</v>
      </c>
      <c r="W3" s="17">
        <v>296.47732374725126</v>
      </c>
      <c r="X3" s="17">
        <v>371.73859894835255</v>
      </c>
      <c r="Y3" s="17">
        <v>433.86156740867392</v>
      </c>
      <c r="Z3" s="17">
        <v>492.22957227371353</v>
      </c>
      <c r="AA3" s="17">
        <v>424.58749178995498</v>
      </c>
      <c r="AB3" s="17">
        <v>409.73617455178129</v>
      </c>
      <c r="AC3" s="17">
        <v>412.90453834912682</v>
      </c>
      <c r="AD3" s="17">
        <v>375.57392991667655</v>
      </c>
      <c r="AE3" s="17">
        <v>319.72502734454014</v>
      </c>
      <c r="AF3" s="17">
        <v>392.76213564571583</v>
      </c>
      <c r="AG3" s="17">
        <v>440.84677210853465</v>
      </c>
      <c r="AH3" s="17">
        <v>387.52532575388778</v>
      </c>
      <c r="AI3" s="17">
        <v>374.8222544376049</v>
      </c>
      <c r="AJ3" s="17">
        <v>361.39327109639385</v>
      </c>
      <c r="AK3" s="17">
        <v>420.24270659700602</v>
      </c>
      <c r="AL3" s="17">
        <v>426.16892677599037</v>
      </c>
      <c r="AM3" s="17">
        <v>430.55073368358961</v>
      </c>
      <c r="AN3" s="17">
        <v>421.81546041856257</v>
      </c>
      <c r="AO3" s="17">
        <v>422.9220039025999</v>
      </c>
      <c r="AP3" s="17">
        <v>437.61497752861692</v>
      </c>
      <c r="AQ3" s="17">
        <v>458.20708964250855</v>
      </c>
      <c r="AR3" s="17">
        <v>432.60185611181373</v>
      </c>
      <c r="AS3" s="17">
        <v>437.33759919534015</v>
      </c>
      <c r="AT3" s="17">
        <v>420.2904678833209</v>
      </c>
      <c r="AU3" s="17">
        <v>444.25226251459372</v>
      </c>
      <c r="AV3" s="17">
        <v>420.00200022841636</v>
      </c>
      <c r="AW3" s="17">
        <v>415.50072079674663</v>
      </c>
      <c r="AX3" s="17">
        <v>458.22602372115944</v>
      </c>
      <c r="AY3" s="17">
        <v>430.57326923189197</v>
      </c>
      <c r="AZ3" s="17">
        <v>390.08727220668919</v>
      </c>
      <c r="BA3" s="17">
        <v>356.57052875072395</v>
      </c>
      <c r="BB3" s="17">
        <v>338.50000497701035</v>
      </c>
      <c r="BC3" s="17">
        <v>3.174501548302195</v>
      </c>
      <c r="BD3" s="17">
        <v>48.375081903705095</v>
      </c>
      <c r="BE3" s="17">
        <v>369.71065470749426</v>
      </c>
      <c r="BF3" s="17">
        <v>350.33718565616385</v>
      </c>
      <c r="BG3" s="17">
        <v>422.88017547857618</v>
      </c>
      <c r="BH3" s="17">
        <v>461.38745874284848</v>
      </c>
    </row>
    <row r="4" spans="1:60" ht="15" x14ac:dyDescent="0.35">
      <c r="A4" s="16" t="s">
        <v>122</v>
      </c>
      <c r="B4" t="s">
        <v>70</v>
      </c>
      <c r="C4" s="17">
        <v>541.7444230443549</v>
      </c>
      <c r="D4" s="17">
        <v>360.24075141445894</v>
      </c>
      <c r="E4" s="17">
        <v>101749.55497216483</v>
      </c>
      <c r="F4" s="17">
        <v>509.95452516878885</v>
      </c>
      <c r="G4" s="17">
        <v>10433.710060206868</v>
      </c>
      <c r="H4" s="17">
        <v>327200.65103948733</v>
      </c>
      <c r="I4" s="17">
        <v>400.97837339783132</v>
      </c>
      <c r="J4" s="17">
        <v>579.02012313107582</v>
      </c>
      <c r="K4" s="17">
        <v>439.77038875921113</v>
      </c>
      <c r="L4" s="17">
        <v>82315.546701714673</v>
      </c>
      <c r="M4" s="17">
        <v>430.67332158335205</v>
      </c>
      <c r="N4" s="17">
        <v>444.1185944901635</v>
      </c>
      <c r="O4" s="17">
        <v>410.19422160909852</v>
      </c>
      <c r="P4" s="17">
        <v>467.02111938831769</v>
      </c>
      <c r="Q4" s="17">
        <v>482.65810868446204</v>
      </c>
      <c r="R4" s="17">
        <v>417.52157847421756</v>
      </c>
      <c r="S4" s="17">
        <v>441.30084901637821</v>
      </c>
      <c r="T4" s="17">
        <v>429.25795070183761</v>
      </c>
      <c r="U4" s="17">
        <v>435.84917091152096</v>
      </c>
      <c r="V4" s="17">
        <v>434.38649514098381</v>
      </c>
      <c r="W4" s="17">
        <v>296.52323029185243</v>
      </c>
      <c r="X4" s="17">
        <v>370.0526622845569</v>
      </c>
      <c r="Y4" s="17">
        <v>431.90956506736143</v>
      </c>
      <c r="Z4" s="17">
        <v>490.66851520495112</v>
      </c>
      <c r="AA4" s="17">
        <v>407.96411465750822</v>
      </c>
      <c r="AB4" s="17">
        <v>394.45440910824186</v>
      </c>
      <c r="AC4" s="17">
        <v>407.80824090291634</v>
      </c>
      <c r="AD4" s="17">
        <v>374.84142924632772</v>
      </c>
      <c r="AE4" s="17">
        <v>297.88951980419182</v>
      </c>
      <c r="AF4" s="17">
        <v>395.21585236674628</v>
      </c>
      <c r="AG4" s="17">
        <v>435.36604206466825</v>
      </c>
      <c r="AH4" s="17">
        <v>388.38855550966639</v>
      </c>
      <c r="AI4" s="17">
        <v>372.36337386077571</v>
      </c>
      <c r="AJ4" s="17">
        <v>360.383544937745</v>
      </c>
      <c r="AK4" s="17">
        <v>423.43553832943741</v>
      </c>
      <c r="AL4" s="17">
        <v>423.7972547081539</v>
      </c>
      <c r="AM4" s="17">
        <v>432.95551396524814</v>
      </c>
      <c r="AN4" s="17">
        <v>424.55358079218354</v>
      </c>
      <c r="AO4" s="17">
        <v>420.11717863538502</v>
      </c>
      <c r="AP4" s="17">
        <v>431.82685472814268</v>
      </c>
      <c r="AQ4" s="17">
        <v>455.26975178757567</v>
      </c>
      <c r="AR4" s="17">
        <v>423.22161191255719</v>
      </c>
      <c r="AS4" s="17">
        <v>426.40956279320551</v>
      </c>
      <c r="AT4" s="17">
        <v>410.05609124938439</v>
      </c>
      <c r="AU4" s="17">
        <v>430.57071072418404</v>
      </c>
      <c r="AV4" s="17">
        <v>407.94878507350751</v>
      </c>
      <c r="AW4" s="17">
        <v>404.42213273099583</v>
      </c>
      <c r="AX4" s="17">
        <v>449.08327434474575</v>
      </c>
      <c r="AY4" s="17">
        <v>419.21628309543331</v>
      </c>
      <c r="AZ4" s="17">
        <v>379.16494061283959</v>
      </c>
      <c r="BA4" s="17">
        <v>349.07112378577887</v>
      </c>
      <c r="BB4" s="17">
        <v>338.86522596519904</v>
      </c>
      <c r="BC4" s="17">
        <v>3.1280450792636083</v>
      </c>
      <c r="BD4" s="17">
        <v>33.622390346110855</v>
      </c>
      <c r="BE4" s="17">
        <v>375.00960510263639</v>
      </c>
      <c r="BF4" s="17">
        <v>349.67369641062237</v>
      </c>
      <c r="BG4" s="17">
        <v>414.49254013989008</v>
      </c>
      <c r="BH4" s="17">
        <v>461.84343991968831</v>
      </c>
    </row>
    <row r="5" spans="1:60" ht="15" x14ac:dyDescent="0.35">
      <c r="A5" s="16" t="s">
        <v>123</v>
      </c>
      <c r="B5" t="s">
        <v>70</v>
      </c>
      <c r="C5" s="17">
        <v>534.45206224319588</v>
      </c>
      <c r="D5" s="17">
        <v>360.13407004333584</v>
      </c>
      <c r="E5" s="17">
        <v>100776.99874397814</v>
      </c>
      <c r="F5" s="17">
        <v>508.91900512033754</v>
      </c>
      <c r="G5" s="17">
        <v>10657.831008755962</v>
      </c>
      <c r="H5" s="17">
        <v>327061.04253275984</v>
      </c>
      <c r="I5" s="17">
        <v>401.58714355425548</v>
      </c>
      <c r="J5" s="17">
        <v>604.68113368829438</v>
      </c>
      <c r="K5" s="17">
        <v>442.85251257438824</v>
      </c>
      <c r="L5" s="17">
        <v>83006.969889532673</v>
      </c>
      <c r="M5" s="17">
        <v>433.48993259414641</v>
      </c>
      <c r="N5" s="17">
        <v>441.07538586770102</v>
      </c>
      <c r="O5" s="17">
        <v>406.54486467818958</v>
      </c>
      <c r="P5" s="17">
        <v>464.98117109806185</v>
      </c>
      <c r="Q5" s="17">
        <v>478.21345293635102</v>
      </c>
      <c r="R5" s="17">
        <v>415.43169790736908</v>
      </c>
      <c r="S5" s="17">
        <v>441.17192349966649</v>
      </c>
      <c r="T5" s="17">
        <v>442.46929593208125</v>
      </c>
      <c r="U5" s="17">
        <v>430.5089988913976</v>
      </c>
      <c r="V5" s="17">
        <v>434.19458368536505</v>
      </c>
      <c r="W5" s="17">
        <v>295.21624736603547</v>
      </c>
      <c r="X5" s="17">
        <v>371.12314295319283</v>
      </c>
      <c r="Y5" s="17">
        <v>430.20256402118599</v>
      </c>
      <c r="Z5" s="17">
        <v>492.2541865352797</v>
      </c>
      <c r="AA5" s="17">
        <v>420.19530438450374</v>
      </c>
      <c r="AB5" s="17">
        <v>404.7240013335757</v>
      </c>
      <c r="AC5" s="17">
        <v>412.99437843871283</v>
      </c>
      <c r="AD5" s="17">
        <v>377.33204907553431</v>
      </c>
      <c r="AE5" s="17">
        <v>329.78223356664057</v>
      </c>
      <c r="AF5" s="17">
        <v>394.0475799045754</v>
      </c>
      <c r="AG5" s="17">
        <v>438.09725047612795</v>
      </c>
      <c r="AH5" s="17">
        <v>386.97095399396477</v>
      </c>
      <c r="AI5" s="17">
        <v>374.2433403044837</v>
      </c>
      <c r="AJ5" s="17">
        <v>360.79538219591336</v>
      </c>
      <c r="AK5" s="17">
        <v>422.04715207292583</v>
      </c>
      <c r="AL5" s="17">
        <v>428.45952780413114</v>
      </c>
      <c r="AM5" s="17">
        <v>432.64008729624862</v>
      </c>
      <c r="AN5" s="17">
        <v>424.63880478895737</v>
      </c>
      <c r="AO5" s="17">
        <v>428.74287386576725</v>
      </c>
      <c r="AP5" s="17">
        <v>436.54963062466044</v>
      </c>
      <c r="AQ5" s="17">
        <v>461.25408365784455</v>
      </c>
      <c r="AR5" s="17">
        <v>429.99623183492514</v>
      </c>
      <c r="AS5" s="17">
        <v>434.20925708140004</v>
      </c>
      <c r="AT5" s="17">
        <v>418.38261508353207</v>
      </c>
      <c r="AU5" s="17">
        <v>442.20025391299242</v>
      </c>
      <c r="AV5" s="17">
        <v>416.99480628496366</v>
      </c>
      <c r="AW5" s="17">
        <v>413.08530706167869</v>
      </c>
      <c r="AX5" s="17">
        <v>455.97759052177821</v>
      </c>
      <c r="AY5" s="17">
        <v>427.20606396840321</v>
      </c>
      <c r="AZ5" s="17">
        <v>388.06712402146837</v>
      </c>
      <c r="BA5" s="17">
        <v>355.42668788728514</v>
      </c>
      <c r="BB5" s="17">
        <v>337.4533947412059</v>
      </c>
      <c r="BC5" s="17">
        <v>3.15553138873197</v>
      </c>
      <c r="BD5" s="17">
        <v>49.587429175740255</v>
      </c>
      <c r="BE5" s="17">
        <v>377.03814475055975</v>
      </c>
      <c r="BF5" s="17">
        <v>349.00434549135394</v>
      </c>
      <c r="BG5" s="17">
        <v>423.77488203156906</v>
      </c>
      <c r="BH5" s="17">
        <v>456.78318763795284</v>
      </c>
    </row>
    <row r="6" spans="1:60" ht="15" x14ac:dyDescent="0.35">
      <c r="A6" s="16" t="s">
        <v>124</v>
      </c>
      <c r="B6" t="s">
        <v>70</v>
      </c>
      <c r="C6" s="17">
        <v>467.44683302657302</v>
      </c>
      <c r="D6" s="17">
        <v>350.58559384225998</v>
      </c>
      <c r="E6" s="17">
        <v>97616.930382935432</v>
      </c>
      <c r="F6" s="17">
        <v>490.40035669975919</v>
      </c>
      <c r="G6" s="17">
        <v>10920.521942960902</v>
      </c>
      <c r="H6" s="17">
        <v>329867.98613902676</v>
      </c>
      <c r="I6" s="17">
        <v>437.26591084893693</v>
      </c>
      <c r="J6" s="17">
        <v>667.83330242023533</v>
      </c>
      <c r="K6" s="17">
        <v>363.45908086302194</v>
      </c>
      <c r="L6" s="17">
        <v>81081.439011720882</v>
      </c>
      <c r="M6" s="17">
        <v>432.17095742061935</v>
      </c>
      <c r="N6" s="17">
        <v>435.46002391583738</v>
      </c>
      <c r="O6" s="17">
        <v>402.26328163029234</v>
      </c>
      <c r="P6" s="17">
        <v>462.77454651811371</v>
      </c>
      <c r="Q6" s="17">
        <v>475.56179096996135</v>
      </c>
      <c r="R6" s="17">
        <v>412.56996362375736</v>
      </c>
      <c r="S6" s="17">
        <v>450.37887630794364</v>
      </c>
      <c r="T6" s="17">
        <v>450.20697834439414</v>
      </c>
      <c r="U6" s="17">
        <v>456.8142082270158</v>
      </c>
      <c r="V6" s="17">
        <v>446.8994852237019</v>
      </c>
      <c r="W6" s="17">
        <v>325.79092816300948</v>
      </c>
      <c r="X6" s="17">
        <v>410.82231994848507</v>
      </c>
      <c r="Y6" s="17">
        <v>425.88536645586998</v>
      </c>
      <c r="Z6" s="17">
        <v>487.91879200711872</v>
      </c>
      <c r="AA6" s="17">
        <v>460.03404427580386</v>
      </c>
      <c r="AB6" s="17">
        <v>450.80393125860979</v>
      </c>
      <c r="AC6" s="17">
        <v>424.88111261738078</v>
      </c>
      <c r="AD6" s="17">
        <v>376.66191104075614</v>
      </c>
      <c r="AE6" s="17">
        <v>241.70149334074986</v>
      </c>
      <c r="AF6" s="17">
        <v>396.35018802103286</v>
      </c>
      <c r="AG6" s="17">
        <v>453.03156261998691</v>
      </c>
      <c r="AH6" s="17">
        <v>398.82477951524788</v>
      </c>
      <c r="AI6" s="17">
        <v>427.04293675515999</v>
      </c>
      <c r="AJ6" s="17">
        <v>358.08119745085202</v>
      </c>
      <c r="AK6" s="17">
        <v>408.90462642284882</v>
      </c>
      <c r="AL6" s="17">
        <v>447.17443748443981</v>
      </c>
      <c r="AM6" s="17">
        <v>431.61409011820331</v>
      </c>
      <c r="AN6" s="17">
        <v>427.24457592334869</v>
      </c>
      <c r="AO6" s="17">
        <v>436.88706447840616</v>
      </c>
      <c r="AP6" s="17">
        <v>451.71548864847159</v>
      </c>
      <c r="AQ6" s="17">
        <v>461.4750649893395</v>
      </c>
      <c r="AR6" s="17">
        <v>420.13243918408011</v>
      </c>
      <c r="AS6" s="17">
        <v>459.1631044134827</v>
      </c>
      <c r="AT6" s="17">
        <v>448.5924590436311</v>
      </c>
      <c r="AU6" s="17">
        <v>470.64321162105244</v>
      </c>
      <c r="AV6" s="17">
        <v>447.41134887824325</v>
      </c>
      <c r="AW6" s="17">
        <v>442.10612802823363</v>
      </c>
      <c r="AX6" s="17">
        <v>488.27258944584941</v>
      </c>
      <c r="AY6" s="17">
        <v>456.47077964290054</v>
      </c>
      <c r="AZ6" s="17">
        <v>426.58813651067931</v>
      </c>
      <c r="BA6" s="17">
        <v>382.71405915489999</v>
      </c>
      <c r="BB6" s="17">
        <v>337.48673032148105</v>
      </c>
      <c r="BC6" s="17">
        <v>3.1322358028027648</v>
      </c>
      <c r="BD6" s="17">
        <v>22.916433069419561</v>
      </c>
      <c r="BE6" s="17">
        <v>383.16252698582639</v>
      </c>
      <c r="BF6" s="17">
        <v>377.28923011569668</v>
      </c>
      <c r="BG6" s="17">
        <v>454.19732608924653</v>
      </c>
      <c r="BH6" s="17">
        <v>446.25731044810334</v>
      </c>
    </row>
    <row r="7" spans="1:60" ht="15" x14ac:dyDescent="0.35">
      <c r="A7" s="16" t="s">
        <v>125</v>
      </c>
      <c r="B7" t="s">
        <v>70</v>
      </c>
      <c r="C7" s="17">
        <v>503.67002142688983</v>
      </c>
      <c r="D7" s="17">
        <v>342.33534164811732</v>
      </c>
      <c r="E7" s="17">
        <v>98248.377781112489</v>
      </c>
      <c r="F7" s="17">
        <v>496.68298170894252</v>
      </c>
      <c r="G7" s="17">
        <v>10692.271419352095</v>
      </c>
      <c r="H7" s="17">
        <v>328814.64046140609</v>
      </c>
      <c r="I7" s="17">
        <v>414.89352149341573</v>
      </c>
      <c r="J7" s="17">
        <v>625.17700863941604</v>
      </c>
      <c r="K7" s="17">
        <v>414.93542892928224</v>
      </c>
      <c r="L7" s="17">
        <v>82558.716561468842</v>
      </c>
      <c r="M7" s="17">
        <v>440.50652504202657</v>
      </c>
      <c r="N7" s="17">
        <v>444.20614491446332</v>
      </c>
      <c r="O7" s="17">
        <v>405.07555618418274</v>
      </c>
      <c r="P7" s="17">
        <v>461.16616844635587</v>
      </c>
      <c r="Q7" s="17">
        <v>471.01462733343482</v>
      </c>
      <c r="R7" s="17">
        <v>411.42284872085003</v>
      </c>
      <c r="S7" s="17">
        <v>445.53410816379483</v>
      </c>
      <c r="T7" s="17">
        <v>422.84042804782518</v>
      </c>
      <c r="U7" s="17">
        <v>450.87511487983801</v>
      </c>
      <c r="V7" s="17">
        <v>439.71510866631206</v>
      </c>
      <c r="W7" s="17">
        <v>305.40235851674186</v>
      </c>
      <c r="X7" s="17">
        <v>387.79327787408135</v>
      </c>
      <c r="Y7" s="17">
        <v>431.24978886177496</v>
      </c>
      <c r="Z7" s="17">
        <v>496.57905157057576</v>
      </c>
      <c r="AA7" s="17">
        <v>446.49539004164825</v>
      </c>
      <c r="AB7" s="17">
        <v>436.0676635778226</v>
      </c>
      <c r="AC7" s="17">
        <v>429.29386440480704</v>
      </c>
      <c r="AD7" s="17">
        <v>377.77920402002337</v>
      </c>
      <c r="AE7" s="17">
        <v>226.49582018689364</v>
      </c>
      <c r="AF7" s="17">
        <v>403.98509565826714</v>
      </c>
      <c r="AG7" s="17">
        <v>442.26516394158006</v>
      </c>
      <c r="AH7" s="17">
        <v>389.40042702310421</v>
      </c>
      <c r="AI7" s="17">
        <v>392.19781580903702</v>
      </c>
      <c r="AJ7" s="17">
        <v>361.53653138597747</v>
      </c>
      <c r="AK7" s="17">
        <v>425.71379225292003</v>
      </c>
      <c r="AL7" s="17">
        <v>457.63532963140688</v>
      </c>
      <c r="AM7" s="17">
        <v>450.95601312216735</v>
      </c>
      <c r="AN7" s="17">
        <v>438.78565064172489</v>
      </c>
      <c r="AO7" s="17">
        <v>438.77670228230579</v>
      </c>
      <c r="AP7" s="17">
        <v>453.43559200509469</v>
      </c>
      <c r="AQ7" s="17">
        <v>465.51189948878016</v>
      </c>
      <c r="AR7" s="17">
        <v>413.56051667089849</v>
      </c>
      <c r="AS7" s="17">
        <v>451.80645800183618</v>
      </c>
      <c r="AT7" s="17">
        <v>433.89472781125801</v>
      </c>
      <c r="AU7" s="17">
        <v>458.84696243557261</v>
      </c>
      <c r="AV7" s="17">
        <v>436.46824106626212</v>
      </c>
      <c r="AW7" s="17">
        <v>428.6922299049881</v>
      </c>
      <c r="AX7" s="17">
        <v>462.50829641697504</v>
      </c>
      <c r="AY7" s="17">
        <v>441.85485677934946</v>
      </c>
      <c r="AZ7" s="17">
        <v>414.59425343152645</v>
      </c>
      <c r="BA7" s="17">
        <v>375.23769729433991</v>
      </c>
      <c r="BB7" s="17">
        <v>339.32120609881923</v>
      </c>
      <c r="BC7" s="17">
        <v>3.0710187393452286</v>
      </c>
      <c r="BD7" s="17">
        <v>21.646972589001251</v>
      </c>
      <c r="BE7" s="17">
        <v>362.96296937386558</v>
      </c>
      <c r="BF7" s="17">
        <v>358.96032204038551</v>
      </c>
      <c r="BG7" s="17">
        <v>448.77761636423702</v>
      </c>
      <c r="BH7" s="17">
        <v>457.42584593192964</v>
      </c>
    </row>
    <row r="8" spans="1:60" ht="15" x14ac:dyDescent="0.35">
      <c r="A8" s="16" t="s">
        <v>127</v>
      </c>
      <c r="B8" t="s">
        <v>70</v>
      </c>
      <c r="C8" s="17">
        <v>494.15390590822068</v>
      </c>
      <c r="D8" s="17">
        <v>337.59262026057604</v>
      </c>
      <c r="E8" s="17">
        <v>97908.360420083118</v>
      </c>
      <c r="F8" s="17">
        <v>495.88539535829557</v>
      </c>
      <c r="G8" s="17">
        <v>10496.358340190376</v>
      </c>
      <c r="H8" s="17">
        <v>328736.08616018412</v>
      </c>
      <c r="I8" s="17">
        <v>431.97263968659672</v>
      </c>
      <c r="J8" s="17">
        <v>631.27186296514822</v>
      </c>
      <c r="K8" s="17">
        <v>448.65095032332022</v>
      </c>
      <c r="L8" s="17">
        <v>82869.176624444997</v>
      </c>
      <c r="M8" s="17">
        <v>445.68819386559107</v>
      </c>
      <c r="N8" s="17">
        <v>453.20763264065602</v>
      </c>
      <c r="O8" s="17">
        <v>408.33010915973989</v>
      </c>
      <c r="P8" s="17">
        <v>464.9659585130342</v>
      </c>
      <c r="Q8" s="17">
        <v>477.62808583950698</v>
      </c>
      <c r="R8" s="17">
        <v>414.36974535844564</v>
      </c>
      <c r="S8" s="17">
        <v>449.57118766703638</v>
      </c>
      <c r="T8" s="17">
        <v>421.84838952069884</v>
      </c>
      <c r="U8" s="17">
        <v>471.03808469737595</v>
      </c>
      <c r="V8" s="17">
        <v>446.51455314496997</v>
      </c>
      <c r="W8" s="17">
        <v>328.51467264093895</v>
      </c>
      <c r="X8" s="17">
        <v>410.43927855963142</v>
      </c>
      <c r="Y8" s="17">
        <v>441.51579593162262</v>
      </c>
      <c r="Z8" s="17">
        <v>505.59647813424186</v>
      </c>
      <c r="AA8" s="17">
        <v>452.57267504435669</v>
      </c>
      <c r="AB8" s="17">
        <v>442.06733589663617</v>
      </c>
      <c r="AC8" s="17">
        <v>439.47451187688387</v>
      </c>
      <c r="AD8" s="17">
        <v>387.30432088965665</v>
      </c>
      <c r="AE8" s="17">
        <v>256.81602664884917</v>
      </c>
      <c r="AF8" s="17">
        <v>428.76451309745909</v>
      </c>
      <c r="AG8" s="17">
        <v>451.53483860446056</v>
      </c>
      <c r="AH8" s="17">
        <v>395.75908430619842</v>
      </c>
      <c r="AI8" s="17">
        <v>412.63659908830459</v>
      </c>
      <c r="AJ8" s="17">
        <v>372.23378273452073</v>
      </c>
      <c r="AK8" s="17">
        <v>435.04748670907264</v>
      </c>
      <c r="AL8" s="17">
        <v>477.85940572847721</v>
      </c>
      <c r="AM8" s="17">
        <v>471.87163423396919</v>
      </c>
      <c r="AN8" s="17">
        <v>452.91926391887898</v>
      </c>
      <c r="AO8" s="17">
        <v>448.16782875384371</v>
      </c>
      <c r="AP8" s="17">
        <v>455.60621056927687</v>
      </c>
      <c r="AQ8" s="17">
        <v>475.70456139736018</v>
      </c>
      <c r="AR8" s="17">
        <v>410.33582038081141</v>
      </c>
      <c r="AS8" s="17">
        <v>459.79969768985302</v>
      </c>
      <c r="AT8" s="17">
        <v>439.57887988078028</v>
      </c>
      <c r="AU8" s="17">
        <v>462.18864165598234</v>
      </c>
      <c r="AV8" s="17">
        <v>439.18728258407884</v>
      </c>
      <c r="AW8" s="17">
        <v>428.14881322696306</v>
      </c>
      <c r="AX8" s="17">
        <v>467.00041331147764</v>
      </c>
      <c r="AY8" s="17">
        <v>444.47706306266929</v>
      </c>
      <c r="AZ8" s="17">
        <v>420.63136087741753</v>
      </c>
      <c r="BA8" s="17">
        <v>379.63101109831996</v>
      </c>
      <c r="BB8" s="17">
        <v>346.62540336563006</v>
      </c>
      <c r="BC8" s="17">
        <v>3.1309235349303779</v>
      </c>
      <c r="BD8" s="17">
        <v>34.956229476663886</v>
      </c>
      <c r="BE8" s="17">
        <v>369.04883957032257</v>
      </c>
      <c r="BF8" s="17">
        <v>370.76379368830561</v>
      </c>
      <c r="BG8" s="17">
        <v>458.15849142923588</v>
      </c>
      <c r="BH8" s="17">
        <v>469.87589378319421</v>
      </c>
    </row>
    <row r="9" spans="1:60" ht="15" x14ac:dyDescent="0.35">
      <c r="A9" s="16" t="s">
        <v>127</v>
      </c>
      <c r="B9" t="s">
        <v>70</v>
      </c>
      <c r="C9" s="17">
        <v>494.45613730765962</v>
      </c>
      <c r="D9" s="17">
        <v>367.38340075326749</v>
      </c>
      <c r="E9" s="17">
        <v>98891.806147433905</v>
      </c>
      <c r="F9" s="17">
        <v>502.32074697548939</v>
      </c>
      <c r="G9" s="17">
        <v>10763.302350435095</v>
      </c>
      <c r="H9" s="17">
        <v>329072.92771569733</v>
      </c>
      <c r="I9" s="17">
        <v>415.03381864683462</v>
      </c>
      <c r="J9" s="17">
        <v>636.59633184426355</v>
      </c>
      <c r="K9" s="17">
        <v>458.87193948652026</v>
      </c>
      <c r="L9" s="17">
        <v>81406.408305296733</v>
      </c>
      <c r="M9" s="17">
        <v>432.42126821053682</v>
      </c>
      <c r="N9" s="17">
        <v>431.5130698003677</v>
      </c>
      <c r="O9" s="17">
        <v>404.97802077029996</v>
      </c>
      <c r="P9" s="17">
        <v>471.77988356356406</v>
      </c>
      <c r="Q9" s="17">
        <v>492.29034008712671</v>
      </c>
      <c r="R9" s="17">
        <v>416.60651717467539</v>
      </c>
      <c r="S9" s="17">
        <v>448.7879320165344</v>
      </c>
      <c r="T9" s="17">
        <v>430.9725640421924</v>
      </c>
      <c r="U9" s="17">
        <v>451.3796174893468</v>
      </c>
      <c r="V9" s="17">
        <v>435.21593376923778</v>
      </c>
      <c r="W9" s="17">
        <v>305.59211935877931</v>
      </c>
      <c r="X9" s="17">
        <v>391.76223221910317</v>
      </c>
      <c r="Y9" s="17">
        <v>425.09480500622288</v>
      </c>
      <c r="Z9" s="17">
        <v>487.09337870031578</v>
      </c>
      <c r="AA9" s="17">
        <v>447.87647971338043</v>
      </c>
      <c r="AB9" s="17">
        <v>436.81040951693069</v>
      </c>
      <c r="AC9" s="17">
        <v>414.86813984059768</v>
      </c>
      <c r="AD9" s="17">
        <v>374.20712359341985</v>
      </c>
      <c r="AE9" s="17">
        <v>240.98688581775173</v>
      </c>
      <c r="AF9" s="17">
        <v>397.15513157964438</v>
      </c>
      <c r="AG9" s="17">
        <v>445.74138247891807</v>
      </c>
      <c r="AH9" s="17">
        <v>390.9816623432846</v>
      </c>
      <c r="AI9" s="17">
        <v>398.97502408850261</v>
      </c>
      <c r="AJ9" s="17">
        <v>358.96587148956212</v>
      </c>
      <c r="AK9" s="17">
        <v>417.71313965987031</v>
      </c>
      <c r="AL9" s="17">
        <v>435.90529184823293</v>
      </c>
      <c r="AM9" s="17">
        <v>423.42002127465565</v>
      </c>
      <c r="AN9" s="17">
        <v>418.54414874463242</v>
      </c>
      <c r="AO9" s="17">
        <v>430.27701644180689</v>
      </c>
      <c r="AP9" s="17">
        <v>454.33615026580594</v>
      </c>
      <c r="AQ9" s="17">
        <v>456.8943777614802</v>
      </c>
      <c r="AR9" s="17">
        <v>441.17898316985639</v>
      </c>
      <c r="AS9" s="17">
        <v>445.28909576651097</v>
      </c>
      <c r="AT9" s="17">
        <v>430.52633284676926</v>
      </c>
      <c r="AU9" s="17">
        <v>453.5125733796695</v>
      </c>
      <c r="AV9" s="17">
        <v>432.01546876055886</v>
      </c>
      <c r="AW9" s="17">
        <v>426.05505792968887</v>
      </c>
      <c r="AX9" s="17">
        <v>475.37159580737602</v>
      </c>
      <c r="AY9" s="17">
        <v>444.79967364827559</v>
      </c>
      <c r="AZ9" s="17">
        <v>414.71785938115988</v>
      </c>
      <c r="BA9" s="17">
        <v>375.82474915757251</v>
      </c>
      <c r="BB9" s="17">
        <v>343.15006272707205</v>
      </c>
      <c r="BC9" s="17">
        <v>3.1529341700612803</v>
      </c>
      <c r="BD9" s="17">
        <v>32.648622612847582</v>
      </c>
      <c r="BE9" s="17">
        <v>369.44280846353195</v>
      </c>
      <c r="BF9" s="17">
        <v>359.01664359219717</v>
      </c>
      <c r="BG9" s="17">
        <v>438.0534918740791</v>
      </c>
      <c r="BH9" s="17">
        <v>449.56026347405987</v>
      </c>
    </row>
    <row r="10" spans="1:60" ht="15" x14ac:dyDescent="0.35">
      <c r="A10" s="16" t="s">
        <v>130</v>
      </c>
      <c r="B10" t="s">
        <v>70</v>
      </c>
      <c r="C10" s="17">
        <v>491.8718242084754</v>
      </c>
      <c r="D10" s="17">
        <v>356.36414251151393</v>
      </c>
      <c r="E10" s="17">
        <v>98819.363613946902</v>
      </c>
      <c r="F10" s="17">
        <v>494.77414928398872</v>
      </c>
      <c r="G10" s="17">
        <v>10244.423840013169</v>
      </c>
      <c r="H10" s="17">
        <v>329388.41742265481</v>
      </c>
      <c r="I10" s="17">
        <v>416.15142345215997</v>
      </c>
      <c r="J10" s="17">
        <v>597.58812255515818</v>
      </c>
      <c r="K10" s="17">
        <v>438.11338679447147</v>
      </c>
      <c r="L10" s="17">
        <v>81676.213484597683</v>
      </c>
      <c r="M10" s="17">
        <v>432.91322869491222</v>
      </c>
      <c r="N10" s="17">
        <v>441.16800592145717</v>
      </c>
      <c r="O10" s="17">
        <v>408.71828938564977</v>
      </c>
      <c r="P10" s="17">
        <v>469.91514094285952</v>
      </c>
      <c r="Q10" s="17">
        <v>487.84352661156697</v>
      </c>
      <c r="R10" s="17">
        <v>423.32612268796788</v>
      </c>
      <c r="S10" s="17">
        <v>444.61716510192986</v>
      </c>
      <c r="T10" s="17">
        <v>442.60411655811316</v>
      </c>
      <c r="U10" s="17">
        <v>452.96452860590603</v>
      </c>
      <c r="V10" s="17">
        <v>438.68199189842773</v>
      </c>
      <c r="W10" s="17">
        <v>316.00929296677833</v>
      </c>
      <c r="X10" s="17">
        <v>395.93200412300382</v>
      </c>
      <c r="Y10" s="17">
        <v>432.68129754130388</v>
      </c>
      <c r="Z10" s="17">
        <v>493.3837511829899</v>
      </c>
      <c r="AA10" s="17">
        <v>440.37294274708876</v>
      </c>
      <c r="AB10" s="17">
        <v>428.95087927405297</v>
      </c>
      <c r="AC10" s="17">
        <v>414.27958633586644</v>
      </c>
      <c r="AD10" s="17">
        <v>377.04037942637086</v>
      </c>
      <c r="AE10" s="17">
        <v>421.54835738091055</v>
      </c>
      <c r="AF10" s="17">
        <v>397.64779020021371</v>
      </c>
      <c r="AG10" s="17">
        <v>445.4789620396877</v>
      </c>
      <c r="AH10" s="17">
        <v>390.56237844047246</v>
      </c>
      <c r="AI10" s="17">
        <v>392.16035195378294</v>
      </c>
      <c r="AJ10" s="17">
        <v>361.85689577509953</v>
      </c>
      <c r="AK10" s="17">
        <v>422.80070256870187</v>
      </c>
      <c r="AL10" s="17">
        <v>448.26901696057035</v>
      </c>
      <c r="AM10" s="17">
        <v>444.28521073127342</v>
      </c>
      <c r="AN10" s="17">
        <v>427.02596803113903</v>
      </c>
      <c r="AO10" s="17">
        <v>427.49292234420602</v>
      </c>
      <c r="AP10" s="17">
        <v>444.60792852967626</v>
      </c>
      <c r="AQ10" s="17">
        <v>456.8519821930339</v>
      </c>
      <c r="AR10" s="17">
        <v>417.02361987956505</v>
      </c>
      <c r="AS10" s="17">
        <v>433.43332203832222</v>
      </c>
      <c r="AT10" s="17">
        <v>418.59097468231334</v>
      </c>
      <c r="AU10" s="17">
        <v>440.26891075607421</v>
      </c>
      <c r="AV10" s="17">
        <v>417.14314390964819</v>
      </c>
      <c r="AW10" s="17">
        <v>411.06117402538115</v>
      </c>
      <c r="AX10" s="17">
        <v>453.97993965165028</v>
      </c>
      <c r="AY10" s="17">
        <v>425.46927764993484</v>
      </c>
      <c r="AZ10" s="17">
        <v>404.8000707151769</v>
      </c>
      <c r="BA10" s="17">
        <v>366.92952923728478</v>
      </c>
      <c r="BB10" s="17">
        <v>339.41214924130998</v>
      </c>
      <c r="BC10" s="17">
        <v>3.1166850581265209</v>
      </c>
      <c r="BD10" s="17">
        <v>90.059624395158153</v>
      </c>
      <c r="BE10" s="17">
        <v>363.06999766614297</v>
      </c>
      <c r="BF10" s="17">
        <v>353.60634321536588</v>
      </c>
      <c r="BG10" s="17">
        <v>435.3793950555895</v>
      </c>
      <c r="BH10" s="17">
        <v>452.71218654455299</v>
      </c>
    </row>
    <row r="11" spans="1:60" ht="15" x14ac:dyDescent="0.35">
      <c r="A11" s="16" t="s">
        <v>131</v>
      </c>
      <c r="B11" t="s">
        <v>70</v>
      </c>
      <c r="C11" s="17">
        <v>483.5248224910838</v>
      </c>
      <c r="D11" s="17">
        <v>350.12722519370061</v>
      </c>
      <c r="E11" s="17">
        <v>98340.715187081063</v>
      </c>
      <c r="F11" s="17">
        <v>493.32759816617556</v>
      </c>
      <c r="G11" s="17">
        <v>10310.386315194595</v>
      </c>
      <c r="H11" s="17">
        <v>328562.65514072089</v>
      </c>
      <c r="I11" s="17">
        <v>420.29672675906016</v>
      </c>
      <c r="J11" s="17">
        <v>674.41355009196695</v>
      </c>
      <c r="K11" s="17">
        <v>416.13268744429087</v>
      </c>
      <c r="L11" s="17">
        <v>83006.167554839092</v>
      </c>
      <c r="M11" s="17">
        <v>440.66022252829782</v>
      </c>
      <c r="N11" s="17">
        <v>447.88367042358095</v>
      </c>
      <c r="O11" s="17">
        <v>406.81414730866135</v>
      </c>
      <c r="P11" s="17">
        <v>465.12512730699319</v>
      </c>
      <c r="Q11" s="17">
        <v>476.24128941183307</v>
      </c>
      <c r="R11" s="17">
        <v>423.67238093718726</v>
      </c>
      <c r="S11" s="17">
        <v>448.8283440294037</v>
      </c>
      <c r="T11" s="17">
        <v>425.81880140340269</v>
      </c>
      <c r="U11" s="17">
        <v>465.60258534905671</v>
      </c>
      <c r="V11" s="17">
        <v>443.09254370528646</v>
      </c>
      <c r="W11" s="17">
        <v>322.89220801587476</v>
      </c>
      <c r="X11" s="17">
        <v>409.37376565629262</v>
      </c>
      <c r="Y11" s="17">
        <v>436.7984184556986</v>
      </c>
      <c r="Z11" s="17">
        <v>503.44277987441734</v>
      </c>
      <c r="AA11" s="17">
        <v>465.87289553766664</v>
      </c>
      <c r="AB11" s="17">
        <v>457.36541972992546</v>
      </c>
      <c r="AC11" s="17">
        <v>430.14871926981482</v>
      </c>
      <c r="AD11" s="17">
        <v>381.36044878102354</v>
      </c>
      <c r="AE11" s="17">
        <v>240.61320269645884</v>
      </c>
      <c r="AF11" s="17">
        <v>407.55097820636735</v>
      </c>
      <c r="AG11" s="17">
        <v>449.51924097454435</v>
      </c>
      <c r="AH11" s="17">
        <v>390.67084078804987</v>
      </c>
      <c r="AI11" s="17">
        <v>405.17505502793938</v>
      </c>
      <c r="AJ11" s="17">
        <v>364.72880887750637</v>
      </c>
      <c r="AK11" s="17">
        <v>431.19258360892979</v>
      </c>
      <c r="AL11" s="17">
        <v>473.0181777622256</v>
      </c>
      <c r="AM11" s="17">
        <v>457.18533211098338</v>
      </c>
      <c r="AN11" s="17">
        <v>438.17349871546668</v>
      </c>
      <c r="AO11" s="17">
        <v>439.75020895524352</v>
      </c>
      <c r="AP11" s="17">
        <v>462.4701643963981</v>
      </c>
      <c r="AQ11" s="17">
        <v>471.43351075179521</v>
      </c>
      <c r="AR11" s="17">
        <v>428.25624377292894</v>
      </c>
      <c r="AS11" s="17">
        <v>458.50956973877697</v>
      </c>
      <c r="AT11" s="17">
        <v>440.38962462947728</v>
      </c>
      <c r="AU11" s="17">
        <v>464.92353575055432</v>
      </c>
      <c r="AV11" s="17">
        <v>440.9404059580645</v>
      </c>
      <c r="AW11" s="17">
        <v>435.1752460847058</v>
      </c>
      <c r="AX11" s="17">
        <v>475.38303220857671</v>
      </c>
      <c r="AY11" s="17">
        <v>450.16190490400658</v>
      </c>
      <c r="AZ11" s="17">
        <v>437.17391803423305</v>
      </c>
      <c r="BA11" s="17">
        <v>391.8911490784555</v>
      </c>
      <c r="BB11" s="17">
        <v>348.15751912721629</v>
      </c>
      <c r="BC11" s="17">
        <v>3.1632216222498464</v>
      </c>
      <c r="BD11" s="17">
        <v>22.211995737643026</v>
      </c>
      <c r="BE11" s="17">
        <v>374.30582729914028</v>
      </c>
      <c r="BF11" s="17">
        <v>366.57232798587535</v>
      </c>
      <c r="BG11" s="17">
        <v>473.14278458614143</v>
      </c>
      <c r="BH11" s="17">
        <v>467.53259399250823</v>
      </c>
    </row>
    <row r="12" spans="1:60" s="9" customFormat="1" ht="15" x14ac:dyDescent="0.35">
      <c r="A12" s="49" t="s">
        <v>133</v>
      </c>
      <c r="C12" s="51">
        <f t="shared" ref="C12:AH12" si="0">AVERAGE(C3:C11)</f>
        <v>505.40207847717306</v>
      </c>
      <c r="D12" s="51">
        <f t="shared" si="0"/>
        <v>354.40069102347184</v>
      </c>
      <c r="E12" s="51">
        <f t="shared" si="0"/>
        <v>99288.169746467058</v>
      </c>
      <c r="F12" s="51">
        <f t="shared" si="0"/>
        <v>499.57275499203075</v>
      </c>
      <c r="G12" s="51">
        <f t="shared" si="0"/>
        <v>10578.770381517417</v>
      </c>
      <c r="H12" s="51">
        <f t="shared" si="0"/>
        <v>328421.21654303285</v>
      </c>
      <c r="I12" s="51">
        <f t="shared" si="0"/>
        <v>416.13788609761156</v>
      </c>
      <c r="J12" s="51">
        <f t="shared" si="0"/>
        <v>622.47368178403258</v>
      </c>
      <c r="K12" s="51">
        <f t="shared" si="0"/>
        <v>430.57926914947353</v>
      </c>
      <c r="L12" s="51">
        <f t="shared" si="0"/>
        <v>82263.24934754234</v>
      </c>
      <c r="M12" s="51">
        <f t="shared" si="0"/>
        <v>435.56640999392869</v>
      </c>
      <c r="N12" s="51">
        <f t="shared" si="0"/>
        <v>442.33985772376013</v>
      </c>
      <c r="O12" s="51">
        <f t="shared" si="0"/>
        <v>406.77008843185604</v>
      </c>
      <c r="P12" s="51">
        <f t="shared" si="0"/>
        <v>465.80108063588381</v>
      </c>
      <c r="Q12" s="51">
        <f t="shared" si="0"/>
        <v>480.29433649906218</v>
      </c>
      <c r="R12" s="51">
        <f t="shared" si="0"/>
        <v>416.63536147460849</v>
      </c>
      <c r="S12" s="51">
        <f t="shared" si="0"/>
        <v>446.18897815675831</v>
      </c>
      <c r="T12" s="51">
        <f t="shared" si="0"/>
        <v>433.73638807434537</v>
      </c>
      <c r="U12" s="51">
        <f t="shared" si="0"/>
        <v>449.46056174978889</v>
      </c>
      <c r="V12" s="51">
        <f t="shared" si="0"/>
        <v>439.52161069028256</v>
      </c>
      <c r="W12" s="51">
        <f t="shared" si="0"/>
        <v>310.26870900747355</v>
      </c>
      <c r="X12" s="51">
        <f t="shared" si="0"/>
        <v>391.00414250741113</v>
      </c>
      <c r="Y12" s="51">
        <f t="shared" si="0"/>
        <v>432.13324097219049</v>
      </c>
      <c r="Z12" s="51">
        <f t="shared" si="0"/>
        <v>494.35183394262265</v>
      </c>
      <c r="AA12" s="51">
        <f t="shared" si="0"/>
        <v>440.66348202132355</v>
      </c>
      <c r="AB12" s="51">
        <f t="shared" si="0"/>
        <v>428.99780269417511</v>
      </c>
      <c r="AC12" s="51">
        <f t="shared" si="0"/>
        <v>420.73923244845628</v>
      </c>
      <c r="AD12" s="51">
        <f t="shared" si="0"/>
        <v>378.01119955442095</v>
      </c>
      <c r="AE12" s="51">
        <f t="shared" si="0"/>
        <v>286.17317408744293</v>
      </c>
      <c r="AF12" s="51">
        <f t="shared" si="0"/>
        <v>401.497696075558</v>
      </c>
      <c r="AG12" s="51">
        <f t="shared" si="0"/>
        <v>444.65346836761211</v>
      </c>
      <c r="AH12" s="51">
        <f t="shared" si="0"/>
        <v>391.00933418598623</v>
      </c>
      <c r="AI12" s="51">
        <f t="shared" ref="AI12:BH12" si="1">AVERAGE(AI3:AI11)</f>
        <v>394.40186125839898</v>
      </c>
      <c r="AJ12" s="51">
        <f t="shared" si="1"/>
        <v>362.21947621595223</v>
      </c>
      <c r="AK12" s="51">
        <f t="shared" si="1"/>
        <v>423.01085869130139</v>
      </c>
      <c r="AL12" s="51">
        <f t="shared" si="1"/>
        <v>446.47637430040311</v>
      </c>
      <c r="AM12" s="51">
        <f t="shared" si="1"/>
        <v>441.71984850403766</v>
      </c>
      <c r="AN12" s="51">
        <f t="shared" si="1"/>
        <v>430.4112168860994</v>
      </c>
      <c r="AO12" s="51">
        <f t="shared" si="1"/>
        <v>432.57042218439608</v>
      </c>
      <c r="AP12" s="51">
        <f t="shared" si="1"/>
        <v>447.57366636623817</v>
      </c>
      <c r="AQ12" s="51">
        <f t="shared" si="1"/>
        <v>462.51136907441315</v>
      </c>
      <c r="AR12" s="51">
        <f t="shared" si="1"/>
        <v>424.03414699082629</v>
      </c>
      <c r="AS12" s="51">
        <f t="shared" si="1"/>
        <v>445.10640741319196</v>
      </c>
      <c r="AT12" s="51">
        <f t="shared" si="1"/>
        <v>428.9224636789408</v>
      </c>
      <c r="AU12" s="51">
        <f t="shared" si="1"/>
        <v>451.93411808340841</v>
      </c>
      <c r="AV12" s="51">
        <f t="shared" si="1"/>
        <v>428.67905363819369</v>
      </c>
      <c r="AW12" s="51">
        <f t="shared" si="1"/>
        <v>422.69408997659798</v>
      </c>
      <c r="AX12" s="51">
        <f t="shared" si="1"/>
        <v>465.08919504773206</v>
      </c>
      <c r="AY12" s="51">
        <f t="shared" si="1"/>
        <v>437.80324133142938</v>
      </c>
      <c r="AZ12" s="51">
        <f t="shared" si="1"/>
        <v>408.42499286568778</v>
      </c>
      <c r="BA12" s="51">
        <f t="shared" si="1"/>
        <v>370.36628171607339</v>
      </c>
      <c r="BB12" s="51">
        <f t="shared" si="1"/>
        <v>340.99685517388269</v>
      </c>
      <c r="BC12" s="51">
        <f t="shared" si="1"/>
        <v>3.1361218826459765</v>
      </c>
      <c r="BD12" s="51">
        <f t="shared" si="1"/>
        <v>39.558308811809958</v>
      </c>
      <c r="BE12" s="51">
        <f t="shared" si="1"/>
        <v>371.5279304355023</v>
      </c>
      <c r="BF12" s="51">
        <f t="shared" si="1"/>
        <v>359.46932091066287</v>
      </c>
      <c r="BG12" s="51">
        <f t="shared" si="1"/>
        <v>440.98407811650719</v>
      </c>
      <c r="BH12" s="51">
        <f t="shared" si="1"/>
        <v>458.15313116387085</v>
      </c>
    </row>
    <row r="13" spans="1:60" ht="15" x14ac:dyDescent="0.35">
      <c r="A13" s="16" t="s">
        <v>134</v>
      </c>
      <c r="C13" s="17">
        <f t="shared" ref="C13:AH13" si="2">STDEV(C3:C11)</f>
        <v>26.300376287257066</v>
      </c>
      <c r="D13" s="17">
        <f t="shared" si="2"/>
        <v>10.058134529793453</v>
      </c>
      <c r="E13" s="17">
        <f t="shared" si="2"/>
        <v>1546.8861041319822</v>
      </c>
      <c r="F13" s="17">
        <f t="shared" si="2"/>
        <v>6.9770411369285341</v>
      </c>
      <c r="G13" s="17">
        <f t="shared" si="2"/>
        <v>221.93232582718869</v>
      </c>
      <c r="H13" s="17">
        <f t="shared" si="2"/>
        <v>1051.6942448816651</v>
      </c>
      <c r="I13" s="17">
        <f t="shared" si="2"/>
        <v>12.455488863599928</v>
      </c>
      <c r="J13" s="17">
        <f t="shared" si="2"/>
        <v>33.943220554797996</v>
      </c>
      <c r="K13" s="17">
        <f t="shared" si="2"/>
        <v>29.272024843828454</v>
      </c>
      <c r="L13" s="17">
        <f t="shared" si="2"/>
        <v>713.44690520419965</v>
      </c>
      <c r="M13" s="17">
        <f t="shared" si="2"/>
        <v>5.3086680096811314</v>
      </c>
      <c r="N13" s="17">
        <f t="shared" si="2"/>
        <v>6.3543326997134706</v>
      </c>
      <c r="O13" s="17">
        <f t="shared" si="2"/>
        <v>2.3964521317171203</v>
      </c>
      <c r="P13" s="17">
        <f t="shared" si="2"/>
        <v>3.323639333292101</v>
      </c>
      <c r="Q13" s="17">
        <f t="shared" si="2"/>
        <v>6.5543325336635361</v>
      </c>
      <c r="R13" s="17">
        <f t="shared" si="2"/>
        <v>4.31175458295467</v>
      </c>
      <c r="S13" s="17">
        <f t="shared" si="2"/>
        <v>3.4485493398327822</v>
      </c>
      <c r="T13" s="17">
        <f t="shared" si="2"/>
        <v>9.9474071115249068</v>
      </c>
      <c r="U13" s="17">
        <f t="shared" si="2"/>
        <v>14.649921931624096</v>
      </c>
      <c r="V13" s="17">
        <f t="shared" si="2"/>
        <v>4.9561016016856385</v>
      </c>
      <c r="W13" s="17">
        <f t="shared" si="2"/>
        <v>13.310852995115093</v>
      </c>
      <c r="X13" s="17">
        <f t="shared" si="2"/>
        <v>17.133577167081036</v>
      </c>
      <c r="Y13" s="17">
        <f t="shared" si="2"/>
        <v>5.077120808625736</v>
      </c>
      <c r="Z13" s="17">
        <f t="shared" si="2"/>
        <v>6.4374408806154602</v>
      </c>
      <c r="AA13" s="17">
        <f t="shared" si="2"/>
        <v>19.317470635317328</v>
      </c>
      <c r="AB13" s="17">
        <f t="shared" si="2"/>
        <v>21.550920482362006</v>
      </c>
      <c r="AC13" s="17">
        <f t="shared" si="2"/>
        <v>10.575079968184703</v>
      </c>
      <c r="AD13" s="17">
        <f t="shared" si="2"/>
        <v>4.051487906599947</v>
      </c>
      <c r="AE13" s="17">
        <f t="shared" si="2"/>
        <v>63.255099238932601</v>
      </c>
      <c r="AF13" s="17">
        <f t="shared" si="2"/>
        <v>11.279189797660289</v>
      </c>
      <c r="AG13" s="17">
        <f t="shared" si="2"/>
        <v>6.0469173389252235</v>
      </c>
      <c r="AH13" s="17">
        <f t="shared" si="2"/>
        <v>3.9028886306839521</v>
      </c>
      <c r="AI13" s="17">
        <f t="shared" ref="AI13:BH13" si="3">STDEV(AI3:AI11)</f>
        <v>18.775732585455916</v>
      </c>
      <c r="AJ13" s="17">
        <f t="shared" si="3"/>
        <v>4.1978202805165168</v>
      </c>
      <c r="AK13" s="17">
        <f t="shared" si="3"/>
        <v>7.5415052965766352</v>
      </c>
      <c r="AL13" s="17">
        <f t="shared" si="3"/>
        <v>19.939516571791309</v>
      </c>
      <c r="AM13" s="17">
        <f t="shared" si="3"/>
        <v>15.657322426979901</v>
      </c>
      <c r="AN13" s="17">
        <f t="shared" si="3"/>
        <v>10.844531130390582</v>
      </c>
      <c r="AO13" s="17">
        <f t="shared" si="3"/>
        <v>8.9850280606533488</v>
      </c>
      <c r="AP13" s="17">
        <f t="shared" si="3"/>
        <v>10.375078298007871</v>
      </c>
      <c r="AQ13" s="17">
        <f t="shared" si="3"/>
        <v>7.0699178298281558</v>
      </c>
      <c r="AR13" s="17">
        <f t="shared" si="3"/>
        <v>9.8937841316330335</v>
      </c>
      <c r="AS13" s="17">
        <f t="shared" si="3"/>
        <v>12.762187852967088</v>
      </c>
      <c r="AT13" s="17">
        <f t="shared" si="3"/>
        <v>12.784458066614574</v>
      </c>
      <c r="AU13" s="17">
        <f t="shared" si="3"/>
        <v>13.324885538185612</v>
      </c>
      <c r="AV13" s="17">
        <f t="shared" si="3"/>
        <v>13.500461881110805</v>
      </c>
      <c r="AW13" s="17">
        <f t="shared" si="3"/>
        <v>12.363740824535574</v>
      </c>
      <c r="AX13" s="17">
        <f t="shared" si="3"/>
        <v>12.595653657062718</v>
      </c>
      <c r="AY13" s="17">
        <f t="shared" si="3"/>
        <v>12.615929625375447</v>
      </c>
      <c r="AZ13" s="17">
        <f t="shared" si="3"/>
        <v>19.374794810675827</v>
      </c>
      <c r="BA13" s="17">
        <f t="shared" si="3"/>
        <v>14.29142038184993</v>
      </c>
      <c r="BB13" s="17">
        <f t="shared" si="3"/>
        <v>4.0088379049970033</v>
      </c>
      <c r="BC13" s="17">
        <f t="shared" si="3"/>
        <v>3.0802486020922521E-2</v>
      </c>
      <c r="BD13" s="17">
        <f t="shared" si="3"/>
        <v>21.59722845373426</v>
      </c>
      <c r="BE13" s="17">
        <f t="shared" si="3"/>
        <v>6.5598815643388733</v>
      </c>
      <c r="BF13" s="17">
        <f t="shared" si="3"/>
        <v>10.11972922778955</v>
      </c>
      <c r="BG13" s="17">
        <f t="shared" si="3"/>
        <v>19.13825406013498</v>
      </c>
      <c r="BH13" s="17">
        <f t="shared" si="3"/>
        <v>7.880626823449413</v>
      </c>
    </row>
    <row r="14" spans="1:60" s="11" customFormat="1" ht="15" x14ac:dyDescent="0.35">
      <c r="A14" s="44" t="s">
        <v>135</v>
      </c>
      <c r="C14" s="69">
        <f t="shared" ref="C14:BH14" si="4">C13*100/C12</f>
        <v>5.203852023423158</v>
      </c>
      <c r="D14" s="69">
        <f t="shared" si="4"/>
        <v>2.8380685434745119</v>
      </c>
      <c r="E14" s="69">
        <f t="shared" si="4"/>
        <v>1.557976250425368</v>
      </c>
      <c r="F14" s="69">
        <f t="shared" si="4"/>
        <v>1.3966016095172831</v>
      </c>
      <c r="G14" s="69">
        <f t="shared" si="4"/>
        <v>2.0979028547111231</v>
      </c>
      <c r="H14" s="69">
        <f t="shared" si="4"/>
        <v>0.32022725448490086</v>
      </c>
      <c r="I14" s="69">
        <f t="shared" si="4"/>
        <v>2.9931158108200466</v>
      </c>
      <c r="J14" s="69">
        <f t="shared" si="4"/>
        <v>5.4529567350567287</v>
      </c>
      <c r="K14" s="69">
        <f t="shared" si="4"/>
        <v>6.7982894071165347</v>
      </c>
      <c r="L14" s="69">
        <f t="shared" si="4"/>
        <v>0.86727294492107776</v>
      </c>
      <c r="M14" s="69">
        <f t="shared" si="4"/>
        <v>1.2187964654471699</v>
      </c>
      <c r="N14" s="69">
        <f t="shared" si="4"/>
        <v>1.436527273940964</v>
      </c>
      <c r="O14" s="69">
        <f t="shared" si="4"/>
        <v>0.58914167975224285</v>
      </c>
      <c r="P14" s="69">
        <f t="shared" si="4"/>
        <v>0.7135319069579803</v>
      </c>
      <c r="Q14" s="69">
        <f t="shared" si="4"/>
        <v>1.3646491402415972</v>
      </c>
      <c r="R14" s="69">
        <f t="shared" si="4"/>
        <v>1.034898854406876</v>
      </c>
      <c r="S14" s="69">
        <f t="shared" si="4"/>
        <v>0.77288985355017292</v>
      </c>
      <c r="T14" s="69">
        <f t="shared" si="4"/>
        <v>2.2934223148046904</v>
      </c>
      <c r="U14" s="69">
        <f t="shared" si="4"/>
        <v>3.2594454727219406</v>
      </c>
      <c r="V14" s="69">
        <f t="shared" si="4"/>
        <v>1.1276127228196868</v>
      </c>
      <c r="W14" s="69">
        <f t="shared" si="4"/>
        <v>4.290104869967557</v>
      </c>
      <c r="X14" s="69">
        <f t="shared" si="4"/>
        <v>4.381942620149168</v>
      </c>
      <c r="Y14" s="69">
        <f t="shared" si="4"/>
        <v>1.1748970750788572</v>
      </c>
      <c r="Z14" s="69">
        <f t="shared" si="4"/>
        <v>1.3021982399204828</v>
      </c>
      <c r="AA14" s="69">
        <f t="shared" si="4"/>
        <v>4.3837239579526948</v>
      </c>
      <c r="AB14" s="69">
        <f t="shared" si="4"/>
        <v>5.0235503182111341</v>
      </c>
      <c r="AC14" s="69">
        <f t="shared" si="4"/>
        <v>2.5134523126459878</v>
      </c>
      <c r="AD14" s="69">
        <f t="shared" si="4"/>
        <v>1.0717904420227815</v>
      </c>
      <c r="AE14" s="69">
        <f t="shared" si="4"/>
        <v>22.103783641021643</v>
      </c>
      <c r="AF14" s="69">
        <f t="shared" si="4"/>
        <v>2.8092788347003745</v>
      </c>
      <c r="AG14" s="69">
        <f t="shared" si="4"/>
        <v>1.3599168271697828</v>
      </c>
      <c r="AH14" s="69">
        <f t="shared" si="4"/>
        <v>0.99815740685809728</v>
      </c>
      <c r="AI14" s="69">
        <f t="shared" si="4"/>
        <v>4.7605588182441867</v>
      </c>
      <c r="AJ14" s="69">
        <f t="shared" si="4"/>
        <v>1.1589162251490339</v>
      </c>
      <c r="AK14" s="69">
        <f t="shared" si="4"/>
        <v>1.7828160061678613</v>
      </c>
      <c r="AL14" s="69">
        <f t="shared" si="4"/>
        <v>4.4659735026372047</v>
      </c>
      <c r="AM14" s="69">
        <f t="shared" si="4"/>
        <v>3.5446273197833857</v>
      </c>
      <c r="AN14" s="69">
        <f t="shared" si="4"/>
        <v>2.5195744685390933</v>
      </c>
      <c r="AO14" s="69">
        <f t="shared" si="4"/>
        <v>2.0771249257590738</v>
      </c>
      <c r="AP14" s="69">
        <f t="shared" si="4"/>
        <v>2.3180716556094718</v>
      </c>
      <c r="AQ14" s="69">
        <f t="shared" si="4"/>
        <v>1.5285933065767907</v>
      </c>
      <c r="AR14" s="69">
        <f t="shared" si="4"/>
        <v>2.3332517444278089</v>
      </c>
      <c r="AS14" s="69">
        <f t="shared" si="4"/>
        <v>2.8672217789756411</v>
      </c>
      <c r="AT14" s="69">
        <f t="shared" si="4"/>
        <v>2.980598860913021</v>
      </c>
      <c r="AU14" s="69">
        <f t="shared" si="4"/>
        <v>2.9484132764073343</v>
      </c>
      <c r="AV14" s="69">
        <f t="shared" si="4"/>
        <v>3.1493168995621681</v>
      </c>
      <c r="AW14" s="69">
        <f t="shared" si="4"/>
        <v>2.9249854960640871</v>
      </c>
      <c r="AX14" s="69">
        <f t="shared" si="4"/>
        <v>2.7082232378608637</v>
      </c>
      <c r="AY14" s="69">
        <f t="shared" si="4"/>
        <v>2.8816437235613872</v>
      </c>
      <c r="AZ14" s="69">
        <f t="shared" si="4"/>
        <v>4.7437828607729955</v>
      </c>
      <c r="BA14" s="69">
        <f t="shared" si="4"/>
        <v>3.8587261009915261</v>
      </c>
      <c r="BB14" s="69">
        <f t="shared" si="4"/>
        <v>1.175623130879843</v>
      </c>
      <c r="BC14" s="69">
        <f t="shared" si="4"/>
        <v>0.98218395756143784</v>
      </c>
      <c r="BD14" s="69">
        <f t="shared" si="4"/>
        <v>54.595934716214416</v>
      </c>
      <c r="BE14" s="69">
        <f t="shared" si="4"/>
        <v>1.7656496394899377</v>
      </c>
      <c r="BF14" s="69">
        <f t="shared" si="4"/>
        <v>2.8151857861340432</v>
      </c>
      <c r="BG14" s="69">
        <f t="shared" si="4"/>
        <v>4.3398968375177231</v>
      </c>
      <c r="BH14" s="69">
        <f t="shared" si="4"/>
        <v>1.7200857720714111</v>
      </c>
    </row>
    <row r="15" spans="1:60" ht="15" x14ac:dyDescent="0.35">
      <c r="A15" s="16" t="s">
        <v>138</v>
      </c>
      <c r="C15" s="19">
        <v>468</v>
      </c>
      <c r="D15" s="19">
        <v>350</v>
      </c>
      <c r="E15" s="19"/>
      <c r="F15" s="19"/>
      <c r="G15" s="19"/>
      <c r="H15" s="19"/>
      <c r="I15" s="19">
        <v>413</v>
      </c>
      <c r="J15" s="19">
        <v>274</v>
      </c>
      <c r="K15" s="19">
        <v>464</v>
      </c>
      <c r="L15" s="19"/>
      <c r="M15" s="19">
        <v>452</v>
      </c>
      <c r="N15" s="19">
        <v>450</v>
      </c>
      <c r="O15" s="19">
        <v>408</v>
      </c>
      <c r="P15" s="19">
        <v>444</v>
      </c>
      <c r="Q15" s="19">
        <v>458</v>
      </c>
      <c r="R15" s="19">
        <v>410</v>
      </c>
      <c r="S15" s="19">
        <v>458.7</v>
      </c>
      <c r="T15" s="19">
        <v>441</v>
      </c>
      <c r="U15" s="19">
        <v>460</v>
      </c>
      <c r="V15" s="19">
        <v>433</v>
      </c>
      <c r="W15" s="19">
        <v>325</v>
      </c>
      <c r="X15" s="19">
        <v>138</v>
      </c>
      <c r="Y15" s="19">
        <v>425.7</v>
      </c>
      <c r="Z15" s="19">
        <v>515.5</v>
      </c>
      <c r="AA15" s="19">
        <v>462</v>
      </c>
      <c r="AB15" s="17">
        <v>448</v>
      </c>
      <c r="AC15" s="17">
        <v>465</v>
      </c>
      <c r="AD15" s="17">
        <v>417</v>
      </c>
      <c r="AE15" s="17">
        <v>251</v>
      </c>
      <c r="AF15" s="17">
        <v>270</v>
      </c>
      <c r="AG15" s="17">
        <v>434</v>
      </c>
      <c r="AH15" s="17">
        <v>430</v>
      </c>
      <c r="AI15" s="17">
        <v>396</v>
      </c>
      <c r="AJ15" s="17">
        <v>366</v>
      </c>
      <c r="AK15" s="17">
        <v>452</v>
      </c>
      <c r="AL15" s="17">
        <v>440</v>
      </c>
      <c r="AM15" s="17">
        <v>453</v>
      </c>
      <c r="AN15" s="17">
        <v>448</v>
      </c>
      <c r="AO15" s="17">
        <v>430</v>
      </c>
      <c r="AP15" s="17">
        <v>453</v>
      </c>
      <c r="AQ15" s="17">
        <v>447</v>
      </c>
      <c r="AR15" s="17">
        <v>449</v>
      </c>
      <c r="AS15" s="17">
        <v>437</v>
      </c>
      <c r="AT15" s="17">
        <v>437</v>
      </c>
      <c r="AU15" s="17">
        <v>449</v>
      </c>
      <c r="AV15" s="17">
        <v>455</v>
      </c>
      <c r="AW15" s="17">
        <v>435</v>
      </c>
      <c r="AX15" s="17">
        <v>450</v>
      </c>
      <c r="AY15" s="17">
        <v>439</v>
      </c>
      <c r="AZ15" s="17">
        <v>435</v>
      </c>
      <c r="BA15" s="17">
        <v>446</v>
      </c>
      <c r="BB15" s="17">
        <v>444</v>
      </c>
      <c r="BC15" s="17">
        <v>3.12</v>
      </c>
      <c r="BD15" s="17">
        <v>23.6</v>
      </c>
      <c r="BE15" s="17">
        <v>426</v>
      </c>
      <c r="BF15" s="17">
        <v>384</v>
      </c>
      <c r="BG15" s="17">
        <v>457.2</v>
      </c>
      <c r="BH15" s="17">
        <v>461.5</v>
      </c>
    </row>
    <row r="16" spans="1:60" ht="15" x14ac:dyDescent="0.35">
      <c r="A16" s="20" t="s">
        <v>62</v>
      </c>
      <c r="B16" s="8"/>
      <c r="C16" s="24">
        <f>(C12-C15)*100/C15</f>
        <v>7.9918971105070646</v>
      </c>
      <c r="D16" s="24">
        <f>(D12-D15)*100/D15</f>
        <v>1.2573402924205246</v>
      </c>
      <c r="E16" s="24"/>
      <c r="F16" s="24"/>
      <c r="G16" s="24"/>
      <c r="H16" s="24"/>
      <c r="I16" s="24">
        <f>(I12-I15)*100/I15</f>
        <v>0.75977871612870607</v>
      </c>
      <c r="J16" s="25">
        <f>(J12-J15)*100/J15</f>
        <v>127.18017583358854</v>
      </c>
      <c r="K16" s="24">
        <f>(K12-K15)*100/K15</f>
        <v>-7.2027437177858769</v>
      </c>
      <c r="L16" s="24"/>
      <c r="M16" s="24">
        <f t="shared" ref="M16:BH16" si="5">(M12-M15)*100/M15</f>
        <v>-3.6357500013432107</v>
      </c>
      <c r="N16" s="24">
        <f t="shared" si="5"/>
        <v>-1.7022538391644149</v>
      </c>
      <c r="O16" s="24">
        <f t="shared" si="5"/>
        <v>-0.30144891376077493</v>
      </c>
      <c r="P16" s="24">
        <f t="shared" si="5"/>
        <v>4.9101532963702272</v>
      </c>
      <c r="Q16" s="24">
        <f t="shared" si="5"/>
        <v>4.8677590609306076</v>
      </c>
      <c r="R16" s="24">
        <f t="shared" si="5"/>
        <v>1.6183808474654846</v>
      </c>
      <c r="S16" s="24">
        <f t="shared" si="5"/>
        <v>-2.7274954966735727</v>
      </c>
      <c r="T16" s="24">
        <f t="shared" si="5"/>
        <v>-1.6470775341620474</v>
      </c>
      <c r="U16" s="24">
        <f t="shared" si="5"/>
        <v>-2.291182228306762</v>
      </c>
      <c r="V16" s="24">
        <f t="shared" si="5"/>
        <v>1.5061456559544013</v>
      </c>
      <c r="W16" s="24">
        <f t="shared" si="5"/>
        <v>-4.5327049207773706</v>
      </c>
      <c r="X16" s="25">
        <f t="shared" si="5"/>
        <v>183.33633515029791</v>
      </c>
      <c r="Y16" s="24">
        <f t="shared" si="5"/>
        <v>1.5112146986587982</v>
      </c>
      <c r="Z16" s="24">
        <f t="shared" si="5"/>
        <v>-4.1024570431381866</v>
      </c>
      <c r="AA16" s="24">
        <f t="shared" si="5"/>
        <v>-4.6182939347784542</v>
      </c>
      <c r="AB16" s="24">
        <f t="shared" si="5"/>
        <v>-4.2415618986216277</v>
      </c>
      <c r="AC16" s="24">
        <f t="shared" si="5"/>
        <v>-9.518444634740586</v>
      </c>
      <c r="AD16" s="24">
        <f t="shared" si="5"/>
        <v>-9.3498322411460535</v>
      </c>
      <c r="AE16" s="24">
        <f t="shared" si="5"/>
        <v>14.013216767905551</v>
      </c>
      <c r="AF16" s="25">
        <f t="shared" si="5"/>
        <v>48.702850398354812</v>
      </c>
      <c r="AG16" s="24">
        <f t="shared" si="5"/>
        <v>2.4547162137355083</v>
      </c>
      <c r="AH16" s="24">
        <f t="shared" si="5"/>
        <v>-9.067596700933434</v>
      </c>
      <c r="AI16" s="24">
        <f t="shared" si="5"/>
        <v>-0.40357038929318667</v>
      </c>
      <c r="AJ16" s="24">
        <f t="shared" si="5"/>
        <v>-1.0329299956414679</v>
      </c>
      <c r="AK16" s="24">
        <f t="shared" si="5"/>
        <v>-6.4135268382076571</v>
      </c>
      <c r="AL16" s="24">
        <f t="shared" si="5"/>
        <v>1.4719032500916156</v>
      </c>
      <c r="AM16" s="24">
        <f t="shared" si="5"/>
        <v>-2.4900996679828573</v>
      </c>
      <c r="AN16" s="24">
        <f t="shared" si="5"/>
        <v>-3.9260676593528134</v>
      </c>
      <c r="AO16" s="24">
        <f t="shared" si="5"/>
        <v>0.59777260102234409</v>
      </c>
      <c r="AP16" s="24">
        <f t="shared" si="5"/>
        <v>-1.1978661443182843</v>
      </c>
      <c r="AQ16" s="24">
        <f t="shared" si="5"/>
        <v>3.4701049383474616</v>
      </c>
      <c r="AR16" s="24">
        <f t="shared" si="5"/>
        <v>-5.5603236100609612</v>
      </c>
      <c r="AS16" s="24">
        <f t="shared" si="5"/>
        <v>1.8550131380301966</v>
      </c>
      <c r="AT16" s="24">
        <f t="shared" si="5"/>
        <v>-1.8484064807915788</v>
      </c>
      <c r="AU16" s="24">
        <f t="shared" si="5"/>
        <v>0.6534784150130083</v>
      </c>
      <c r="AV16" s="24">
        <f t="shared" si="5"/>
        <v>-5.7848233762211665</v>
      </c>
      <c r="AW16" s="24">
        <f t="shared" si="5"/>
        <v>-2.8289448329659819</v>
      </c>
      <c r="AX16" s="24">
        <f t="shared" si="5"/>
        <v>3.3531544550515693</v>
      </c>
      <c r="AY16" s="24">
        <f t="shared" si="5"/>
        <v>-0.27261017507303503</v>
      </c>
      <c r="AZ16" s="24">
        <f t="shared" si="5"/>
        <v>-6.1091970423706252</v>
      </c>
      <c r="BA16" s="25">
        <f t="shared" si="5"/>
        <v>-16.958232799086684</v>
      </c>
      <c r="BB16" s="25">
        <f t="shared" si="5"/>
        <v>-23.198906492368764</v>
      </c>
      <c r="BC16" s="24">
        <f t="shared" si="5"/>
        <v>0.51672700788385761</v>
      </c>
      <c r="BD16" s="25">
        <f t="shared" si="5"/>
        <v>67.619952592415061</v>
      </c>
      <c r="BE16" s="25">
        <f t="shared" si="5"/>
        <v>-12.786870789788194</v>
      </c>
      <c r="BF16" s="24">
        <f t="shared" si="5"/>
        <v>-6.3881976795148772</v>
      </c>
      <c r="BG16" s="24">
        <f t="shared" si="5"/>
        <v>-3.5467895633186344</v>
      </c>
      <c r="BH16" s="24">
        <f t="shared" si="5"/>
        <v>-0.72521534910707408</v>
      </c>
    </row>
    <row r="18" spans="1:60" ht="15" x14ac:dyDescent="0.35">
      <c r="A18" s="16" t="s">
        <v>126</v>
      </c>
      <c r="B18" t="s">
        <v>70</v>
      </c>
      <c r="C18" s="17">
        <v>40.70458833739049</v>
      </c>
      <c r="D18" s="17">
        <v>33.434372648194362</v>
      </c>
      <c r="E18" s="17">
        <v>98737.990350438544</v>
      </c>
      <c r="F18" s="17">
        <v>63.468773894825823</v>
      </c>
      <c r="G18" s="17">
        <v>11264.495904882835</v>
      </c>
      <c r="H18" s="17">
        <v>339604.43062897219</v>
      </c>
      <c r="I18" s="17">
        <v>52.895562089134351</v>
      </c>
      <c r="J18" s="17">
        <v>412.86192040365114</v>
      </c>
      <c r="K18" s="17">
        <v>45.135790547679264</v>
      </c>
      <c r="L18" s="17">
        <v>83016.49746132872</v>
      </c>
      <c r="M18" s="17">
        <v>39.772805116700042</v>
      </c>
      <c r="N18" s="17">
        <v>37.271305243713662</v>
      </c>
      <c r="O18" s="17">
        <v>35.008736054516</v>
      </c>
      <c r="P18" s="17">
        <v>39.443669195024256</v>
      </c>
      <c r="Q18" s="17">
        <v>48.375174766583832</v>
      </c>
      <c r="R18" s="17">
        <v>34.632516067371185</v>
      </c>
      <c r="S18" s="17">
        <v>37.394632112934161</v>
      </c>
      <c r="T18" s="17">
        <v>35.628528474557143</v>
      </c>
      <c r="U18" s="17">
        <v>35.007191215688501</v>
      </c>
      <c r="V18" s="17">
        <v>36.27900104857396</v>
      </c>
      <c r="W18" s="17">
        <v>32.517803850295081</v>
      </c>
      <c r="X18" s="18">
        <v>41.640314043543142</v>
      </c>
      <c r="Y18" s="17">
        <v>31.467911374724764</v>
      </c>
      <c r="Z18" s="17">
        <v>75.662270093435922</v>
      </c>
      <c r="AA18" s="17">
        <v>37.558574890713253</v>
      </c>
      <c r="AB18" s="17">
        <v>37.331031421256583</v>
      </c>
      <c r="AC18" s="17">
        <v>35.602557369900516</v>
      </c>
      <c r="AD18" s="17">
        <v>32.463197120848058</v>
      </c>
      <c r="AE18" s="17">
        <v>18.899501791572789</v>
      </c>
      <c r="AF18" s="17">
        <v>40.270223995852419</v>
      </c>
      <c r="AG18" s="17">
        <v>37.139362906526067</v>
      </c>
      <c r="AH18" s="17">
        <v>33.981011496989183</v>
      </c>
      <c r="AI18" s="17">
        <v>33.440935186600981</v>
      </c>
      <c r="AJ18" s="17">
        <v>40.404805852694466</v>
      </c>
      <c r="AK18" s="17">
        <v>36.795145837168526</v>
      </c>
      <c r="AL18" s="17">
        <v>37.43214045261859</v>
      </c>
      <c r="AM18" s="17">
        <v>37.857003471937112</v>
      </c>
      <c r="AN18" s="17">
        <v>37.001210943841293</v>
      </c>
      <c r="AO18" s="17">
        <v>36.109650498482878</v>
      </c>
      <c r="AP18" s="17">
        <v>37.783442559669879</v>
      </c>
      <c r="AQ18" s="17">
        <v>36.781686715779621</v>
      </c>
      <c r="AR18" s="17">
        <v>34.792386785120037</v>
      </c>
      <c r="AS18" s="17">
        <v>38.749137814218933</v>
      </c>
      <c r="AT18" s="17">
        <v>35.938377305347096</v>
      </c>
      <c r="AU18" s="17">
        <v>39.456206791509857</v>
      </c>
      <c r="AV18" s="17">
        <v>37.249507944197283</v>
      </c>
      <c r="AW18" s="17">
        <v>37.093455834109356</v>
      </c>
      <c r="AX18" s="17">
        <v>40.041774509016044</v>
      </c>
      <c r="AY18" s="17">
        <v>38.404612469880938</v>
      </c>
      <c r="AZ18" s="17">
        <v>35.48127432758654</v>
      </c>
      <c r="BA18" s="17">
        <v>31.419906320333006</v>
      </c>
      <c r="BB18" s="17">
        <v>28.4961163849812</v>
      </c>
      <c r="BC18" s="17">
        <v>2.1939996218298683</v>
      </c>
      <c r="BD18" s="17">
        <v>4.3074739878016661</v>
      </c>
      <c r="BE18" s="17">
        <v>31.131426807122544</v>
      </c>
      <c r="BF18" s="17">
        <v>30.460880635032353</v>
      </c>
      <c r="BG18" s="17">
        <v>37.747169957323706</v>
      </c>
      <c r="BH18" s="17">
        <v>37.682495906032429</v>
      </c>
    </row>
    <row r="19" spans="1:60" ht="15" x14ac:dyDescent="0.35">
      <c r="A19" s="16" t="s">
        <v>128</v>
      </c>
      <c r="B19" t="s">
        <v>70</v>
      </c>
      <c r="C19" s="17">
        <v>39.788186269853512</v>
      </c>
      <c r="D19" s="17">
        <v>31.773357221783055</v>
      </c>
      <c r="E19" s="17">
        <v>98542.973083675039</v>
      </c>
      <c r="F19" s="17">
        <v>63.135916592417217</v>
      </c>
      <c r="G19" s="17">
        <v>10764.196077379114</v>
      </c>
      <c r="H19" s="17">
        <v>339624.81222835567</v>
      </c>
      <c r="I19" s="17">
        <v>55.083015330313458</v>
      </c>
      <c r="J19" s="17">
        <v>366.1814989082643</v>
      </c>
      <c r="K19" s="17">
        <v>63.782617968637354</v>
      </c>
      <c r="L19" s="17">
        <v>83845.487596170729</v>
      </c>
      <c r="M19" s="17">
        <v>41.48652700324083</v>
      </c>
      <c r="N19" s="17">
        <v>38.709420969860879</v>
      </c>
      <c r="O19" s="17">
        <v>36.726965859292058</v>
      </c>
      <c r="P19" s="17">
        <v>39.601575208992116</v>
      </c>
      <c r="Q19" s="17">
        <v>47.900415220321875</v>
      </c>
      <c r="R19" s="17">
        <v>35.282058749964868</v>
      </c>
      <c r="S19" s="17">
        <v>37.519568317601575</v>
      </c>
      <c r="T19" s="17">
        <v>35.889525513611197</v>
      </c>
      <c r="U19" s="17">
        <v>37.703257627662914</v>
      </c>
      <c r="V19" s="17">
        <v>37.167547705683234</v>
      </c>
      <c r="W19" s="17">
        <v>35.765223895883892</v>
      </c>
      <c r="X19" s="18">
        <v>31.924999319411977</v>
      </c>
      <c r="Y19" s="17">
        <v>32.958779671057904</v>
      </c>
      <c r="Z19" s="17">
        <v>77.668257361620263</v>
      </c>
      <c r="AA19" s="17">
        <v>38.164958543682573</v>
      </c>
      <c r="AB19" s="17">
        <v>38.245289813042703</v>
      </c>
      <c r="AC19" s="17">
        <v>36.948461411939277</v>
      </c>
      <c r="AD19" s="17">
        <v>33.18215617226064</v>
      </c>
      <c r="AE19" s="17">
        <v>19.614615944502937</v>
      </c>
      <c r="AF19" s="17">
        <v>43.289588333552089</v>
      </c>
      <c r="AG19" s="17">
        <v>37.995688799976861</v>
      </c>
      <c r="AH19" s="17">
        <v>34.590798742161361</v>
      </c>
      <c r="AI19" s="17">
        <v>35.34882896284055</v>
      </c>
      <c r="AJ19" s="17">
        <v>42.089996776167382</v>
      </c>
      <c r="AK19" s="17">
        <v>37.711253899453538</v>
      </c>
      <c r="AL19" s="17">
        <v>40.633987798537468</v>
      </c>
      <c r="AM19" s="17">
        <v>41.317074264025919</v>
      </c>
      <c r="AN19" s="17">
        <v>39.394969241120513</v>
      </c>
      <c r="AO19" s="17">
        <v>37.315819458590042</v>
      </c>
      <c r="AP19" s="17">
        <v>38.033510804146886</v>
      </c>
      <c r="AQ19" s="17">
        <v>37.994695234230598</v>
      </c>
      <c r="AR19" s="17">
        <v>33.331646602633398</v>
      </c>
      <c r="AS19" s="17">
        <v>39.218056310884052</v>
      </c>
      <c r="AT19" s="17">
        <v>35.858170217442407</v>
      </c>
      <c r="AU19" s="17">
        <v>39.507661768515838</v>
      </c>
      <c r="AV19" s="17">
        <v>37.045347429679282</v>
      </c>
      <c r="AW19" s="17">
        <v>36.971130407992121</v>
      </c>
      <c r="AX19" s="17">
        <v>39.459476560843491</v>
      </c>
      <c r="AY19" s="17">
        <v>37.883258351431522</v>
      </c>
      <c r="AZ19" s="17">
        <v>36.25088707666206</v>
      </c>
      <c r="BA19" s="17">
        <v>32.191737024031909</v>
      </c>
      <c r="BB19" s="17">
        <v>29.426280536098293</v>
      </c>
      <c r="BC19" s="17">
        <v>2.2447978280214156</v>
      </c>
      <c r="BD19" s="17">
        <v>4.4720443737060744</v>
      </c>
      <c r="BE19" s="17">
        <v>17.770542078407008</v>
      </c>
      <c r="BF19" s="17">
        <v>31.327075276227728</v>
      </c>
      <c r="BG19" s="17">
        <v>39.801189664887183</v>
      </c>
      <c r="BH19" s="17">
        <v>39.359810514316116</v>
      </c>
    </row>
    <row r="20" spans="1:60" ht="15" x14ac:dyDescent="0.35">
      <c r="A20" s="16" t="s">
        <v>129</v>
      </c>
      <c r="B20" t="s">
        <v>70</v>
      </c>
      <c r="C20" s="17">
        <v>39.767754363098412</v>
      </c>
      <c r="D20" s="17">
        <v>33.198035901007295</v>
      </c>
      <c r="E20" s="17">
        <v>100706.24613869464</v>
      </c>
      <c r="F20" s="17">
        <v>62.870919979162295</v>
      </c>
      <c r="G20" s="17">
        <v>10420.29868157559</v>
      </c>
      <c r="H20" s="17">
        <v>338320.06741248362</v>
      </c>
      <c r="I20" s="17">
        <v>59.118504879789398</v>
      </c>
      <c r="J20" s="17">
        <v>358.66342275113874</v>
      </c>
      <c r="K20" s="17">
        <v>25.667946203861998</v>
      </c>
      <c r="L20" s="17">
        <v>84235.049552366036</v>
      </c>
      <c r="M20" s="17">
        <v>41.278993723600266</v>
      </c>
      <c r="N20" s="17">
        <v>38.769050588043847</v>
      </c>
      <c r="O20" s="17">
        <v>37.008054351616849</v>
      </c>
      <c r="P20" s="17">
        <v>39.593887131359743</v>
      </c>
      <c r="Q20" s="17">
        <v>48.970777106233577</v>
      </c>
      <c r="R20" s="17">
        <v>35.62839720532687</v>
      </c>
      <c r="S20" s="17">
        <v>37.415229141027403</v>
      </c>
      <c r="T20" s="17">
        <v>35.250084394732184</v>
      </c>
      <c r="U20" s="17">
        <v>37.81030688013405</v>
      </c>
      <c r="V20" s="17">
        <v>37.158751476703372</v>
      </c>
      <c r="W20" s="17">
        <v>39.715715083292551</v>
      </c>
      <c r="X20" s="18">
        <v>28.926866914155109</v>
      </c>
      <c r="Y20" s="17">
        <v>33.242002703305282</v>
      </c>
      <c r="Z20" s="17">
        <v>77.685735149257724</v>
      </c>
      <c r="AA20" s="17">
        <v>39.771080499615536</v>
      </c>
      <c r="AB20" s="17">
        <v>39.973244872080613</v>
      </c>
      <c r="AC20" s="17">
        <v>36.640556244412238</v>
      </c>
      <c r="AD20" s="17">
        <v>33.576272569489198</v>
      </c>
      <c r="AE20" s="17">
        <v>18.433977057685055</v>
      </c>
      <c r="AF20" s="17">
        <v>41.791836862417114</v>
      </c>
      <c r="AG20" s="17">
        <v>37.771842054164246</v>
      </c>
      <c r="AH20" s="17">
        <v>34.2161132999016</v>
      </c>
      <c r="AI20" s="17">
        <v>34.734646007287232</v>
      </c>
      <c r="AJ20" s="17">
        <v>41.849400937938839</v>
      </c>
      <c r="AK20" s="17">
        <v>37.741743664477553</v>
      </c>
      <c r="AL20" s="17">
        <v>41.114058734500169</v>
      </c>
      <c r="AM20" s="17">
        <v>41.115577132101166</v>
      </c>
      <c r="AN20" s="17">
        <v>38.497302765488151</v>
      </c>
      <c r="AO20" s="17">
        <v>36.99873905759739</v>
      </c>
      <c r="AP20" s="17">
        <v>38.274594326302797</v>
      </c>
      <c r="AQ20" s="17">
        <v>37.948478075985989</v>
      </c>
      <c r="AR20" s="17">
        <v>34.807384430332952</v>
      </c>
      <c r="AS20" s="17">
        <v>39.48572580280603</v>
      </c>
      <c r="AT20" s="17">
        <v>36.262998553571457</v>
      </c>
      <c r="AU20" s="17">
        <v>39.931907169520485</v>
      </c>
      <c r="AV20" s="17">
        <v>37.367419191650434</v>
      </c>
      <c r="AW20" s="17">
        <v>37.499082277296708</v>
      </c>
      <c r="AX20" s="17">
        <v>40.239275632195415</v>
      </c>
      <c r="AY20" s="17">
        <v>38.482768939093859</v>
      </c>
      <c r="AZ20" s="17">
        <v>38.022405567914141</v>
      </c>
      <c r="BA20" s="17">
        <v>33.420892250194044</v>
      </c>
      <c r="BB20" s="17">
        <v>30.545961124330919</v>
      </c>
      <c r="BC20" s="17">
        <v>2.3282911365820786</v>
      </c>
      <c r="BD20" s="17">
        <v>4.3563046165740973</v>
      </c>
      <c r="BE20" s="17">
        <v>22.035968857657124</v>
      </c>
      <c r="BF20" s="17">
        <v>31.142294805698082</v>
      </c>
      <c r="BG20" s="17">
        <v>41.610964677902551</v>
      </c>
      <c r="BH20" s="17">
        <v>39.589400603713834</v>
      </c>
    </row>
    <row r="21" spans="1:60" ht="15" x14ac:dyDescent="0.35">
      <c r="A21" s="16" t="s">
        <v>129</v>
      </c>
      <c r="B21" t="s">
        <v>70</v>
      </c>
      <c r="C21" s="17">
        <v>40.701235260305666</v>
      </c>
      <c r="D21" s="17">
        <v>34.819094245960223</v>
      </c>
      <c r="E21" s="17">
        <v>100164.85601678972</v>
      </c>
      <c r="F21" s="17">
        <v>63.195297626820249</v>
      </c>
      <c r="G21" s="17">
        <v>10852.142214062096</v>
      </c>
      <c r="H21" s="17">
        <v>339175.5178744733</v>
      </c>
      <c r="I21" s="17">
        <v>57.76039670868505</v>
      </c>
      <c r="J21" s="17">
        <v>364.12809440209611</v>
      </c>
      <c r="K21" s="17">
        <v>26.070972163360391</v>
      </c>
      <c r="L21" s="17">
        <v>82891.983072193412</v>
      </c>
      <c r="M21" s="17">
        <v>40.546509989815362</v>
      </c>
      <c r="N21" s="17">
        <v>37.356744953689713</v>
      </c>
      <c r="O21" s="17">
        <v>36.875044784078561</v>
      </c>
      <c r="P21" s="17">
        <v>40.370094709142997</v>
      </c>
      <c r="Q21" s="17">
        <v>50.098382616124908</v>
      </c>
      <c r="R21" s="17">
        <v>36.019462938194081</v>
      </c>
      <c r="S21" s="17">
        <v>37.448928489374367</v>
      </c>
      <c r="T21" s="17">
        <v>36.138824873065182</v>
      </c>
      <c r="U21" s="17">
        <v>36.687901632659361</v>
      </c>
      <c r="V21" s="17">
        <v>36.528717345484672</v>
      </c>
      <c r="W21" s="17">
        <v>37.551873162734097</v>
      </c>
      <c r="X21" s="18">
        <v>27.696887787030366</v>
      </c>
      <c r="Y21" s="17">
        <v>32.32111527460917</v>
      </c>
      <c r="Z21" s="17">
        <v>75.915798023940226</v>
      </c>
      <c r="AA21" s="17">
        <v>38.30029121530989</v>
      </c>
      <c r="AB21" s="17">
        <v>38.249165581245371</v>
      </c>
      <c r="AC21" s="17">
        <v>35.376587850678227</v>
      </c>
      <c r="AD21" s="17">
        <v>32.974048675422175</v>
      </c>
      <c r="AE21" s="17">
        <v>18.495630168283604</v>
      </c>
      <c r="AF21" s="17">
        <v>40.765153901608876</v>
      </c>
      <c r="AG21" s="17">
        <v>37.796153258084608</v>
      </c>
      <c r="AH21" s="17">
        <v>34.134102278100869</v>
      </c>
      <c r="AI21" s="17">
        <v>33.785274250742603</v>
      </c>
      <c r="AJ21" s="17">
        <v>41.223118016037681</v>
      </c>
      <c r="AK21" s="17">
        <v>36.674080587944232</v>
      </c>
      <c r="AL21" s="17">
        <v>37.83500909202219</v>
      </c>
      <c r="AM21" s="17">
        <v>37.966271591808493</v>
      </c>
      <c r="AN21" s="17">
        <v>36.774060624133249</v>
      </c>
      <c r="AO21" s="17">
        <v>36.243311910268133</v>
      </c>
      <c r="AP21" s="17">
        <v>37.654425444603142</v>
      </c>
      <c r="AQ21" s="17">
        <v>36.815250366534279</v>
      </c>
      <c r="AR21" s="17">
        <v>35.837126894693505</v>
      </c>
      <c r="AS21" s="17">
        <v>38.417656106434535</v>
      </c>
      <c r="AT21" s="17">
        <v>35.510263482959395</v>
      </c>
      <c r="AU21" s="17">
        <v>39.021197834501386</v>
      </c>
      <c r="AV21" s="17">
        <v>36.675551322999574</v>
      </c>
      <c r="AW21" s="17">
        <v>36.779468932982503</v>
      </c>
      <c r="AX21" s="17">
        <v>40.280414996205266</v>
      </c>
      <c r="AY21" s="17">
        <v>38.084420816552502</v>
      </c>
      <c r="AZ21" s="17">
        <v>36.154509967488039</v>
      </c>
      <c r="BA21" s="17">
        <v>32.116971050239684</v>
      </c>
      <c r="BB21" s="17">
        <v>29.354205800001843</v>
      </c>
      <c r="BC21" s="17">
        <v>2.3231187106071354</v>
      </c>
      <c r="BD21" s="17">
        <v>4.0538458936046071</v>
      </c>
      <c r="BE21" s="17">
        <v>21.72302255298732</v>
      </c>
      <c r="BF21" s="17">
        <v>30.541169090097899</v>
      </c>
      <c r="BG21" s="17">
        <v>38.584781168069448</v>
      </c>
      <c r="BH21" s="17">
        <v>38.095045481885009</v>
      </c>
    </row>
    <row r="22" spans="1:60" ht="15" x14ac:dyDescent="0.35">
      <c r="A22" s="16" t="s">
        <v>132</v>
      </c>
      <c r="B22" t="s">
        <v>70</v>
      </c>
      <c r="C22" s="17">
        <v>40.068016570493342</v>
      </c>
      <c r="D22" s="17">
        <v>33.342324245384951</v>
      </c>
      <c r="E22" s="17">
        <v>100589.44599622303</v>
      </c>
      <c r="F22" s="17">
        <v>62.831544040202154</v>
      </c>
      <c r="G22" s="17">
        <v>10718.954140768305</v>
      </c>
      <c r="H22" s="17">
        <v>338492.33803444303</v>
      </c>
      <c r="I22" s="17">
        <v>54.340262685981024</v>
      </c>
      <c r="J22" s="17">
        <v>390.42292248763624</v>
      </c>
      <c r="K22" s="17">
        <v>28.918621609038595</v>
      </c>
      <c r="L22" s="17">
        <v>83684.674664903258</v>
      </c>
      <c r="M22" s="17">
        <v>40.752384873941416</v>
      </c>
      <c r="N22" s="17">
        <v>37.738860893318396</v>
      </c>
      <c r="O22" s="17">
        <v>36.465030660595069</v>
      </c>
      <c r="P22" s="17">
        <v>39.515474075357652</v>
      </c>
      <c r="Q22" s="17">
        <v>49.026876853841983</v>
      </c>
      <c r="R22" s="17">
        <v>35.609007028293739</v>
      </c>
      <c r="S22" s="17">
        <v>37.438781671708639</v>
      </c>
      <c r="T22" s="17">
        <v>35.702191523413298</v>
      </c>
      <c r="U22" s="17">
        <v>37.186303908916976</v>
      </c>
      <c r="V22" s="17">
        <v>36.477390835461975</v>
      </c>
      <c r="W22" s="17">
        <v>35.676507545085364</v>
      </c>
      <c r="X22" s="18">
        <v>21.898700462124772</v>
      </c>
      <c r="Y22" s="17">
        <v>32.548538458044753</v>
      </c>
      <c r="Z22" s="17">
        <v>77.588776462124869</v>
      </c>
      <c r="AA22" s="17">
        <v>39.692763859667217</v>
      </c>
      <c r="AB22" s="17">
        <v>39.595032703598335</v>
      </c>
      <c r="AC22" s="17">
        <v>36.083175905729902</v>
      </c>
      <c r="AD22" s="17">
        <v>32.905869010722192</v>
      </c>
      <c r="AE22" s="17">
        <v>18.646106416285981</v>
      </c>
      <c r="AF22" s="17">
        <v>41.32616251071255</v>
      </c>
      <c r="AG22" s="17">
        <v>37.753355967574564</v>
      </c>
      <c r="AH22" s="17">
        <v>34.151567016087604</v>
      </c>
      <c r="AI22" s="17">
        <v>34.747442982906072</v>
      </c>
      <c r="AJ22" s="17">
        <v>41.017042093969877</v>
      </c>
      <c r="AK22" s="17">
        <v>37.224805752798972</v>
      </c>
      <c r="AL22" s="17">
        <v>39.714122833907602</v>
      </c>
      <c r="AM22" s="17">
        <v>39.583913438179486</v>
      </c>
      <c r="AN22" s="17">
        <v>37.61888865089859</v>
      </c>
      <c r="AO22" s="17">
        <v>36.727556247669952</v>
      </c>
      <c r="AP22" s="17">
        <v>38.363952201776335</v>
      </c>
      <c r="AQ22" s="17">
        <v>37.682423410345237</v>
      </c>
      <c r="AR22" s="17">
        <v>36.156279462800214</v>
      </c>
      <c r="AS22" s="17">
        <v>39.560113323647016</v>
      </c>
      <c r="AT22" s="17">
        <v>36.540933171559828</v>
      </c>
      <c r="AU22" s="17">
        <v>40.163687595259006</v>
      </c>
      <c r="AV22" s="17">
        <v>38.087258166150363</v>
      </c>
      <c r="AW22" s="17">
        <v>37.912508286144607</v>
      </c>
      <c r="AX22" s="17">
        <v>41.343219023808366</v>
      </c>
      <c r="AY22" s="17">
        <v>39.121996030115014</v>
      </c>
      <c r="AZ22" s="17">
        <v>37.99467574428197</v>
      </c>
      <c r="BA22" s="17">
        <v>33.166448358499487</v>
      </c>
      <c r="BB22" s="17">
        <v>29.863712174803322</v>
      </c>
      <c r="BC22" s="17">
        <v>2.3820281287252105</v>
      </c>
      <c r="BD22" s="17">
        <v>4.1101028302977785</v>
      </c>
      <c r="BE22" s="18">
        <v>14.442923122910626</v>
      </c>
      <c r="BF22" s="17">
        <v>31.53219463467487</v>
      </c>
      <c r="BG22" s="17">
        <v>40.932629463564631</v>
      </c>
      <c r="BH22" s="17">
        <v>39.630778992001282</v>
      </c>
    </row>
    <row r="23" spans="1:60" ht="15" x14ac:dyDescent="0.35">
      <c r="A23" s="16" t="s">
        <v>132</v>
      </c>
      <c r="B23" t="s">
        <v>70</v>
      </c>
      <c r="C23" s="17">
        <v>40.433169719131207</v>
      </c>
      <c r="D23" s="17">
        <v>34.074202771982684</v>
      </c>
      <c r="E23" s="17">
        <v>99696.991176599215</v>
      </c>
      <c r="F23" s="17">
        <v>62.995975575012004</v>
      </c>
      <c r="G23" s="17">
        <v>11003.900951134367</v>
      </c>
      <c r="H23" s="17">
        <v>339480.63947148598</v>
      </c>
      <c r="I23" s="17">
        <v>54.208896175039619</v>
      </c>
      <c r="J23" s="17">
        <v>381.60285878465413</v>
      </c>
      <c r="K23" s="17">
        <v>28.89486473556914</v>
      </c>
      <c r="L23" s="17">
        <v>82677.377261750735</v>
      </c>
      <c r="M23" s="17">
        <v>40.515261010891727</v>
      </c>
      <c r="N23" s="17">
        <v>37.109016301871314</v>
      </c>
      <c r="O23" s="17">
        <v>36.748909273008003</v>
      </c>
      <c r="P23" s="17">
        <v>39.910983177480944</v>
      </c>
      <c r="Q23" s="17">
        <v>49.594060705543846</v>
      </c>
      <c r="R23" s="17">
        <v>35.686892620648543</v>
      </c>
      <c r="S23" s="17">
        <v>37.585252271154232</v>
      </c>
      <c r="T23" s="17">
        <v>36.353889099096065</v>
      </c>
      <c r="U23" s="17">
        <v>36.847772103991971</v>
      </c>
      <c r="V23" s="17">
        <v>36.224881241366525</v>
      </c>
      <c r="W23" s="17">
        <v>35.321155977061444</v>
      </c>
      <c r="X23" s="18">
        <v>21.32410842819095</v>
      </c>
      <c r="Y23" s="17">
        <v>32.010140179406783</v>
      </c>
      <c r="Z23" s="17">
        <v>76.093756286587137</v>
      </c>
      <c r="AA23" s="17">
        <v>38.833081484361543</v>
      </c>
      <c r="AB23" s="17">
        <v>38.513429164982483</v>
      </c>
      <c r="AC23" s="17">
        <v>35.240167873095466</v>
      </c>
      <c r="AD23" s="17">
        <v>32.49981773718217</v>
      </c>
      <c r="AE23" s="17">
        <v>19.430314354158405</v>
      </c>
      <c r="AF23" s="17">
        <v>41.393243875288533</v>
      </c>
      <c r="AG23" s="17">
        <v>37.330801884020268</v>
      </c>
      <c r="AH23" s="17">
        <v>33.930585019625013</v>
      </c>
      <c r="AI23" s="17">
        <v>34.266240375948691</v>
      </c>
      <c r="AJ23" s="17">
        <v>40.445283058640435</v>
      </c>
      <c r="AK23" s="17">
        <v>36.14592939657485</v>
      </c>
      <c r="AL23" s="17">
        <v>37.937095642380413</v>
      </c>
      <c r="AM23" s="17">
        <v>37.948885514161368</v>
      </c>
      <c r="AN23" s="17">
        <v>36.626649090378578</v>
      </c>
      <c r="AO23" s="17">
        <v>35.912465690196797</v>
      </c>
      <c r="AP23" s="17">
        <v>37.446290047459499</v>
      </c>
      <c r="AQ23" s="17">
        <v>36.684666001402633</v>
      </c>
      <c r="AR23" s="17">
        <v>36.065938046636369</v>
      </c>
      <c r="AS23" s="17">
        <v>38.516388331040282</v>
      </c>
      <c r="AT23" s="17">
        <v>35.724227316008445</v>
      </c>
      <c r="AU23" s="17">
        <v>39.311861814782567</v>
      </c>
      <c r="AV23" s="17">
        <v>37.261428836842541</v>
      </c>
      <c r="AW23" s="17">
        <v>37.006831457452357</v>
      </c>
      <c r="AX23" s="17">
        <v>40.666217723718184</v>
      </c>
      <c r="AY23" s="17">
        <v>38.268743009055797</v>
      </c>
      <c r="AZ23" s="17">
        <v>36.407873357489876</v>
      </c>
      <c r="BA23" s="17">
        <v>32.046841983603066</v>
      </c>
      <c r="BB23" s="17">
        <v>28.855596920267384</v>
      </c>
      <c r="BC23" s="17">
        <v>2.3358492238054174</v>
      </c>
      <c r="BD23" s="17">
        <v>4.2497480119514943</v>
      </c>
      <c r="BE23" s="18">
        <v>14.116428213348911</v>
      </c>
      <c r="BF23" s="17">
        <v>30.657669482547647</v>
      </c>
      <c r="BG23" s="17">
        <v>38.560694659135059</v>
      </c>
      <c r="BH23" s="17">
        <v>37.973572691553272</v>
      </c>
    </row>
    <row r="24" spans="1:60" s="9" customFormat="1" ht="15" x14ac:dyDescent="0.35">
      <c r="A24" s="49" t="s">
        <v>136</v>
      </c>
      <c r="C24" s="50">
        <f t="shared" ref="C24:AH24" si="6">AVERAGE(C18:C23)</f>
        <v>40.243825086712107</v>
      </c>
      <c r="D24" s="50">
        <f t="shared" si="6"/>
        <v>33.440231172385431</v>
      </c>
      <c r="E24" s="50">
        <f t="shared" si="6"/>
        <v>99739.750460403375</v>
      </c>
      <c r="F24" s="50">
        <f t="shared" si="6"/>
        <v>63.083071284739958</v>
      </c>
      <c r="G24" s="50">
        <f t="shared" si="6"/>
        <v>10837.331328300386</v>
      </c>
      <c r="H24" s="50">
        <f t="shared" si="6"/>
        <v>339116.30094170233</v>
      </c>
      <c r="I24" s="50">
        <f t="shared" si="6"/>
        <v>55.567772978157159</v>
      </c>
      <c r="J24" s="50">
        <f t="shared" si="6"/>
        <v>378.97678628957345</v>
      </c>
      <c r="K24" s="50">
        <f t="shared" si="6"/>
        <v>36.411802204691121</v>
      </c>
      <c r="L24" s="50">
        <f t="shared" si="6"/>
        <v>83391.844934785477</v>
      </c>
      <c r="M24" s="50">
        <f t="shared" si="6"/>
        <v>40.725413619698273</v>
      </c>
      <c r="N24" s="50">
        <f t="shared" si="6"/>
        <v>37.825733158416305</v>
      </c>
      <c r="O24" s="50">
        <f t="shared" si="6"/>
        <v>36.47212349718442</v>
      </c>
      <c r="P24" s="50">
        <f t="shared" si="6"/>
        <v>39.739280582892953</v>
      </c>
      <c r="Q24" s="50">
        <f t="shared" si="6"/>
        <v>48.994281211441667</v>
      </c>
      <c r="R24" s="50">
        <f t="shared" si="6"/>
        <v>35.47638910163321</v>
      </c>
      <c r="S24" s="50">
        <f t="shared" si="6"/>
        <v>37.46706533396673</v>
      </c>
      <c r="T24" s="50">
        <f t="shared" si="6"/>
        <v>35.827173979745844</v>
      </c>
      <c r="U24" s="50">
        <f t="shared" si="6"/>
        <v>36.873788894842299</v>
      </c>
      <c r="V24" s="50">
        <f t="shared" si="6"/>
        <v>36.639381608878956</v>
      </c>
      <c r="W24" s="50">
        <f t="shared" si="6"/>
        <v>36.091379919058738</v>
      </c>
      <c r="X24" s="50">
        <f t="shared" si="6"/>
        <v>28.901979492409385</v>
      </c>
      <c r="Y24" s="50">
        <f t="shared" si="6"/>
        <v>32.424747943524771</v>
      </c>
      <c r="Z24" s="50">
        <f t="shared" si="6"/>
        <v>76.769098896161026</v>
      </c>
      <c r="AA24" s="50">
        <f t="shared" si="6"/>
        <v>38.720125082225003</v>
      </c>
      <c r="AB24" s="50">
        <f t="shared" si="6"/>
        <v>38.651198926034347</v>
      </c>
      <c r="AC24" s="50">
        <f t="shared" si="6"/>
        <v>35.981917775959268</v>
      </c>
      <c r="AD24" s="50">
        <f t="shared" si="6"/>
        <v>32.933560214320742</v>
      </c>
      <c r="AE24" s="50">
        <f t="shared" si="6"/>
        <v>18.920024288748127</v>
      </c>
      <c r="AF24" s="50">
        <f t="shared" si="6"/>
        <v>41.472701579905262</v>
      </c>
      <c r="AG24" s="50">
        <f t="shared" si="6"/>
        <v>37.631200811724433</v>
      </c>
      <c r="AH24" s="50">
        <f t="shared" si="6"/>
        <v>34.167362975477602</v>
      </c>
      <c r="AI24" s="50">
        <f t="shared" ref="AI24:BH24" si="7">AVERAGE(AI18:AI23)</f>
        <v>34.387227961054357</v>
      </c>
      <c r="AJ24" s="50">
        <f t="shared" si="7"/>
        <v>41.171607789241442</v>
      </c>
      <c r="AK24" s="50">
        <f t="shared" si="7"/>
        <v>37.048826523069614</v>
      </c>
      <c r="AL24" s="50">
        <f t="shared" si="7"/>
        <v>39.111069092327739</v>
      </c>
      <c r="AM24" s="50">
        <f t="shared" si="7"/>
        <v>39.298120902035585</v>
      </c>
      <c r="AN24" s="50">
        <f t="shared" si="7"/>
        <v>37.652180219310061</v>
      </c>
      <c r="AO24" s="50">
        <f t="shared" si="7"/>
        <v>36.551257143800868</v>
      </c>
      <c r="AP24" s="50">
        <f t="shared" si="7"/>
        <v>37.926035897326422</v>
      </c>
      <c r="AQ24" s="50">
        <f t="shared" si="7"/>
        <v>37.317866634046389</v>
      </c>
      <c r="AR24" s="50">
        <f t="shared" si="7"/>
        <v>35.165127037036079</v>
      </c>
      <c r="AS24" s="50">
        <f t="shared" si="7"/>
        <v>38.991179614838479</v>
      </c>
      <c r="AT24" s="50">
        <f t="shared" si="7"/>
        <v>35.972495007814771</v>
      </c>
      <c r="AU24" s="50">
        <f t="shared" si="7"/>
        <v>39.565420495681522</v>
      </c>
      <c r="AV24" s="50">
        <f t="shared" si="7"/>
        <v>37.281085481919916</v>
      </c>
      <c r="AW24" s="50">
        <f t="shared" si="7"/>
        <v>37.210412865996275</v>
      </c>
      <c r="AX24" s="50">
        <f t="shared" si="7"/>
        <v>40.33839640763113</v>
      </c>
      <c r="AY24" s="50">
        <f t="shared" si="7"/>
        <v>38.3742999360216</v>
      </c>
      <c r="AZ24" s="50">
        <f t="shared" si="7"/>
        <v>36.718604340237107</v>
      </c>
      <c r="BA24" s="50">
        <f t="shared" si="7"/>
        <v>32.393799497816865</v>
      </c>
      <c r="BB24" s="50">
        <f t="shared" si="7"/>
        <v>29.423645490080489</v>
      </c>
      <c r="BC24" s="50">
        <f t="shared" si="7"/>
        <v>2.3013474415951873</v>
      </c>
      <c r="BD24" s="50">
        <f t="shared" si="7"/>
        <v>4.258253285655953</v>
      </c>
      <c r="BE24" s="50">
        <f t="shared" si="7"/>
        <v>20.203385272072257</v>
      </c>
      <c r="BF24" s="50">
        <f t="shared" si="7"/>
        <v>30.943547320713098</v>
      </c>
      <c r="BG24" s="50">
        <f t="shared" si="7"/>
        <v>39.539571598480428</v>
      </c>
      <c r="BH24" s="50">
        <f t="shared" si="7"/>
        <v>38.721850698250329</v>
      </c>
    </row>
    <row r="25" spans="1:60" ht="15" x14ac:dyDescent="0.35">
      <c r="A25" s="21" t="s">
        <v>137</v>
      </c>
      <c r="B25" s="22"/>
      <c r="C25" s="22">
        <f t="shared" ref="C25:AH25" si="8">STDEV(C18:C23)</f>
        <v>0.42954322939465261</v>
      </c>
      <c r="D25" s="22">
        <f t="shared" si="8"/>
        <v>1.0148823350614689</v>
      </c>
      <c r="E25" s="22">
        <f t="shared" si="8"/>
        <v>924.60141656121675</v>
      </c>
      <c r="F25" s="22">
        <f t="shared" si="8"/>
        <v>0.23664897028441889</v>
      </c>
      <c r="G25" s="22">
        <f t="shared" si="8"/>
        <v>284.1522581168677</v>
      </c>
      <c r="H25" s="22">
        <f t="shared" si="8"/>
        <v>575.57294452523911</v>
      </c>
      <c r="I25" s="22">
        <f t="shared" si="8"/>
        <v>2.3725229000769308</v>
      </c>
      <c r="J25" s="22">
        <f t="shared" si="8"/>
        <v>20.410528521952521</v>
      </c>
      <c r="K25" s="22">
        <f t="shared" si="8"/>
        <v>15.233416164842836</v>
      </c>
      <c r="L25" s="22">
        <f t="shared" si="8"/>
        <v>617.04888063990234</v>
      </c>
      <c r="M25" s="22">
        <f t="shared" si="8"/>
        <v>0.61157265314224107</v>
      </c>
      <c r="N25" s="22">
        <f t="shared" si="8"/>
        <v>0.73747162830958868</v>
      </c>
      <c r="O25" s="22">
        <f t="shared" si="8"/>
        <v>0.73928013027247941</v>
      </c>
      <c r="P25" s="22">
        <f t="shared" si="8"/>
        <v>0.34784643567746065</v>
      </c>
      <c r="Q25" s="22">
        <f t="shared" si="8"/>
        <v>0.79501268780153278</v>
      </c>
      <c r="R25" s="22">
        <f t="shared" si="8"/>
        <v>0.47535689435816553</v>
      </c>
      <c r="S25" s="22">
        <f t="shared" si="8"/>
        <v>7.1815302690188085E-2</v>
      </c>
      <c r="T25" s="22">
        <f t="shared" si="8"/>
        <v>0.39154970317650634</v>
      </c>
      <c r="U25" s="22">
        <f t="shared" si="8"/>
        <v>1.0180538092845994</v>
      </c>
      <c r="V25" s="22">
        <f t="shared" si="8"/>
        <v>0.42163414904296631</v>
      </c>
      <c r="W25" s="22">
        <f t="shared" si="8"/>
        <v>2.4046219484870717</v>
      </c>
      <c r="X25" s="22">
        <f t="shared" si="8"/>
        <v>7.4743123891785066</v>
      </c>
      <c r="Y25" s="22">
        <f t="shared" si="8"/>
        <v>0.64289888278134433</v>
      </c>
      <c r="Z25" s="22">
        <f t="shared" si="8"/>
        <v>0.97261084674429887</v>
      </c>
      <c r="AA25" s="22">
        <f t="shared" si="8"/>
        <v>0.88283201553154933</v>
      </c>
      <c r="AB25" s="22">
        <f t="shared" si="8"/>
        <v>0.97230071985897293</v>
      </c>
      <c r="AC25" s="22">
        <f t="shared" si="8"/>
        <v>0.69839759388881761</v>
      </c>
      <c r="AD25" s="22">
        <f t="shared" si="8"/>
        <v>0.42110787601393451</v>
      </c>
      <c r="AE25" s="22">
        <f t="shared" si="8"/>
        <v>0.49692212129348173</v>
      </c>
      <c r="AF25" s="22">
        <f t="shared" si="8"/>
        <v>1.0370427268879736</v>
      </c>
      <c r="AG25" s="22">
        <f t="shared" si="8"/>
        <v>0.32462491742687338</v>
      </c>
      <c r="AH25" s="22">
        <f t="shared" si="8"/>
        <v>0.2340174792078982</v>
      </c>
      <c r="AI25" s="22">
        <f t="shared" ref="AI25:BH25" si="9">STDEV(AI18:AI23)</f>
        <v>0.69965519043919977</v>
      </c>
      <c r="AJ25" s="22">
        <f t="shared" si="9"/>
        <v>0.69927370399896882</v>
      </c>
      <c r="AK25" s="22">
        <f t="shared" si="9"/>
        <v>0.62768216646017949</v>
      </c>
      <c r="AL25" s="22">
        <f t="shared" si="9"/>
        <v>1.5824201003781306</v>
      </c>
      <c r="AM25" s="22">
        <f t="shared" si="9"/>
        <v>1.6206218167228235</v>
      </c>
      <c r="AN25" s="22">
        <f t="shared" si="9"/>
        <v>1.0953741952934777</v>
      </c>
      <c r="AO25" s="22">
        <f t="shared" si="9"/>
        <v>0.55023234867425996</v>
      </c>
      <c r="AP25" s="22">
        <f t="shared" si="9"/>
        <v>0.3602986822475846</v>
      </c>
      <c r="AQ25" s="22">
        <f t="shared" si="9"/>
        <v>0.62124462914035417</v>
      </c>
      <c r="AR25" s="22">
        <f t="shared" si="9"/>
        <v>1.083881265286327</v>
      </c>
      <c r="AS25" s="22">
        <f t="shared" si="9"/>
        <v>0.49652285815867314</v>
      </c>
      <c r="AT25" s="22">
        <f t="shared" si="9"/>
        <v>0.37337468065721435</v>
      </c>
      <c r="AU25" s="22">
        <f t="shared" si="9"/>
        <v>0.41664613711933168</v>
      </c>
      <c r="AV25" s="22">
        <f t="shared" si="9"/>
        <v>0.46497214491043509</v>
      </c>
      <c r="AW25" s="22">
        <f t="shared" si="9"/>
        <v>0.41817726225518609</v>
      </c>
      <c r="AX25" s="22">
        <f t="shared" si="9"/>
        <v>0.63100027341855425</v>
      </c>
      <c r="AY25" s="22">
        <f t="shared" si="9"/>
        <v>0.42615204563404102</v>
      </c>
      <c r="AZ25" s="22">
        <f t="shared" si="9"/>
        <v>1.0481180347051926</v>
      </c>
      <c r="BA25" s="22">
        <f t="shared" si="9"/>
        <v>0.7534210581632288</v>
      </c>
      <c r="BB25" s="22">
        <f t="shared" si="9"/>
        <v>0.7267832279826808</v>
      </c>
      <c r="BC25" s="22">
        <f t="shared" si="9"/>
        <v>6.8732976523794467E-2</v>
      </c>
      <c r="BD25" s="22">
        <f t="shared" si="9"/>
        <v>0.15591449539606383</v>
      </c>
      <c r="BE25" s="22">
        <f t="shared" si="9"/>
        <v>6.344169737122666</v>
      </c>
      <c r="BF25" s="22">
        <f t="shared" si="9"/>
        <v>0.44937766388121736</v>
      </c>
      <c r="BG25" s="22">
        <f t="shared" si="9"/>
        <v>1.5087910384959928</v>
      </c>
      <c r="BH25" s="22">
        <f t="shared" si="9"/>
        <v>0.89653213520108233</v>
      </c>
    </row>
    <row r="26" spans="1:60" s="11" customFormat="1" ht="15" x14ac:dyDescent="0.35">
      <c r="A26" s="44" t="s">
        <v>135</v>
      </c>
      <c r="C26" s="45">
        <f t="shared" ref="C26:AH26" si="10">C25*100/C24</f>
        <v>1.0673518942822391</v>
      </c>
      <c r="D26" s="45">
        <f t="shared" si="10"/>
        <v>3.0349142319911571</v>
      </c>
      <c r="E26" s="45">
        <f t="shared" si="10"/>
        <v>0.92701396614009279</v>
      </c>
      <c r="F26" s="45">
        <f t="shared" si="10"/>
        <v>0.37513863143449261</v>
      </c>
      <c r="G26" s="45">
        <f t="shared" si="10"/>
        <v>2.6219762920308463</v>
      </c>
      <c r="H26" s="45">
        <f t="shared" si="10"/>
        <v>0.16972730090736221</v>
      </c>
      <c r="I26" s="45">
        <f t="shared" si="10"/>
        <v>4.2696022765021251</v>
      </c>
      <c r="J26" s="45">
        <f t="shared" si="10"/>
        <v>5.3856935992794508</v>
      </c>
      <c r="K26" s="45">
        <f t="shared" si="10"/>
        <v>41.836479499716262</v>
      </c>
      <c r="L26" s="45">
        <f t="shared" si="10"/>
        <v>0.73993911649568389</v>
      </c>
      <c r="M26" s="45">
        <f t="shared" si="10"/>
        <v>1.5016978313669784</v>
      </c>
      <c r="N26" s="45">
        <f t="shared" si="10"/>
        <v>1.9496558737434537</v>
      </c>
      <c r="O26" s="45">
        <f t="shared" si="10"/>
        <v>2.0269730944773494</v>
      </c>
      <c r="P26" s="45">
        <f t="shared" si="10"/>
        <v>0.87532142146328218</v>
      </c>
      <c r="Q26" s="45">
        <f t="shared" si="10"/>
        <v>1.6226642541617142</v>
      </c>
      <c r="R26" s="45">
        <f t="shared" si="10"/>
        <v>1.3399246834179122</v>
      </c>
      <c r="S26" s="45">
        <f t="shared" si="10"/>
        <v>0.19167581461225916</v>
      </c>
      <c r="T26" s="45">
        <f t="shared" si="10"/>
        <v>1.0928847008638218</v>
      </c>
      <c r="U26" s="45">
        <f t="shared" si="10"/>
        <v>2.7609145677649609</v>
      </c>
      <c r="V26" s="45">
        <f t="shared" si="10"/>
        <v>1.1507676454364344</v>
      </c>
      <c r="W26" s="45">
        <f t="shared" si="10"/>
        <v>6.6625935441644479</v>
      </c>
      <c r="X26" s="46">
        <f t="shared" si="10"/>
        <v>25.860901296194982</v>
      </c>
      <c r="Y26" s="45">
        <f t="shared" si="10"/>
        <v>1.9827413428196943</v>
      </c>
      <c r="Z26" s="45">
        <f t="shared" si="10"/>
        <v>1.2669301329951339</v>
      </c>
      <c r="AA26" s="45">
        <f t="shared" si="10"/>
        <v>2.2800339969377457</v>
      </c>
      <c r="AB26" s="45">
        <f t="shared" si="10"/>
        <v>2.5155771279427479</v>
      </c>
      <c r="AC26" s="45">
        <f t="shared" si="10"/>
        <v>1.9409682336482925</v>
      </c>
      <c r="AD26" s="45">
        <f t="shared" si="10"/>
        <v>1.2786588309113969</v>
      </c>
      <c r="AE26" s="45">
        <f t="shared" si="10"/>
        <v>2.6264349015080537</v>
      </c>
      <c r="AF26" s="45">
        <f t="shared" si="10"/>
        <v>2.5005429773845531</v>
      </c>
      <c r="AG26" s="45">
        <f t="shared" si="10"/>
        <v>0.86264830891533173</v>
      </c>
      <c r="AH26" s="45">
        <f t="shared" si="10"/>
        <v>0.68491524902245415</v>
      </c>
      <c r="AI26" s="45">
        <f t="shared" ref="AI26:BH26" si="11">AI25*100/AI24</f>
        <v>2.0346367879132399</v>
      </c>
      <c r="AJ26" s="45">
        <f t="shared" si="11"/>
        <v>1.6984367177948687</v>
      </c>
      <c r="AK26" s="45">
        <f t="shared" si="11"/>
        <v>1.6942025574530235</v>
      </c>
      <c r="AL26" s="45">
        <f t="shared" si="11"/>
        <v>4.0459648306789635</v>
      </c>
      <c r="AM26" s="45">
        <f t="shared" si="11"/>
        <v>4.1239168172004828</v>
      </c>
      <c r="AN26" s="45">
        <f t="shared" si="11"/>
        <v>2.90919194828381</v>
      </c>
      <c r="AO26" s="45">
        <f t="shared" si="11"/>
        <v>1.5053718850476803</v>
      </c>
      <c r="AP26" s="45">
        <f t="shared" si="11"/>
        <v>0.95000353641753443</v>
      </c>
      <c r="AQ26" s="45">
        <f t="shared" si="11"/>
        <v>1.6647377923087681</v>
      </c>
      <c r="AR26" s="45">
        <f t="shared" si="11"/>
        <v>3.0822617650286834</v>
      </c>
      <c r="AS26" s="45">
        <f t="shared" si="11"/>
        <v>1.2734235359468746</v>
      </c>
      <c r="AT26" s="45">
        <f t="shared" si="11"/>
        <v>1.0379449092316264</v>
      </c>
      <c r="AU26" s="45">
        <f t="shared" si="11"/>
        <v>1.0530562594799358</v>
      </c>
      <c r="AV26" s="45">
        <f t="shared" si="11"/>
        <v>1.2472065630597882</v>
      </c>
      <c r="AW26" s="45">
        <f t="shared" si="11"/>
        <v>1.1238178510976051</v>
      </c>
      <c r="AX26" s="45">
        <f t="shared" si="11"/>
        <v>1.5642671241615915</v>
      </c>
      <c r="AY26" s="45">
        <f t="shared" si="11"/>
        <v>1.1105141887787664</v>
      </c>
      <c r="AZ26" s="45">
        <f t="shared" si="11"/>
        <v>2.8544604391639155</v>
      </c>
      <c r="BA26" s="45">
        <f t="shared" si="11"/>
        <v>2.325818736434436</v>
      </c>
      <c r="BB26" s="45">
        <f t="shared" si="11"/>
        <v>2.4700652005466122</v>
      </c>
      <c r="BC26" s="45">
        <f t="shared" si="11"/>
        <v>2.986640577667488</v>
      </c>
      <c r="BD26" s="45">
        <f t="shared" si="11"/>
        <v>3.6614659799891713</v>
      </c>
      <c r="BE26" s="46">
        <f t="shared" si="11"/>
        <v>31.401518367777705</v>
      </c>
      <c r="BF26" s="45">
        <f t="shared" si="11"/>
        <v>1.4522499932656765</v>
      </c>
      <c r="BG26" s="45">
        <f t="shared" si="11"/>
        <v>3.815901329982994</v>
      </c>
      <c r="BH26" s="45">
        <f t="shared" si="11"/>
        <v>2.3153132379635788</v>
      </c>
    </row>
    <row r="27" spans="1:60" ht="15" x14ac:dyDescent="0.35">
      <c r="A27" s="16" t="s">
        <v>138</v>
      </c>
      <c r="C27">
        <v>40.200000000000003</v>
      </c>
      <c r="D27">
        <v>34.299999999999997</v>
      </c>
      <c r="F27">
        <v>68</v>
      </c>
      <c r="I27">
        <v>46.6</v>
      </c>
      <c r="J27">
        <v>142</v>
      </c>
      <c r="K27">
        <v>62.3</v>
      </c>
      <c r="M27">
        <v>44</v>
      </c>
      <c r="N27">
        <v>38.799999999999997</v>
      </c>
      <c r="O27">
        <v>36.4</v>
      </c>
      <c r="P27">
        <v>38.700000000000003</v>
      </c>
      <c r="Q27">
        <v>51</v>
      </c>
      <c r="R27">
        <v>35.5</v>
      </c>
      <c r="S27">
        <v>38.799999999999997</v>
      </c>
      <c r="T27">
        <v>37.799999999999997</v>
      </c>
      <c r="U27">
        <v>39.1</v>
      </c>
      <c r="V27">
        <v>36.9</v>
      </c>
      <c r="W27">
        <v>35.700000000000003</v>
      </c>
      <c r="X27">
        <v>16.3</v>
      </c>
      <c r="Y27">
        <v>31.4</v>
      </c>
      <c r="Z27">
        <v>78.400000000000006</v>
      </c>
      <c r="AA27">
        <v>38.299999999999997</v>
      </c>
      <c r="AB27">
        <v>37.9</v>
      </c>
      <c r="AC27">
        <v>35.5</v>
      </c>
      <c r="AD27">
        <v>37.4</v>
      </c>
      <c r="AE27">
        <v>22</v>
      </c>
      <c r="AF27">
        <v>28.1</v>
      </c>
      <c r="AG27">
        <v>38.9</v>
      </c>
      <c r="AH27">
        <v>38.6</v>
      </c>
      <c r="AI27">
        <v>34.700000000000003</v>
      </c>
      <c r="AJ27">
        <v>42.7</v>
      </c>
      <c r="AK27">
        <v>39.299999999999997</v>
      </c>
      <c r="AL27">
        <v>36</v>
      </c>
      <c r="AM27">
        <v>38.4</v>
      </c>
      <c r="AN27">
        <v>37.9</v>
      </c>
      <c r="AO27">
        <v>35.5</v>
      </c>
      <c r="AP27">
        <v>37.700000000000003</v>
      </c>
      <c r="AQ27">
        <v>35.6</v>
      </c>
      <c r="AR27">
        <v>37.299999999999997</v>
      </c>
      <c r="AS27">
        <v>37.6</v>
      </c>
      <c r="AT27">
        <v>35.5</v>
      </c>
      <c r="AU27">
        <v>38.299999999999997</v>
      </c>
      <c r="AV27">
        <v>38</v>
      </c>
      <c r="AW27">
        <v>36.799999999999997</v>
      </c>
      <c r="AX27">
        <v>39.200000000000003</v>
      </c>
      <c r="AY27">
        <v>37</v>
      </c>
      <c r="AZ27">
        <v>36.700000000000003</v>
      </c>
      <c r="BA27">
        <v>37.6</v>
      </c>
      <c r="BB27">
        <v>38</v>
      </c>
      <c r="BC27">
        <v>2.5099999999999998</v>
      </c>
      <c r="BD27">
        <v>4.7699999999999996</v>
      </c>
      <c r="BE27">
        <v>38.57</v>
      </c>
      <c r="BF27">
        <v>30.2</v>
      </c>
      <c r="BG27">
        <v>37.79</v>
      </c>
      <c r="BH27">
        <v>37.380000000000003</v>
      </c>
    </row>
    <row r="28" spans="1:60" ht="15" x14ac:dyDescent="0.35">
      <c r="A28" s="20" t="s">
        <v>62</v>
      </c>
      <c r="B28" s="27"/>
      <c r="C28" s="28">
        <f>(C24-C27)*100/C27</f>
        <v>0.10901762863707504</v>
      </c>
      <c r="D28" s="28">
        <f>(D24-D27)*100/D27</f>
        <v>-2.5066146577684143</v>
      </c>
      <c r="E28" s="28"/>
      <c r="F28" s="28">
        <f>(F24-F27)*100/F27</f>
        <v>-7.2307775224412376</v>
      </c>
      <c r="G28" s="28"/>
      <c r="H28" s="28"/>
      <c r="I28" s="29">
        <f>(I24-I27)*100/I27</f>
        <v>19.244148021796473</v>
      </c>
      <c r="J28" s="29">
        <f>(J24-J27)*100/J27</f>
        <v>166.88506076730525</v>
      </c>
      <c r="K28" s="29">
        <f>(K24-K27)*100/K27</f>
        <v>-41.554089559083266</v>
      </c>
      <c r="L28" s="28"/>
      <c r="M28" s="28">
        <f t="shared" ref="M28:BH28" si="12">(M24-M27)*100/M27</f>
        <v>-7.4422417734130164</v>
      </c>
      <c r="N28" s="28">
        <f t="shared" si="12"/>
        <v>-2.5109970143909583</v>
      </c>
      <c r="O28" s="28">
        <f t="shared" si="12"/>
        <v>0.19814147578137672</v>
      </c>
      <c r="P28" s="28">
        <f t="shared" si="12"/>
        <v>2.685479542359043</v>
      </c>
      <c r="Q28" s="28">
        <f t="shared" si="12"/>
        <v>-3.9327819383496729</v>
      </c>
      <c r="R28" s="28">
        <f t="shared" si="12"/>
        <v>-6.6509572864198369E-2</v>
      </c>
      <c r="S28" s="28">
        <f t="shared" si="12"/>
        <v>-3.4353986237970813</v>
      </c>
      <c r="T28" s="28">
        <f t="shared" si="12"/>
        <v>-5.2191164556988188</v>
      </c>
      <c r="U28" s="28">
        <f t="shared" si="12"/>
        <v>-5.6936345400452737</v>
      </c>
      <c r="V28" s="28">
        <f t="shared" si="12"/>
        <v>-0.70628290276705219</v>
      </c>
      <c r="W28" s="28">
        <f t="shared" si="12"/>
        <v>1.0963022942821721</v>
      </c>
      <c r="X28" s="29">
        <f t="shared" si="12"/>
        <v>77.312757622143465</v>
      </c>
      <c r="Y28" s="28">
        <f t="shared" si="12"/>
        <v>3.2635284825629705</v>
      </c>
      <c r="Z28" s="28">
        <f t="shared" si="12"/>
        <v>-2.0802309997946171</v>
      </c>
      <c r="AA28" s="28">
        <f t="shared" si="12"/>
        <v>1.0969323295692064</v>
      </c>
      <c r="AB28" s="28">
        <f t="shared" si="12"/>
        <v>1.9820552138109455</v>
      </c>
      <c r="AC28" s="28">
        <f t="shared" si="12"/>
        <v>1.357514861857092</v>
      </c>
      <c r="AD28" s="29">
        <f t="shared" si="12"/>
        <v>-11.942352368126354</v>
      </c>
      <c r="AE28" s="29">
        <f t="shared" si="12"/>
        <v>-13.999889596599422</v>
      </c>
      <c r="AF28" s="29">
        <f t="shared" si="12"/>
        <v>47.589685337741138</v>
      </c>
      <c r="AG28" s="28">
        <f t="shared" si="12"/>
        <v>-3.2616945714024816</v>
      </c>
      <c r="AH28" s="29">
        <f t="shared" si="12"/>
        <v>-11.483515607570983</v>
      </c>
      <c r="AI28" s="28">
        <f t="shared" si="12"/>
        <v>-0.90136034278284038</v>
      </c>
      <c r="AJ28" s="28">
        <f t="shared" si="12"/>
        <v>-3.5793728589193465</v>
      </c>
      <c r="AK28" s="28">
        <f t="shared" si="12"/>
        <v>-5.7281767860823996</v>
      </c>
      <c r="AL28" s="70">
        <f t="shared" si="12"/>
        <v>8.6418585897992752</v>
      </c>
      <c r="AM28" s="70">
        <f t="shared" si="12"/>
        <v>2.3388565157176728</v>
      </c>
      <c r="AN28" s="70">
        <f t="shared" si="12"/>
        <v>-0.65387804931381899</v>
      </c>
      <c r="AO28" s="70">
        <f t="shared" si="12"/>
        <v>2.9612877290165289</v>
      </c>
      <c r="AP28" s="70">
        <f t="shared" si="12"/>
        <v>0.59956471439368408</v>
      </c>
      <c r="AQ28" s="70">
        <f t="shared" si="12"/>
        <v>4.8254680731640107</v>
      </c>
      <c r="AR28" s="70">
        <f t="shared" si="12"/>
        <v>-5.7235200079461617</v>
      </c>
      <c r="AS28" s="70">
        <f t="shared" si="12"/>
        <v>3.6999457841448882</v>
      </c>
      <c r="AT28" s="70">
        <f t="shared" si="12"/>
        <v>1.3309718529993559</v>
      </c>
      <c r="AU28" s="70">
        <f t="shared" si="12"/>
        <v>3.3039699626149477</v>
      </c>
      <c r="AV28" s="70">
        <f t="shared" si="12"/>
        <v>-1.8918803107370621</v>
      </c>
      <c r="AW28" s="70">
        <f t="shared" si="12"/>
        <v>1.1152523532507561</v>
      </c>
      <c r="AX28" s="70">
        <f t="shared" si="12"/>
        <v>2.9040724684467532</v>
      </c>
      <c r="AY28" s="70">
        <f t="shared" si="12"/>
        <v>3.7143241514097309</v>
      </c>
      <c r="AZ28" s="70">
        <f t="shared" si="12"/>
        <v>5.0693025169221008E-2</v>
      </c>
      <c r="BA28" s="71">
        <f t="shared" si="12"/>
        <v>-13.846277931338131</v>
      </c>
      <c r="BB28" s="71">
        <f t="shared" si="12"/>
        <v>-22.569353973472396</v>
      </c>
      <c r="BC28" s="70">
        <f t="shared" si="12"/>
        <v>-8.3128509324626485</v>
      </c>
      <c r="BD28" s="70">
        <f t="shared" si="12"/>
        <v>-10.728442648722151</v>
      </c>
      <c r="BE28" s="71">
        <f t="shared" si="12"/>
        <v>-47.618912958070375</v>
      </c>
      <c r="BF28" s="70">
        <f t="shared" si="12"/>
        <v>2.4620772209042991</v>
      </c>
      <c r="BG28" s="70">
        <f t="shared" si="12"/>
        <v>4.6297210862144196</v>
      </c>
      <c r="BH28" s="70">
        <f t="shared" si="12"/>
        <v>3.5897557470581218</v>
      </c>
    </row>
  </sheetData>
  <phoneticPr fontId="2" type="noConversion"/>
  <hyperlinks>
    <hyperlink ref="AN1" r:id="rId1" display="https://en.wikipedia.org/wiki/Praseodymium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Corning glasses Wt%</vt:lpstr>
      <vt:lpstr>NIST-610-612 ppm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2023-04-20T07:15:25Z</dcterms:modified>
</cp:coreProperties>
</file>